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Bytový dům Bratrská ..."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Bytový dům Bratrská ...'!$C$99:$K$461</definedName>
    <definedName name="_xlnm.Print_Area" localSheetId="1">'01 - Bytový dům Bratrská ...'!$C$4:$J$39,'01 - Bytový dům Bratrská ...'!$C$45:$J$81,'01 - Bytový dům Bratrská ...'!$C$87:$K$461</definedName>
    <definedName name="_xlnm.Print_Titles" localSheetId="1">'01 - Bytový dům Bratrská ...'!$99:$99</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7"/>
  <c r="J36"/>
  <c i="1" r="AY55"/>
  <c i="2" r="J35"/>
  <c i="1" r="AX55"/>
  <c i="2" r="BI459"/>
  <c r="BH459"/>
  <c r="BG459"/>
  <c r="BE459"/>
  <c r="T459"/>
  <c r="T458"/>
  <c r="R459"/>
  <c r="R458"/>
  <c r="P459"/>
  <c r="P458"/>
  <c r="BI457"/>
  <c r="BH457"/>
  <c r="BG457"/>
  <c r="BE457"/>
  <c r="T457"/>
  <c r="R457"/>
  <c r="P457"/>
  <c r="BI456"/>
  <c r="BH456"/>
  <c r="BG456"/>
  <c r="BE456"/>
  <c r="T456"/>
  <c r="R456"/>
  <c r="P456"/>
  <c r="BI450"/>
  <c r="BH450"/>
  <c r="BG450"/>
  <c r="BE450"/>
  <c r="T450"/>
  <c r="R450"/>
  <c r="P450"/>
  <c r="BI449"/>
  <c r="BH449"/>
  <c r="BG449"/>
  <c r="BE449"/>
  <c r="T449"/>
  <c r="R449"/>
  <c r="P449"/>
  <c r="BI448"/>
  <c r="BH448"/>
  <c r="BG448"/>
  <c r="BE448"/>
  <c r="T448"/>
  <c r="R448"/>
  <c r="P448"/>
  <c r="BI444"/>
  <c r="BH444"/>
  <c r="BG444"/>
  <c r="BE444"/>
  <c r="T444"/>
  <c r="R444"/>
  <c r="P444"/>
  <c r="BI438"/>
  <c r="BH438"/>
  <c r="BG438"/>
  <c r="BE438"/>
  <c r="T438"/>
  <c r="R438"/>
  <c r="P438"/>
  <c r="BI436"/>
  <c r="BH436"/>
  <c r="BG436"/>
  <c r="BE436"/>
  <c r="T436"/>
  <c r="R436"/>
  <c r="P436"/>
  <c r="BI435"/>
  <c r="BH435"/>
  <c r="BG435"/>
  <c r="BE435"/>
  <c r="T435"/>
  <c r="R435"/>
  <c r="P435"/>
  <c r="BI431"/>
  <c r="BH431"/>
  <c r="BG431"/>
  <c r="BE431"/>
  <c r="T431"/>
  <c r="R431"/>
  <c r="P431"/>
  <c r="BI427"/>
  <c r="BH427"/>
  <c r="BG427"/>
  <c r="BE427"/>
  <c r="T427"/>
  <c r="T426"/>
  <c r="R427"/>
  <c r="R426"/>
  <c r="P427"/>
  <c r="P426"/>
  <c r="BI424"/>
  <c r="BH424"/>
  <c r="BG424"/>
  <c r="BE424"/>
  <c r="T424"/>
  <c r="R424"/>
  <c r="P424"/>
  <c r="BI421"/>
  <c r="BH421"/>
  <c r="BG421"/>
  <c r="BE421"/>
  <c r="T421"/>
  <c r="R421"/>
  <c r="P421"/>
  <c r="BI418"/>
  <c r="BH418"/>
  <c r="BG418"/>
  <c r="BE418"/>
  <c r="T418"/>
  <c r="R418"/>
  <c r="P418"/>
  <c r="BI417"/>
  <c r="BH417"/>
  <c r="BG417"/>
  <c r="BE417"/>
  <c r="T417"/>
  <c r="R417"/>
  <c r="P417"/>
  <c r="BI416"/>
  <c r="BH416"/>
  <c r="BG416"/>
  <c r="BE416"/>
  <c r="T416"/>
  <c r="R416"/>
  <c r="P416"/>
  <c r="BI412"/>
  <c r="BH412"/>
  <c r="BG412"/>
  <c r="BE412"/>
  <c r="T412"/>
  <c r="R412"/>
  <c r="P412"/>
  <c r="BI411"/>
  <c r="BH411"/>
  <c r="BG411"/>
  <c r="BE411"/>
  <c r="T411"/>
  <c r="R411"/>
  <c r="P411"/>
  <c r="BI410"/>
  <c r="BH410"/>
  <c r="BG410"/>
  <c r="BE410"/>
  <c r="T410"/>
  <c r="R410"/>
  <c r="P410"/>
  <c r="BI409"/>
  <c r="BH409"/>
  <c r="BG409"/>
  <c r="BE409"/>
  <c r="T409"/>
  <c r="R409"/>
  <c r="P409"/>
  <c r="BI404"/>
  <c r="BH404"/>
  <c r="BG404"/>
  <c r="BE404"/>
  <c r="T404"/>
  <c r="R404"/>
  <c r="P404"/>
  <c r="BI401"/>
  <c r="BH401"/>
  <c r="BG401"/>
  <c r="BE401"/>
  <c r="T401"/>
  <c r="R401"/>
  <c r="P401"/>
  <c r="BI398"/>
  <c r="BH398"/>
  <c r="BG398"/>
  <c r="BE398"/>
  <c r="T398"/>
  <c r="R398"/>
  <c r="P398"/>
  <c r="BI395"/>
  <c r="BH395"/>
  <c r="BG395"/>
  <c r="BE395"/>
  <c r="T395"/>
  <c r="R395"/>
  <c r="P395"/>
  <c r="BI392"/>
  <c r="BH392"/>
  <c r="BG392"/>
  <c r="BE392"/>
  <c r="T392"/>
  <c r="R392"/>
  <c r="P392"/>
  <c r="BI389"/>
  <c r="BH389"/>
  <c r="BG389"/>
  <c r="BE389"/>
  <c r="T389"/>
  <c r="R389"/>
  <c r="P389"/>
  <c r="BI388"/>
  <c r="BH388"/>
  <c r="BG388"/>
  <c r="BE388"/>
  <c r="T388"/>
  <c r="R388"/>
  <c r="P388"/>
  <c r="BI387"/>
  <c r="BH387"/>
  <c r="BG387"/>
  <c r="BE387"/>
  <c r="T387"/>
  <c r="R387"/>
  <c r="P387"/>
  <c r="BI384"/>
  <c r="BH384"/>
  <c r="BG384"/>
  <c r="BE384"/>
  <c r="T384"/>
  <c r="R384"/>
  <c r="P384"/>
  <c r="BI381"/>
  <c r="BH381"/>
  <c r="BG381"/>
  <c r="BE381"/>
  <c r="T381"/>
  <c r="R381"/>
  <c r="P381"/>
  <c r="BI379"/>
  <c r="BH379"/>
  <c r="BG379"/>
  <c r="BE379"/>
  <c r="T379"/>
  <c r="R379"/>
  <c r="P379"/>
  <c r="BI377"/>
  <c r="BH377"/>
  <c r="BG377"/>
  <c r="BE377"/>
  <c r="T377"/>
  <c r="R377"/>
  <c r="P377"/>
  <c r="BI374"/>
  <c r="BH374"/>
  <c r="BG374"/>
  <c r="BE374"/>
  <c r="T374"/>
  <c r="R374"/>
  <c r="P374"/>
  <c r="BI372"/>
  <c r="BH372"/>
  <c r="BG372"/>
  <c r="BE372"/>
  <c r="T372"/>
  <c r="R372"/>
  <c r="P372"/>
  <c r="BI367"/>
  <c r="BH367"/>
  <c r="BG367"/>
  <c r="BE367"/>
  <c r="T367"/>
  <c r="R367"/>
  <c r="P367"/>
  <c r="BI365"/>
  <c r="BH365"/>
  <c r="BG365"/>
  <c r="BE365"/>
  <c r="T365"/>
  <c r="R365"/>
  <c r="P365"/>
  <c r="BI363"/>
  <c r="BH363"/>
  <c r="BG363"/>
  <c r="BE363"/>
  <c r="T363"/>
  <c r="R363"/>
  <c r="P363"/>
  <c r="BI362"/>
  <c r="BH362"/>
  <c r="BG362"/>
  <c r="BE362"/>
  <c r="T362"/>
  <c r="R362"/>
  <c r="P362"/>
  <c r="BI361"/>
  <c r="BH361"/>
  <c r="BG361"/>
  <c r="BE361"/>
  <c r="T361"/>
  <c r="R361"/>
  <c r="P361"/>
  <c r="BI356"/>
  <c r="BH356"/>
  <c r="BG356"/>
  <c r="BE356"/>
  <c r="T356"/>
  <c r="R356"/>
  <c r="P356"/>
  <c r="BI355"/>
  <c r="BH355"/>
  <c r="BG355"/>
  <c r="BE355"/>
  <c r="T355"/>
  <c r="R355"/>
  <c r="P355"/>
  <c r="BI350"/>
  <c r="BH350"/>
  <c r="BG350"/>
  <c r="BE350"/>
  <c r="T350"/>
  <c r="R350"/>
  <c r="P350"/>
  <c r="BI347"/>
  <c r="BH347"/>
  <c r="BG347"/>
  <c r="BE347"/>
  <c r="T347"/>
  <c r="R347"/>
  <c r="P347"/>
  <c r="BI345"/>
  <c r="BH345"/>
  <c r="BG345"/>
  <c r="BE345"/>
  <c r="T345"/>
  <c r="R345"/>
  <c r="P345"/>
  <c r="BI342"/>
  <c r="BH342"/>
  <c r="BG342"/>
  <c r="BE342"/>
  <c r="T342"/>
  <c r="R342"/>
  <c r="P342"/>
  <c r="BI337"/>
  <c r="BH337"/>
  <c r="BG337"/>
  <c r="BE337"/>
  <c r="T337"/>
  <c r="R337"/>
  <c r="P337"/>
  <c r="BI335"/>
  <c r="BH335"/>
  <c r="BG335"/>
  <c r="BE335"/>
  <c r="T335"/>
  <c r="R335"/>
  <c r="P335"/>
  <c r="BI330"/>
  <c r="BH330"/>
  <c r="BG330"/>
  <c r="BE330"/>
  <c r="T330"/>
  <c r="R330"/>
  <c r="P330"/>
  <c r="BI327"/>
  <c r="BH327"/>
  <c r="BG327"/>
  <c r="BE327"/>
  <c r="T327"/>
  <c r="R327"/>
  <c r="P327"/>
  <c r="BI324"/>
  <c r="BH324"/>
  <c r="BG324"/>
  <c r="BE324"/>
  <c r="T324"/>
  <c r="R324"/>
  <c r="P324"/>
  <c r="BI321"/>
  <c r="BH321"/>
  <c r="BG321"/>
  <c r="BE321"/>
  <c r="T321"/>
  <c r="R321"/>
  <c r="P321"/>
  <c r="BI318"/>
  <c r="BH318"/>
  <c r="BG318"/>
  <c r="BE318"/>
  <c r="T318"/>
  <c r="R318"/>
  <c r="P318"/>
  <c r="BI314"/>
  <c r="BH314"/>
  <c r="BG314"/>
  <c r="BE314"/>
  <c r="T314"/>
  <c r="T313"/>
  <c r="R314"/>
  <c r="R313"/>
  <c r="P314"/>
  <c r="P313"/>
  <c r="BI311"/>
  <c r="BH311"/>
  <c r="BG311"/>
  <c r="BE311"/>
  <c r="T311"/>
  <c r="R311"/>
  <c r="P311"/>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T299"/>
  <c r="R300"/>
  <c r="R299"/>
  <c r="P300"/>
  <c r="P299"/>
  <c r="BI294"/>
  <c r="BH294"/>
  <c r="BG294"/>
  <c r="BE294"/>
  <c r="T294"/>
  <c r="R294"/>
  <c r="P294"/>
  <c r="BI293"/>
  <c r="BH293"/>
  <c r="BG293"/>
  <c r="BE293"/>
  <c r="T293"/>
  <c r="R293"/>
  <c r="P293"/>
  <c r="BI291"/>
  <c r="BH291"/>
  <c r="BG291"/>
  <c r="BE291"/>
  <c r="T291"/>
  <c r="R291"/>
  <c r="P291"/>
  <c r="BI289"/>
  <c r="BH289"/>
  <c r="BG289"/>
  <c r="BE289"/>
  <c r="T289"/>
  <c r="R289"/>
  <c r="P289"/>
  <c r="BI287"/>
  <c r="BH287"/>
  <c r="BG287"/>
  <c r="BE287"/>
  <c r="T287"/>
  <c r="R287"/>
  <c r="P287"/>
  <c r="BI283"/>
  <c r="BH283"/>
  <c r="BG283"/>
  <c r="BE283"/>
  <c r="T283"/>
  <c r="R283"/>
  <c r="P283"/>
  <c r="BI279"/>
  <c r="BH279"/>
  <c r="BG279"/>
  <c r="BE279"/>
  <c r="T279"/>
  <c r="R279"/>
  <c r="P279"/>
  <c r="BI277"/>
  <c r="BH277"/>
  <c r="BG277"/>
  <c r="BE277"/>
  <c r="T277"/>
  <c r="R277"/>
  <c r="P277"/>
  <c r="BI276"/>
  <c r="BH276"/>
  <c r="BG276"/>
  <c r="BE276"/>
  <c r="T276"/>
  <c r="R276"/>
  <c r="P276"/>
  <c r="BI275"/>
  <c r="BH275"/>
  <c r="BG275"/>
  <c r="BE275"/>
  <c r="T275"/>
  <c r="R275"/>
  <c r="P275"/>
  <c r="BI271"/>
  <c r="BH271"/>
  <c r="BG271"/>
  <c r="BE271"/>
  <c r="T271"/>
  <c r="R271"/>
  <c r="P271"/>
  <c r="BI270"/>
  <c r="BH270"/>
  <c r="BG270"/>
  <c r="BE270"/>
  <c r="T270"/>
  <c r="R270"/>
  <c r="P270"/>
  <c r="BI268"/>
  <c r="BH268"/>
  <c r="BG268"/>
  <c r="BE268"/>
  <c r="T268"/>
  <c r="R268"/>
  <c r="P268"/>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6"/>
  <c r="BH256"/>
  <c r="BG256"/>
  <c r="BE256"/>
  <c r="T256"/>
  <c r="T255"/>
  <c r="R256"/>
  <c r="R255"/>
  <c r="P256"/>
  <c r="P255"/>
  <c r="BI251"/>
  <c r="BH251"/>
  <c r="BG251"/>
  <c r="BE251"/>
  <c r="T251"/>
  <c r="R251"/>
  <c r="P251"/>
  <c r="BI247"/>
  <c r="BH247"/>
  <c r="BG247"/>
  <c r="BE247"/>
  <c r="T247"/>
  <c r="R247"/>
  <c r="P247"/>
  <c r="BI244"/>
  <c r="BH244"/>
  <c r="BG244"/>
  <c r="BE244"/>
  <c r="T244"/>
  <c r="R244"/>
  <c r="P244"/>
  <c r="BI239"/>
  <c r="BH239"/>
  <c r="BG239"/>
  <c r="BE239"/>
  <c r="T239"/>
  <c r="R239"/>
  <c r="P239"/>
  <c r="BI237"/>
  <c r="BH237"/>
  <c r="BG237"/>
  <c r="BE237"/>
  <c r="T237"/>
  <c r="R237"/>
  <c r="P237"/>
  <c r="BI236"/>
  <c r="BH236"/>
  <c r="BG236"/>
  <c r="BE236"/>
  <c r="T236"/>
  <c r="R236"/>
  <c r="P236"/>
  <c r="BI235"/>
  <c r="BH235"/>
  <c r="BG235"/>
  <c r="BE235"/>
  <c r="T235"/>
  <c r="R235"/>
  <c r="P235"/>
  <c r="BI232"/>
  <c r="BH232"/>
  <c r="BG232"/>
  <c r="BE232"/>
  <c r="T232"/>
  <c r="R232"/>
  <c r="P232"/>
  <c r="BI226"/>
  <c r="BH226"/>
  <c r="BG226"/>
  <c r="BE226"/>
  <c r="T226"/>
  <c r="R226"/>
  <c r="P226"/>
  <c r="BI222"/>
  <c r="BH222"/>
  <c r="BG222"/>
  <c r="BE222"/>
  <c r="T222"/>
  <c r="R222"/>
  <c r="P222"/>
  <c r="BI218"/>
  <c r="BH218"/>
  <c r="BG218"/>
  <c r="BE218"/>
  <c r="T218"/>
  <c r="R218"/>
  <c r="P218"/>
  <c r="BI215"/>
  <c r="BH215"/>
  <c r="BG215"/>
  <c r="BE215"/>
  <c r="T215"/>
  <c r="R215"/>
  <c r="P215"/>
  <c r="BI210"/>
  <c r="BH210"/>
  <c r="BG210"/>
  <c r="BE210"/>
  <c r="T210"/>
  <c r="R210"/>
  <c r="P210"/>
  <c r="BI207"/>
  <c r="BH207"/>
  <c r="BG207"/>
  <c r="BE207"/>
  <c r="T207"/>
  <c r="R207"/>
  <c r="P207"/>
  <c r="BI203"/>
  <c r="BH203"/>
  <c r="BG203"/>
  <c r="BE203"/>
  <c r="T203"/>
  <c r="R203"/>
  <c r="P203"/>
  <c r="BI195"/>
  <c r="BH195"/>
  <c r="BG195"/>
  <c r="BE195"/>
  <c r="T195"/>
  <c r="R195"/>
  <c r="P195"/>
  <c r="BI189"/>
  <c r="BH189"/>
  <c r="BG189"/>
  <c r="BE189"/>
  <c r="T189"/>
  <c r="R189"/>
  <c r="P189"/>
  <c r="BI187"/>
  <c r="BH187"/>
  <c r="BG187"/>
  <c r="BE187"/>
  <c r="T187"/>
  <c r="R187"/>
  <c r="P187"/>
  <c r="BI185"/>
  <c r="BH185"/>
  <c r="BG185"/>
  <c r="BE185"/>
  <c r="T185"/>
  <c r="R185"/>
  <c r="P185"/>
  <c r="BI181"/>
  <c r="BH181"/>
  <c r="BG181"/>
  <c r="BE181"/>
  <c r="T181"/>
  <c r="R181"/>
  <c r="P181"/>
  <c r="BI179"/>
  <c r="BH179"/>
  <c r="BG179"/>
  <c r="BE179"/>
  <c r="T179"/>
  <c r="R179"/>
  <c r="P179"/>
  <c r="BI173"/>
  <c r="BH173"/>
  <c r="BG173"/>
  <c r="BE173"/>
  <c r="T173"/>
  <c r="R173"/>
  <c r="P173"/>
  <c r="BI171"/>
  <c r="BH171"/>
  <c r="BG171"/>
  <c r="BE171"/>
  <c r="T171"/>
  <c r="R171"/>
  <c r="P171"/>
  <c r="BI166"/>
  <c r="BH166"/>
  <c r="BG166"/>
  <c r="BE166"/>
  <c r="T166"/>
  <c r="R166"/>
  <c r="P166"/>
  <c r="BI160"/>
  <c r="BH160"/>
  <c r="BG160"/>
  <c r="BE160"/>
  <c r="T160"/>
  <c r="R160"/>
  <c r="P160"/>
  <c r="BI158"/>
  <c r="BH158"/>
  <c r="BG158"/>
  <c r="BE158"/>
  <c r="T158"/>
  <c r="R158"/>
  <c r="P158"/>
  <c r="BI155"/>
  <c r="BH155"/>
  <c r="BG155"/>
  <c r="BE155"/>
  <c r="T155"/>
  <c r="R155"/>
  <c r="P155"/>
  <c r="BI152"/>
  <c r="BH152"/>
  <c r="BG152"/>
  <c r="BE152"/>
  <c r="T152"/>
  <c r="R152"/>
  <c r="P152"/>
  <c r="BI150"/>
  <c r="BH150"/>
  <c r="BG150"/>
  <c r="BE150"/>
  <c r="T150"/>
  <c r="R150"/>
  <c r="P150"/>
  <c r="BI145"/>
  <c r="BH145"/>
  <c r="BG145"/>
  <c r="BE145"/>
  <c r="T145"/>
  <c r="R145"/>
  <c r="P145"/>
  <c r="BI143"/>
  <c r="BH143"/>
  <c r="BG143"/>
  <c r="BE143"/>
  <c r="T143"/>
  <c r="R143"/>
  <c r="P143"/>
  <c r="BI137"/>
  <c r="BH137"/>
  <c r="BG137"/>
  <c r="BE137"/>
  <c r="T137"/>
  <c r="R137"/>
  <c r="P137"/>
  <c r="BI136"/>
  <c r="BH136"/>
  <c r="BG136"/>
  <c r="BE136"/>
  <c r="T136"/>
  <c r="R136"/>
  <c r="P136"/>
  <c r="BI134"/>
  <c r="BH134"/>
  <c r="BG134"/>
  <c r="BE134"/>
  <c r="T134"/>
  <c r="R134"/>
  <c r="P134"/>
  <c r="BI126"/>
  <c r="BH126"/>
  <c r="BG126"/>
  <c r="BE126"/>
  <c r="T126"/>
  <c r="R126"/>
  <c r="P126"/>
  <c r="BI122"/>
  <c r="BH122"/>
  <c r="BG122"/>
  <c r="BE122"/>
  <c r="T122"/>
  <c r="R122"/>
  <c r="P122"/>
  <c r="BI120"/>
  <c r="BH120"/>
  <c r="BG120"/>
  <c r="BE120"/>
  <c r="T120"/>
  <c r="R120"/>
  <c r="P120"/>
  <c r="BI116"/>
  <c r="BH116"/>
  <c r="BG116"/>
  <c r="BE116"/>
  <c r="T116"/>
  <c r="R116"/>
  <c r="P116"/>
  <c r="BI114"/>
  <c r="BH114"/>
  <c r="BG114"/>
  <c r="BE114"/>
  <c r="T114"/>
  <c r="R114"/>
  <c r="P114"/>
  <c r="BI112"/>
  <c r="BH112"/>
  <c r="BG112"/>
  <c r="BE112"/>
  <c r="T112"/>
  <c r="R112"/>
  <c r="P112"/>
  <c r="BI108"/>
  <c r="BH108"/>
  <c r="BG108"/>
  <c r="BE108"/>
  <c r="T108"/>
  <c r="R108"/>
  <c r="P108"/>
  <c r="BI103"/>
  <c r="BH103"/>
  <c r="BG103"/>
  <c r="BE103"/>
  <c r="T103"/>
  <c r="R103"/>
  <c r="P103"/>
  <c r="J97"/>
  <c r="J96"/>
  <c r="F96"/>
  <c r="F94"/>
  <c r="E92"/>
  <c r="J55"/>
  <c r="J54"/>
  <c r="F54"/>
  <c r="F52"/>
  <c r="E50"/>
  <c r="J18"/>
  <c r="E18"/>
  <c r="F55"/>
  <c r="J17"/>
  <c r="J12"/>
  <c r="J52"/>
  <c r="E7"/>
  <c r="E90"/>
  <c i="1" r="L50"/>
  <c r="AM50"/>
  <c r="AM49"/>
  <c r="L49"/>
  <c r="AM47"/>
  <c r="L47"/>
  <c r="L45"/>
  <c r="L44"/>
  <c i="2" r="BK449"/>
  <c r="BK424"/>
  <c r="BK395"/>
  <c r="J374"/>
  <c r="BK356"/>
  <c r="J335"/>
  <c r="BK300"/>
  <c r="J287"/>
  <c r="J262"/>
  <c r="BK247"/>
  <c r="J222"/>
  <c r="BK179"/>
  <c r="J152"/>
  <c r="BK120"/>
  <c r="BK103"/>
  <c r="J435"/>
  <c r="J412"/>
  <c r="J401"/>
  <c r="BK381"/>
  <c r="BK361"/>
  <c r="BK330"/>
  <c r="BK318"/>
  <c r="J291"/>
  <c r="BK276"/>
  <c r="J268"/>
  <c r="BK251"/>
  <c r="J207"/>
  <c r="J171"/>
  <c r="J155"/>
  <c r="J120"/>
  <c r="BK457"/>
  <c r="BK438"/>
  <c r="J421"/>
  <c r="BK412"/>
  <c r="J381"/>
  <c r="J356"/>
  <c r="J327"/>
  <c r="J314"/>
  <c r="J300"/>
  <c r="J275"/>
  <c r="BK263"/>
  <c r="J239"/>
  <c r="J226"/>
  <c r="J203"/>
  <c r="BK181"/>
  <c r="BK137"/>
  <c r="BK116"/>
  <c r="J444"/>
  <c r="BK427"/>
  <c r="BK416"/>
  <c r="J392"/>
  <c r="BK387"/>
  <c r="J362"/>
  <c r="BK335"/>
  <c r="BK294"/>
  <c r="BK279"/>
  <c r="BK259"/>
  <c r="BK244"/>
  <c r="BK226"/>
  <c r="J189"/>
  <c r="BK171"/>
  <c r="BK145"/>
  <c r="J122"/>
  <c r="BK450"/>
  <c r="J409"/>
  <c r="J387"/>
  <c r="BK367"/>
  <c r="BK350"/>
  <c r="BK337"/>
  <c r="J304"/>
  <c r="BK289"/>
  <c r="BK271"/>
  <c r="J261"/>
  <c r="BK237"/>
  <c r="BK187"/>
  <c r="BK155"/>
  <c r="BK126"/>
  <c r="J112"/>
  <c r="J448"/>
  <c r="J416"/>
  <c r="J395"/>
  <c r="J384"/>
  <c r="J363"/>
  <c r="BK342"/>
  <c r="BK324"/>
  <c r="BK304"/>
  <c r="J277"/>
  <c r="BK260"/>
  <c r="BK235"/>
  <c r="BK185"/>
  <c r="BK160"/>
  <c r="J116"/>
  <c r="J457"/>
  <c r="J418"/>
  <c r="J410"/>
  <c r="J388"/>
  <c r="BK362"/>
  <c r="J337"/>
  <c r="J318"/>
  <c r="BK306"/>
  <c r="J289"/>
  <c r="BK268"/>
  <c r="BK258"/>
  <c r="J215"/>
  <c r="J187"/>
  <c r="BK143"/>
  <c r="BK122"/>
  <c r="BK448"/>
  <c r="J424"/>
  <c r="J398"/>
  <c r="BK379"/>
  <c r="BK365"/>
  <c r="J342"/>
  <c r="J306"/>
  <c r="BK275"/>
  <c r="J256"/>
  <c r="BK239"/>
  <c r="BK215"/>
  <c r="J181"/>
  <c r="J150"/>
  <c i="1" r="AS54"/>
  <c i="2" r="BK444"/>
  <c r="BK431"/>
  <c r="BK401"/>
  <c r="J377"/>
  <c r="J365"/>
  <c r="BK347"/>
  <c r="BK314"/>
  <c r="J294"/>
  <c r="J279"/>
  <c r="J270"/>
  <c r="J258"/>
  <c r="J232"/>
  <c r="BK203"/>
  <c r="BK166"/>
  <c r="J137"/>
  <c r="J108"/>
  <c r="J436"/>
  <c r="J417"/>
  <c r="BK409"/>
  <c r="BK389"/>
  <c r="J367"/>
  <c r="J350"/>
  <c r="BK321"/>
  <c r="J302"/>
  <c r="J271"/>
  <c r="J263"/>
  <c r="BK236"/>
  <c r="J195"/>
  <c r="J166"/>
  <c r="J145"/>
  <c r="BK134"/>
  <c r="J459"/>
  <c r="J449"/>
  <c r="J427"/>
  <c r="BK411"/>
  <c r="BK384"/>
  <c r="J361"/>
  <c r="J330"/>
  <c r="J311"/>
  <c r="BK291"/>
  <c r="J276"/>
  <c r="J259"/>
  <c r="J237"/>
  <c r="BK222"/>
  <c r="BK210"/>
  <c r="J160"/>
  <c r="J126"/>
  <c r="J114"/>
  <c r="J438"/>
  <c r="BK421"/>
  <c r="BK404"/>
  <c r="BK388"/>
  <c r="BK377"/>
  <c r="J355"/>
  <c r="J324"/>
  <c r="BK293"/>
  <c r="BK262"/>
  <c r="J251"/>
  <c r="BK232"/>
  <c r="BK195"/>
  <c r="J185"/>
  <c r="BK158"/>
  <c r="J143"/>
  <c r="BK112"/>
  <c r="J456"/>
  <c r="BK436"/>
  <c r="J404"/>
  <c r="J372"/>
  <c r="BK363"/>
  <c r="J345"/>
  <c r="BK308"/>
  <c r="J293"/>
  <c r="BK277"/>
  <c r="J244"/>
  <c r="J218"/>
  <c r="BK173"/>
  <c r="BK150"/>
  <c r="BK114"/>
  <c r="J450"/>
  <c r="BK418"/>
  <c r="J411"/>
  <c r="BK392"/>
  <c r="J379"/>
  <c r="BK355"/>
  <c r="BK327"/>
  <c r="BK311"/>
  <c r="BK287"/>
  <c r="BK270"/>
  <c r="BK256"/>
  <c r="J210"/>
  <c r="J173"/>
  <c r="J158"/>
  <c r="BK136"/>
  <c r="BK459"/>
  <c r="BK456"/>
  <c r="J431"/>
  <c r="BK417"/>
  <c r="BK398"/>
  <c r="BK374"/>
  <c r="J347"/>
  <c r="J321"/>
  <c r="BK302"/>
  <c r="BK283"/>
  <c r="BK261"/>
  <c r="J236"/>
  <c r="BK218"/>
  <c r="BK189"/>
  <c r="J179"/>
  <c r="J136"/>
  <c r="J103"/>
  <c r="BK435"/>
  <c r="BK410"/>
  <c r="J389"/>
  <c r="BK372"/>
  <c r="BK345"/>
  <c r="J308"/>
  <c r="J283"/>
  <c r="J260"/>
  <c r="J247"/>
  <c r="J235"/>
  <c r="BK207"/>
  <c r="BK152"/>
  <c r="J134"/>
  <c r="BK108"/>
  <c l="1" r="BK102"/>
  <c r="BK125"/>
  <c r="J125"/>
  <c r="J62"/>
  <c r="T317"/>
  <c r="R102"/>
  <c r="R125"/>
  <c r="R360"/>
  <c r="P102"/>
  <c r="P125"/>
  <c r="P383"/>
  <c r="T102"/>
  <c r="T125"/>
  <c r="BK257"/>
  <c r="J257"/>
  <c r="J64"/>
  <c r="P257"/>
  <c r="R257"/>
  <c r="T257"/>
  <c r="BK278"/>
  <c r="J278"/>
  <c r="J65"/>
  <c r="P278"/>
  <c r="R278"/>
  <c r="T278"/>
  <c r="BK301"/>
  <c r="J301"/>
  <c r="J67"/>
  <c r="P301"/>
  <c r="R301"/>
  <c r="T301"/>
  <c r="BK317"/>
  <c r="J317"/>
  <c r="J70"/>
  <c r="P317"/>
  <c r="R317"/>
  <c r="BK329"/>
  <c r="J329"/>
  <c r="J71"/>
  <c r="P329"/>
  <c r="R329"/>
  <c r="T329"/>
  <c r="BK349"/>
  <c r="J349"/>
  <c r="J72"/>
  <c r="P349"/>
  <c r="R349"/>
  <c r="T349"/>
  <c r="BK360"/>
  <c r="J360"/>
  <c r="J73"/>
  <c r="P360"/>
  <c r="T360"/>
  <c r="BK364"/>
  <c r="J364"/>
  <c r="J74"/>
  <c r="P364"/>
  <c r="R364"/>
  <c r="T364"/>
  <c r="BK383"/>
  <c r="J383"/>
  <c r="J75"/>
  <c r="R383"/>
  <c r="T383"/>
  <c r="BK420"/>
  <c r="J420"/>
  <c r="J76"/>
  <c r="P420"/>
  <c r="R420"/>
  <c r="T420"/>
  <c r="BK430"/>
  <c r="J430"/>
  <c r="J78"/>
  <c r="P430"/>
  <c r="R430"/>
  <c r="T430"/>
  <c r="BK437"/>
  <c r="J437"/>
  <c r="J79"/>
  <c r="P437"/>
  <c r="R437"/>
  <c r="T437"/>
  <c r="E48"/>
  <c r="J94"/>
  <c r="F97"/>
  <c r="BF112"/>
  <c r="BF120"/>
  <c r="BF126"/>
  <c r="BF179"/>
  <c r="BF236"/>
  <c r="BF244"/>
  <c r="BF247"/>
  <c r="BF251"/>
  <c r="BF258"/>
  <c r="BF261"/>
  <c r="BF279"/>
  <c r="BF294"/>
  <c r="BF302"/>
  <c r="BF306"/>
  <c r="BF314"/>
  <c r="BF337"/>
  <c r="BF350"/>
  <c r="BF377"/>
  <c r="BF388"/>
  <c r="BF389"/>
  <c r="BF395"/>
  <c r="BF412"/>
  <c r="BF436"/>
  <c r="BF438"/>
  <c r="BF444"/>
  <c r="BF450"/>
  <c r="BF143"/>
  <c r="BF145"/>
  <c r="BF158"/>
  <c r="BF166"/>
  <c r="BF181"/>
  <c r="BF195"/>
  <c r="BF210"/>
  <c r="BF226"/>
  <c r="BF237"/>
  <c r="BF268"/>
  <c r="BF271"/>
  <c r="BF275"/>
  <c r="BF287"/>
  <c r="BF308"/>
  <c r="BF318"/>
  <c r="BF321"/>
  <c r="BF324"/>
  <c r="BF327"/>
  <c r="BF335"/>
  <c r="BF345"/>
  <c r="BF356"/>
  <c r="BF367"/>
  <c r="BF379"/>
  <c r="BF381"/>
  <c r="BF384"/>
  <c r="BF387"/>
  <c r="BF409"/>
  <c r="BF410"/>
  <c r="BF416"/>
  <c r="BF417"/>
  <c r="BF418"/>
  <c r="BF424"/>
  <c r="BF427"/>
  <c r="BF449"/>
  <c r="BF456"/>
  <c r="BF457"/>
  <c r="BF459"/>
  <c r="BK255"/>
  <c r="J255"/>
  <c r="J63"/>
  <c r="BF114"/>
  <c r="BF116"/>
  <c r="BF134"/>
  <c r="BF137"/>
  <c r="BF155"/>
  <c r="BF160"/>
  <c r="BF171"/>
  <c r="BF203"/>
  <c r="BF222"/>
  <c r="BF232"/>
  <c r="BF259"/>
  <c r="BF262"/>
  <c r="BF263"/>
  <c r="BF270"/>
  <c r="BF276"/>
  <c r="BF283"/>
  <c r="BF289"/>
  <c r="BF300"/>
  <c r="BF311"/>
  <c r="BF347"/>
  <c r="BF365"/>
  <c r="BF398"/>
  <c r="BF411"/>
  <c r="BF421"/>
  <c r="BF431"/>
  <c r="BF435"/>
  <c r="BF103"/>
  <c r="BF108"/>
  <c r="BF122"/>
  <c r="BF136"/>
  <c r="BF150"/>
  <c r="BF152"/>
  <c r="BF173"/>
  <c r="BF185"/>
  <c r="BF187"/>
  <c r="BF189"/>
  <c r="BF207"/>
  <c r="BF215"/>
  <c r="BF218"/>
  <c r="BF235"/>
  <c r="BF239"/>
  <c r="BF256"/>
  <c r="BF260"/>
  <c r="BF277"/>
  <c r="BF291"/>
  <c r="BF293"/>
  <c r="BF304"/>
  <c r="BF330"/>
  <c r="BF342"/>
  <c r="BF355"/>
  <c r="BF361"/>
  <c r="BF362"/>
  <c r="BF363"/>
  <c r="BF372"/>
  <c r="BF374"/>
  <c r="BF392"/>
  <c r="BF401"/>
  <c r="BF404"/>
  <c r="BF448"/>
  <c r="BK299"/>
  <c r="J299"/>
  <c r="J66"/>
  <c r="BK313"/>
  <c r="J313"/>
  <c r="J68"/>
  <c r="BK426"/>
  <c r="J426"/>
  <c r="J77"/>
  <c r="BK458"/>
  <c r="J458"/>
  <c r="J80"/>
  <c r="F33"/>
  <c i="1" r="AZ55"/>
  <c r="AZ54"/>
  <c r="AV54"/>
  <c r="AK29"/>
  <c i="2" r="F36"/>
  <c i="1" r="BC55"/>
  <c r="BC54"/>
  <c r="W32"/>
  <c i="2" r="J33"/>
  <c i="1" r="AV55"/>
  <c i="2" r="F35"/>
  <c i="1" r="BB55"/>
  <c r="BB54"/>
  <c r="AX54"/>
  <c i="2" r="F37"/>
  <c i="1" r="BD55"/>
  <c r="BD54"/>
  <c r="W33"/>
  <c i="2" l="1" r="P316"/>
  <c r="P101"/>
  <c r="P100"/>
  <c i="1" r="AU55"/>
  <c i="2" r="R101"/>
  <c r="T101"/>
  <c r="T316"/>
  <c r="BK101"/>
  <c r="R316"/>
  <c r="J102"/>
  <c r="J61"/>
  <c r="BK316"/>
  <c r="J316"/>
  <c r="J69"/>
  <c i="1" r="W29"/>
  <c i="2" r="F34"/>
  <c i="1" r="BA55"/>
  <c r="BA54"/>
  <c r="W30"/>
  <c i="2" r="J34"/>
  <c i="1" r="AW55"/>
  <c r="AT55"/>
  <c r="AU54"/>
  <c r="AY54"/>
  <c r="W31"/>
  <c i="2" l="1" r="T100"/>
  <c r="BK100"/>
  <c r="J100"/>
  <c r="J59"/>
  <c r="R100"/>
  <c r="J101"/>
  <c r="J60"/>
  <c i="1" r="AW54"/>
  <c r="AK30"/>
  <c i="2" l="1" r="J30"/>
  <c i="1" r="AG55"/>
  <c r="AN55"/>
  <c r="AT54"/>
  <c i="2" l="1" r="J39"/>
  <c i="1" r="AG54"/>
  <c r="AK26"/>
  <c r="AK35"/>
  <c l="1" r="AN54"/>
</calcChain>
</file>

<file path=xl/sharedStrings.xml><?xml version="1.0" encoding="utf-8"?>
<sst xmlns="http://schemas.openxmlformats.org/spreadsheetml/2006/main">
  <si>
    <t>Export Komplet</t>
  </si>
  <si>
    <t>VZ</t>
  </si>
  <si>
    <t>2.0</t>
  </si>
  <si>
    <t>ZAMOK</t>
  </si>
  <si>
    <t>False</t>
  </si>
  <si>
    <t>{6d9ab9fc-df71-4d37-a33b-77bcb84f1cb1}</t>
  </si>
  <si>
    <t>0,01</t>
  </si>
  <si>
    <t>21</t>
  </si>
  <si>
    <t>1</t>
  </si>
  <si>
    <t>15</t>
  </si>
  <si>
    <t>REKAPITULACE STAVBY</t>
  </si>
  <si>
    <t xml:space="preserve">v ---  níže se nacházejí doplnkové a pomocné údaje k sestavám  --- v</t>
  </si>
  <si>
    <t>Návod na vyplnění</t>
  </si>
  <si>
    <t>0,001</t>
  </si>
  <si>
    <t>Kód:</t>
  </si>
  <si>
    <t>2015-06-01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</si>
  <si>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</si>
  <si>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</si>
  <si>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Dačice</t>
  </si>
  <si>
    <t>0,1</t>
  </si>
  <si>
    <t>KSO:</t>
  </si>
  <si>
    <t/>
  </si>
  <si>
    <t>CC-CZ:</t>
  </si>
  <si>
    <t>Místo:</t>
  </si>
  <si>
    <t>Dačice</t>
  </si>
  <si>
    <t>Datum:</t>
  </si>
  <si>
    <t>28. 8. 2020</t>
  </si>
  <si>
    <t>10</t>
  </si>
  <si>
    <t>100</t>
  </si>
  <si>
    <t>Zadavatel:</t>
  </si>
  <si>
    <t>IČ:</t>
  </si>
  <si>
    <t>Město Dačice, Krajířova 27, Dačice</t>
  </si>
  <si>
    <t>DIČ:</t>
  </si>
  <si>
    <t>Uchazeč:</t>
  </si>
  <si>
    <t>Vyplň údaj</t>
  </si>
  <si>
    <t>Projektant:</t>
  </si>
  <si>
    <t>64525104</t>
  </si>
  <si>
    <t>Mgr.A. Miroslav Misař</t>
  </si>
  <si>
    <t>True</t>
  </si>
  <si>
    <t>Zpracovatel:</t>
  </si>
  <si>
    <t>72395087</t>
  </si>
  <si>
    <t>Martin Lang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</si>
  <si>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</si>
  <si>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</si>
  <si>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</si>
  <si>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</si>
  <si>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</si>
  <si>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</si>
  <si>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</si>
  <si>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</si>
  <si>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</si>
  <si>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</si>
  <si>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</si>
  <si>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</si>
  <si>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</si>
  <si>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</si>
  <si>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</si>
  <si>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</si>
  <si>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</si>
  <si>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</si>
  <si>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</si>
  <si>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</si>
  <si>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</si>
  <si>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</si>
  <si>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</si>
  <si>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</si>
  <si>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</si>
  <si>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</si>
  <si>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</si>
  <si>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</si>
  <si>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</si>
  <si>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</si>
  <si>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</si>
  <si>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</si>
  <si>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</si>
  <si>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</si>
  <si>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</si>
  <si>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</si>
  <si>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</si>
  <si>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</si>
  <si>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</si>
  <si>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</si>
  <si>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</si>
  <si>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</si>
  <si>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Bytový dům Bratrská 304, Dačice - zateplení domu</t>
  </si>
  <si>
    <t>STA</t>
  </si>
  <si>
    <t>{8574eb17-13c7-42d1-a00e-4482eeb5f068}</t>
  </si>
  <si>
    <t>KRYCÍ LIST SOUPISU PRACÍ</t>
  </si>
  <si>
    <t>Objekt:</t>
  </si>
  <si>
    <t>01 - Bytový dům Bratrská 304, Dačice - zateplení domu</t>
  </si>
  <si>
    <t>REKAPITULACE ČLENĚNÍ SOUPISU PRACÍ</t>
  </si>
  <si>
    <t>Kód dílu - Popis</t>
  </si>
  <si>
    <t>Cena celkem [CZK]</t>
  </si>
  <si>
    <t>-1</t>
  </si>
  <si>
    <t>HSV - Práce a dodávky HSV</t>
  </si>
  <si>
    <t xml:space="preserve">    1 - Zemní práce</t>
  </si>
  <si>
    <t xml:space="preserve">    6 - Úpravy povrchů, podlahy a osazování výplní</t>
  </si>
  <si>
    <t xml:space="preserve">    64 - Osazování výplní otvorů</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</si>
  <si>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</si>
  <si>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</si>
  <si>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</si>
  <si>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</si>
  <si>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</si>
  <si>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</si>
  <si>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</si>
  <si>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</si>
  <si>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741 - Elektroinstalace - silnoproud</t>
  </si>
  <si>
    <t xml:space="preserve">    743 - Elektromontáže - hrubá montáž</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</si>
  <si>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</si>
  <si>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</si>
  <si>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</si>
  <si>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</si>
  <si>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</si>
  <si>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</si>
  <si>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</si>
  <si>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</si>
  <si>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</si>
  <si>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</si>
  <si>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</si>
  <si>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</si>
  <si>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</si>
  <si>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</si>
  <si>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</si>
  <si>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</si>
  <si>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</si>
  <si>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</si>
  <si>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</si>
  <si>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</si>
  <si>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</si>
  <si>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</si>
  <si>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</si>
  <si>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</si>
  <si>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</si>
  <si>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132112211</t>
  </si>
  <si>
    <t>Hloubení rýh šířky přes 800 do 2 000 mm ručně zapažených i nezapažených, s urovnáním dna do předepsaného profilu a spádu v hornině třídy těžitelnosti I skupiny 1 a 2 soudržných</t>
  </si>
  <si>
    <t>m3</t>
  </si>
  <si>
    <t>CS ÚRS 2020 02</t>
  </si>
  <si>
    <t>4</t>
  </si>
  <si>
    <t>2</t>
  </si>
  <si>
    <t>-989382614</t>
  </si>
  <si>
    <t>PSC</t>
  </si>
  <si>
    <t xml:space="preserve">Poznámka k souboru cen:_x000d_
1. V cenách jsou započteny i náklady na:_x000d_
a) přehození výkopku na přilehlém terénu na vzdálenost do 3 m od podélné osy rýhy nebo naložení výkopku na dopravní prostředek,_x000d_
</t>
  </si>
  <si>
    <t>VV</t>
  </si>
  <si>
    <t>"výkop pro zateplení</t>
  </si>
  <si>
    <t>0,70*0,50*(1,95+3,05+1,69+3,15)</t>
  </si>
  <si>
    <t>Součet</t>
  </si>
  <si>
    <t>162651112</t>
  </si>
  <si>
    <t>Vodorovné přemístění výkopku nebo sypaniny po suchu na obvyklém dopravním prostředku, bez naložení výkopku, avšak se složením bez rozhrnutí z horniny třídy těžitelnosti I skupiny 1 až 3 na vzdálenost přes 4 000 do 5 000 m</t>
  </si>
  <si>
    <t>-1622983907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</si>
  <si>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</si>
  <si>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3,444/3</t>
  </si>
  <si>
    <t>3</t>
  </si>
  <si>
    <t>167151101</t>
  </si>
  <si>
    <t>Nakládání, skládání a překládání neulehlého výkopku nebo sypaniny strojně nakládání, množství do 100 m3, z horniny třídy těžitelnosti I, skupiny 1 až 3</t>
  </si>
  <si>
    <t>-571623235</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</si>
  <si>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</si>
  <si>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171201201</t>
  </si>
  <si>
    <t>Uložení sypaniny na skládky nebo meziskládky bez hutnění s upravením uložené sypaniny do předepsaného tvaru</t>
  </si>
  <si>
    <t>865829405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</si>
  <si>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</si>
  <si>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5</t>
  </si>
  <si>
    <t>171201221</t>
  </si>
  <si>
    <t>Poplatek za uložení stavebního odpadu na skládce (skládkovné) zeminy a kamení zatříděného do Katalogu odpadů pod kódem 17 05 04</t>
  </si>
  <si>
    <t>t</t>
  </si>
  <si>
    <t>326809459</t>
  </si>
  <si>
    <t xml:space="preserve">Poznámka k souboru cen:_x000d_
1. Ceny uvedené v souboru cen je doporučeno upravit podle aktuálních cen místně příslušné skládky._x000d_
2. V cenách je započítán poplatek za ukládání odpadu dle zákona 185/2001 Sb._x000d_
</t>
  </si>
  <si>
    <t>1,148*1,7</t>
  </si>
  <si>
    <t>6</t>
  </si>
  <si>
    <t>174101101</t>
  </si>
  <si>
    <t>Zásyp sypaninou z jakékoliv horniny strojně s uložením výkopku ve vrstvách se zhutněním jam, šachet, rýh nebo kolem objektů v těchto vykopávkách</t>
  </si>
  <si>
    <t>-1702753118</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</si>
  <si>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</si>
  <si>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7</t>
  </si>
  <si>
    <t>M</t>
  </si>
  <si>
    <t>58344171</t>
  </si>
  <si>
    <t>štěrkodrť frakce 0/32</t>
  </si>
  <si>
    <t>8</t>
  </si>
  <si>
    <t>-422569188</t>
  </si>
  <si>
    <t>3,444/3*2,0</t>
  </si>
  <si>
    <t>Úpravy povrchů, podlahy a osazování výplní</t>
  </si>
  <si>
    <t>622211021</t>
  </si>
  <si>
    <t>Montáž kontaktního zateplení lepením a mechanickým kotvením z polystyrenových desek nebo z kombinovaných desek na vnější stěny, tloušťky desek přes 80 do 120 mm</t>
  </si>
  <si>
    <t>m2</t>
  </si>
  <si>
    <t>1819593056</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</si>
  <si>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</si>
  <si>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"nadezdívka pod pozednicí:</t>
  </si>
  <si>
    <t>0,80*29,80*2</t>
  </si>
  <si>
    <t>"zateplení boku suterénu</t>
  </si>
  <si>
    <t>0,38*(2,90+0,90+0,80+0,80+0,90+0,80+0,80+2,90+2,90+0,80+0,80+0,90+2,70+2,50)</t>
  </si>
  <si>
    <t>0,38*(7,00+2,50+4,30+1,50+2,40+2,50+4,90+2,00)</t>
  </si>
  <si>
    <t>9</t>
  </si>
  <si>
    <t>28376076</t>
  </si>
  <si>
    <t>deska EPS grafitová fasádní λ=0,031 tl 100mm</t>
  </si>
  <si>
    <t>-578809360</t>
  </si>
  <si>
    <t>66,11*1,05 'Přepočtené koeficientem množství</t>
  </si>
  <si>
    <t>612311131</t>
  </si>
  <si>
    <t>Potažení vnitřních ploch štukem tloušťky do 3 mm svislých konstrukcí stěn</t>
  </si>
  <si>
    <t>-956471297</t>
  </si>
  <si>
    <t>11</t>
  </si>
  <si>
    <t>621221121</t>
  </si>
  <si>
    <t>Montáž kontaktního zateplení lepením a mechanickým kotvením z desek z minerální vlny s kolmou orientací vláken na vnější podhledy, tloušťky desek přes 80 do 120 mm</t>
  </si>
  <si>
    <t>812101581</t>
  </si>
  <si>
    <t>"zateplení stropu suterénu</t>
  </si>
  <si>
    <t>11,05+1,20+1,30+1,20+1,20+1,30+1,35+1,20+1,20+8,52+8,52+1,20+1,20+1,30+1,35+8,20+10,82+30,86</t>
  </si>
  <si>
    <t>7,38+37,12+1,95+1,55+1,30+56,72</t>
  </si>
  <si>
    <t>12</t>
  </si>
  <si>
    <t>63151515</t>
  </si>
  <si>
    <t>deska tepelně izolační minerální kontaktních fasád kolmé vlákno λ=0,041 tl 120mm</t>
  </si>
  <si>
    <t>74873135</t>
  </si>
  <si>
    <t>198,99*1,02 'Přepočtené koeficientem množství</t>
  </si>
  <si>
    <t>13</t>
  </si>
  <si>
    <t>622222061</t>
  </si>
  <si>
    <t>Montáž kontaktního zateplení vnějšího ostění, nadpraží nebo parapetu lepením z desek z minerální vlny s podélnou nebo kolmou orientací vláken hloubky špalet přes 200 do 400 mm, tloušťky desek přes 40 do 80 mm</t>
  </si>
  <si>
    <t>m</t>
  </si>
  <si>
    <t>2113531642</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</si>
  <si>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</si>
  <si>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"zateplení žeber sklepa</t>
  </si>
  <si>
    <t>4,00*24+4,10*20</t>
  </si>
  <si>
    <t>14</t>
  </si>
  <si>
    <t>63151508</t>
  </si>
  <si>
    <t>deska tepelně izolační minerální kontaktních fasád kolmé vlákno λ=0,041 tl 50mm</t>
  </si>
  <si>
    <t>1748674903</t>
  </si>
  <si>
    <t>178*0,95 'Přepočtené koeficientem množství</t>
  </si>
  <si>
    <t>611311131</t>
  </si>
  <si>
    <t>Potažení vnitřních ploch štukem tloušťky do 3 mm vodorovných konstrukcí stropů rovných</t>
  </si>
  <si>
    <t>-1016993707</t>
  </si>
  <si>
    <t>198,99+169,10*0,85</t>
  </si>
  <si>
    <t>16</t>
  </si>
  <si>
    <t>622-1</t>
  </si>
  <si>
    <t>Vytvoření fasádních profilů - podokenní římsy v.200mm, tl.40mm z polystyrenových desek včt.prokotvení</t>
  </si>
  <si>
    <t>-1541848612</t>
  </si>
  <si>
    <t>6*2,62</t>
  </si>
  <si>
    <t>17</t>
  </si>
  <si>
    <t>622211031</t>
  </si>
  <si>
    <t>Montáž kontaktního zateplení lepením a mechanickým kotvením z polystyrenových desek nebo z kombinovaných desek na vnější stěny, tloušťky desek přes 120 do 160 mm</t>
  </si>
  <si>
    <t>546589047</t>
  </si>
  <si>
    <t>18</t>
  </si>
  <si>
    <t>28376079</t>
  </si>
  <si>
    <t>deska EPS grafitová fasádní λ=0,031 tl 160mm</t>
  </si>
  <si>
    <t>307382959</t>
  </si>
  <si>
    <t>9,20*30,20+9,20*(1,10+00,40)+9,20*30,20</t>
  </si>
  <si>
    <t>-1*(2,05*1,30*6+1,35*1,10*4+0,60*1,15*8+2*2,05*1,30*8+2*1,35*1,15*6+2*0,60*1,15*4)</t>
  </si>
  <si>
    <t>-1*(1,45*2,15*2+1,55*0,70*2)</t>
  </si>
  <si>
    <t>466,835*1,05 'Přepočtené koeficientem množství</t>
  </si>
  <si>
    <t>19</t>
  </si>
  <si>
    <t>28376018</t>
  </si>
  <si>
    <t>deska perimetrická fasádní soklová 150kPa λ=0,035 tl 120mm</t>
  </si>
  <si>
    <t>-1555145016</t>
  </si>
  <si>
    <t>0,70*1,95+0,70*3,05+0,70*1,70+0,70*3,20+(0,70+1,50)/2*16,40+1,58*30,18</t>
  </si>
  <si>
    <t>-1*(0,60*0,60*8+0,90*0,60*3)-1*(1,57*1,40+1,48*0,75)</t>
  </si>
  <si>
    <t>64,846*1,05 'Přepočtené koeficientem množství</t>
  </si>
  <si>
    <t>20</t>
  </si>
  <si>
    <t>622251101</t>
  </si>
  <si>
    <t>Montáž kontaktního zateplení lepením a mechanickým kotvením Příplatek k cenám za zápustnou montáž kotev s použitím tepelněizolačních zátek na vnější stěny z polystyrenu</t>
  </si>
  <si>
    <t>2068505093</t>
  </si>
  <si>
    <t>622212001</t>
  </si>
  <si>
    <t>Montáž kontaktního zateplení vnějšího ostění, nadpraží nebo parapetu lepením z polystyrenových desek nebo z kombinovaných desek hloubky špalet do 200 mm, tloušťky desek do 40 mm</t>
  </si>
  <si>
    <t>581161554</t>
  </si>
  <si>
    <t>(2,08+2*1,30)*6+(1,37+2*1,16)*4+(0,60+2*1,16)*8+2*(2,08+2*1,30)*8+2*(1,37+2*1,16)*6+2*(0,60+2*1,16*4)</t>
  </si>
  <si>
    <t>(1,48+2*2,18)*2+(1,57+2*0,70)*2</t>
  </si>
  <si>
    <t>(0,60+2*0,60)*8+(0,90+2*0,60)*3+2*1,40+2*0,75</t>
  </si>
  <si>
    <t>22</t>
  </si>
  <si>
    <t>28376809</t>
  </si>
  <si>
    <t>deska fenolická tepelně izolační fasádní λ=0,020 tl 120mm</t>
  </si>
  <si>
    <t>1489973357</t>
  </si>
  <si>
    <t>247,74*0,21 'Přepočtené koeficientem množství</t>
  </si>
  <si>
    <t>23</t>
  </si>
  <si>
    <t>622252001</t>
  </si>
  <si>
    <t>Montáž profilů kontaktního zateplení zakládacích soklových připevněných hmoždinkami</t>
  </si>
  <si>
    <t>-1823697799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</si>
  <si>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</si>
  <si>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30,18+0,95+30,18</t>
  </si>
  <si>
    <t>24</t>
  </si>
  <si>
    <t>59051653</t>
  </si>
  <si>
    <t>profil zakládací Al tl 0,7mm pro ETICS pro izolant tl 160mm</t>
  </si>
  <si>
    <t>-608674805</t>
  </si>
  <si>
    <t>61,31*1,05 'Přepočtené koeficientem množství</t>
  </si>
  <si>
    <t>25</t>
  </si>
  <si>
    <t>622252002</t>
  </si>
  <si>
    <t>Montáž profilů kontaktního zateplení ostatních stěnových, dilatačních apod. lepených do tmelu</t>
  </si>
  <si>
    <t>1722880322</t>
  </si>
  <si>
    <t>26</t>
  </si>
  <si>
    <t>59051476</t>
  </si>
  <si>
    <t>profil začišťovací PVC 9mm s výztužnou tkaninou pro ostění ETICS</t>
  </si>
  <si>
    <t>-382945173</t>
  </si>
  <si>
    <t>2*(2,38+2*1,62)+4*(1,66+2*1,62)+3*(1,62+2*1,60)+2*(1,67+2*1,29)+2*(0,92+2*1,29)</t>
  </si>
  <si>
    <t>3*(2,38+2*2,37)*2+3*(1,66+2*1,62)*4+3*(1,62+2*1,60*2)+3*(1,67+2*1,29)*2+3*(0,92+2*1,29)*2</t>
  </si>
  <si>
    <t>3*(1,62+2*1,60)+1*(1,62+2*0,60)+1*(1,582*1,20)</t>
  </si>
  <si>
    <t>252,058*1,05 'Přepočtené koeficientem množství</t>
  </si>
  <si>
    <t>27</t>
  </si>
  <si>
    <t>63127466</t>
  </si>
  <si>
    <t>profil rohový Al 23x23mm s výztužnou tkaninou š 100mm pro ETICS</t>
  </si>
  <si>
    <t>1527429263</t>
  </si>
  <si>
    <t xml:space="preserve">"kolem oken" </t>
  </si>
  <si>
    <t>"rohy objektu" 6*9,17</t>
  </si>
  <si>
    <t>307,078*1,05 'Přepočtené koeficientem množství</t>
  </si>
  <si>
    <t>28</t>
  </si>
  <si>
    <t>59051510</t>
  </si>
  <si>
    <t>profil začišťovací s okapnicí PVC s výztužnou tkaninou pro nadpraží ETICS</t>
  </si>
  <si>
    <t>760465303</t>
  </si>
  <si>
    <t>6*2,08+4*1,37+8*0,60+16*2,08+12*1,37+8*0,60</t>
  </si>
  <si>
    <t>77,28*1,05 'Přepočtené koeficientem množství</t>
  </si>
  <si>
    <t>29</t>
  </si>
  <si>
    <t>59051500</t>
  </si>
  <si>
    <t>profil dilatační stěnový PVC s výztužnou tkaninou pro ETICS</t>
  </si>
  <si>
    <t>-1443915947</t>
  </si>
  <si>
    <t>9,17*4</t>
  </si>
  <si>
    <t>30</t>
  </si>
  <si>
    <t>621142001</t>
  </si>
  <si>
    <t>Potažení vnějších ploch pletivem v ploše nebo pruzích, na plném podkladu sklovláknitým vtlačením do tmelu podhledů</t>
  </si>
  <si>
    <t>61597718</t>
  </si>
  <si>
    <t xml:space="preserve">Poznámka k souboru cen:_x000d_
1. V cenách -2001 jsou započteny i náklady na tmel._x000d_
</t>
  </si>
  <si>
    <t>"římsy</t>
  </si>
  <si>
    <t>0,65*2*30,18</t>
  </si>
  <si>
    <t>31</t>
  </si>
  <si>
    <t>622541011</t>
  </si>
  <si>
    <t>Omítka tenkovrstvá silikonsilikátová vnějších ploch hydrofobní, se samočistícím účinkem probarvená, včetně penetrace podkladu zrnitá, tloušťky 1,5 mm stěn</t>
  </si>
  <si>
    <t>-723892532</t>
  </si>
  <si>
    <t>531,681+247,74*0,20+39,234-62,879</t>
  </si>
  <si>
    <t>32</t>
  </si>
  <si>
    <t>6225410pc1</t>
  </si>
  <si>
    <t>1658310683</t>
  </si>
  <si>
    <t>"světlá - Cognac 15 (Pozn.: barvu dle vzorníku CaparolColorSystem lze nahradit shodným odstínem jiného vzorníku)</t>
  </si>
  <si>
    <t>516,50</t>
  </si>
  <si>
    <t>33</t>
  </si>
  <si>
    <t>2128832382</t>
  </si>
  <si>
    <t>"střední - Cognac 13 (Pozn.: barvu dle vzorníku CaparolColorSystem lze nahradit shodným odstínem jiného vzorníku)</t>
  </si>
  <si>
    <t>41,084</t>
  </si>
  <si>
    <t>34</t>
  </si>
  <si>
    <t>622511101</t>
  </si>
  <si>
    <t>Omítka tenkovrstvá akrylátová vnějších ploch probarvená, včetně penetrace podkladu mozaiková jemnozrnná stěn</t>
  </si>
  <si>
    <t>-1151362355</t>
  </si>
  <si>
    <t>"tmavá - přibližně v odstínu Cognac 12 (Pozn.: barvu dle vzorníku CaparolColorSystem lze nahradit shodným odstínem jiného vzorníku)</t>
  </si>
  <si>
    <t>0,22*8,47+(0,22+0,90)/2*9,38+(0,90+1,42)/2*8,77-0,60*0,50-0,90*0,60+0,30*(0,60+2*0,50)+0,30*(0,90+2*0,60)</t>
  </si>
  <si>
    <t>1,58*6,60-0,85*0,60*2+0,30*(0,85+2*0,60)*2+1,58*13,20-0,60*0,60*4+0,30*3*0,60*4</t>
  </si>
  <si>
    <t>1,58*3,835-0,60*0,60*1+0,30*3*0,60*1+(1,58+1,325)/2*3,365-0,60*0,50+0,30*(0,60+2*0,50)+1,325*1,00+1,58*0,30</t>
  </si>
  <si>
    <t>35</t>
  </si>
  <si>
    <t>629995101</t>
  </si>
  <si>
    <t>Očištění vnějších ploch tlakovou vodou omytím</t>
  </si>
  <si>
    <t>1020970981</t>
  </si>
  <si>
    <t>620,463</t>
  </si>
  <si>
    <t>36</t>
  </si>
  <si>
    <t>622325212</t>
  </si>
  <si>
    <t>Oprava vápenné omítky vnějších ploch stupně členitosti 1 štukové stěn, v rozsahu opravované plochy přes 10 do 30%</t>
  </si>
  <si>
    <t>51855631</t>
  </si>
  <si>
    <t>37</t>
  </si>
  <si>
    <t>622131121</t>
  </si>
  <si>
    <t>Podkladní a spojovací vrstva vnějších omítaných ploch penetrace akrylát-silikonová nanášená ručně stěn</t>
  </si>
  <si>
    <t>24690406</t>
  </si>
  <si>
    <t>38</t>
  </si>
  <si>
    <t>622135011</t>
  </si>
  <si>
    <t>Vyrovnání nerovností podkladu vnějších omítaných ploch tmelem, tloušťky do 2 mm stěn</t>
  </si>
  <si>
    <t>-97117191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</si>
  <si>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</si>
  <si>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39</t>
  </si>
  <si>
    <t>629991011</t>
  </si>
  <si>
    <t>Zakrytí vnějších ploch před znečištěním včetně pozdějšího odkrytí výplní otvorů a svislých ploch fólií přilepenou lepící páskou</t>
  </si>
  <si>
    <t>1996636160</t>
  </si>
  <si>
    <t xml:space="preserve">Poznámka k souboru cen:_x000d_
1. V ceně -1012 nejsou započteny náklady na dodávku a montáž začišťovací lišty; tyto se oceňují cenou 622 14-3004 této části katalogu a materiálem ve specifikaci._x000d_
</t>
  </si>
  <si>
    <t>2,08*1,30*6+1,37*1,16*4+0,60*1,16*8+2*2,08*1,30*8+2*1,37*1,16*6+2*0,60*1,16*4</t>
  </si>
  <si>
    <t>0,60*0,60*8+0,90*0,60*3</t>
  </si>
  <si>
    <t>40</t>
  </si>
  <si>
    <t>637211121</t>
  </si>
  <si>
    <t>Okapový chodník z dlaždic betonových se zalitím spár cementovou maltou do písku, tl. dlaždic 40 mm</t>
  </si>
  <si>
    <t>-1452098656</t>
  </si>
  <si>
    <t>0,70*(1,95+3,030+1,69+3,15)</t>
  </si>
  <si>
    <t>41</t>
  </si>
  <si>
    <t>564851111</t>
  </si>
  <si>
    <t>Podklad ze štěrkodrti ŠD s rozprostřením a zhutněním, po zhutnění tl. 150 mm</t>
  </si>
  <si>
    <t>974350847</t>
  </si>
  <si>
    <t>"podklad pod dlažbu okapového chodníku</t>
  </si>
  <si>
    <t>6,874</t>
  </si>
  <si>
    <t>42</t>
  </si>
  <si>
    <t>622325211</t>
  </si>
  <si>
    <t>Oprava vápenné omítky vnějších ploch stupně členitosti 1 štukové stěn, v rozsahu opravované plochy do 10%</t>
  </si>
  <si>
    <t>-221055761</t>
  </si>
  <si>
    <t>"oprava omítek sousedního objektu vyžádaná realizací zateplení</t>
  </si>
  <si>
    <t>1023,00+450,00</t>
  </si>
  <si>
    <t>64</t>
  </si>
  <si>
    <t>Osazování výplní otvorů</t>
  </si>
  <si>
    <t>43</t>
  </si>
  <si>
    <t>64-pc1</t>
  </si>
  <si>
    <t>Dodávka a montáž zatepleného stropního poklopu 595x1015mm, U=1,4 W/m2K včt.prostavovacího límce v.200mm a demontáže stávajícícho poklopu</t>
  </si>
  <si>
    <t>kus</t>
  </si>
  <si>
    <t>-103803548</t>
  </si>
  <si>
    <t>Ostatní konstrukce a práce, bourání</t>
  </si>
  <si>
    <t>44</t>
  </si>
  <si>
    <t>9-3</t>
  </si>
  <si>
    <t>Prodloužení odvětrání pr.150mm o cca 200mm a ukončení pastovou mřížkou</t>
  </si>
  <si>
    <t>-482311832</t>
  </si>
  <si>
    <t>45</t>
  </si>
  <si>
    <t>9-4</t>
  </si>
  <si>
    <t>Demontáž čísla popisné stávající, dodávka a montáž nového čísla popisného</t>
  </si>
  <si>
    <t>-1506990365</t>
  </si>
  <si>
    <t>46</t>
  </si>
  <si>
    <t>9-5</t>
  </si>
  <si>
    <t>Demontáž satelitu</t>
  </si>
  <si>
    <t>-1191102364</t>
  </si>
  <si>
    <t>47</t>
  </si>
  <si>
    <t>950909101</t>
  </si>
  <si>
    <t>Dodávka a montáž budky pro rorýse se 4 vletovými otvory</t>
  </si>
  <si>
    <t>-17036879</t>
  </si>
  <si>
    <t>48</t>
  </si>
  <si>
    <t>950909102</t>
  </si>
  <si>
    <t>Dodávka a montáž budky pro netopýry</t>
  </si>
  <si>
    <t>1081964562</t>
  </si>
  <si>
    <t>49</t>
  </si>
  <si>
    <t>952902121</t>
  </si>
  <si>
    <t>Čištění budov při provádění oprav a udržovacích prací podlah drsných nebo chodníků zametením</t>
  </si>
  <si>
    <t>-1416018604</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</si>
  <si>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</si>
  <si>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"zametení půdy</t>
  </si>
  <si>
    <t>29,80*8,80</t>
  </si>
  <si>
    <t>50</t>
  </si>
  <si>
    <t>953943111</t>
  </si>
  <si>
    <t>Osazování drobných kovových předmětů výrobků ostatních jinde neuvedených do vynechaných či vysekaných kapes zdiva, se zajištěním polohy se zalitím maltou cementovou, hmotnosti do 1 kg/kus</t>
  </si>
  <si>
    <t>1539651903</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</si>
  <si>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</si>
  <si>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51</t>
  </si>
  <si>
    <t>95-m1</t>
  </si>
  <si>
    <t>Nerezová mřížka 370x220mm</t>
  </si>
  <si>
    <t>28081504</t>
  </si>
  <si>
    <t>52</t>
  </si>
  <si>
    <t>952901111</t>
  </si>
  <si>
    <t>Vyčištění budov nebo objektů před předáním do užívání budov bytové nebo občanské výstavby, světlé výšky podlaží do 4 m</t>
  </si>
  <si>
    <t>1821070545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</si>
  <si>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</si>
  <si>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30,18*9,80</t>
  </si>
  <si>
    <t>53</t>
  </si>
  <si>
    <t>95-pc3</t>
  </si>
  <si>
    <t>Nepředvídané práce</t>
  </si>
  <si>
    <t>210116357</t>
  </si>
  <si>
    <t>54</t>
  </si>
  <si>
    <t>976082131</t>
  </si>
  <si>
    <t>Vybourání drobných zámečnických a jiných konstrukcí objímek, držáků, věšáků, záclonových konzol, lustrových skob apod., ze zdiva cihelného</t>
  </si>
  <si>
    <t>-614016718</t>
  </si>
  <si>
    <t>55</t>
  </si>
  <si>
    <t>721242115</t>
  </si>
  <si>
    <t>Lapače střešních splavenin polypropylenové (PP) s kulovým kloubem na odtoku DN 110</t>
  </si>
  <si>
    <t>-2049935486</t>
  </si>
  <si>
    <t>94</t>
  </si>
  <si>
    <t>Lešení a stavební výtahy</t>
  </si>
  <si>
    <t>56</t>
  </si>
  <si>
    <t>941221111</t>
  </si>
  <si>
    <t>Montáž lešení řadového rámového těžkého pracovního s podlahami s provozním zatížením tř. 4 do 300 kg/m2 šířky tř. SW09 přes 0,9 do 1,2 m, výšky do 10 m</t>
  </si>
  <si>
    <t>-422803483</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</si>
  <si>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</si>
  <si>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33,18*(11,00+9,80)/2+33,18*11,10</t>
  </si>
  <si>
    <t>57</t>
  </si>
  <si>
    <t>941221211</t>
  </si>
  <si>
    <t>Montáž lešení řadového rámového těžkého pracovního s podlahami s provozním zatížením tř. 4 do 300 kg/m2 Příplatek za první a každý další den použití lešení k ceně -1111 nebo -1112</t>
  </si>
  <si>
    <t>-806085914</t>
  </si>
  <si>
    <t>713,370*60</t>
  </si>
  <si>
    <t>58</t>
  </si>
  <si>
    <t>941221811</t>
  </si>
  <si>
    <t>Demontáž lešení řadového rámového těžkého pracovního s provozním zatížením tř. 4 do 300 kg/m2 šířky tř. SW09 přes 0,9 do 1,2 m, výšky do 10 m</t>
  </si>
  <si>
    <t>1659332584</t>
  </si>
  <si>
    <t xml:space="preserve">Poznámka k souboru cen:_x000d_
1. Demontáž lešení řadového rámového těžkého výšky přes 40 m se oceňuje individuálně._x000d_
</t>
  </si>
  <si>
    <t>59</t>
  </si>
  <si>
    <t>944511111</t>
  </si>
  <si>
    <t>Montáž ochranné sítě zavěšené na konstrukci lešení z textilie z umělých vláken</t>
  </si>
  <si>
    <t>-387229311</t>
  </si>
  <si>
    <t xml:space="preserve">Poznámka k souboru cen:_x000d_
1. V cenách nejsou započteny náklady na lešení potřebné pro zavěšení sítí; toto lešení se oceňuje příslušnými cenami lešení._x000d_
</t>
  </si>
  <si>
    <t>60</t>
  </si>
  <si>
    <t>944511211</t>
  </si>
  <si>
    <t>Montáž ochranné sítě Příplatek za první a každý další den použití sítě k ceně -1111</t>
  </si>
  <si>
    <t>-1060783927</t>
  </si>
  <si>
    <t>61</t>
  </si>
  <si>
    <t>944511811</t>
  </si>
  <si>
    <t>Demontáž ochranné sítě zavěšené na konstrukci lešení z textilie z umělých vláken</t>
  </si>
  <si>
    <t>1264422836</t>
  </si>
  <si>
    <t>62</t>
  </si>
  <si>
    <t>949101111</t>
  </si>
  <si>
    <t>Lešení pomocné pracovní pro objekty pozemních staveb pro zatížení do 150 kg/m2, o výšce lešeňové podlahy do 1,9 m</t>
  </si>
  <si>
    <t>-254361925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</si>
  <si>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</si>
  <si>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5,70*4,10*4+3,90*(7,00*2+7,10*7,00)</t>
  </si>
  <si>
    <t>96</t>
  </si>
  <si>
    <t>Bourání konstrukcí</t>
  </si>
  <si>
    <t>63</t>
  </si>
  <si>
    <t>978015331</t>
  </si>
  <si>
    <t>Otlučení vápenných nebo vápenocementových omítek vnějších ploch s vyškrabáním spar a s očištěním zdiva stupně členitosti 1 a 2, v rozsahu přes 10 do 20 %</t>
  </si>
  <si>
    <t>1385531436</t>
  </si>
  <si>
    <t>997</t>
  </si>
  <si>
    <t>Přesun sutě</t>
  </si>
  <si>
    <t>997002611</t>
  </si>
  <si>
    <t>Nakládání suti a vybouraných hmot na dopravní prostředek pro vodorovné přemístění</t>
  </si>
  <si>
    <t>1013666085</t>
  </si>
  <si>
    <t xml:space="preserve">Poznámka k souboru cen:_x000d_
1. Cena platí i pro překládání při lomené dopravě._x000d_
2. Cenu nelze použít při dopravě po železnici, po vodě nebo ručně._x000d_
</t>
  </si>
  <si>
    <t>65</t>
  </si>
  <si>
    <t>997013213</t>
  </si>
  <si>
    <t>Vnitrostaveništní doprava suti a vybouraných hmot vodorovně do 50 m svisle ručně pro budovy a haly výšky přes 9 do 12 m</t>
  </si>
  <si>
    <t>1249320375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</si>
  <si>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</si>
  <si>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66</t>
  </si>
  <si>
    <t>997013501</t>
  </si>
  <si>
    <t>Odvoz suti a vybouraných hmot na skládku nebo meziskládku se složením, na vzdálenost do 1 km</t>
  </si>
  <si>
    <t>-446242380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</si>
  <si>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</si>
  <si>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67</t>
  </si>
  <si>
    <t>997013509</t>
  </si>
  <si>
    <t>Odvoz suti a vybouraných hmot na skládku nebo meziskládku se složením, na vzdálenost Příplatek k ceně za každý další i započatý 1 km přes 1 km</t>
  </si>
  <si>
    <t>1819012025</t>
  </si>
  <si>
    <t>10,637*5 'Přepočtené koeficientem množství</t>
  </si>
  <si>
    <t>68</t>
  </si>
  <si>
    <t>997013631</t>
  </si>
  <si>
    <t>Poplatek za uložení stavebního odpadu na skládce (skládkovné) směsného stavebního a demoličního zatříděného do Katalogu odpadů pod kódem 17 09 04</t>
  </si>
  <si>
    <t>-212148247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</si>
  <si>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</si>
  <si>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</si>
  <si>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</si>
  <si>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69</t>
  </si>
  <si>
    <t>998017003</t>
  </si>
  <si>
    <t>Přesun hmot pro budovy občanské výstavby, bydlení, výrobu a služby s omezením mechanizace vodorovná dopravní vzdálenost do 100 m pro budovy s jakoukoliv nosnou konstrukcí výšky přes 12 do 24 m</t>
  </si>
  <si>
    <t>603663435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</si>
  <si>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</si>
  <si>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</si>
  <si>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</si>
  <si>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</si>
  <si>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</si>
  <si>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70</t>
  </si>
  <si>
    <t>711-pc</t>
  </si>
  <si>
    <t>Oprava svislé hydroizolace těžkým asfaltovým pásem - penetrace podkladu, pás z SBS modifikovaného asfaltu tl.4mm 2x</t>
  </si>
  <si>
    <t>-2063845366</t>
  </si>
  <si>
    <t>0,50*(1,95+3,05+1,69+3,15)</t>
  </si>
  <si>
    <t>71</t>
  </si>
  <si>
    <t>711161223</t>
  </si>
  <si>
    <t>Izolace proti zemní vlhkosti a beztlakové vodě nopovými fóliemi na ploše svislé S vrstva ochranná, odvětrávací a drenážní s nakašírovanou filtrační textilií výška nopku 9,0 mm, tl. fólie do 0,6 mm</t>
  </si>
  <si>
    <t>-1399894090</t>
  </si>
  <si>
    <t>72</t>
  </si>
  <si>
    <t>711161384</t>
  </si>
  <si>
    <t>Izolace proti zemní vlhkosti a beztlakové vodě nopovými fóliemi ostatní ukončení izolace provětrávací lištou</t>
  </si>
  <si>
    <t>4213435</t>
  </si>
  <si>
    <t>1,95+3,05+1,69+3,15</t>
  </si>
  <si>
    <t>73</t>
  </si>
  <si>
    <t>998711102</t>
  </si>
  <si>
    <t>Přesun hmot pro izolace proti vodě, vlhkosti a plynům stanovený z hmotnosti přesunovaného materiálu vodorovná dopravní vzdálenost do 50 m v objektech výšky přes 6 do 12 m</t>
  </si>
  <si>
    <t>928891279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</si>
  <si>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</si>
  <si>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</si>
  <si>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</si>
  <si>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74</t>
  </si>
  <si>
    <t>713121121</t>
  </si>
  <si>
    <t>Montáž tepelné izolace podlah rohožemi, pásy, deskami, dílci, bloky (izolační materiál ve specifikaci) kladenými volně dvouvrstvá</t>
  </si>
  <si>
    <t>423833560</t>
  </si>
  <si>
    <t xml:space="preserve">Poznámka k souboru cen:_x000d_
1. Množství tepelné izolace podlah okrajovými pásky k ceně -1211 se určuje v m projektované délky obložení (bez přesahů) na obvodu podlahy._x000d_
</t>
  </si>
  <si>
    <t xml:space="preserve">"zateplení půdy </t>
  </si>
  <si>
    <t>75</t>
  </si>
  <si>
    <t>63151290</t>
  </si>
  <si>
    <t>deska tepelně izolační minerální do příček λ=0,038-0,039 tl 120mm</t>
  </si>
  <si>
    <t>460161357</t>
  </si>
  <si>
    <t>262,24*2,04 'Přepočtené koeficientem množství</t>
  </si>
  <si>
    <t>76</t>
  </si>
  <si>
    <t>713130811</t>
  </si>
  <si>
    <t>Odstranění tepelné izolace stěn a příček z rohoží, pásů, dílců, desek, bloků volně kladených z vláknitých materiálů, tloušťka izolace do 100 mm</t>
  </si>
  <si>
    <t>-1265505177</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</si>
  <si>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</si>
  <si>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"odstranění tepelné izolace boků objektu</t>
  </si>
  <si>
    <t>17,10</t>
  </si>
  <si>
    <t>77</t>
  </si>
  <si>
    <t>713191133</t>
  </si>
  <si>
    <t>Montáž tepelné izolace stavebních konstrukcí - doplňky a konstrukční součásti podlah, stropů vrchem nebo střech překrytím fólií položenou volně s přelepením spojů</t>
  </si>
  <si>
    <t>322606520</t>
  </si>
  <si>
    <t>78</t>
  </si>
  <si>
    <t>28329036</t>
  </si>
  <si>
    <t>fólie kontaktní difuzně propustná pro doplňkovou hydroizolační vrstvu, třívrstvá mikroporézní PP 150g/m2 s integrovanou samolepící páskou</t>
  </si>
  <si>
    <t>1509971322</t>
  </si>
  <si>
    <t>262,24*1,1 'Přepočtené koeficientem množství</t>
  </si>
  <si>
    <t>79</t>
  </si>
  <si>
    <t>998713103</t>
  </si>
  <si>
    <t>Přesun hmot pro izolace tepelné stanovený z hmotnosti přesunovaného materiálu vodorovná dopravní vzdálenost do 50 m v objektech výšky přes 12 m do 24 m</t>
  </si>
  <si>
    <t>68424685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</si>
  <si>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</si>
  <si>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</si>
  <si>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</si>
  <si>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80</t>
  </si>
  <si>
    <t>741420001</t>
  </si>
  <si>
    <t>Montáž hromosvodného vedení svodových drátů nebo lan s podpěrami, Ø do 10 mm</t>
  </si>
  <si>
    <t>-1301643739</t>
  </si>
  <si>
    <t xml:space="preserve">Poznámka k souboru cen:_x000d_
1. Svodovými dráty se rozumí i jímací vedení na střeše._x000d_
</t>
  </si>
  <si>
    <t>zpětná montáž svodu</t>
  </si>
  <si>
    <t>25,00</t>
  </si>
  <si>
    <t>81</t>
  </si>
  <si>
    <t>35441415.1</t>
  </si>
  <si>
    <t>podpěra vedení do zateplení</t>
  </si>
  <si>
    <t>-1255020898</t>
  </si>
  <si>
    <t>82</t>
  </si>
  <si>
    <t>741421813</t>
  </si>
  <si>
    <t>Demontáž hromosvodného vedení bez zachování funkčnosti svodových drátů nebo lan kolmého svodu, průměru přes 8 mm</t>
  </si>
  <si>
    <t>-1835309171</t>
  </si>
  <si>
    <t>stávající svod pro provedení opravy fasády, bude zpětně osazen</t>
  </si>
  <si>
    <t>743</t>
  </si>
  <si>
    <t>Elektromontáže - hrubá montáž</t>
  </si>
  <si>
    <t>83</t>
  </si>
  <si>
    <t>Hromosvod byl již instalován investorem v předstihu na čp. 303</t>
  </si>
  <si>
    <t>-246588696</t>
  </si>
  <si>
    <t>84</t>
  </si>
  <si>
    <t>743-pc2</t>
  </si>
  <si>
    <t>Úprava zvonkového tabla - osazení do úrovně zateplení</t>
  </si>
  <si>
    <t>816096249</t>
  </si>
  <si>
    <t>85</t>
  </si>
  <si>
    <t>743-pc3</t>
  </si>
  <si>
    <t>Demontáž původního svítidla včt.likvidace, dodávka montáž nového svítidla s čidlem (vstupy) včt.prodloužení přívodu elektroinstalace</t>
  </si>
  <si>
    <t>-890861908</t>
  </si>
  <si>
    <t>762</t>
  </si>
  <si>
    <t>Konstrukce tesařské</t>
  </si>
  <si>
    <t>86</t>
  </si>
  <si>
    <t>762083121</t>
  </si>
  <si>
    <t>Práce společné pro tesařské konstrukce impregnace řeziva máčením proti dřevokaznému hmyzu, houbám a plísním, třída ohrožení 1 a 2 (dřevo v interiéru)</t>
  </si>
  <si>
    <t>1261186089</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</si>
  <si>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</si>
  <si>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87</t>
  </si>
  <si>
    <t>762511227</t>
  </si>
  <si>
    <t>Podlahové konstrukce podkladové z dřevoštěpkových desek OSB jednovrstvých lepených na pero a drážku nebroušených, tloušťky desky 25 mm</t>
  </si>
  <si>
    <t>-348683693</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</si>
  <si>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</si>
  <si>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"pochozí lávka na půdě</t>
  </si>
  <si>
    <t>(0,60+2*0,25)*(29,31+2*2,90+3*5,10+1,05+1,95+3,45+1,90+0,90+1,90+1,95+1,05+3,415+1,95+1,05+3,20+2,50+0,90+0,90+1,95+3,45)</t>
  </si>
  <si>
    <t>88</t>
  </si>
  <si>
    <t>762526130</t>
  </si>
  <si>
    <t>Položení podlah položení polštářů pod podlahy osové vzdálenosti přes 650 do 1000 mm</t>
  </si>
  <si>
    <t>-400654564</t>
  </si>
  <si>
    <t xml:space="preserve">Poznámka k souboru cen:_x000d_
1. Cenu 762 52-1104, 762 52-1108 lze použít na provizorní zakrytí výkopu uvnitř budov._x000d_
</t>
  </si>
  <si>
    <t>89</t>
  </si>
  <si>
    <t>60512125</t>
  </si>
  <si>
    <t>hranol stavební řezivo průřezu do 120cm2 do dl 6m</t>
  </si>
  <si>
    <t>828039270</t>
  </si>
  <si>
    <t>0,25*0,05*2*(29,31+2*2,90+3*5,10+1,05+1,95+3,45+1,90+0,90+1,90+1,95+1,05+3,415+1,95+1,05+3,20+2,50+0,90+0,90+1,95+3,45)*1,1</t>
  </si>
  <si>
    <t>90</t>
  </si>
  <si>
    <t>762595001</t>
  </si>
  <si>
    <t>Spojovací prostředky podlah a podkladových konstrukcí hřebíky, vruty</t>
  </si>
  <si>
    <t>-1543564167</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</si>
  <si>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</si>
  <si>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91</t>
  </si>
  <si>
    <t>762895000</t>
  </si>
  <si>
    <t>Spojovací prostředky záklopu stropů, stropnic, podbíjení hřebíky, svory</t>
  </si>
  <si>
    <t>209871500</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</si>
  <si>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</si>
  <si>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92</t>
  </si>
  <si>
    <t>998762102</t>
  </si>
  <si>
    <t>Přesun hmot pro konstrukce tesařské stanovený z hmotnosti přesunovaného materiálu vodorovná dopravní vzdálenost do 50 m v objektech výšky přes 6 do 12 m</t>
  </si>
  <si>
    <t>1476254470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</si>
  <si>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</si>
  <si>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</si>
  <si>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</si>
  <si>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93</t>
  </si>
  <si>
    <t>764002851</t>
  </si>
  <si>
    <t>Demontáž klempířských konstrukcí oplechování parapetů do suti</t>
  </si>
  <si>
    <t>-292945601</t>
  </si>
  <si>
    <t>73,10+15,10+6,90</t>
  </si>
  <si>
    <t>764004803</t>
  </si>
  <si>
    <t>Demontáž klempířských konstrukcí žlabu podokapního k dalšímu použití</t>
  </si>
  <si>
    <t>14608424</t>
  </si>
  <si>
    <t>95</t>
  </si>
  <si>
    <t>764004861</t>
  </si>
  <si>
    <t>Demontáž klempířských konstrukcí svodu do suti</t>
  </si>
  <si>
    <t>CS ÚRS 2015 01</t>
  </si>
  <si>
    <t>-15590873</t>
  </si>
  <si>
    <t>764004863</t>
  </si>
  <si>
    <t>Demontáž klempířských konstrukcí svodu k dalšímu použití</t>
  </si>
  <si>
    <t>-153615783</t>
  </si>
  <si>
    <t>24,00</t>
  </si>
  <si>
    <t>97</t>
  </si>
  <si>
    <t>764216644</t>
  </si>
  <si>
    <t>Oplechování parapetů z pozinkovaného plechu s povrchovou úpravou rovných celoplošně lepené, bez rohů rš 330 mm</t>
  </si>
  <si>
    <t>-691216391</t>
  </si>
  <si>
    <t>3,60</t>
  </si>
  <si>
    <t>98</t>
  </si>
  <si>
    <t>764216645</t>
  </si>
  <si>
    <t>Oplechování parapetů z pozinkovaného plechu s povrchovou úpravou rovných celoplošně lepené, bez rohů rš 400 mm</t>
  </si>
  <si>
    <t>-54897115</t>
  </si>
  <si>
    <t>1,60</t>
  </si>
  <si>
    <t>99</t>
  </si>
  <si>
    <t>764216646</t>
  </si>
  <si>
    <t>Oplechování parapetů z pozinkovaného plechu s povrchovou úpravou rovných celoplošně lepené, bez rohů rš 500 mm</t>
  </si>
  <si>
    <t>1996215277</t>
  </si>
  <si>
    <t>73,10+6,90</t>
  </si>
  <si>
    <t>764216649</t>
  </si>
  <si>
    <t>Oplechování parapetů z pozinkovaného plechu s povrchovou úpravou rovných celoplošně lepené, bez rohů rš 800 mm</t>
  </si>
  <si>
    <t>-278386209</t>
  </si>
  <si>
    <t>15,10</t>
  </si>
  <si>
    <t>101</t>
  </si>
  <si>
    <t>764218626</t>
  </si>
  <si>
    <t>Oplechování říms a ozdobných prvků z pozinkovaného plechu s povrchovou úpravou rovných, bez rohů celoplošně lepené rš 500 mm</t>
  </si>
  <si>
    <t>1871082163</t>
  </si>
  <si>
    <t xml:space="preserve">Poznámka k souboru cen:_x000d_
1. Ceny lze použít pro ocenění oplechování římsy pod nadřímsovým žlabem._x000d_
</t>
  </si>
  <si>
    <t>"přídavné oplechování na boku</t>
  </si>
  <si>
    <t>1,40+0,40</t>
  </si>
  <si>
    <t>102</t>
  </si>
  <si>
    <t>764501103</t>
  </si>
  <si>
    <t>Montáž žlabu podokapního půlkruhového žlabu</t>
  </si>
  <si>
    <t>1001471206</t>
  </si>
  <si>
    <t>103</t>
  </si>
  <si>
    <t>764508134</t>
  </si>
  <si>
    <t>Montáž svodu kruhového, průměru kolen horních dvojitých</t>
  </si>
  <si>
    <t>2033458420</t>
  </si>
  <si>
    <t>104</t>
  </si>
  <si>
    <t>55344348</t>
  </si>
  <si>
    <t>koleno kruhové 72° lisované Pz 100mm</t>
  </si>
  <si>
    <t>962262198</t>
  </si>
  <si>
    <t>105</t>
  </si>
  <si>
    <t>764508131</t>
  </si>
  <si>
    <t>Montáž svodu kruhového, průměru svodu</t>
  </si>
  <si>
    <t>978436629</t>
  </si>
  <si>
    <t>"zpětná montáž stávajícího svodu včt.dodávky nových držáků</t>
  </si>
  <si>
    <t>106</t>
  </si>
  <si>
    <t>764518623</t>
  </si>
  <si>
    <t>Svod z pozinkovaného plechu s upraveným povrchem včetně objímek, kolen a odskoků kruhový, průměru 120 mm</t>
  </si>
  <si>
    <t>1057443662</t>
  </si>
  <si>
    <t>107</t>
  </si>
  <si>
    <t>764-pc1</t>
  </si>
  <si>
    <t>Úprava napojení svodu na stávající nástřešní žlab z důvodu posunutí svodu před fasádu - úprava kotlíku, osazení 2ks kolen</t>
  </si>
  <si>
    <t>2048240511</t>
  </si>
  <si>
    <t>108</t>
  </si>
  <si>
    <t>998764103</t>
  </si>
  <si>
    <t>Přesun hmot pro konstrukce klempířské stanovený z hmotnosti přesunovaného materiálu vodorovná dopravní vzdálenost do 50 m v objektech výšky přes 12 do 24 m</t>
  </si>
  <si>
    <t>-1674389044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</si>
  <si>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</si>
  <si>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</si>
  <si>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</si>
  <si>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109</t>
  </si>
  <si>
    <t>765121914</t>
  </si>
  <si>
    <t>Vyspravení krytiny betonové na sucho sklonu do 30°, počet tašek přes 8 ks/m2, v rozsahu opravované plochy přes 10 do 20%</t>
  </si>
  <si>
    <t>406907627</t>
  </si>
  <si>
    <t>2*6,80*30,18</t>
  </si>
  <si>
    <t>110</t>
  </si>
  <si>
    <t>998765103</t>
  </si>
  <si>
    <t>Přesun hmot pro krytiny skládané stanovený z hmotnosti přesunovaného materiálu vodorovná dopravní vzdálenost do 50 m na objektech výšky přes 12 do 24 m</t>
  </si>
  <si>
    <t>1369944435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</si>
  <si>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</si>
  <si>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</si>
  <si>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</si>
  <si>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111</t>
  </si>
  <si>
    <t>766-pc1</t>
  </si>
  <si>
    <t>Úprava, zakrácení a překotvení dřevěných sklepních kójí pro možnost zateplení stropu</t>
  </si>
  <si>
    <t>453136250</t>
  </si>
  <si>
    <t>2,50+4,30+2,50+4,80</t>
  </si>
  <si>
    <t>767</t>
  </si>
  <si>
    <t>Konstrukce zámečnické</t>
  </si>
  <si>
    <t>112</t>
  </si>
  <si>
    <t>767134831</t>
  </si>
  <si>
    <t>Demontáž stěn a příček z plechů oplechování stěn lamelami</t>
  </si>
  <si>
    <t>-620119341</t>
  </si>
  <si>
    <t>"odstranění obkladů boku objektu</t>
  </si>
  <si>
    <t>113</t>
  </si>
  <si>
    <t>767135831</t>
  </si>
  <si>
    <t>Demontáž stěn a příček z plechů roštu pro oplechování z lamel</t>
  </si>
  <si>
    <t>-1936288718</t>
  </si>
  <si>
    <t>114</t>
  </si>
  <si>
    <t>767-pc2</t>
  </si>
  <si>
    <t>Úprava stávajícího oplocení - zkrácení pole o 20cm, dodávka a montáž nového sloupku včt.kotvení do stávající podezdívky</t>
  </si>
  <si>
    <t>kpl</t>
  </si>
  <si>
    <t>-1227609270</t>
  </si>
  <si>
    <t>783</t>
  </si>
  <si>
    <t>Dokončovací práce - nátěry</t>
  </si>
  <si>
    <t>115</t>
  </si>
  <si>
    <t>783306805</t>
  </si>
  <si>
    <t>Odstranění nátěrů ze zámečnických konstrukcí opálením s obroušením</t>
  </si>
  <si>
    <t>1126357696</t>
  </si>
  <si>
    <t>"nátěr držáků truhlíků na oknech</t>
  </si>
  <si>
    <t>0,15*4*2,60+2*0,15*2</t>
  </si>
  <si>
    <t>"klempířské konstrukce</t>
  </si>
  <si>
    <t>39,598</t>
  </si>
  <si>
    <t>116</t>
  </si>
  <si>
    <t>783314203</t>
  </si>
  <si>
    <t>Základní antikorozní nátěr zámečnických konstrukcí jednonásobný syntetický samozákladující</t>
  </si>
  <si>
    <t>-1445567400</t>
  </si>
  <si>
    <t>117</t>
  </si>
  <si>
    <t>783315103</t>
  </si>
  <si>
    <t>Mezinátěr zámečnických konstrukcí jednonásobný syntetický samozákladující</t>
  </si>
  <si>
    <t>-338307019</t>
  </si>
  <si>
    <t>118</t>
  </si>
  <si>
    <t>783317105</t>
  </si>
  <si>
    <t>Krycí nátěr (email) zámečnických konstrukcí jednonásobný syntetický samozákladující</t>
  </si>
  <si>
    <t>1856764364</t>
  </si>
  <si>
    <t>119</t>
  </si>
  <si>
    <t>783414203</t>
  </si>
  <si>
    <t>Základní antikorozní nátěr klempířských konstrukcí jednonásobný syntetický samozákladující</t>
  </si>
  <si>
    <t>894505655</t>
  </si>
  <si>
    <t>"nátěr svodu</t>
  </si>
  <si>
    <t>3,14*0,11*24,00</t>
  </si>
  <si>
    <t>"nátěr žlabu</t>
  </si>
  <si>
    <t>2*0,40*30,50</t>
  </si>
  <si>
    <t>120</t>
  </si>
  <si>
    <t>783415103</t>
  </si>
  <si>
    <t>Mezinátěr klempířských konstrukcí jednonásobný syntetický samozákladující</t>
  </si>
  <si>
    <t>-625583926</t>
  </si>
  <si>
    <t>121</t>
  </si>
  <si>
    <t>783417103</t>
  </si>
  <si>
    <t>Krycí nátěr (email) klempířských konstrukcí jednonásobný syntetický samozákladující</t>
  </si>
  <si>
    <t>1658049888</t>
  </si>
  <si>
    <t>784</t>
  </si>
  <si>
    <t>Dokončovací práce - malby a tapety</t>
  </si>
  <si>
    <t>122</t>
  </si>
  <si>
    <t>784211121</t>
  </si>
  <si>
    <t>Malby z malířských směsí otěruvzdorných za mokra dvojnásobné, bílé za mokra otěruvzdorné středně v místnostech výšky do 3,80 m</t>
  </si>
  <si>
    <t>545143578</t>
  </si>
  <si>
    <t>"výmalba stropu suterén" 591,96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</si>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</sst>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16</v>
      </c>
      <c r="BS5" s="18" t="s">
        <v>6</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19</v>
      </c>
    </row>
    <row r="7" s="1" customFormat="1" ht="12" customHeight="1">
      <c r="B7" s="22"/>
      <c r="C7" s="23"/>
      <c r="D7" s="33" t="s">
        <v>20</v>
      </c>
      <c r="E7" s="23"/>
      <c r="F7" s="23"/>
      <c r="G7" s="23"/>
      <c r="H7" s="23"/>
      <c r="I7" s="23"/>
      <c r="J7" s="23"/>
      <c r="K7" s="28" t="s">
        <v>21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22</v>
      </c>
      <c r="AL7" s="23"/>
      <c r="AM7" s="23"/>
      <c r="AN7" s="28" t="s">
        <v>21</v>
      </c>
      <c r="AO7" s="23"/>
      <c r="AP7" s="23"/>
      <c r="AQ7" s="23"/>
      <c r="AR7" s="21"/>
      <c r="BE7" s="32"/>
      <c r="BS7" s="18" t="s">
        <v>8</v>
      </c>
    </row>
    <row r="8" s="1" customFormat="1" ht="12" customHeight="1">
      <c r="B8" s="22"/>
      <c r="C8" s="23"/>
      <c r="D8" s="33" t="s">
        <v>23</v>
      </c>
      <c r="E8" s="23"/>
      <c r="F8" s="23"/>
      <c r="G8" s="23"/>
      <c r="H8" s="23"/>
      <c r="I8" s="23"/>
      <c r="J8" s="23"/>
      <c r="K8" s="28" t="s">
        <v>24</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25</v>
      </c>
      <c r="AL8" s="23"/>
      <c r="AM8" s="23"/>
      <c r="AN8" s="34" t="s">
        <v>26</v>
      </c>
      <c r="AO8" s="23"/>
      <c r="AP8" s="23"/>
      <c r="AQ8" s="23"/>
      <c r="AR8" s="21"/>
      <c r="BE8" s="32"/>
      <c r="BS8" s="18" t="s">
        <v>27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28</v>
      </c>
    </row>
    <row r="10" s="1" customFormat="1" ht="12" customHeight="1">
      <c r="B10" s="22"/>
      <c r="C10" s="23"/>
      <c r="D10" s="33" t="s">
        <v>29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30</v>
      </c>
      <c r="AL10" s="23"/>
      <c r="AM10" s="23"/>
      <c r="AN10" s="28" t="s">
        <v>21</v>
      </c>
      <c r="AO10" s="23"/>
      <c r="AP10" s="23"/>
      <c r="AQ10" s="23"/>
      <c r="AR10" s="21"/>
      <c r="BE10" s="32"/>
      <c r="BS10" s="18" t="s">
        <v>19</v>
      </c>
    </row>
    <row r="11" s="1" customFormat="1" ht="18.48" customHeight="1">
      <c r="B11" s="22"/>
      <c r="C11" s="23"/>
      <c r="D11" s="23"/>
      <c r="E11" s="28" t="s">
        <v>31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32</v>
      </c>
      <c r="AL11" s="23"/>
      <c r="AM11" s="23"/>
      <c r="AN11" s="28" t="s">
        <v>21</v>
      </c>
      <c r="AO11" s="23"/>
      <c r="AP11" s="23"/>
      <c r="AQ11" s="23"/>
      <c r="AR11" s="21"/>
      <c r="BE11" s="32"/>
      <c r="BS11" s="18" t="s">
        <v>19</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19</v>
      </c>
    </row>
    <row r="13" s="1" customFormat="1" ht="12" customHeight="1">
      <c r="B13" s="22"/>
      <c r="C13" s="23"/>
      <c r="D13" s="33" t="s">
        <v>33</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30</v>
      </c>
      <c r="AL13" s="23"/>
      <c r="AM13" s="23"/>
      <c r="AN13" s="35" t="s">
        <v>34</v>
      </c>
      <c r="AO13" s="23"/>
      <c r="AP13" s="23"/>
      <c r="AQ13" s="23"/>
      <c r="AR13" s="21"/>
      <c r="BE13" s="32"/>
      <c r="BS13" s="18" t="s">
        <v>19</v>
      </c>
    </row>
    <row r="14">
      <c r="B14" s="22"/>
      <c r="C14" s="23"/>
      <c r="D14" s="23"/>
      <c r="E14" s="35" t="s">
        <v>34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32</v>
      </c>
      <c r="AL14" s="23"/>
      <c r="AM14" s="23"/>
      <c r="AN14" s="35" t="s">
        <v>34</v>
      </c>
      <c r="AO14" s="23"/>
      <c r="AP14" s="23"/>
      <c r="AQ14" s="23"/>
      <c r="AR14" s="21"/>
      <c r="BE14" s="32"/>
      <c r="BS14" s="18" t="s">
        <v>19</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35</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30</v>
      </c>
      <c r="AL16" s="23"/>
      <c r="AM16" s="23"/>
      <c r="AN16" s="28" t="s">
        <v>36</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32</v>
      </c>
      <c r="AL17" s="23"/>
      <c r="AM17" s="23"/>
      <c r="AN17" s="28" t="s">
        <v>21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8</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30</v>
      </c>
      <c r="AL19" s="23"/>
      <c r="AM19" s="23"/>
      <c r="AN19" s="28" t="s">
        <v>40</v>
      </c>
      <c r="AO19" s="23"/>
      <c r="AP19" s="23"/>
      <c r="AQ19" s="23"/>
      <c r="AR19" s="21"/>
      <c r="BE19" s="32"/>
      <c r="BS19" s="18" t="s">
        <v>8</v>
      </c>
    </row>
    <row r="20" s="1" customFormat="1" ht="18.48" customHeight="1">
      <c r="B20" s="22"/>
      <c r="C20" s="23"/>
      <c r="D20" s="23"/>
      <c r="E20" s="28" t="s">
        <v>41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32</v>
      </c>
      <c r="AL20" s="23"/>
      <c r="AM20" s="23"/>
      <c r="AN20" s="28" t="s">
        <v>21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ROUND(AG54,0)</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2"/>
    </row>
    <row r="29" s="3" customFormat="1" ht="14.4" customHeight="1">
      <c r="A29" s="3"/>
      <c r="B29" s="47"/>
      <c r="C29" s="48"/>
      <c r="D29" s="33" t="s">
        <v>48</v>
      </c>
      <c r="E29" s="48"/>
      <c r="F29" s="33" t="s">
        <v>49</v>
      </c>
      <c r="G29" s="48"/>
      <c r="H29" s="48"/>
      <c r="I29" s="48"/>
      <c r="J29" s="48"/>
      <c r="K29" s="48"/>
      <c r="L29" s="49">
        <v>0.20999999999999999</v>
      </c>
      <c r="M29" s="48"/>
      <c r="N29" s="48"/>
      <c r="O29" s="48"/>
      <c r="P29" s="48"/>
      <c r="Q29" s="48"/>
      <c r="R29" s="48"/>
      <c r="S29" s="48"/>
      <c r="T29" s="48"/>
      <c r="U29" s="48"/>
      <c r="V29" s="48"/>
      <c r="W29" s="50">
        <f>ROUND(AZ54, 0)</f>
        <v>0</v>
      </c>
      <c r="X29" s="48"/>
      <c r="Y29" s="48"/>
      <c r="Z29" s="48"/>
      <c r="AA29" s="48"/>
      <c r="AB29" s="48"/>
      <c r="AC29" s="48"/>
      <c r="AD29" s="48"/>
      <c r="AE29" s="48"/>
      <c r="AF29" s="48"/>
      <c r="AG29" s="48"/>
      <c r="AH29" s="48"/>
      <c r="AI29" s="48"/>
      <c r="AJ29" s="48"/>
      <c r="AK29" s="50">
        <f>ROUND(AV54, 0)</f>
        <v>0</v>
      </c>
      <c r="AL29" s="48"/>
      <c r="AM29" s="48"/>
      <c r="AN29" s="48"/>
      <c r="AO29" s="48"/>
      <c r="AP29" s="48"/>
      <c r="AQ29" s="48"/>
      <c r="AR29" s="51"/>
      <c r="BE29" s="52"/>
    </row>
    <row r="30" s="3" customFormat="1" ht="14.4" customHeight="1">
      <c r="A30" s="3"/>
      <c r="B30" s="47"/>
      <c r="C30" s="48"/>
      <c r="D30" s="48"/>
      <c r="E30" s="48"/>
      <c r="F30" s="33" t="s">
        <v>50</v>
      </c>
      <c r="G30" s="48"/>
      <c r="H30" s="48"/>
      <c r="I30" s="48"/>
      <c r="J30" s="48"/>
      <c r="K30" s="48"/>
      <c r="L30" s="49">
        <v>0.14999999999999999</v>
      </c>
      <c r="M30" s="48"/>
      <c r="N30" s="48"/>
      <c r="O30" s="48"/>
      <c r="P30" s="48"/>
      <c r="Q30" s="48"/>
      <c r="R30" s="48"/>
      <c r="S30" s="48"/>
      <c r="T30" s="48"/>
      <c r="U30" s="48"/>
      <c r="V30" s="48"/>
      <c r="W30" s="50">
        <f>ROUND(BA54, 0)</f>
        <v>0</v>
      </c>
      <c r="X30" s="48"/>
      <c r="Y30" s="48"/>
      <c r="Z30" s="48"/>
      <c r="AA30" s="48"/>
      <c r="AB30" s="48"/>
      <c r="AC30" s="48"/>
      <c r="AD30" s="48"/>
      <c r="AE30" s="48"/>
      <c r="AF30" s="48"/>
      <c r="AG30" s="48"/>
      <c r="AH30" s="48"/>
      <c r="AI30" s="48"/>
      <c r="AJ30" s="48"/>
      <c r="AK30" s="50">
        <f>ROUND(AW54, 0)</f>
        <v>0</v>
      </c>
      <c r="AL30" s="48"/>
      <c r="AM30" s="48"/>
      <c r="AN30" s="48"/>
      <c r="AO30" s="48"/>
      <c r="AP30" s="48"/>
      <c r="AQ30" s="48"/>
      <c r="AR30" s="51"/>
      <c r="BE30" s="52"/>
    </row>
    <row r="31" hidden="1" s="3" customFormat="1" ht="14.4" customHeight="1">
      <c r="A31" s="3"/>
      <c r="B31" s="47"/>
      <c r="C31" s="48"/>
      <c r="D31" s="48"/>
      <c r="E31" s="48"/>
      <c r="F31" s="33" t="s">
        <v>51</v>
      </c>
      <c r="G31" s="48"/>
      <c r="H31" s="48"/>
      <c r="I31" s="48"/>
      <c r="J31" s="48"/>
      <c r="K31" s="48"/>
      <c r="L31" s="49">
        <v>0.20999999999999999</v>
      </c>
      <c r="M31" s="48"/>
      <c r="N31" s="48"/>
      <c r="O31" s="48"/>
      <c r="P31" s="48"/>
      <c r="Q31" s="48"/>
      <c r="R31" s="48"/>
      <c r="S31" s="48"/>
      <c r="T31" s="48"/>
      <c r="U31" s="48"/>
      <c r="V31" s="48"/>
      <c r="W31" s="50">
        <f>ROUND(BB54, 0)</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52</v>
      </c>
      <c r="G32" s="48"/>
      <c r="H32" s="48"/>
      <c r="I32" s="48"/>
      <c r="J32" s="48"/>
      <c r="K32" s="48"/>
      <c r="L32" s="49">
        <v>0.14999999999999999</v>
      </c>
      <c r="M32" s="48"/>
      <c r="N32" s="48"/>
      <c r="O32" s="48"/>
      <c r="P32" s="48"/>
      <c r="Q32" s="48"/>
      <c r="R32" s="48"/>
      <c r="S32" s="48"/>
      <c r="T32" s="48"/>
      <c r="U32" s="48"/>
      <c r="V32" s="48"/>
      <c r="W32" s="50">
        <f>ROUND(BC54, 0)</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53</v>
      </c>
      <c r="G33" s="48"/>
      <c r="H33" s="48"/>
      <c r="I33" s="48"/>
      <c r="J33" s="48"/>
      <c r="K33" s="48"/>
      <c r="L33" s="49">
        <v>0</v>
      </c>
      <c r="M33" s="48"/>
      <c r="N33" s="48"/>
      <c r="O33" s="48"/>
      <c r="P33" s="48"/>
      <c r="Q33" s="48"/>
      <c r="R33" s="48"/>
      <c r="S33" s="48"/>
      <c r="T33" s="48"/>
      <c r="U33" s="48"/>
      <c r="V33" s="48"/>
      <c r="W33" s="50">
        <f>ROUND(BD54, 0)</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14</v>
      </c>
      <c r="D44" s="65"/>
      <c r="E44" s="65"/>
      <c r="F44" s="65"/>
      <c r="G44" s="65"/>
      <c r="H44" s="65"/>
      <c r="I44" s="65"/>
      <c r="J44" s="65"/>
      <c r="K44" s="65"/>
      <c r="L44" s="65" t="str">
        <f>K5</f>
        <v>2015-06-01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17</v>
      </c>
      <c r="D45" s="69"/>
      <c r="E45" s="69"/>
      <c r="F45" s="69"/>
      <c r="G45" s="69"/>
      <c r="H45" s="69"/>
      <c r="I45" s="69"/>
      <c r="J45" s="69"/>
      <c r="K45" s="69"/>
      <c r="L45" s="70" t="str">
        <f>K6</f>
        <v>BD Dačice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23</v>
      </c>
      <c r="D47" s="41"/>
      <c r="E47" s="41"/>
      <c r="F47" s="41"/>
      <c r="G47" s="41"/>
      <c r="H47" s="41"/>
      <c r="I47" s="41"/>
      <c r="J47" s="41"/>
      <c r="K47" s="41"/>
      <c r="L47" s="72" t="str">
        <f>IF(K8="","",K8)</f>
        <v>Dačice</v>
      </c>
      <c r="M47" s="41"/>
      <c r="N47" s="41"/>
      <c r="O47" s="41"/>
      <c r="P47" s="41"/>
      <c r="Q47" s="41"/>
      <c r="R47" s="41"/>
      <c r="S47" s="41"/>
      <c r="T47" s="41"/>
      <c r="U47" s="41"/>
      <c r="V47" s="41"/>
      <c r="W47" s="41"/>
      <c r="X47" s="41"/>
      <c r="Y47" s="41"/>
      <c r="Z47" s="41"/>
      <c r="AA47" s="41"/>
      <c r="AB47" s="41"/>
      <c r="AC47" s="41"/>
      <c r="AD47" s="41"/>
      <c r="AE47" s="41"/>
      <c r="AF47" s="41"/>
      <c r="AG47" s="41"/>
      <c r="AH47" s="41"/>
      <c r="AI47" s="33" t="s">
        <v>25</v>
      </c>
      <c r="AJ47" s="41"/>
      <c r="AK47" s="41"/>
      <c r="AL47" s="41"/>
      <c r="AM47" s="73" t="str">
        <f>IF(AN8= "","",AN8)</f>
        <v>28. 8. 2020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29</v>
      </c>
      <c r="D49" s="41"/>
      <c r="E49" s="41"/>
      <c r="F49" s="41"/>
      <c r="G49" s="41"/>
      <c r="H49" s="41"/>
      <c r="I49" s="41"/>
      <c r="J49" s="41"/>
      <c r="K49" s="41"/>
      <c r="L49" s="65" t="str">
        <f>IF(E11= "","",E11)</f>
        <v>Město Dačice, Krajířova 27, Dačice</v>
      </c>
      <c r="M49" s="41"/>
      <c r="N49" s="41"/>
      <c r="O49" s="41"/>
      <c r="P49" s="41"/>
      <c r="Q49" s="41"/>
      <c r="R49" s="41"/>
      <c r="S49" s="41"/>
      <c r="T49" s="41"/>
      <c r="U49" s="41"/>
      <c r="V49" s="41"/>
      <c r="W49" s="41"/>
      <c r="X49" s="41"/>
      <c r="Y49" s="41"/>
      <c r="Z49" s="41"/>
      <c r="AA49" s="41"/>
      <c r="AB49" s="41"/>
      <c r="AC49" s="41"/>
      <c r="AD49" s="41"/>
      <c r="AE49" s="41"/>
      <c r="AF49" s="41"/>
      <c r="AG49" s="41"/>
      <c r="AH49" s="41"/>
      <c r="AI49" s="33" t="s">
        <v>35</v>
      </c>
      <c r="AJ49" s="41"/>
      <c r="AK49" s="41"/>
      <c r="AL49" s="41"/>
      <c r="AM49" s="74" t="str">
        <f>IF(E17="","",E17)</f>
        <v>Mgr.A. Miroslav Misař</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3" t="s">
        <v>33</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Martin Lang</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ROUND(AG55,0)</f>
        <v>0</v>
      </c>
      <c r="AH54" s="102"/>
      <c r="AI54" s="102"/>
      <c r="AJ54" s="102"/>
      <c r="AK54" s="102"/>
      <c r="AL54" s="102"/>
      <c r="AM54" s="102"/>
      <c r="AN54" s="103">
        <f>SUM(AG54,AT54)</f>
        <v>0</v>
      </c>
      <c r="AO54" s="103"/>
      <c r="AP54" s="103"/>
      <c r="AQ54" s="104" t="s">
        <v>21</v>
      </c>
      <c r="AR54" s="105"/>
      <c r="AS54" s="106">
        <f>ROUND(AS55,0)</f>
        <v>0</v>
      </c>
      <c r="AT54" s="107">
        <f>ROUND(SUM(AV54:AW54),0)</f>
        <v>0</v>
      </c>
      <c r="AU54" s="108">
        <f>ROUND(AU55,5)</f>
        <v>0</v>
      </c>
      <c r="AV54" s="107">
        <f>ROUND(AZ54*L29,0)</f>
        <v>0</v>
      </c>
      <c r="AW54" s="107">
        <f>ROUND(BA54*L30,0)</f>
        <v>0</v>
      </c>
      <c r="AX54" s="107">
        <f>ROUND(BB54*L29,0)</f>
        <v>0</v>
      </c>
      <c r="AY54" s="107">
        <f>ROUND(BC54*L30,0)</f>
        <v>0</v>
      </c>
      <c r="AZ54" s="107">
        <f>ROUND(AZ55,0)</f>
        <v>0</v>
      </c>
      <c r="BA54" s="107">
        <f>ROUND(BA55,0)</f>
        <v>0</v>
      </c>
      <c r="BB54" s="107">
        <f>ROUND(BB55,0)</f>
        <v>0</v>
      </c>
      <c r="BC54" s="107">
        <f>ROUND(BC55,0)</f>
        <v>0</v>
      </c>
      <c r="BD54" s="109">
        <f>ROUND(BD55,0)</f>
        <v>0</v>
      </c>
      <c r="BE54" s="6"/>
      <c r="BS54" s="110" t="s">
        <v>77</v>
      </c>
      <c r="BT54" s="110" t="s">
        <v>78</v>
      </c>
      <c r="BU54" s="111" t="s">
        <v>79</v>
      </c>
      <c r="BV54" s="110" t="s">
        <v>80</v>
      </c>
      <c r="BW54" s="110" t="s">
        <v>5</v>
      </c>
      <c r="BX54" s="110" t="s">
        <v>81</v>
      </c>
      <c r="CL54" s="110" t="s">
        <v>21</v>
      </c>
    </row>
    <row r="55" s="7" customFormat="1" ht="24.7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Bytový dům Bratrská ...'!J30</f>
        <v>0</v>
      </c>
      <c r="AH55" s="116"/>
      <c r="AI55" s="116"/>
      <c r="AJ55" s="116"/>
      <c r="AK55" s="116"/>
      <c r="AL55" s="116"/>
      <c r="AM55" s="116"/>
      <c r="AN55" s="117">
        <f>SUM(AG55,AT55)</f>
        <v>0</v>
      </c>
      <c r="AO55" s="116"/>
      <c r="AP55" s="116"/>
      <c r="AQ55" s="118" t="s">
        <v>85</v>
      </c>
      <c r="AR55" s="119"/>
      <c r="AS55" s="120">
        <v>0</v>
      </c>
      <c r="AT55" s="121">
        <f>ROUND(SUM(AV55:AW55),0)</f>
        <v>0</v>
      </c>
      <c r="AU55" s="122">
        <f>'01 - Bytový dům Bratrská ...'!P100</f>
        <v>0</v>
      </c>
      <c r="AV55" s="121">
        <f>'01 - Bytový dům Bratrská ...'!J33</f>
        <v>0</v>
      </c>
      <c r="AW55" s="121">
        <f>'01 - Bytový dům Bratrská ...'!J34</f>
        <v>0</v>
      </c>
      <c r="AX55" s="121">
        <f>'01 - Bytový dům Bratrská ...'!J35</f>
        <v>0</v>
      </c>
      <c r="AY55" s="121">
        <f>'01 - Bytový dům Bratrská ...'!J36</f>
        <v>0</v>
      </c>
      <c r="AZ55" s="121">
        <f>'01 - Bytový dům Bratrská ...'!F33</f>
        <v>0</v>
      </c>
      <c r="BA55" s="121">
        <f>'01 - Bytový dům Bratrská ...'!F34</f>
        <v>0</v>
      </c>
      <c r="BB55" s="121">
        <f>'01 - Bytový dům Bratrská ...'!F35</f>
        <v>0</v>
      </c>
      <c r="BC55" s="121">
        <f>'01 - Bytový dům Bratrská ...'!F36</f>
        <v>0</v>
      </c>
      <c r="BD55" s="123">
        <f>'01 - Bytový dům Bratrská ...'!F37</f>
        <v>0</v>
      </c>
      <c r="BE55" s="7"/>
      <c r="BT55" s="124" t="s">
        <v>8</v>
      </c>
      <c r="BV55" s="124" t="s">
        <v>80</v>
      </c>
      <c r="BW55" s="124" t="s">
        <v>86</v>
      </c>
      <c r="BX55" s="124" t="s">
        <v>5</v>
      </c>
      <c r="CL55" s="124" t="s">
        <v>21</v>
      </c>
      <c r="CM55" s="124" t="s">
        <v>8</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1r//aaaWYTEvbt8kGTivlKMIQ7dEkTH6xLTFSVA8biuwXgLqOMwyadskcmAP3twxPgQCpF56lvoJMdxnQxb6gg==" hashValue="a/dA/HN3T+yEEbW4IchLohdcbOHxDNnMTsz5PV6OzXkQRQNTIsH9NX1Y0irzOboj1SvTLTRydoAgdJhDTuhS7Q==" algorithmName="SHA-512" password="C7F1"/>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Bytový dům Bratrská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5"/>
      <c r="C3" s="126"/>
      <c r="D3" s="126"/>
      <c r="E3" s="126"/>
      <c r="F3" s="126"/>
      <c r="G3" s="126"/>
      <c r="H3" s="126"/>
      <c r="I3" s="126"/>
      <c r="J3" s="126"/>
      <c r="K3" s="126"/>
      <c r="L3" s="21"/>
      <c r="AT3" s="18" t="s">
        <v>8</v>
      </c>
    </row>
    <row r="4" s="1" customFormat="1" ht="24.96" customHeight="1">
      <c r="B4" s="21"/>
      <c r="D4" s="127" t="s">
        <v>87</v>
      </c>
      <c r="L4" s="21"/>
      <c r="M4" s="128" t="s">
        <v>11</v>
      </c>
      <c r="AT4" s="18" t="s">
        <v>4</v>
      </c>
    </row>
    <row r="5" s="1" customFormat="1" ht="6.96" customHeight="1">
      <c r="B5" s="21"/>
      <c r="L5" s="21"/>
    </row>
    <row r="6" s="1" customFormat="1" ht="12" customHeight="1">
      <c r="B6" s="21"/>
      <c r="D6" s="129" t="s">
        <v>17</v>
      </c>
      <c r="L6" s="21"/>
    </row>
    <row r="7" s="1" customFormat="1" ht="16.5" customHeight="1">
      <c r="B7" s="21"/>
      <c r="E7" s="130" t="str">
        <f>'Rekapitulace stavby'!K6</f>
        <v>BD Dačice</v>
      </c>
      <c r="F7" s="129"/>
      <c r="G7" s="129"/>
      <c r="H7" s="129"/>
      <c r="L7" s="21"/>
    </row>
    <row r="8" s="2" customFormat="1" ht="12" customHeight="1">
      <c r="A8" s="39"/>
      <c r="B8" s="45"/>
      <c r="C8" s="39"/>
      <c r="D8" s="129" t="s">
        <v>88</v>
      </c>
      <c r="E8" s="39"/>
      <c r="F8" s="39"/>
      <c r="G8" s="39"/>
      <c r="H8" s="39"/>
      <c r="I8" s="39"/>
      <c r="J8" s="39"/>
      <c r="K8" s="39"/>
      <c r="L8" s="131"/>
      <c r="S8" s="39"/>
      <c r="T8" s="39"/>
      <c r="U8" s="39"/>
      <c r="V8" s="39"/>
      <c r="W8" s="39"/>
      <c r="X8" s="39"/>
      <c r="Y8" s="39"/>
      <c r="Z8" s="39"/>
      <c r="AA8" s="39"/>
      <c r="AB8" s="39"/>
      <c r="AC8" s="39"/>
      <c r="AD8" s="39"/>
      <c r="AE8" s="39"/>
    </row>
    <row r="9" s="2" customFormat="1" ht="16.5" customHeight="1">
      <c r="A9" s="39"/>
      <c r="B9" s="45"/>
      <c r="C9" s="39"/>
      <c r="D9" s="39"/>
      <c r="E9" s="132" t="s">
        <v>89</v>
      </c>
      <c r="F9" s="39"/>
      <c r="G9" s="39"/>
      <c r="H9" s="39"/>
      <c r="I9" s="39"/>
      <c r="J9" s="39"/>
      <c r="K9" s="39"/>
      <c r="L9" s="131"/>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1"/>
      <c r="S10" s="39"/>
      <c r="T10" s="39"/>
      <c r="U10" s="39"/>
      <c r="V10" s="39"/>
      <c r="W10" s="39"/>
      <c r="X10" s="39"/>
      <c r="Y10" s="39"/>
      <c r="Z10" s="39"/>
      <c r="AA10" s="39"/>
      <c r="AB10" s="39"/>
      <c r="AC10" s="39"/>
      <c r="AD10" s="39"/>
      <c r="AE10" s="39"/>
    </row>
    <row r="11" s="2" customFormat="1" ht="12" customHeight="1">
      <c r="A11" s="39"/>
      <c r="B11" s="45"/>
      <c r="C11" s="39"/>
      <c r="D11" s="129" t="s">
        <v>20</v>
      </c>
      <c r="E11" s="39"/>
      <c r="F11" s="133" t="s">
        <v>21</v>
      </c>
      <c r="G11" s="39"/>
      <c r="H11" s="39"/>
      <c r="I11" s="129" t="s">
        <v>22</v>
      </c>
      <c r="J11" s="133" t="s">
        <v>21</v>
      </c>
      <c r="K11" s="39"/>
      <c r="L11" s="131"/>
      <c r="S11" s="39"/>
      <c r="T11" s="39"/>
      <c r="U11" s="39"/>
      <c r="V11" s="39"/>
      <c r="W11" s="39"/>
      <c r="X11" s="39"/>
      <c r="Y11" s="39"/>
      <c r="Z11" s="39"/>
      <c r="AA11" s="39"/>
      <c r="AB11" s="39"/>
      <c r="AC11" s="39"/>
      <c r="AD11" s="39"/>
      <c r="AE11" s="39"/>
    </row>
    <row r="12" s="2" customFormat="1" ht="12" customHeight="1">
      <c r="A12" s="39"/>
      <c r="B12" s="45"/>
      <c r="C12" s="39"/>
      <c r="D12" s="129" t="s">
        <v>23</v>
      </c>
      <c r="E12" s="39"/>
      <c r="F12" s="133" t="s">
        <v>24</v>
      </c>
      <c r="G12" s="39"/>
      <c r="H12" s="39"/>
      <c r="I12" s="129" t="s">
        <v>25</v>
      </c>
      <c r="J12" s="134" t="str">
        <f>'Rekapitulace stavby'!AN8</f>
        <v>28. 8. 2020</v>
      </c>
      <c r="K12" s="39"/>
      <c r="L12" s="131"/>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1"/>
      <c r="S13" s="39"/>
      <c r="T13" s="39"/>
      <c r="U13" s="39"/>
      <c r="V13" s="39"/>
      <c r="W13" s="39"/>
      <c r="X13" s="39"/>
      <c r="Y13" s="39"/>
      <c r="Z13" s="39"/>
      <c r="AA13" s="39"/>
      <c r="AB13" s="39"/>
      <c r="AC13" s="39"/>
      <c r="AD13" s="39"/>
      <c r="AE13" s="39"/>
    </row>
    <row r="14" s="2" customFormat="1" ht="12" customHeight="1">
      <c r="A14" s="39"/>
      <c r="B14" s="45"/>
      <c r="C14" s="39"/>
      <c r="D14" s="129" t="s">
        <v>29</v>
      </c>
      <c r="E14" s="39"/>
      <c r="F14" s="39"/>
      <c r="G14" s="39"/>
      <c r="H14" s="39"/>
      <c r="I14" s="129" t="s">
        <v>30</v>
      </c>
      <c r="J14" s="133" t="s">
        <v>21</v>
      </c>
      <c r="K14" s="39"/>
      <c r="L14" s="131"/>
      <c r="S14" s="39"/>
      <c r="T14" s="39"/>
      <c r="U14" s="39"/>
      <c r="V14" s="39"/>
      <c r="W14" s="39"/>
      <c r="X14" s="39"/>
      <c r="Y14" s="39"/>
      <c r="Z14" s="39"/>
      <c r="AA14" s="39"/>
      <c r="AB14" s="39"/>
      <c r="AC14" s="39"/>
      <c r="AD14" s="39"/>
      <c r="AE14" s="39"/>
    </row>
    <row r="15" s="2" customFormat="1" ht="18" customHeight="1">
      <c r="A15" s="39"/>
      <c r="B15" s="45"/>
      <c r="C15" s="39"/>
      <c r="D15" s="39"/>
      <c r="E15" s="133" t="s">
        <v>31</v>
      </c>
      <c r="F15" s="39"/>
      <c r="G15" s="39"/>
      <c r="H15" s="39"/>
      <c r="I15" s="129" t="s">
        <v>32</v>
      </c>
      <c r="J15" s="133" t="s">
        <v>21</v>
      </c>
      <c r="K15" s="39"/>
      <c r="L15" s="131"/>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1"/>
      <c r="S16" s="39"/>
      <c r="T16" s="39"/>
      <c r="U16" s="39"/>
      <c r="V16" s="39"/>
      <c r="W16" s="39"/>
      <c r="X16" s="39"/>
      <c r="Y16" s="39"/>
      <c r="Z16" s="39"/>
      <c r="AA16" s="39"/>
      <c r="AB16" s="39"/>
      <c r="AC16" s="39"/>
      <c r="AD16" s="39"/>
      <c r="AE16" s="39"/>
    </row>
    <row r="17" s="2" customFormat="1" ht="12" customHeight="1">
      <c r="A17" s="39"/>
      <c r="B17" s="45"/>
      <c r="C17" s="39"/>
      <c r="D17" s="129" t="s">
        <v>33</v>
      </c>
      <c r="E17" s="39"/>
      <c r="F17" s="39"/>
      <c r="G17" s="39"/>
      <c r="H17" s="39"/>
      <c r="I17" s="129" t="s">
        <v>30</v>
      </c>
      <c r="J17" s="34" t="str">
        <f>'Rekapitulace stavby'!AN13</f>
        <v>Vyplň údaj</v>
      </c>
      <c r="K17" s="39"/>
      <c r="L17" s="131"/>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3"/>
      <c r="G18" s="133"/>
      <c r="H18" s="133"/>
      <c r="I18" s="129" t="s">
        <v>32</v>
      </c>
      <c r="J18" s="34" t="str">
        <f>'Rekapitulace stavby'!AN14</f>
        <v>Vyplň údaj</v>
      </c>
      <c r="K18" s="39"/>
      <c r="L18" s="131"/>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1"/>
      <c r="S19" s="39"/>
      <c r="T19" s="39"/>
      <c r="U19" s="39"/>
      <c r="V19" s="39"/>
      <c r="W19" s="39"/>
      <c r="X19" s="39"/>
      <c r="Y19" s="39"/>
      <c r="Z19" s="39"/>
      <c r="AA19" s="39"/>
      <c r="AB19" s="39"/>
      <c r="AC19" s="39"/>
      <c r="AD19" s="39"/>
      <c r="AE19" s="39"/>
    </row>
    <row r="20" s="2" customFormat="1" ht="12" customHeight="1">
      <c r="A20" s="39"/>
      <c r="B20" s="45"/>
      <c r="C20" s="39"/>
      <c r="D20" s="129" t="s">
        <v>35</v>
      </c>
      <c r="E20" s="39"/>
      <c r="F20" s="39"/>
      <c r="G20" s="39"/>
      <c r="H20" s="39"/>
      <c r="I20" s="129" t="s">
        <v>30</v>
      </c>
      <c r="J20" s="133" t="s">
        <v>36</v>
      </c>
      <c r="K20" s="39"/>
      <c r="L20" s="131"/>
      <c r="S20" s="39"/>
      <c r="T20" s="39"/>
      <c r="U20" s="39"/>
      <c r="V20" s="39"/>
      <c r="W20" s="39"/>
      <c r="X20" s="39"/>
      <c r="Y20" s="39"/>
      <c r="Z20" s="39"/>
      <c r="AA20" s="39"/>
      <c r="AB20" s="39"/>
      <c r="AC20" s="39"/>
      <c r="AD20" s="39"/>
      <c r="AE20" s="39"/>
    </row>
    <row r="21" s="2" customFormat="1" ht="18" customHeight="1">
      <c r="A21" s="39"/>
      <c r="B21" s="45"/>
      <c r="C21" s="39"/>
      <c r="D21" s="39"/>
      <c r="E21" s="133" t="s">
        <v>37</v>
      </c>
      <c r="F21" s="39"/>
      <c r="G21" s="39"/>
      <c r="H21" s="39"/>
      <c r="I21" s="129" t="s">
        <v>32</v>
      </c>
      <c r="J21" s="133" t="s">
        <v>21</v>
      </c>
      <c r="K21" s="39"/>
      <c r="L21" s="131"/>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1"/>
      <c r="S22" s="39"/>
      <c r="T22" s="39"/>
      <c r="U22" s="39"/>
      <c r="V22" s="39"/>
      <c r="W22" s="39"/>
      <c r="X22" s="39"/>
      <c r="Y22" s="39"/>
      <c r="Z22" s="39"/>
      <c r="AA22" s="39"/>
      <c r="AB22" s="39"/>
      <c r="AC22" s="39"/>
      <c r="AD22" s="39"/>
      <c r="AE22" s="39"/>
    </row>
    <row r="23" s="2" customFormat="1" ht="12" customHeight="1">
      <c r="A23" s="39"/>
      <c r="B23" s="45"/>
      <c r="C23" s="39"/>
      <c r="D23" s="129" t="s">
        <v>39</v>
      </c>
      <c r="E23" s="39"/>
      <c r="F23" s="39"/>
      <c r="G23" s="39"/>
      <c r="H23" s="39"/>
      <c r="I23" s="129" t="s">
        <v>30</v>
      </c>
      <c r="J23" s="133" t="s">
        <v>40</v>
      </c>
      <c r="K23" s="39"/>
      <c r="L23" s="131"/>
      <c r="S23" s="39"/>
      <c r="T23" s="39"/>
      <c r="U23" s="39"/>
      <c r="V23" s="39"/>
      <c r="W23" s="39"/>
      <c r="X23" s="39"/>
      <c r="Y23" s="39"/>
      <c r="Z23" s="39"/>
      <c r="AA23" s="39"/>
      <c r="AB23" s="39"/>
      <c r="AC23" s="39"/>
      <c r="AD23" s="39"/>
      <c r="AE23" s="39"/>
    </row>
    <row r="24" s="2" customFormat="1" ht="18" customHeight="1">
      <c r="A24" s="39"/>
      <c r="B24" s="45"/>
      <c r="C24" s="39"/>
      <c r="D24" s="39"/>
      <c r="E24" s="133" t="s">
        <v>41</v>
      </c>
      <c r="F24" s="39"/>
      <c r="G24" s="39"/>
      <c r="H24" s="39"/>
      <c r="I24" s="129" t="s">
        <v>32</v>
      </c>
      <c r="J24" s="133" t="s">
        <v>21</v>
      </c>
      <c r="K24" s="39"/>
      <c r="L24" s="131"/>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1"/>
      <c r="S25" s="39"/>
      <c r="T25" s="39"/>
      <c r="U25" s="39"/>
      <c r="V25" s="39"/>
      <c r="W25" s="39"/>
      <c r="X25" s="39"/>
      <c r="Y25" s="39"/>
      <c r="Z25" s="39"/>
      <c r="AA25" s="39"/>
      <c r="AB25" s="39"/>
      <c r="AC25" s="39"/>
      <c r="AD25" s="39"/>
      <c r="AE25" s="39"/>
    </row>
    <row r="26" s="2" customFormat="1" ht="12" customHeight="1">
      <c r="A26" s="39"/>
      <c r="B26" s="45"/>
      <c r="C26" s="39"/>
      <c r="D26" s="129" t="s">
        <v>42</v>
      </c>
      <c r="E26" s="39"/>
      <c r="F26" s="39"/>
      <c r="G26" s="39"/>
      <c r="H26" s="39"/>
      <c r="I26" s="39"/>
      <c r="J26" s="39"/>
      <c r="K26" s="39"/>
      <c r="L26" s="131"/>
      <c r="S26" s="39"/>
      <c r="T26" s="39"/>
      <c r="U26" s="39"/>
      <c r="V26" s="39"/>
      <c r="W26" s="39"/>
      <c r="X26" s="39"/>
      <c r="Y26" s="39"/>
      <c r="Z26" s="39"/>
      <c r="AA26" s="39"/>
      <c r="AB26" s="39"/>
      <c r="AC26" s="39"/>
      <c r="AD26" s="39"/>
      <c r="AE26" s="39"/>
    </row>
    <row r="27" s="8" customFormat="1" ht="83.25" customHeight="1">
      <c r="A27" s="135"/>
      <c r="B27" s="136"/>
      <c r="C27" s="135"/>
      <c r="D27" s="135"/>
      <c r="E27" s="137" t="s">
        <v>43</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9"/>
      <c r="B28" s="45"/>
      <c r="C28" s="39"/>
      <c r="D28" s="39"/>
      <c r="E28" s="39"/>
      <c r="F28" s="39"/>
      <c r="G28" s="39"/>
      <c r="H28" s="39"/>
      <c r="I28" s="39"/>
      <c r="J28" s="39"/>
      <c r="K28" s="39"/>
      <c r="L28" s="131"/>
      <c r="S28" s="39"/>
      <c r="T28" s="39"/>
      <c r="U28" s="39"/>
      <c r="V28" s="39"/>
      <c r="W28" s="39"/>
      <c r="X28" s="39"/>
      <c r="Y28" s="39"/>
      <c r="Z28" s="39"/>
      <c r="AA28" s="39"/>
      <c r="AB28" s="39"/>
      <c r="AC28" s="39"/>
      <c r="AD28" s="39"/>
      <c r="AE28" s="39"/>
    </row>
    <row r="29" s="2" customFormat="1" ht="6.96" customHeight="1">
      <c r="A29" s="39"/>
      <c r="B29" s="45"/>
      <c r="C29" s="39"/>
      <c r="D29" s="139"/>
      <c r="E29" s="139"/>
      <c r="F29" s="139"/>
      <c r="G29" s="139"/>
      <c r="H29" s="139"/>
      <c r="I29" s="139"/>
      <c r="J29" s="139"/>
      <c r="K29" s="139"/>
      <c r="L29" s="131"/>
      <c r="S29" s="39"/>
      <c r="T29" s="39"/>
      <c r="U29" s="39"/>
      <c r="V29" s="39"/>
      <c r="W29" s="39"/>
      <c r="X29" s="39"/>
      <c r="Y29" s="39"/>
      <c r="Z29" s="39"/>
      <c r="AA29" s="39"/>
      <c r="AB29" s="39"/>
      <c r="AC29" s="39"/>
      <c r="AD29" s="39"/>
      <c r="AE29" s="39"/>
    </row>
    <row r="30" s="2" customFormat="1" ht="25.44" customHeight="1">
      <c r="A30" s="39"/>
      <c r="B30" s="45"/>
      <c r="C30" s="39"/>
      <c r="D30" s="140" t="s">
        <v>44</v>
      </c>
      <c r="E30" s="39"/>
      <c r="F30" s="39"/>
      <c r="G30" s="39"/>
      <c r="H30" s="39"/>
      <c r="I30" s="39"/>
      <c r="J30" s="141">
        <f>ROUND(J100, 0)</f>
        <v>0</v>
      </c>
      <c r="K30" s="39"/>
      <c r="L30" s="131"/>
      <c r="S30" s="39"/>
      <c r="T30" s="39"/>
      <c r="U30" s="39"/>
      <c r="V30" s="39"/>
      <c r="W30" s="39"/>
      <c r="X30" s="39"/>
      <c r="Y30" s="39"/>
      <c r="Z30" s="39"/>
      <c r="AA30" s="39"/>
      <c r="AB30" s="39"/>
      <c r="AC30" s="39"/>
      <c r="AD30" s="39"/>
      <c r="AE30" s="39"/>
    </row>
    <row r="31" s="2" customFormat="1" ht="6.96" customHeight="1">
      <c r="A31" s="39"/>
      <c r="B31" s="45"/>
      <c r="C31" s="39"/>
      <c r="D31" s="139"/>
      <c r="E31" s="139"/>
      <c r="F31" s="139"/>
      <c r="G31" s="139"/>
      <c r="H31" s="139"/>
      <c r="I31" s="139"/>
      <c r="J31" s="139"/>
      <c r="K31" s="139"/>
      <c r="L31" s="131"/>
      <c r="S31" s="39"/>
      <c r="T31" s="39"/>
      <c r="U31" s="39"/>
      <c r="V31" s="39"/>
      <c r="W31" s="39"/>
      <c r="X31" s="39"/>
      <c r="Y31" s="39"/>
      <c r="Z31" s="39"/>
      <c r="AA31" s="39"/>
      <c r="AB31" s="39"/>
      <c r="AC31" s="39"/>
      <c r="AD31" s="39"/>
      <c r="AE31" s="39"/>
    </row>
    <row r="32" s="2" customFormat="1" ht="14.4" customHeight="1">
      <c r="A32" s="39"/>
      <c r="B32" s="45"/>
      <c r="C32" s="39"/>
      <c r="D32" s="39"/>
      <c r="E32" s="39"/>
      <c r="F32" s="142" t="s">
        <v>46</v>
      </c>
      <c r="G32" s="39"/>
      <c r="H32" s="39"/>
      <c r="I32" s="142" t="s">
        <v>45</v>
      </c>
      <c r="J32" s="142" t="s">
        <v>47</v>
      </c>
      <c r="K32" s="39"/>
      <c r="L32" s="131"/>
      <c r="S32" s="39"/>
      <c r="T32" s="39"/>
      <c r="U32" s="39"/>
      <c r="V32" s="39"/>
      <c r="W32" s="39"/>
      <c r="X32" s="39"/>
      <c r="Y32" s="39"/>
      <c r="Z32" s="39"/>
      <c r="AA32" s="39"/>
      <c r="AB32" s="39"/>
      <c r="AC32" s="39"/>
      <c r="AD32" s="39"/>
      <c r="AE32" s="39"/>
    </row>
    <row r="33" s="2" customFormat="1" ht="14.4" customHeight="1">
      <c r="A33" s="39"/>
      <c r="B33" s="45"/>
      <c r="C33" s="39"/>
      <c r="D33" s="143" t="s">
        <v>48</v>
      </c>
      <c r="E33" s="129" t="s">
        <v>49</v>
      </c>
      <c r="F33" s="144">
        <f>ROUND((SUM(BE100:BE461)),  0)</f>
        <v>0</v>
      </c>
      <c r="G33" s="39"/>
      <c r="H33" s="39"/>
      <c r="I33" s="145">
        <v>0.20999999999999999</v>
      </c>
      <c r="J33" s="144">
        <f>ROUND(((SUM(BE100:BE461))*I33),  0)</f>
        <v>0</v>
      </c>
      <c r="K33" s="39"/>
      <c r="L33" s="131"/>
      <c r="S33" s="39"/>
      <c r="T33" s="39"/>
      <c r="U33" s="39"/>
      <c r="V33" s="39"/>
      <c r="W33" s="39"/>
      <c r="X33" s="39"/>
      <c r="Y33" s="39"/>
      <c r="Z33" s="39"/>
      <c r="AA33" s="39"/>
      <c r="AB33" s="39"/>
      <c r="AC33" s="39"/>
      <c r="AD33" s="39"/>
      <c r="AE33" s="39"/>
    </row>
    <row r="34" s="2" customFormat="1" ht="14.4" customHeight="1">
      <c r="A34" s="39"/>
      <c r="B34" s="45"/>
      <c r="C34" s="39"/>
      <c r="D34" s="39"/>
      <c r="E34" s="129" t="s">
        <v>50</v>
      </c>
      <c r="F34" s="144">
        <f>ROUND((SUM(BF100:BF461)),  0)</f>
        <v>0</v>
      </c>
      <c r="G34" s="39"/>
      <c r="H34" s="39"/>
      <c r="I34" s="145">
        <v>0.14999999999999999</v>
      </c>
      <c r="J34" s="144">
        <f>ROUND(((SUM(BF100:BF461))*I34),  0)</f>
        <v>0</v>
      </c>
      <c r="K34" s="39"/>
      <c r="L34" s="131"/>
      <c r="S34" s="39"/>
      <c r="T34" s="39"/>
      <c r="U34" s="39"/>
      <c r="V34" s="39"/>
      <c r="W34" s="39"/>
      <c r="X34" s="39"/>
      <c r="Y34" s="39"/>
      <c r="Z34" s="39"/>
      <c r="AA34" s="39"/>
      <c r="AB34" s="39"/>
      <c r="AC34" s="39"/>
      <c r="AD34" s="39"/>
      <c r="AE34" s="39"/>
    </row>
    <row r="35" hidden="1" s="2" customFormat="1" ht="14.4" customHeight="1">
      <c r="A35" s="39"/>
      <c r="B35" s="45"/>
      <c r="C35" s="39"/>
      <c r="D35" s="39"/>
      <c r="E35" s="129" t="s">
        <v>51</v>
      </c>
      <c r="F35" s="144">
        <f>ROUND((SUM(BG100:BG461)),  0)</f>
        <v>0</v>
      </c>
      <c r="G35" s="39"/>
      <c r="H35" s="39"/>
      <c r="I35" s="145">
        <v>0.20999999999999999</v>
      </c>
      <c r="J35" s="144">
        <f>0</f>
        <v>0</v>
      </c>
      <c r="K35" s="39"/>
      <c r="L35" s="131"/>
      <c r="S35" s="39"/>
      <c r="T35" s="39"/>
      <c r="U35" s="39"/>
      <c r="V35" s="39"/>
      <c r="W35" s="39"/>
      <c r="X35" s="39"/>
      <c r="Y35" s="39"/>
      <c r="Z35" s="39"/>
      <c r="AA35" s="39"/>
      <c r="AB35" s="39"/>
      <c r="AC35" s="39"/>
      <c r="AD35" s="39"/>
      <c r="AE35" s="39"/>
    </row>
    <row r="36" hidden="1" s="2" customFormat="1" ht="14.4" customHeight="1">
      <c r="A36" s="39"/>
      <c r="B36" s="45"/>
      <c r="C36" s="39"/>
      <c r="D36" s="39"/>
      <c r="E36" s="129" t="s">
        <v>52</v>
      </c>
      <c r="F36" s="144">
        <f>ROUND((SUM(BH100:BH461)),  0)</f>
        <v>0</v>
      </c>
      <c r="G36" s="39"/>
      <c r="H36" s="39"/>
      <c r="I36" s="145">
        <v>0.14999999999999999</v>
      </c>
      <c r="J36" s="144">
        <f>0</f>
        <v>0</v>
      </c>
      <c r="K36" s="39"/>
      <c r="L36" s="131"/>
      <c r="S36" s="39"/>
      <c r="T36" s="39"/>
      <c r="U36" s="39"/>
      <c r="V36" s="39"/>
      <c r="W36" s="39"/>
      <c r="X36" s="39"/>
      <c r="Y36" s="39"/>
      <c r="Z36" s="39"/>
      <c r="AA36" s="39"/>
      <c r="AB36" s="39"/>
      <c r="AC36" s="39"/>
      <c r="AD36" s="39"/>
      <c r="AE36" s="39"/>
    </row>
    <row r="37" hidden="1" s="2" customFormat="1" ht="14.4" customHeight="1">
      <c r="A37" s="39"/>
      <c r="B37" s="45"/>
      <c r="C37" s="39"/>
      <c r="D37" s="39"/>
      <c r="E37" s="129" t="s">
        <v>53</v>
      </c>
      <c r="F37" s="144">
        <f>ROUND((SUM(BI100:BI461)),  0)</f>
        <v>0</v>
      </c>
      <c r="G37" s="39"/>
      <c r="H37" s="39"/>
      <c r="I37" s="145">
        <v>0</v>
      </c>
      <c r="J37" s="144">
        <f>0</f>
        <v>0</v>
      </c>
      <c r="K37" s="39"/>
      <c r="L37" s="131"/>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1"/>
      <c r="S38" s="39"/>
      <c r="T38" s="39"/>
      <c r="U38" s="39"/>
      <c r="V38" s="39"/>
      <c r="W38" s="39"/>
      <c r="X38" s="39"/>
      <c r="Y38" s="39"/>
      <c r="Z38" s="39"/>
      <c r="AA38" s="39"/>
      <c r="AB38" s="39"/>
      <c r="AC38" s="39"/>
      <c r="AD38" s="39"/>
      <c r="AE38" s="39"/>
    </row>
    <row r="39" s="2" customFormat="1" ht="25.44" customHeight="1">
      <c r="A39" s="39"/>
      <c r="B39" s="45"/>
      <c r="C39" s="146"/>
      <c r="D39" s="147" t="s">
        <v>54</v>
      </c>
      <c r="E39" s="148"/>
      <c r="F39" s="148"/>
      <c r="G39" s="149" t="s">
        <v>55</v>
      </c>
      <c r="H39" s="150" t="s">
        <v>56</v>
      </c>
      <c r="I39" s="148"/>
      <c r="J39" s="151">
        <f>SUM(J30:J37)</f>
        <v>0</v>
      </c>
      <c r="K39" s="152"/>
      <c r="L39" s="131"/>
      <c r="S39" s="39"/>
      <c r="T39" s="39"/>
      <c r="U39" s="39"/>
      <c r="V39" s="39"/>
      <c r="W39" s="39"/>
      <c r="X39" s="39"/>
      <c r="Y39" s="39"/>
      <c r="Z39" s="39"/>
      <c r="AA39" s="39"/>
      <c r="AB39" s="39"/>
      <c r="AC39" s="39"/>
      <c r="AD39" s="39"/>
      <c r="AE39" s="39"/>
    </row>
    <row r="40" s="2" customFormat="1" ht="14.4" customHeight="1">
      <c r="A40" s="39"/>
      <c r="B40" s="153"/>
      <c r="C40" s="154"/>
      <c r="D40" s="154"/>
      <c r="E40" s="154"/>
      <c r="F40" s="154"/>
      <c r="G40" s="154"/>
      <c r="H40" s="154"/>
      <c r="I40" s="154"/>
      <c r="J40" s="154"/>
      <c r="K40" s="154"/>
      <c r="L40" s="131"/>
      <c r="S40" s="39"/>
      <c r="T40" s="39"/>
      <c r="U40" s="39"/>
      <c r="V40" s="39"/>
      <c r="W40" s="39"/>
      <c r="X40" s="39"/>
      <c r="Y40" s="39"/>
      <c r="Z40" s="39"/>
      <c r="AA40" s="39"/>
      <c r="AB40" s="39"/>
      <c r="AC40" s="39"/>
      <c r="AD40" s="39"/>
      <c r="AE40" s="39"/>
    </row>
    <row r="44" s="2" customFormat="1" ht="6.96" customHeight="1">
      <c r="A44" s="39"/>
      <c r="B44" s="155"/>
      <c r="C44" s="156"/>
      <c r="D44" s="156"/>
      <c r="E44" s="156"/>
      <c r="F44" s="156"/>
      <c r="G44" s="156"/>
      <c r="H44" s="156"/>
      <c r="I44" s="156"/>
      <c r="J44" s="156"/>
      <c r="K44" s="156"/>
      <c r="L44" s="131"/>
      <c r="S44" s="39"/>
      <c r="T44" s="39"/>
      <c r="U44" s="39"/>
      <c r="V44" s="39"/>
      <c r="W44" s="39"/>
      <c r="X44" s="39"/>
      <c r="Y44" s="39"/>
      <c r="Z44" s="39"/>
      <c r="AA44" s="39"/>
      <c r="AB44" s="39"/>
      <c r="AC44" s="39"/>
      <c r="AD44" s="39"/>
      <c r="AE44" s="39"/>
    </row>
    <row r="45" s="2" customFormat="1" ht="24.96" customHeight="1">
      <c r="A45" s="39"/>
      <c r="B45" s="40"/>
      <c r="C45" s="24" t="s">
        <v>90</v>
      </c>
      <c r="D45" s="41"/>
      <c r="E45" s="41"/>
      <c r="F45" s="41"/>
      <c r="G45" s="41"/>
      <c r="H45" s="41"/>
      <c r="I45" s="41"/>
      <c r="J45" s="41"/>
      <c r="K45" s="41"/>
      <c r="L45" s="131"/>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1"/>
      <c r="S46" s="39"/>
      <c r="T46" s="39"/>
      <c r="U46" s="39"/>
      <c r="V46" s="39"/>
      <c r="W46" s="39"/>
      <c r="X46" s="39"/>
      <c r="Y46" s="39"/>
      <c r="Z46" s="39"/>
      <c r="AA46" s="39"/>
      <c r="AB46" s="39"/>
      <c r="AC46" s="39"/>
      <c r="AD46" s="39"/>
      <c r="AE46" s="39"/>
    </row>
    <row r="47" s="2" customFormat="1" ht="12" customHeight="1">
      <c r="A47" s="39"/>
      <c r="B47" s="40"/>
      <c r="C47" s="33" t="s">
        <v>17</v>
      </c>
      <c r="D47" s="41"/>
      <c r="E47" s="41"/>
      <c r="F47" s="41"/>
      <c r="G47" s="41"/>
      <c r="H47" s="41"/>
      <c r="I47" s="41"/>
      <c r="J47" s="41"/>
      <c r="K47" s="41"/>
      <c r="L47" s="131"/>
      <c r="S47" s="39"/>
      <c r="T47" s="39"/>
      <c r="U47" s="39"/>
      <c r="V47" s="39"/>
      <c r="W47" s="39"/>
      <c r="X47" s="39"/>
      <c r="Y47" s="39"/>
      <c r="Z47" s="39"/>
      <c r="AA47" s="39"/>
      <c r="AB47" s="39"/>
      <c r="AC47" s="39"/>
      <c r="AD47" s="39"/>
      <c r="AE47" s="39"/>
    </row>
    <row r="48" s="2" customFormat="1" ht="16.5" customHeight="1">
      <c r="A48" s="39"/>
      <c r="B48" s="40"/>
      <c r="C48" s="41"/>
      <c r="D48" s="41"/>
      <c r="E48" s="157" t="str">
        <f>E7</f>
        <v>BD Dačice</v>
      </c>
      <c r="F48" s="33"/>
      <c r="G48" s="33"/>
      <c r="H48" s="33"/>
      <c r="I48" s="41"/>
      <c r="J48" s="41"/>
      <c r="K48" s="41"/>
      <c r="L48" s="131"/>
      <c r="S48" s="39"/>
      <c r="T48" s="39"/>
      <c r="U48" s="39"/>
      <c r="V48" s="39"/>
      <c r="W48" s="39"/>
      <c r="X48" s="39"/>
      <c r="Y48" s="39"/>
      <c r="Z48" s="39"/>
      <c r="AA48" s="39"/>
      <c r="AB48" s="39"/>
      <c r="AC48" s="39"/>
      <c r="AD48" s="39"/>
      <c r="AE48" s="39"/>
    </row>
    <row r="49" s="2" customFormat="1" ht="12" customHeight="1">
      <c r="A49" s="39"/>
      <c r="B49" s="40"/>
      <c r="C49" s="33" t="s">
        <v>88</v>
      </c>
      <c r="D49" s="41"/>
      <c r="E49" s="41"/>
      <c r="F49" s="41"/>
      <c r="G49" s="41"/>
      <c r="H49" s="41"/>
      <c r="I49" s="41"/>
      <c r="J49" s="41"/>
      <c r="K49" s="41"/>
      <c r="L49" s="131"/>
      <c r="S49" s="39"/>
      <c r="T49" s="39"/>
      <c r="U49" s="39"/>
      <c r="V49" s="39"/>
      <c r="W49" s="39"/>
      <c r="X49" s="39"/>
      <c r="Y49" s="39"/>
      <c r="Z49" s="39"/>
      <c r="AA49" s="39"/>
      <c r="AB49" s="39"/>
      <c r="AC49" s="39"/>
      <c r="AD49" s="39"/>
      <c r="AE49" s="39"/>
    </row>
    <row r="50" s="2" customFormat="1" ht="16.5" customHeight="1">
      <c r="A50" s="39"/>
      <c r="B50" s="40"/>
      <c r="C50" s="41"/>
      <c r="D50" s="41"/>
      <c r="E50" s="70" t="str">
        <f>E9</f>
        <v>01 - Bytový dům Bratrská 304, Dačice - zateplení domu</v>
      </c>
      <c r="F50" s="41"/>
      <c r="G50" s="41"/>
      <c r="H50" s="41"/>
      <c r="I50" s="41"/>
      <c r="J50" s="41"/>
      <c r="K50" s="41"/>
      <c r="L50" s="131"/>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1"/>
      <c r="S51" s="39"/>
      <c r="T51" s="39"/>
      <c r="U51" s="39"/>
      <c r="V51" s="39"/>
      <c r="W51" s="39"/>
      <c r="X51" s="39"/>
      <c r="Y51" s="39"/>
      <c r="Z51" s="39"/>
      <c r="AA51" s="39"/>
      <c r="AB51" s="39"/>
      <c r="AC51" s="39"/>
      <c r="AD51" s="39"/>
      <c r="AE51" s="39"/>
    </row>
    <row r="52" s="2" customFormat="1" ht="12" customHeight="1">
      <c r="A52" s="39"/>
      <c r="B52" s="40"/>
      <c r="C52" s="33" t="s">
        <v>23</v>
      </c>
      <c r="D52" s="41"/>
      <c r="E52" s="41"/>
      <c r="F52" s="28" t="str">
        <f>F12</f>
        <v>Dačice</v>
      </c>
      <c r="G52" s="41"/>
      <c r="H52" s="41"/>
      <c r="I52" s="33" t="s">
        <v>25</v>
      </c>
      <c r="J52" s="73" t="str">
        <f>IF(J12="","",J12)</f>
        <v>28. 8. 2020</v>
      </c>
      <c r="K52" s="41"/>
      <c r="L52" s="131"/>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1"/>
      <c r="S53" s="39"/>
      <c r="T53" s="39"/>
      <c r="U53" s="39"/>
      <c r="V53" s="39"/>
      <c r="W53" s="39"/>
      <c r="X53" s="39"/>
      <c r="Y53" s="39"/>
      <c r="Z53" s="39"/>
      <c r="AA53" s="39"/>
      <c r="AB53" s="39"/>
      <c r="AC53" s="39"/>
      <c r="AD53" s="39"/>
      <c r="AE53" s="39"/>
    </row>
    <row r="54" s="2" customFormat="1" ht="25.65" customHeight="1">
      <c r="A54" s="39"/>
      <c r="B54" s="40"/>
      <c r="C54" s="33" t="s">
        <v>29</v>
      </c>
      <c r="D54" s="41"/>
      <c r="E54" s="41"/>
      <c r="F54" s="28" t="str">
        <f>E15</f>
        <v>Město Dačice, Krajířova 27, Dačice</v>
      </c>
      <c r="G54" s="41"/>
      <c r="H54" s="41"/>
      <c r="I54" s="33" t="s">
        <v>35</v>
      </c>
      <c r="J54" s="37" t="str">
        <f>E21</f>
        <v>Mgr.A. Miroslav Misař</v>
      </c>
      <c r="K54" s="41"/>
      <c r="L54" s="131"/>
      <c r="S54" s="39"/>
      <c r="T54" s="39"/>
      <c r="U54" s="39"/>
      <c r="V54" s="39"/>
      <c r="W54" s="39"/>
      <c r="X54" s="39"/>
      <c r="Y54" s="39"/>
      <c r="Z54" s="39"/>
      <c r="AA54" s="39"/>
      <c r="AB54" s="39"/>
      <c r="AC54" s="39"/>
      <c r="AD54" s="39"/>
      <c r="AE54" s="39"/>
    </row>
    <row r="55" s="2" customFormat="1" ht="15.15" customHeight="1">
      <c r="A55" s="39"/>
      <c r="B55" s="40"/>
      <c r="C55" s="33" t="s">
        <v>33</v>
      </c>
      <c r="D55" s="41"/>
      <c r="E55" s="41"/>
      <c r="F55" s="28" t="str">
        <f>IF(E18="","",E18)</f>
        <v>Vyplň údaj</v>
      </c>
      <c r="G55" s="41"/>
      <c r="H55" s="41"/>
      <c r="I55" s="33" t="s">
        <v>39</v>
      </c>
      <c r="J55" s="37" t="str">
        <f>E24</f>
        <v>Martin Lang</v>
      </c>
      <c r="K55" s="41"/>
      <c r="L55" s="131"/>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1"/>
      <c r="S56" s="39"/>
      <c r="T56" s="39"/>
      <c r="U56" s="39"/>
      <c r="V56" s="39"/>
      <c r="W56" s="39"/>
      <c r="X56" s="39"/>
      <c r="Y56" s="39"/>
      <c r="Z56" s="39"/>
      <c r="AA56" s="39"/>
      <c r="AB56" s="39"/>
      <c r="AC56" s="39"/>
      <c r="AD56" s="39"/>
      <c r="AE56" s="39"/>
    </row>
    <row r="57" s="2" customFormat="1" ht="29.28" customHeight="1">
      <c r="A57" s="39"/>
      <c r="B57" s="40"/>
      <c r="C57" s="158" t="s">
        <v>91</v>
      </c>
      <c r="D57" s="159"/>
      <c r="E57" s="159"/>
      <c r="F57" s="159"/>
      <c r="G57" s="159"/>
      <c r="H57" s="159"/>
      <c r="I57" s="159"/>
      <c r="J57" s="160" t="s">
        <v>92</v>
      </c>
      <c r="K57" s="159"/>
      <c r="L57" s="131"/>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1"/>
      <c r="S58" s="39"/>
      <c r="T58" s="39"/>
      <c r="U58" s="39"/>
      <c r="V58" s="39"/>
      <c r="W58" s="39"/>
      <c r="X58" s="39"/>
      <c r="Y58" s="39"/>
      <c r="Z58" s="39"/>
      <c r="AA58" s="39"/>
      <c r="AB58" s="39"/>
      <c r="AC58" s="39"/>
      <c r="AD58" s="39"/>
      <c r="AE58" s="39"/>
    </row>
    <row r="59" s="2" customFormat="1" ht="22.8" customHeight="1">
      <c r="A59" s="39"/>
      <c r="B59" s="40"/>
      <c r="C59" s="161" t="s">
        <v>76</v>
      </c>
      <c r="D59" s="41"/>
      <c r="E59" s="41"/>
      <c r="F59" s="41"/>
      <c r="G59" s="41"/>
      <c r="H59" s="41"/>
      <c r="I59" s="41"/>
      <c r="J59" s="103">
        <f>J100</f>
        <v>0</v>
      </c>
      <c r="K59" s="41"/>
      <c r="L59" s="131"/>
      <c r="S59" s="39"/>
      <c r="T59" s="39"/>
      <c r="U59" s="39"/>
      <c r="V59" s="39"/>
      <c r="W59" s="39"/>
      <c r="X59" s="39"/>
      <c r="Y59" s="39"/>
      <c r="Z59" s="39"/>
      <c r="AA59" s="39"/>
      <c r="AB59" s="39"/>
      <c r="AC59" s="39"/>
      <c r="AD59" s="39"/>
      <c r="AE59" s="39"/>
      <c r="AU59" s="18" t="s">
        <v>93</v>
      </c>
    </row>
    <row r="60" s="9" customFormat="1" ht="24.96" customHeight="1">
      <c r="A60" s="9"/>
      <c r="B60" s="162"/>
      <c r="C60" s="163"/>
      <c r="D60" s="164" t="s">
        <v>94</v>
      </c>
      <c r="E60" s="165"/>
      <c r="F60" s="165"/>
      <c r="G60" s="165"/>
      <c r="H60" s="165"/>
      <c r="I60" s="165"/>
      <c r="J60" s="166">
        <f>J101</f>
        <v>0</v>
      </c>
      <c r="K60" s="163"/>
      <c r="L60" s="167"/>
      <c r="S60" s="9"/>
      <c r="T60" s="9"/>
      <c r="U60" s="9"/>
      <c r="V60" s="9"/>
      <c r="W60" s="9"/>
      <c r="X60" s="9"/>
      <c r="Y60" s="9"/>
      <c r="Z60" s="9"/>
      <c r="AA60" s="9"/>
      <c r="AB60" s="9"/>
      <c r="AC60" s="9"/>
      <c r="AD60" s="9"/>
      <c r="AE60" s="9"/>
    </row>
    <row r="61" s="10" customFormat="1" ht="19.92" customHeight="1">
      <c r="A61" s="10"/>
      <c r="B61" s="168"/>
      <c r="C61" s="169"/>
      <c r="D61" s="170" t="s">
        <v>95</v>
      </c>
      <c r="E61" s="171"/>
      <c r="F61" s="171"/>
      <c r="G61" s="171"/>
      <c r="H61" s="171"/>
      <c r="I61" s="171"/>
      <c r="J61" s="172">
        <f>J102</f>
        <v>0</v>
      </c>
      <c r="K61" s="169"/>
      <c r="L61" s="173"/>
      <c r="S61" s="10"/>
      <c r="T61" s="10"/>
      <c r="U61" s="10"/>
      <c r="V61" s="10"/>
      <c r="W61" s="10"/>
      <c r="X61" s="10"/>
      <c r="Y61" s="10"/>
      <c r="Z61" s="10"/>
      <c r="AA61" s="10"/>
      <c r="AB61" s="10"/>
      <c r="AC61" s="10"/>
      <c r="AD61" s="10"/>
      <c r="AE61" s="10"/>
    </row>
    <row r="62" s="10" customFormat="1" ht="19.92" customHeight="1">
      <c r="A62" s="10"/>
      <c r="B62" s="168"/>
      <c r="C62" s="169"/>
      <c r="D62" s="170" t="s">
        <v>96</v>
      </c>
      <c r="E62" s="171"/>
      <c r="F62" s="171"/>
      <c r="G62" s="171"/>
      <c r="H62" s="171"/>
      <c r="I62" s="171"/>
      <c r="J62" s="172">
        <f>J125</f>
        <v>0</v>
      </c>
      <c r="K62" s="169"/>
      <c r="L62" s="173"/>
      <c r="S62" s="10"/>
      <c r="T62" s="10"/>
      <c r="U62" s="10"/>
      <c r="V62" s="10"/>
      <c r="W62" s="10"/>
      <c r="X62" s="10"/>
      <c r="Y62" s="10"/>
      <c r="Z62" s="10"/>
      <c r="AA62" s="10"/>
      <c r="AB62" s="10"/>
      <c r="AC62" s="10"/>
      <c r="AD62" s="10"/>
      <c r="AE62" s="10"/>
    </row>
    <row r="63" s="10" customFormat="1" ht="19.92" customHeight="1">
      <c r="A63" s="10"/>
      <c r="B63" s="168"/>
      <c r="C63" s="169"/>
      <c r="D63" s="170" t="s">
        <v>97</v>
      </c>
      <c r="E63" s="171"/>
      <c r="F63" s="171"/>
      <c r="G63" s="171"/>
      <c r="H63" s="171"/>
      <c r="I63" s="171"/>
      <c r="J63" s="172">
        <f>J255</f>
        <v>0</v>
      </c>
      <c r="K63" s="169"/>
      <c r="L63" s="173"/>
      <c r="S63" s="10"/>
      <c r="T63" s="10"/>
      <c r="U63" s="10"/>
      <c r="V63" s="10"/>
      <c r="W63" s="10"/>
      <c r="X63" s="10"/>
      <c r="Y63" s="10"/>
      <c r="Z63" s="10"/>
      <c r="AA63" s="10"/>
      <c r="AB63" s="10"/>
      <c r="AC63" s="10"/>
      <c r="AD63" s="10"/>
      <c r="AE63" s="10"/>
    </row>
    <row r="64" s="10" customFormat="1" ht="19.92" customHeight="1">
      <c r="A64" s="10"/>
      <c r="B64" s="168"/>
      <c r="C64" s="169"/>
      <c r="D64" s="170" t="s">
        <v>98</v>
      </c>
      <c r="E64" s="171"/>
      <c r="F64" s="171"/>
      <c r="G64" s="171"/>
      <c r="H64" s="171"/>
      <c r="I64" s="171"/>
      <c r="J64" s="172">
        <f>J257</f>
        <v>0</v>
      </c>
      <c r="K64" s="169"/>
      <c r="L64" s="173"/>
      <c r="S64" s="10"/>
      <c r="T64" s="10"/>
      <c r="U64" s="10"/>
      <c r="V64" s="10"/>
      <c r="W64" s="10"/>
      <c r="X64" s="10"/>
      <c r="Y64" s="10"/>
      <c r="Z64" s="10"/>
      <c r="AA64" s="10"/>
      <c r="AB64" s="10"/>
      <c r="AC64" s="10"/>
      <c r="AD64" s="10"/>
      <c r="AE64" s="10"/>
    </row>
    <row r="65" s="10" customFormat="1" ht="19.92" customHeight="1">
      <c r="A65" s="10"/>
      <c r="B65" s="168"/>
      <c r="C65" s="169"/>
      <c r="D65" s="170" t="s">
        <v>99</v>
      </c>
      <c r="E65" s="171"/>
      <c r="F65" s="171"/>
      <c r="G65" s="171"/>
      <c r="H65" s="171"/>
      <c r="I65" s="171"/>
      <c r="J65" s="172">
        <f>J278</f>
        <v>0</v>
      </c>
      <c r="K65" s="169"/>
      <c r="L65" s="173"/>
      <c r="S65" s="10"/>
      <c r="T65" s="10"/>
      <c r="U65" s="10"/>
      <c r="V65" s="10"/>
      <c r="W65" s="10"/>
      <c r="X65" s="10"/>
      <c r="Y65" s="10"/>
      <c r="Z65" s="10"/>
      <c r="AA65" s="10"/>
      <c r="AB65" s="10"/>
      <c r="AC65" s="10"/>
      <c r="AD65" s="10"/>
      <c r="AE65" s="10"/>
    </row>
    <row r="66" s="10" customFormat="1" ht="19.92" customHeight="1">
      <c r="A66" s="10"/>
      <c r="B66" s="168"/>
      <c r="C66" s="169"/>
      <c r="D66" s="170" t="s">
        <v>100</v>
      </c>
      <c r="E66" s="171"/>
      <c r="F66" s="171"/>
      <c r="G66" s="171"/>
      <c r="H66" s="171"/>
      <c r="I66" s="171"/>
      <c r="J66" s="172">
        <f>J299</f>
        <v>0</v>
      </c>
      <c r="K66" s="169"/>
      <c r="L66" s="173"/>
      <c r="S66" s="10"/>
      <c r="T66" s="10"/>
      <c r="U66" s="10"/>
      <c r="V66" s="10"/>
      <c r="W66" s="10"/>
      <c r="X66" s="10"/>
      <c r="Y66" s="10"/>
      <c r="Z66" s="10"/>
      <c r="AA66" s="10"/>
      <c r="AB66" s="10"/>
      <c r="AC66" s="10"/>
      <c r="AD66" s="10"/>
      <c r="AE66" s="10"/>
    </row>
    <row r="67" s="10" customFormat="1" ht="19.92" customHeight="1">
      <c r="A67" s="10"/>
      <c r="B67" s="168"/>
      <c r="C67" s="169"/>
      <c r="D67" s="170" t="s">
        <v>101</v>
      </c>
      <c r="E67" s="171"/>
      <c r="F67" s="171"/>
      <c r="G67" s="171"/>
      <c r="H67" s="171"/>
      <c r="I67" s="171"/>
      <c r="J67" s="172">
        <f>J301</f>
        <v>0</v>
      </c>
      <c r="K67" s="169"/>
      <c r="L67" s="173"/>
      <c r="S67" s="10"/>
      <c r="T67" s="10"/>
      <c r="U67" s="10"/>
      <c r="V67" s="10"/>
      <c r="W67" s="10"/>
      <c r="X67" s="10"/>
      <c r="Y67" s="10"/>
      <c r="Z67" s="10"/>
      <c r="AA67" s="10"/>
      <c r="AB67" s="10"/>
      <c r="AC67" s="10"/>
      <c r="AD67" s="10"/>
      <c r="AE67" s="10"/>
    </row>
    <row r="68" s="10" customFormat="1" ht="19.92" customHeight="1">
      <c r="A68" s="10"/>
      <c r="B68" s="168"/>
      <c r="C68" s="169"/>
      <c r="D68" s="170" t="s">
        <v>102</v>
      </c>
      <c r="E68" s="171"/>
      <c r="F68" s="171"/>
      <c r="G68" s="171"/>
      <c r="H68" s="171"/>
      <c r="I68" s="171"/>
      <c r="J68" s="172">
        <f>J313</f>
        <v>0</v>
      </c>
      <c r="K68" s="169"/>
      <c r="L68" s="173"/>
      <c r="S68" s="10"/>
      <c r="T68" s="10"/>
      <c r="U68" s="10"/>
      <c r="V68" s="10"/>
      <c r="W68" s="10"/>
      <c r="X68" s="10"/>
      <c r="Y68" s="10"/>
      <c r="Z68" s="10"/>
      <c r="AA68" s="10"/>
      <c r="AB68" s="10"/>
      <c r="AC68" s="10"/>
      <c r="AD68" s="10"/>
      <c r="AE68" s="10"/>
    </row>
    <row r="69" s="9" customFormat="1" ht="24.96" customHeight="1">
      <c r="A69" s="9"/>
      <c r="B69" s="162"/>
      <c r="C69" s="163"/>
      <c r="D69" s="164" t="s">
        <v>103</v>
      </c>
      <c r="E69" s="165"/>
      <c r="F69" s="165"/>
      <c r="G69" s="165"/>
      <c r="H69" s="165"/>
      <c r="I69" s="165"/>
      <c r="J69" s="166">
        <f>J316</f>
        <v>0</v>
      </c>
      <c r="K69" s="163"/>
      <c r="L69" s="167"/>
      <c r="S69" s="9"/>
      <c r="T69" s="9"/>
      <c r="U69" s="9"/>
      <c r="V69" s="9"/>
      <c r="W69" s="9"/>
      <c r="X69" s="9"/>
      <c r="Y69" s="9"/>
      <c r="Z69" s="9"/>
      <c r="AA69" s="9"/>
      <c r="AB69" s="9"/>
      <c r="AC69" s="9"/>
      <c r="AD69" s="9"/>
      <c r="AE69" s="9"/>
    </row>
    <row r="70" s="10" customFormat="1" ht="19.92" customHeight="1">
      <c r="A70" s="10"/>
      <c r="B70" s="168"/>
      <c r="C70" s="169"/>
      <c r="D70" s="170" t="s">
        <v>104</v>
      </c>
      <c r="E70" s="171"/>
      <c r="F70" s="171"/>
      <c r="G70" s="171"/>
      <c r="H70" s="171"/>
      <c r="I70" s="171"/>
      <c r="J70" s="172">
        <f>J317</f>
        <v>0</v>
      </c>
      <c r="K70" s="169"/>
      <c r="L70" s="173"/>
      <c r="S70" s="10"/>
      <c r="T70" s="10"/>
      <c r="U70" s="10"/>
      <c r="V70" s="10"/>
      <c r="W70" s="10"/>
      <c r="X70" s="10"/>
      <c r="Y70" s="10"/>
      <c r="Z70" s="10"/>
      <c r="AA70" s="10"/>
      <c r="AB70" s="10"/>
      <c r="AC70" s="10"/>
      <c r="AD70" s="10"/>
      <c r="AE70" s="10"/>
    </row>
    <row r="71" s="10" customFormat="1" ht="19.92" customHeight="1">
      <c r="A71" s="10"/>
      <c r="B71" s="168"/>
      <c r="C71" s="169"/>
      <c r="D71" s="170" t="s">
        <v>105</v>
      </c>
      <c r="E71" s="171"/>
      <c r="F71" s="171"/>
      <c r="G71" s="171"/>
      <c r="H71" s="171"/>
      <c r="I71" s="171"/>
      <c r="J71" s="172">
        <f>J329</f>
        <v>0</v>
      </c>
      <c r="K71" s="169"/>
      <c r="L71" s="173"/>
      <c r="S71" s="10"/>
      <c r="T71" s="10"/>
      <c r="U71" s="10"/>
      <c r="V71" s="10"/>
      <c r="W71" s="10"/>
      <c r="X71" s="10"/>
      <c r="Y71" s="10"/>
      <c r="Z71" s="10"/>
      <c r="AA71" s="10"/>
      <c r="AB71" s="10"/>
      <c r="AC71" s="10"/>
      <c r="AD71" s="10"/>
      <c r="AE71" s="10"/>
    </row>
    <row r="72" s="10" customFormat="1" ht="19.92" customHeight="1">
      <c r="A72" s="10"/>
      <c r="B72" s="168"/>
      <c r="C72" s="169"/>
      <c r="D72" s="170" t="s">
        <v>106</v>
      </c>
      <c r="E72" s="171"/>
      <c r="F72" s="171"/>
      <c r="G72" s="171"/>
      <c r="H72" s="171"/>
      <c r="I72" s="171"/>
      <c r="J72" s="172">
        <f>J349</f>
        <v>0</v>
      </c>
      <c r="K72" s="169"/>
      <c r="L72" s="173"/>
      <c r="S72" s="10"/>
      <c r="T72" s="10"/>
      <c r="U72" s="10"/>
      <c r="V72" s="10"/>
      <c r="W72" s="10"/>
      <c r="X72" s="10"/>
      <c r="Y72" s="10"/>
      <c r="Z72" s="10"/>
      <c r="AA72" s="10"/>
      <c r="AB72" s="10"/>
      <c r="AC72" s="10"/>
      <c r="AD72" s="10"/>
      <c r="AE72" s="10"/>
    </row>
    <row r="73" s="10" customFormat="1" ht="19.92" customHeight="1">
      <c r="A73" s="10"/>
      <c r="B73" s="168"/>
      <c r="C73" s="169"/>
      <c r="D73" s="170" t="s">
        <v>107</v>
      </c>
      <c r="E73" s="171"/>
      <c r="F73" s="171"/>
      <c r="G73" s="171"/>
      <c r="H73" s="171"/>
      <c r="I73" s="171"/>
      <c r="J73" s="172">
        <f>J360</f>
        <v>0</v>
      </c>
      <c r="K73" s="169"/>
      <c r="L73" s="173"/>
      <c r="S73" s="10"/>
      <c r="T73" s="10"/>
      <c r="U73" s="10"/>
      <c r="V73" s="10"/>
      <c r="W73" s="10"/>
      <c r="X73" s="10"/>
      <c r="Y73" s="10"/>
      <c r="Z73" s="10"/>
      <c r="AA73" s="10"/>
      <c r="AB73" s="10"/>
      <c r="AC73" s="10"/>
      <c r="AD73" s="10"/>
      <c r="AE73" s="10"/>
    </row>
    <row r="74" s="10" customFormat="1" ht="19.92" customHeight="1">
      <c r="A74" s="10"/>
      <c r="B74" s="168"/>
      <c r="C74" s="169"/>
      <c r="D74" s="170" t="s">
        <v>108</v>
      </c>
      <c r="E74" s="171"/>
      <c r="F74" s="171"/>
      <c r="G74" s="171"/>
      <c r="H74" s="171"/>
      <c r="I74" s="171"/>
      <c r="J74" s="172">
        <f>J364</f>
        <v>0</v>
      </c>
      <c r="K74" s="169"/>
      <c r="L74" s="173"/>
      <c r="S74" s="10"/>
      <c r="T74" s="10"/>
      <c r="U74" s="10"/>
      <c r="V74" s="10"/>
      <c r="W74" s="10"/>
      <c r="X74" s="10"/>
      <c r="Y74" s="10"/>
      <c r="Z74" s="10"/>
      <c r="AA74" s="10"/>
      <c r="AB74" s="10"/>
      <c r="AC74" s="10"/>
      <c r="AD74" s="10"/>
      <c r="AE74" s="10"/>
    </row>
    <row r="75" s="10" customFormat="1" ht="19.92" customHeight="1">
      <c r="A75" s="10"/>
      <c r="B75" s="168"/>
      <c r="C75" s="169"/>
      <c r="D75" s="170" t="s">
        <v>109</v>
      </c>
      <c r="E75" s="171"/>
      <c r="F75" s="171"/>
      <c r="G75" s="171"/>
      <c r="H75" s="171"/>
      <c r="I75" s="171"/>
      <c r="J75" s="172">
        <f>J383</f>
        <v>0</v>
      </c>
      <c r="K75" s="169"/>
      <c r="L75" s="173"/>
      <c r="S75" s="10"/>
      <c r="T75" s="10"/>
      <c r="U75" s="10"/>
      <c r="V75" s="10"/>
      <c r="W75" s="10"/>
      <c r="X75" s="10"/>
      <c r="Y75" s="10"/>
      <c r="Z75" s="10"/>
      <c r="AA75" s="10"/>
      <c r="AB75" s="10"/>
      <c r="AC75" s="10"/>
      <c r="AD75" s="10"/>
      <c r="AE75" s="10"/>
    </row>
    <row r="76" s="10" customFormat="1" ht="19.92" customHeight="1">
      <c r="A76" s="10"/>
      <c r="B76" s="168"/>
      <c r="C76" s="169"/>
      <c r="D76" s="170" t="s">
        <v>110</v>
      </c>
      <c r="E76" s="171"/>
      <c r="F76" s="171"/>
      <c r="G76" s="171"/>
      <c r="H76" s="171"/>
      <c r="I76" s="171"/>
      <c r="J76" s="172">
        <f>J420</f>
        <v>0</v>
      </c>
      <c r="K76" s="169"/>
      <c r="L76" s="173"/>
      <c r="S76" s="10"/>
      <c r="T76" s="10"/>
      <c r="U76" s="10"/>
      <c r="V76" s="10"/>
      <c r="W76" s="10"/>
      <c r="X76" s="10"/>
      <c r="Y76" s="10"/>
      <c r="Z76" s="10"/>
      <c r="AA76" s="10"/>
      <c r="AB76" s="10"/>
      <c r="AC76" s="10"/>
      <c r="AD76" s="10"/>
      <c r="AE76" s="10"/>
    </row>
    <row r="77" s="10" customFormat="1" ht="19.92" customHeight="1">
      <c r="A77" s="10"/>
      <c r="B77" s="168"/>
      <c r="C77" s="169"/>
      <c r="D77" s="170" t="s">
        <v>111</v>
      </c>
      <c r="E77" s="171"/>
      <c r="F77" s="171"/>
      <c r="G77" s="171"/>
      <c r="H77" s="171"/>
      <c r="I77" s="171"/>
      <c r="J77" s="172">
        <f>J426</f>
        <v>0</v>
      </c>
      <c r="K77" s="169"/>
      <c r="L77" s="173"/>
      <c r="S77" s="10"/>
      <c r="T77" s="10"/>
      <c r="U77" s="10"/>
      <c r="V77" s="10"/>
      <c r="W77" s="10"/>
      <c r="X77" s="10"/>
      <c r="Y77" s="10"/>
      <c r="Z77" s="10"/>
      <c r="AA77" s="10"/>
      <c r="AB77" s="10"/>
      <c r="AC77" s="10"/>
      <c r="AD77" s="10"/>
      <c r="AE77" s="10"/>
    </row>
    <row r="78" s="10" customFormat="1" ht="19.92" customHeight="1">
      <c r="A78" s="10"/>
      <c r="B78" s="168"/>
      <c r="C78" s="169"/>
      <c r="D78" s="170" t="s">
        <v>112</v>
      </c>
      <c r="E78" s="171"/>
      <c r="F78" s="171"/>
      <c r="G78" s="171"/>
      <c r="H78" s="171"/>
      <c r="I78" s="171"/>
      <c r="J78" s="172">
        <f>J430</f>
        <v>0</v>
      </c>
      <c r="K78" s="169"/>
      <c r="L78" s="173"/>
      <c r="S78" s="10"/>
      <c r="T78" s="10"/>
      <c r="U78" s="10"/>
      <c r="V78" s="10"/>
      <c r="W78" s="10"/>
      <c r="X78" s="10"/>
      <c r="Y78" s="10"/>
      <c r="Z78" s="10"/>
      <c r="AA78" s="10"/>
      <c r="AB78" s="10"/>
      <c r="AC78" s="10"/>
      <c r="AD78" s="10"/>
      <c r="AE78" s="10"/>
    </row>
    <row r="79" s="10" customFormat="1" ht="19.92" customHeight="1">
      <c r="A79" s="10"/>
      <c r="B79" s="168"/>
      <c r="C79" s="169"/>
      <c r="D79" s="170" t="s">
        <v>113</v>
      </c>
      <c r="E79" s="171"/>
      <c r="F79" s="171"/>
      <c r="G79" s="171"/>
      <c r="H79" s="171"/>
      <c r="I79" s="171"/>
      <c r="J79" s="172">
        <f>J437</f>
        <v>0</v>
      </c>
      <c r="K79" s="169"/>
      <c r="L79" s="173"/>
      <c r="S79" s="10"/>
      <c r="T79" s="10"/>
      <c r="U79" s="10"/>
      <c r="V79" s="10"/>
      <c r="W79" s="10"/>
      <c r="X79" s="10"/>
      <c r="Y79" s="10"/>
      <c r="Z79" s="10"/>
      <c r="AA79" s="10"/>
      <c r="AB79" s="10"/>
      <c r="AC79" s="10"/>
      <c r="AD79" s="10"/>
      <c r="AE79" s="10"/>
    </row>
    <row r="80" s="10" customFormat="1" ht="19.92" customHeight="1">
      <c r="A80" s="10"/>
      <c r="B80" s="168"/>
      <c r="C80" s="169"/>
      <c r="D80" s="170" t="s">
        <v>114</v>
      </c>
      <c r="E80" s="171"/>
      <c r="F80" s="171"/>
      <c r="G80" s="171"/>
      <c r="H80" s="171"/>
      <c r="I80" s="171"/>
      <c r="J80" s="172">
        <f>J458</f>
        <v>0</v>
      </c>
      <c r="K80" s="169"/>
      <c r="L80" s="173"/>
      <c r="S80" s="10"/>
      <c r="T80" s="10"/>
      <c r="U80" s="10"/>
      <c r="V80" s="10"/>
      <c r="W80" s="10"/>
      <c r="X80" s="10"/>
      <c r="Y80" s="10"/>
      <c r="Z80" s="10"/>
      <c r="AA80" s="10"/>
      <c r="AB80" s="10"/>
      <c r="AC80" s="10"/>
      <c r="AD80" s="10"/>
      <c r="AE80" s="10"/>
    </row>
    <row r="81" s="2" customFormat="1" ht="21.84" customHeight="1">
      <c r="A81" s="39"/>
      <c r="B81" s="40"/>
      <c r="C81" s="41"/>
      <c r="D81" s="41"/>
      <c r="E81" s="41"/>
      <c r="F81" s="41"/>
      <c r="G81" s="41"/>
      <c r="H81" s="41"/>
      <c r="I81" s="41"/>
      <c r="J81" s="41"/>
      <c r="K81" s="41"/>
      <c r="L81" s="131"/>
      <c r="S81" s="39"/>
      <c r="T81" s="39"/>
      <c r="U81" s="39"/>
      <c r="V81" s="39"/>
      <c r="W81" s="39"/>
      <c r="X81" s="39"/>
      <c r="Y81" s="39"/>
      <c r="Z81" s="39"/>
      <c r="AA81" s="39"/>
      <c r="AB81" s="39"/>
      <c r="AC81" s="39"/>
      <c r="AD81" s="39"/>
      <c r="AE81" s="39"/>
    </row>
    <row r="82" s="2" customFormat="1" ht="6.96" customHeight="1">
      <c r="A82" s="39"/>
      <c r="B82" s="60"/>
      <c r="C82" s="61"/>
      <c r="D82" s="61"/>
      <c r="E82" s="61"/>
      <c r="F82" s="61"/>
      <c r="G82" s="61"/>
      <c r="H82" s="61"/>
      <c r="I82" s="61"/>
      <c r="J82" s="61"/>
      <c r="K82" s="61"/>
      <c r="L82" s="131"/>
      <c r="S82" s="39"/>
      <c r="T82" s="39"/>
      <c r="U82" s="39"/>
      <c r="V82" s="39"/>
      <c r="W82" s="39"/>
      <c r="X82" s="39"/>
      <c r="Y82" s="39"/>
      <c r="Z82" s="39"/>
      <c r="AA82" s="39"/>
      <c r="AB82" s="39"/>
      <c r="AC82" s="39"/>
      <c r="AD82" s="39"/>
      <c r="AE82" s="39"/>
    </row>
    <row r="86" s="2" customFormat="1" ht="6.96" customHeight="1">
      <c r="A86" s="39"/>
      <c r="B86" s="62"/>
      <c r="C86" s="63"/>
      <c r="D86" s="63"/>
      <c r="E86" s="63"/>
      <c r="F86" s="63"/>
      <c r="G86" s="63"/>
      <c r="H86" s="63"/>
      <c r="I86" s="63"/>
      <c r="J86" s="63"/>
      <c r="K86" s="63"/>
      <c r="L86" s="131"/>
      <c r="S86" s="39"/>
      <c r="T86" s="39"/>
      <c r="U86" s="39"/>
      <c r="V86" s="39"/>
      <c r="W86" s="39"/>
      <c r="X86" s="39"/>
      <c r="Y86" s="39"/>
      <c r="Z86" s="39"/>
      <c r="AA86" s="39"/>
      <c r="AB86" s="39"/>
      <c r="AC86" s="39"/>
      <c r="AD86" s="39"/>
      <c r="AE86" s="39"/>
    </row>
    <row r="87" s="2" customFormat="1" ht="24.96" customHeight="1">
      <c r="A87" s="39"/>
      <c r="B87" s="40"/>
      <c r="C87" s="24" t="s">
        <v>115</v>
      </c>
      <c r="D87" s="41"/>
      <c r="E87" s="41"/>
      <c r="F87" s="41"/>
      <c r="G87" s="41"/>
      <c r="H87" s="41"/>
      <c r="I87" s="41"/>
      <c r="J87" s="41"/>
      <c r="K87" s="41"/>
      <c r="L87" s="131"/>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1"/>
      <c r="S88" s="39"/>
      <c r="T88" s="39"/>
      <c r="U88" s="39"/>
      <c r="V88" s="39"/>
      <c r="W88" s="39"/>
      <c r="X88" s="39"/>
      <c r="Y88" s="39"/>
      <c r="Z88" s="39"/>
      <c r="AA88" s="39"/>
      <c r="AB88" s="39"/>
      <c r="AC88" s="39"/>
      <c r="AD88" s="39"/>
      <c r="AE88" s="39"/>
    </row>
    <row r="89" s="2" customFormat="1" ht="12" customHeight="1">
      <c r="A89" s="39"/>
      <c r="B89" s="40"/>
      <c r="C89" s="33" t="s">
        <v>17</v>
      </c>
      <c r="D89" s="41"/>
      <c r="E89" s="41"/>
      <c r="F89" s="41"/>
      <c r="G89" s="41"/>
      <c r="H89" s="41"/>
      <c r="I89" s="41"/>
      <c r="J89" s="41"/>
      <c r="K89" s="41"/>
      <c r="L89" s="131"/>
      <c r="S89" s="39"/>
      <c r="T89" s="39"/>
      <c r="U89" s="39"/>
      <c r="V89" s="39"/>
      <c r="W89" s="39"/>
      <c r="X89" s="39"/>
      <c r="Y89" s="39"/>
      <c r="Z89" s="39"/>
      <c r="AA89" s="39"/>
      <c r="AB89" s="39"/>
      <c r="AC89" s="39"/>
      <c r="AD89" s="39"/>
      <c r="AE89" s="39"/>
    </row>
    <row r="90" s="2" customFormat="1" ht="16.5" customHeight="1">
      <c r="A90" s="39"/>
      <c r="B90" s="40"/>
      <c r="C90" s="41"/>
      <c r="D90" s="41"/>
      <c r="E90" s="157" t="str">
        <f>E7</f>
        <v>BD Dačice</v>
      </c>
      <c r="F90" s="33"/>
      <c r="G90" s="33"/>
      <c r="H90" s="33"/>
      <c r="I90" s="41"/>
      <c r="J90" s="41"/>
      <c r="K90" s="41"/>
      <c r="L90" s="131"/>
      <c r="S90" s="39"/>
      <c r="T90" s="39"/>
      <c r="U90" s="39"/>
      <c r="V90" s="39"/>
      <c r="W90" s="39"/>
      <c r="X90" s="39"/>
      <c r="Y90" s="39"/>
      <c r="Z90" s="39"/>
      <c r="AA90" s="39"/>
      <c r="AB90" s="39"/>
      <c r="AC90" s="39"/>
      <c r="AD90" s="39"/>
      <c r="AE90" s="39"/>
    </row>
    <row r="91" s="2" customFormat="1" ht="12" customHeight="1">
      <c r="A91" s="39"/>
      <c r="B91" s="40"/>
      <c r="C91" s="33" t="s">
        <v>88</v>
      </c>
      <c r="D91" s="41"/>
      <c r="E91" s="41"/>
      <c r="F91" s="41"/>
      <c r="G91" s="41"/>
      <c r="H91" s="41"/>
      <c r="I91" s="41"/>
      <c r="J91" s="41"/>
      <c r="K91" s="41"/>
      <c r="L91" s="131"/>
      <c r="S91" s="39"/>
      <c r="T91" s="39"/>
      <c r="U91" s="39"/>
      <c r="V91" s="39"/>
      <c r="W91" s="39"/>
      <c r="X91" s="39"/>
      <c r="Y91" s="39"/>
      <c r="Z91" s="39"/>
      <c r="AA91" s="39"/>
      <c r="AB91" s="39"/>
      <c r="AC91" s="39"/>
      <c r="AD91" s="39"/>
      <c r="AE91" s="39"/>
    </row>
    <row r="92" s="2" customFormat="1" ht="16.5" customHeight="1">
      <c r="A92" s="39"/>
      <c r="B92" s="40"/>
      <c r="C92" s="41"/>
      <c r="D92" s="41"/>
      <c r="E92" s="70" t="str">
        <f>E9</f>
        <v>01 - Bytový dům Bratrská 304, Dačice - zateplení domu</v>
      </c>
      <c r="F92" s="41"/>
      <c r="G92" s="41"/>
      <c r="H92" s="41"/>
      <c r="I92" s="41"/>
      <c r="J92" s="41"/>
      <c r="K92" s="41"/>
      <c r="L92" s="131"/>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1"/>
      <c r="S93" s="39"/>
      <c r="T93" s="39"/>
      <c r="U93" s="39"/>
      <c r="V93" s="39"/>
      <c r="W93" s="39"/>
      <c r="X93" s="39"/>
      <c r="Y93" s="39"/>
      <c r="Z93" s="39"/>
      <c r="AA93" s="39"/>
      <c r="AB93" s="39"/>
      <c r="AC93" s="39"/>
      <c r="AD93" s="39"/>
      <c r="AE93" s="39"/>
    </row>
    <row r="94" s="2" customFormat="1" ht="12" customHeight="1">
      <c r="A94" s="39"/>
      <c r="B94" s="40"/>
      <c r="C94" s="33" t="s">
        <v>23</v>
      </c>
      <c r="D94" s="41"/>
      <c r="E94" s="41"/>
      <c r="F94" s="28" t="str">
        <f>F12</f>
        <v>Dačice</v>
      </c>
      <c r="G94" s="41"/>
      <c r="H94" s="41"/>
      <c r="I94" s="33" t="s">
        <v>25</v>
      </c>
      <c r="J94" s="73" t="str">
        <f>IF(J12="","",J12)</f>
        <v>28. 8. 2020</v>
      </c>
      <c r="K94" s="41"/>
      <c r="L94" s="131"/>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1"/>
      <c r="S95" s="39"/>
      <c r="T95" s="39"/>
      <c r="U95" s="39"/>
      <c r="V95" s="39"/>
      <c r="W95" s="39"/>
      <c r="X95" s="39"/>
      <c r="Y95" s="39"/>
      <c r="Z95" s="39"/>
      <c r="AA95" s="39"/>
      <c r="AB95" s="39"/>
      <c r="AC95" s="39"/>
      <c r="AD95" s="39"/>
      <c r="AE95" s="39"/>
    </row>
    <row r="96" s="2" customFormat="1" ht="25.65" customHeight="1">
      <c r="A96" s="39"/>
      <c r="B96" s="40"/>
      <c r="C96" s="33" t="s">
        <v>29</v>
      </c>
      <c r="D96" s="41"/>
      <c r="E96" s="41"/>
      <c r="F96" s="28" t="str">
        <f>E15</f>
        <v>Město Dačice, Krajířova 27, Dačice</v>
      </c>
      <c r="G96" s="41"/>
      <c r="H96" s="41"/>
      <c r="I96" s="33" t="s">
        <v>35</v>
      </c>
      <c r="J96" s="37" t="str">
        <f>E21</f>
        <v>Mgr.A. Miroslav Misař</v>
      </c>
      <c r="K96" s="41"/>
      <c r="L96" s="131"/>
      <c r="S96" s="39"/>
      <c r="T96" s="39"/>
      <c r="U96" s="39"/>
      <c r="V96" s="39"/>
      <c r="W96" s="39"/>
      <c r="X96" s="39"/>
      <c r="Y96" s="39"/>
      <c r="Z96" s="39"/>
      <c r="AA96" s="39"/>
      <c r="AB96" s="39"/>
      <c r="AC96" s="39"/>
      <c r="AD96" s="39"/>
      <c r="AE96" s="39"/>
    </row>
    <row r="97" s="2" customFormat="1" ht="15.15" customHeight="1">
      <c r="A97" s="39"/>
      <c r="B97" s="40"/>
      <c r="C97" s="33" t="s">
        <v>33</v>
      </c>
      <c r="D97" s="41"/>
      <c r="E97" s="41"/>
      <c r="F97" s="28" t="str">
        <f>IF(E18="","",E18)</f>
        <v>Vyplň údaj</v>
      </c>
      <c r="G97" s="41"/>
      <c r="H97" s="41"/>
      <c r="I97" s="33" t="s">
        <v>39</v>
      </c>
      <c r="J97" s="37" t="str">
        <f>E24</f>
        <v>Martin Lang</v>
      </c>
      <c r="K97" s="41"/>
      <c r="L97" s="131"/>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31"/>
      <c r="S98" s="39"/>
      <c r="T98" s="39"/>
      <c r="U98" s="39"/>
      <c r="V98" s="39"/>
      <c r="W98" s="39"/>
      <c r="X98" s="39"/>
      <c r="Y98" s="39"/>
      <c r="Z98" s="39"/>
      <c r="AA98" s="39"/>
      <c r="AB98" s="39"/>
      <c r="AC98" s="39"/>
      <c r="AD98" s="39"/>
      <c r="AE98" s="39"/>
    </row>
    <row r="99" s="11" customFormat="1" ht="29.28" customHeight="1">
      <c r="A99" s="174"/>
      <c r="B99" s="175"/>
      <c r="C99" s="176" t="s">
        <v>116</v>
      </c>
      <c r="D99" s="177" t="s">
        <v>63</v>
      </c>
      <c r="E99" s="177" t="s">
        <v>59</v>
      </c>
      <c r="F99" s="177" t="s">
        <v>60</v>
      </c>
      <c r="G99" s="177" t="s">
        <v>117</v>
      </c>
      <c r="H99" s="177" t="s">
        <v>118</v>
      </c>
      <c r="I99" s="177" t="s">
        <v>119</v>
      </c>
      <c r="J99" s="177" t="s">
        <v>92</v>
      </c>
      <c r="K99" s="178" t="s">
        <v>120</v>
      </c>
      <c r="L99" s="179"/>
      <c r="M99" s="93" t="s">
        <v>21</v>
      </c>
      <c r="N99" s="94" t="s">
        <v>48</v>
      </c>
      <c r="O99" s="94" t="s">
        <v>121</v>
      </c>
      <c r="P99" s="94" t="s">
        <v>122</v>
      </c>
      <c r="Q99" s="94" t="s">
        <v>123</v>
      </c>
      <c r="R99" s="94" t="s">
        <v>124</v>
      </c>
      <c r="S99" s="94" t="s">
        <v>125</v>
      </c>
      <c r="T99" s="95" t="s">
        <v>126</v>
      </c>
      <c r="U99" s="174"/>
      <c r="V99" s="174"/>
      <c r="W99" s="174"/>
      <c r="X99" s="174"/>
      <c r="Y99" s="174"/>
      <c r="Z99" s="174"/>
      <c r="AA99" s="174"/>
      <c r="AB99" s="174"/>
      <c r="AC99" s="174"/>
      <c r="AD99" s="174"/>
      <c r="AE99" s="174"/>
    </row>
    <row r="100" s="2" customFormat="1" ht="22.8" customHeight="1">
      <c r="A100" s="39"/>
      <c r="B100" s="40"/>
      <c r="C100" s="100" t="s">
        <v>127</v>
      </c>
      <c r="D100" s="41"/>
      <c r="E100" s="41"/>
      <c r="F100" s="41"/>
      <c r="G100" s="41"/>
      <c r="H100" s="41"/>
      <c r="I100" s="41"/>
      <c r="J100" s="180">
        <f>BK100</f>
        <v>0</v>
      </c>
      <c r="K100" s="41"/>
      <c r="L100" s="45"/>
      <c r="M100" s="96"/>
      <c r="N100" s="181"/>
      <c r="O100" s="97"/>
      <c r="P100" s="182">
        <f>P101+P316</f>
        <v>0</v>
      </c>
      <c r="Q100" s="97"/>
      <c r="R100" s="182">
        <f>R101+R316</f>
        <v>47.869073090000001</v>
      </c>
      <c r="S100" s="97"/>
      <c r="T100" s="183">
        <f>T101+T316</f>
        <v>10.63678724</v>
      </c>
      <c r="U100" s="39"/>
      <c r="V100" s="39"/>
      <c r="W100" s="39"/>
      <c r="X100" s="39"/>
      <c r="Y100" s="39"/>
      <c r="Z100" s="39"/>
      <c r="AA100" s="39"/>
      <c r="AB100" s="39"/>
      <c r="AC100" s="39"/>
      <c r="AD100" s="39"/>
      <c r="AE100" s="39"/>
      <c r="AT100" s="18" t="s">
        <v>77</v>
      </c>
      <c r="AU100" s="18" t="s">
        <v>93</v>
      </c>
      <c r="BK100" s="184">
        <f>BK101+BK316</f>
        <v>0</v>
      </c>
    </row>
    <row r="101" s="12" customFormat="1" ht="25.92" customHeight="1">
      <c r="A101" s="12"/>
      <c r="B101" s="185"/>
      <c r="C101" s="186"/>
      <c r="D101" s="187" t="s">
        <v>77</v>
      </c>
      <c r="E101" s="188" t="s">
        <v>128</v>
      </c>
      <c r="F101" s="188" t="s">
        <v>129</v>
      </c>
      <c r="G101" s="186"/>
      <c r="H101" s="186"/>
      <c r="I101" s="189"/>
      <c r="J101" s="190">
        <f>BK101</f>
        <v>0</v>
      </c>
      <c r="K101" s="186"/>
      <c r="L101" s="191"/>
      <c r="M101" s="192"/>
      <c r="N101" s="193"/>
      <c r="O101" s="193"/>
      <c r="P101" s="194">
        <f>P102+P125+P255+P257+P278+P299+P301+P313</f>
        <v>0</v>
      </c>
      <c r="Q101" s="193"/>
      <c r="R101" s="194">
        <f>R102+R125+R255+R257+R278+R299+R301+R313</f>
        <v>43.199040320000002</v>
      </c>
      <c r="S101" s="193"/>
      <c r="T101" s="195">
        <f>T102+T125+T255+T257+T278+T299+T301+T313</f>
        <v>6.20763</v>
      </c>
      <c r="U101" s="12"/>
      <c r="V101" s="12"/>
      <c r="W101" s="12"/>
      <c r="X101" s="12"/>
      <c r="Y101" s="12"/>
      <c r="Z101" s="12"/>
      <c r="AA101" s="12"/>
      <c r="AB101" s="12"/>
      <c r="AC101" s="12"/>
      <c r="AD101" s="12"/>
      <c r="AE101" s="12"/>
      <c r="AR101" s="196" t="s">
        <v>8</v>
      </c>
      <c r="AT101" s="197" t="s">
        <v>77</v>
      </c>
      <c r="AU101" s="197" t="s">
        <v>78</v>
      </c>
      <c r="AY101" s="196" t="s">
        <v>130</v>
      </c>
      <c r="BK101" s="198">
        <f>BK102+BK125+BK255+BK257+BK278+BK299+BK301+BK313</f>
        <v>0</v>
      </c>
    </row>
    <row r="102" s="12" customFormat="1" ht="22.8" customHeight="1">
      <c r="A102" s="12"/>
      <c r="B102" s="185"/>
      <c r="C102" s="186"/>
      <c r="D102" s="187" t="s">
        <v>77</v>
      </c>
      <c r="E102" s="199" t="s">
        <v>8</v>
      </c>
      <c r="F102" s="199" t="s">
        <v>131</v>
      </c>
      <c r="G102" s="186"/>
      <c r="H102" s="186"/>
      <c r="I102" s="189"/>
      <c r="J102" s="200">
        <f>BK102</f>
        <v>0</v>
      </c>
      <c r="K102" s="186"/>
      <c r="L102" s="191"/>
      <c r="M102" s="192"/>
      <c r="N102" s="193"/>
      <c r="O102" s="193"/>
      <c r="P102" s="194">
        <f>SUM(P103:P124)</f>
        <v>0</v>
      </c>
      <c r="Q102" s="193"/>
      <c r="R102" s="194">
        <f>SUM(R103:R124)</f>
        <v>2.2959999999999998</v>
      </c>
      <c r="S102" s="193"/>
      <c r="T102" s="195">
        <f>SUM(T103:T124)</f>
        <v>0</v>
      </c>
      <c r="U102" s="12"/>
      <c r="V102" s="12"/>
      <c r="W102" s="12"/>
      <c r="X102" s="12"/>
      <c r="Y102" s="12"/>
      <c r="Z102" s="12"/>
      <c r="AA102" s="12"/>
      <c r="AB102" s="12"/>
      <c r="AC102" s="12"/>
      <c r="AD102" s="12"/>
      <c r="AE102" s="12"/>
      <c r="AR102" s="196" t="s">
        <v>8</v>
      </c>
      <c r="AT102" s="197" t="s">
        <v>77</v>
      </c>
      <c r="AU102" s="197" t="s">
        <v>8</v>
      </c>
      <c r="AY102" s="196" t="s">
        <v>130</v>
      </c>
      <c r="BK102" s="198">
        <f>SUM(BK103:BK124)</f>
        <v>0</v>
      </c>
    </row>
    <row r="103" s="2" customFormat="1" ht="49.05" customHeight="1">
      <c r="A103" s="39"/>
      <c r="B103" s="40"/>
      <c r="C103" s="201" t="s">
        <v>8</v>
      </c>
      <c r="D103" s="201" t="s">
        <v>132</v>
      </c>
      <c r="E103" s="202" t="s">
        <v>133</v>
      </c>
      <c r="F103" s="203" t="s">
        <v>134</v>
      </c>
      <c r="G103" s="204" t="s">
        <v>135</v>
      </c>
      <c r="H103" s="205">
        <v>3.444</v>
      </c>
      <c r="I103" s="206"/>
      <c r="J103" s="207">
        <f>ROUND(I103*H103,0)</f>
        <v>0</v>
      </c>
      <c r="K103" s="203" t="s">
        <v>136</v>
      </c>
      <c r="L103" s="45"/>
      <c r="M103" s="208" t="s">
        <v>21</v>
      </c>
      <c r="N103" s="209" t="s">
        <v>50</v>
      </c>
      <c r="O103" s="85"/>
      <c r="P103" s="210">
        <f>O103*H103</f>
        <v>0</v>
      </c>
      <c r="Q103" s="210">
        <v>0</v>
      </c>
      <c r="R103" s="210">
        <f>Q103*H103</f>
        <v>0</v>
      </c>
      <c r="S103" s="210">
        <v>0</v>
      </c>
      <c r="T103" s="211">
        <f>S103*H103</f>
        <v>0</v>
      </c>
      <c r="U103" s="39"/>
      <c r="V103" s="39"/>
      <c r="W103" s="39"/>
      <c r="X103" s="39"/>
      <c r="Y103" s="39"/>
      <c r="Z103" s="39"/>
      <c r="AA103" s="39"/>
      <c r="AB103" s="39"/>
      <c r="AC103" s="39"/>
      <c r="AD103" s="39"/>
      <c r="AE103" s="39"/>
      <c r="AR103" s="212" t="s">
        <v>137</v>
      </c>
      <c r="AT103" s="212" t="s">
        <v>132</v>
      </c>
      <c r="AU103" s="212" t="s">
        <v>138</v>
      </c>
      <c r="AY103" s="18" t="s">
        <v>130</v>
      </c>
      <c r="BE103" s="213">
        <f>IF(N103="základní",J103,0)</f>
        <v>0</v>
      </c>
      <c r="BF103" s="213">
        <f>IF(N103="snížená",J103,0)</f>
        <v>0</v>
      </c>
      <c r="BG103" s="213">
        <f>IF(N103="zákl. přenesená",J103,0)</f>
        <v>0</v>
      </c>
      <c r="BH103" s="213">
        <f>IF(N103="sníž. přenesená",J103,0)</f>
        <v>0</v>
      </c>
      <c r="BI103" s="213">
        <f>IF(N103="nulová",J103,0)</f>
        <v>0</v>
      </c>
      <c r="BJ103" s="18" t="s">
        <v>138</v>
      </c>
      <c r="BK103" s="213">
        <f>ROUND(I103*H103,0)</f>
        <v>0</v>
      </c>
      <c r="BL103" s="18" t="s">
        <v>137</v>
      </c>
      <c r="BM103" s="212" t="s">
        <v>139</v>
      </c>
    </row>
    <row r="104" s="2" customFormat="1">
      <c r="A104" s="39"/>
      <c r="B104" s="40"/>
      <c r="C104" s="41"/>
      <c r="D104" s="214" t="s">
        <v>140</v>
      </c>
      <c r="E104" s="41"/>
      <c r="F104" s="215" t="s">
        <v>141</v>
      </c>
      <c r="G104" s="41"/>
      <c r="H104" s="41"/>
      <c r="I104" s="216"/>
      <c r="J104" s="41"/>
      <c r="K104" s="41"/>
      <c r="L104" s="45"/>
      <c r="M104" s="217"/>
      <c r="N104" s="218"/>
      <c r="O104" s="85"/>
      <c r="P104" s="85"/>
      <c r="Q104" s="85"/>
      <c r="R104" s="85"/>
      <c r="S104" s="85"/>
      <c r="T104" s="86"/>
      <c r="U104" s="39"/>
      <c r="V104" s="39"/>
      <c r="W104" s="39"/>
      <c r="X104" s="39"/>
      <c r="Y104" s="39"/>
      <c r="Z104" s="39"/>
      <c r="AA104" s="39"/>
      <c r="AB104" s="39"/>
      <c r="AC104" s="39"/>
      <c r="AD104" s="39"/>
      <c r="AE104" s="39"/>
      <c r="AT104" s="18" t="s">
        <v>140</v>
      </c>
      <c r="AU104" s="18" t="s">
        <v>138</v>
      </c>
    </row>
    <row r="105" s="13" customFormat="1">
      <c r="A105" s="13"/>
      <c r="B105" s="219"/>
      <c r="C105" s="220"/>
      <c r="D105" s="214" t="s">
        <v>142</v>
      </c>
      <c r="E105" s="221" t="s">
        <v>21</v>
      </c>
      <c r="F105" s="222" t="s">
        <v>143</v>
      </c>
      <c r="G105" s="220"/>
      <c r="H105" s="221" t="s">
        <v>21</v>
      </c>
      <c r="I105" s="223"/>
      <c r="J105" s="220"/>
      <c r="K105" s="220"/>
      <c r="L105" s="224"/>
      <c r="M105" s="225"/>
      <c r="N105" s="226"/>
      <c r="O105" s="226"/>
      <c r="P105" s="226"/>
      <c r="Q105" s="226"/>
      <c r="R105" s="226"/>
      <c r="S105" s="226"/>
      <c r="T105" s="227"/>
      <c r="U105" s="13"/>
      <c r="V105" s="13"/>
      <c r="W105" s="13"/>
      <c r="X105" s="13"/>
      <c r="Y105" s="13"/>
      <c r="Z105" s="13"/>
      <c r="AA105" s="13"/>
      <c r="AB105" s="13"/>
      <c r="AC105" s="13"/>
      <c r="AD105" s="13"/>
      <c r="AE105" s="13"/>
      <c r="AT105" s="228" t="s">
        <v>142</v>
      </c>
      <c r="AU105" s="228" t="s">
        <v>138</v>
      </c>
      <c r="AV105" s="13" t="s">
        <v>8</v>
      </c>
      <c r="AW105" s="13" t="s">
        <v>38</v>
      </c>
      <c r="AX105" s="13" t="s">
        <v>78</v>
      </c>
      <c r="AY105" s="228" t="s">
        <v>130</v>
      </c>
    </row>
    <row r="106" s="14" customFormat="1">
      <c r="A106" s="14"/>
      <c r="B106" s="229"/>
      <c r="C106" s="230"/>
      <c r="D106" s="214" t="s">
        <v>142</v>
      </c>
      <c r="E106" s="231" t="s">
        <v>21</v>
      </c>
      <c r="F106" s="232" t="s">
        <v>144</v>
      </c>
      <c r="G106" s="230"/>
      <c r="H106" s="233">
        <v>3.444</v>
      </c>
      <c r="I106" s="234"/>
      <c r="J106" s="230"/>
      <c r="K106" s="230"/>
      <c r="L106" s="235"/>
      <c r="M106" s="236"/>
      <c r="N106" s="237"/>
      <c r="O106" s="237"/>
      <c r="P106" s="237"/>
      <c r="Q106" s="237"/>
      <c r="R106" s="237"/>
      <c r="S106" s="237"/>
      <c r="T106" s="238"/>
      <c r="U106" s="14"/>
      <c r="V106" s="14"/>
      <c r="W106" s="14"/>
      <c r="X106" s="14"/>
      <c r="Y106" s="14"/>
      <c r="Z106" s="14"/>
      <c r="AA106" s="14"/>
      <c r="AB106" s="14"/>
      <c r="AC106" s="14"/>
      <c r="AD106" s="14"/>
      <c r="AE106" s="14"/>
      <c r="AT106" s="239" t="s">
        <v>142</v>
      </c>
      <c r="AU106" s="239" t="s">
        <v>138</v>
      </c>
      <c r="AV106" s="14" t="s">
        <v>138</v>
      </c>
      <c r="AW106" s="14" t="s">
        <v>38</v>
      </c>
      <c r="AX106" s="14" t="s">
        <v>78</v>
      </c>
      <c r="AY106" s="239" t="s">
        <v>130</v>
      </c>
    </row>
    <row r="107" s="15" customFormat="1">
      <c r="A107" s="15"/>
      <c r="B107" s="240"/>
      <c r="C107" s="241"/>
      <c r="D107" s="214" t="s">
        <v>142</v>
      </c>
      <c r="E107" s="242" t="s">
        <v>21</v>
      </c>
      <c r="F107" s="243" t="s">
        <v>145</v>
      </c>
      <c r="G107" s="241"/>
      <c r="H107" s="244">
        <v>3.444</v>
      </c>
      <c r="I107" s="245"/>
      <c r="J107" s="241"/>
      <c r="K107" s="241"/>
      <c r="L107" s="246"/>
      <c r="M107" s="247"/>
      <c r="N107" s="248"/>
      <c r="O107" s="248"/>
      <c r="P107" s="248"/>
      <c r="Q107" s="248"/>
      <c r="R107" s="248"/>
      <c r="S107" s="248"/>
      <c r="T107" s="249"/>
      <c r="U107" s="15"/>
      <c r="V107" s="15"/>
      <c r="W107" s="15"/>
      <c r="X107" s="15"/>
      <c r="Y107" s="15"/>
      <c r="Z107" s="15"/>
      <c r="AA107" s="15"/>
      <c r="AB107" s="15"/>
      <c r="AC107" s="15"/>
      <c r="AD107" s="15"/>
      <c r="AE107" s="15"/>
      <c r="AT107" s="250" t="s">
        <v>142</v>
      </c>
      <c r="AU107" s="250" t="s">
        <v>138</v>
      </c>
      <c r="AV107" s="15" t="s">
        <v>137</v>
      </c>
      <c r="AW107" s="15" t="s">
        <v>38</v>
      </c>
      <c r="AX107" s="15" t="s">
        <v>8</v>
      </c>
      <c r="AY107" s="250" t="s">
        <v>130</v>
      </c>
    </row>
    <row r="108" s="2" customFormat="1" ht="62.7" customHeight="1">
      <c r="A108" s="39"/>
      <c r="B108" s="40"/>
      <c r="C108" s="201" t="s">
        <v>138</v>
      </c>
      <c r="D108" s="201" t="s">
        <v>132</v>
      </c>
      <c r="E108" s="202" t="s">
        <v>146</v>
      </c>
      <c r="F108" s="203" t="s">
        <v>147</v>
      </c>
      <c r="G108" s="204" t="s">
        <v>135</v>
      </c>
      <c r="H108" s="205">
        <v>1.1479999999999999</v>
      </c>
      <c r="I108" s="206"/>
      <c r="J108" s="207">
        <f>ROUND(I108*H108,0)</f>
        <v>0</v>
      </c>
      <c r="K108" s="203" t="s">
        <v>136</v>
      </c>
      <c r="L108" s="45"/>
      <c r="M108" s="208" t="s">
        <v>21</v>
      </c>
      <c r="N108" s="209" t="s">
        <v>50</v>
      </c>
      <c r="O108" s="85"/>
      <c r="P108" s="210">
        <f>O108*H108</f>
        <v>0</v>
      </c>
      <c r="Q108" s="210">
        <v>0</v>
      </c>
      <c r="R108" s="210">
        <f>Q108*H108</f>
        <v>0</v>
      </c>
      <c r="S108" s="210">
        <v>0</v>
      </c>
      <c r="T108" s="211">
        <f>S108*H108</f>
        <v>0</v>
      </c>
      <c r="U108" s="39"/>
      <c r="V108" s="39"/>
      <c r="W108" s="39"/>
      <c r="X108" s="39"/>
      <c r="Y108" s="39"/>
      <c r="Z108" s="39"/>
      <c r="AA108" s="39"/>
      <c r="AB108" s="39"/>
      <c r="AC108" s="39"/>
      <c r="AD108" s="39"/>
      <c r="AE108" s="39"/>
      <c r="AR108" s="212" t="s">
        <v>137</v>
      </c>
      <c r="AT108" s="212" t="s">
        <v>132</v>
      </c>
      <c r="AU108" s="212" t="s">
        <v>138</v>
      </c>
      <c r="AY108" s="18" t="s">
        <v>130</v>
      </c>
      <c r="BE108" s="213">
        <f>IF(N108="základní",J108,0)</f>
        <v>0</v>
      </c>
      <c r="BF108" s="213">
        <f>IF(N108="snížená",J108,0)</f>
        <v>0</v>
      </c>
      <c r="BG108" s="213">
        <f>IF(N108="zákl. přenesená",J108,0)</f>
        <v>0</v>
      </c>
      <c r="BH108" s="213">
        <f>IF(N108="sníž. přenesená",J108,0)</f>
        <v>0</v>
      </c>
      <c r="BI108" s="213">
        <f>IF(N108="nulová",J108,0)</f>
        <v>0</v>
      </c>
      <c r="BJ108" s="18" t="s">
        <v>138</v>
      </c>
      <c r="BK108" s="213">
        <f>ROUND(I108*H108,0)</f>
        <v>0</v>
      </c>
      <c r="BL108" s="18" t="s">
        <v>137</v>
      </c>
      <c r="BM108" s="212" t="s">
        <v>148</v>
      </c>
    </row>
    <row r="109" s="2" customFormat="1">
      <c r="A109" s="39"/>
      <c r="B109" s="40"/>
      <c r="C109" s="41"/>
      <c r="D109" s="214" t="s">
        <v>140</v>
      </c>
      <c r="E109" s="41"/>
      <c r="F109" s="215" t="s">
        <v>149</v>
      </c>
      <c r="G109" s="41"/>
      <c r="H109" s="41"/>
      <c r="I109" s="216"/>
      <c r="J109" s="41"/>
      <c r="K109" s="41"/>
      <c r="L109" s="45"/>
      <c r="M109" s="217"/>
      <c r="N109" s="218"/>
      <c r="O109" s="85"/>
      <c r="P109" s="85"/>
      <c r="Q109" s="85"/>
      <c r="R109" s="85"/>
      <c r="S109" s="85"/>
      <c r="T109" s="86"/>
      <c r="U109" s="39"/>
      <c r="V109" s="39"/>
      <c r="W109" s="39"/>
      <c r="X109" s="39"/>
      <c r="Y109" s="39"/>
      <c r="Z109" s="39"/>
      <c r="AA109" s="39"/>
      <c r="AB109" s="39"/>
      <c r="AC109" s="39"/>
      <c r="AD109" s="39"/>
      <c r="AE109" s="39"/>
      <c r="AT109" s="18" t="s">
        <v>140</v>
      </c>
      <c r="AU109" s="18" t="s">
        <v>138</v>
      </c>
    </row>
    <row r="110" s="14" customFormat="1">
      <c r="A110" s="14"/>
      <c r="B110" s="229"/>
      <c r="C110" s="230"/>
      <c r="D110" s="214" t="s">
        <v>142</v>
      </c>
      <c r="E110" s="231" t="s">
        <v>21</v>
      </c>
      <c r="F110" s="232" t="s">
        <v>150</v>
      </c>
      <c r="G110" s="230"/>
      <c r="H110" s="233">
        <v>1.1479999999999999</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142</v>
      </c>
      <c r="AU110" s="239" t="s">
        <v>138</v>
      </c>
      <c r="AV110" s="14" t="s">
        <v>138</v>
      </c>
      <c r="AW110" s="14" t="s">
        <v>38</v>
      </c>
      <c r="AX110" s="14" t="s">
        <v>78</v>
      </c>
      <c r="AY110" s="239" t="s">
        <v>130</v>
      </c>
    </row>
    <row r="111" s="15" customFormat="1">
      <c r="A111" s="15"/>
      <c r="B111" s="240"/>
      <c r="C111" s="241"/>
      <c r="D111" s="214" t="s">
        <v>142</v>
      </c>
      <c r="E111" s="242" t="s">
        <v>21</v>
      </c>
      <c r="F111" s="243" t="s">
        <v>145</v>
      </c>
      <c r="G111" s="241"/>
      <c r="H111" s="244">
        <v>1.1479999999999999</v>
      </c>
      <c r="I111" s="245"/>
      <c r="J111" s="241"/>
      <c r="K111" s="241"/>
      <c r="L111" s="246"/>
      <c r="M111" s="247"/>
      <c r="N111" s="248"/>
      <c r="O111" s="248"/>
      <c r="P111" s="248"/>
      <c r="Q111" s="248"/>
      <c r="R111" s="248"/>
      <c r="S111" s="248"/>
      <c r="T111" s="249"/>
      <c r="U111" s="15"/>
      <c r="V111" s="15"/>
      <c r="W111" s="15"/>
      <c r="X111" s="15"/>
      <c r="Y111" s="15"/>
      <c r="Z111" s="15"/>
      <c r="AA111" s="15"/>
      <c r="AB111" s="15"/>
      <c r="AC111" s="15"/>
      <c r="AD111" s="15"/>
      <c r="AE111" s="15"/>
      <c r="AT111" s="250" t="s">
        <v>142</v>
      </c>
      <c r="AU111" s="250" t="s">
        <v>138</v>
      </c>
      <c r="AV111" s="15" t="s">
        <v>137</v>
      </c>
      <c r="AW111" s="15" t="s">
        <v>38</v>
      </c>
      <c r="AX111" s="15" t="s">
        <v>8</v>
      </c>
      <c r="AY111" s="250" t="s">
        <v>130</v>
      </c>
    </row>
    <row r="112" s="2" customFormat="1" ht="37.8" customHeight="1">
      <c r="A112" s="39"/>
      <c r="B112" s="40"/>
      <c r="C112" s="201" t="s">
        <v>151</v>
      </c>
      <c r="D112" s="201" t="s">
        <v>132</v>
      </c>
      <c r="E112" s="202" t="s">
        <v>152</v>
      </c>
      <c r="F112" s="203" t="s">
        <v>153</v>
      </c>
      <c r="G112" s="204" t="s">
        <v>135</v>
      </c>
      <c r="H112" s="205">
        <v>1.1479999999999999</v>
      </c>
      <c r="I112" s="206"/>
      <c r="J112" s="207">
        <f>ROUND(I112*H112,0)</f>
        <v>0</v>
      </c>
      <c r="K112" s="203" t="s">
        <v>136</v>
      </c>
      <c r="L112" s="45"/>
      <c r="M112" s="208" t="s">
        <v>21</v>
      </c>
      <c r="N112" s="209" t="s">
        <v>50</v>
      </c>
      <c r="O112" s="85"/>
      <c r="P112" s="210">
        <f>O112*H112</f>
        <v>0</v>
      </c>
      <c r="Q112" s="210">
        <v>0</v>
      </c>
      <c r="R112" s="210">
        <f>Q112*H112</f>
        <v>0</v>
      </c>
      <c r="S112" s="210">
        <v>0</v>
      </c>
      <c r="T112" s="211">
        <f>S112*H112</f>
        <v>0</v>
      </c>
      <c r="U112" s="39"/>
      <c r="V112" s="39"/>
      <c r="W112" s="39"/>
      <c r="X112" s="39"/>
      <c r="Y112" s="39"/>
      <c r="Z112" s="39"/>
      <c r="AA112" s="39"/>
      <c r="AB112" s="39"/>
      <c r="AC112" s="39"/>
      <c r="AD112" s="39"/>
      <c r="AE112" s="39"/>
      <c r="AR112" s="212" t="s">
        <v>137</v>
      </c>
      <c r="AT112" s="212" t="s">
        <v>132</v>
      </c>
      <c r="AU112" s="212" t="s">
        <v>138</v>
      </c>
      <c r="AY112" s="18" t="s">
        <v>130</v>
      </c>
      <c r="BE112" s="213">
        <f>IF(N112="základní",J112,0)</f>
        <v>0</v>
      </c>
      <c r="BF112" s="213">
        <f>IF(N112="snížená",J112,0)</f>
        <v>0</v>
      </c>
      <c r="BG112" s="213">
        <f>IF(N112="zákl. přenesená",J112,0)</f>
        <v>0</v>
      </c>
      <c r="BH112" s="213">
        <f>IF(N112="sníž. přenesená",J112,0)</f>
        <v>0</v>
      </c>
      <c r="BI112" s="213">
        <f>IF(N112="nulová",J112,0)</f>
        <v>0</v>
      </c>
      <c r="BJ112" s="18" t="s">
        <v>138</v>
      </c>
      <c r="BK112" s="213">
        <f>ROUND(I112*H112,0)</f>
        <v>0</v>
      </c>
      <c r="BL112" s="18" t="s">
        <v>137</v>
      </c>
      <c r="BM112" s="212" t="s">
        <v>154</v>
      </c>
    </row>
    <row r="113" s="2" customFormat="1">
      <c r="A113" s="39"/>
      <c r="B113" s="40"/>
      <c r="C113" s="41"/>
      <c r="D113" s="214" t="s">
        <v>140</v>
      </c>
      <c r="E113" s="41"/>
      <c r="F113" s="215" t="s">
        <v>155</v>
      </c>
      <c r="G113" s="41"/>
      <c r="H113" s="41"/>
      <c r="I113" s="216"/>
      <c r="J113" s="41"/>
      <c r="K113" s="41"/>
      <c r="L113" s="45"/>
      <c r="M113" s="217"/>
      <c r="N113" s="218"/>
      <c r="O113" s="85"/>
      <c r="P113" s="85"/>
      <c r="Q113" s="85"/>
      <c r="R113" s="85"/>
      <c r="S113" s="85"/>
      <c r="T113" s="86"/>
      <c r="U113" s="39"/>
      <c r="V113" s="39"/>
      <c r="W113" s="39"/>
      <c r="X113" s="39"/>
      <c r="Y113" s="39"/>
      <c r="Z113" s="39"/>
      <c r="AA113" s="39"/>
      <c r="AB113" s="39"/>
      <c r="AC113" s="39"/>
      <c r="AD113" s="39"/>
      <c r="AE113" s="39"/>
      <c r="AT113" s="18" t="s">
        <v>140</v>
      </c>
      <c r="AU113" s="18" t="s">
        <v>138</v>
      </c>
    </row>
    <row r="114" s="2" customFormat="1" ht="37.8" customHeight="1">
      <c r="A114" s="39"/>
      <c r="B114" s="40"/>
      <c r="C114" s="201" t="s">
        <v>137</v>
      </c>
      <c r="D114" s="201" t="s">
        <v>132</v>
      </c>
      <c r="E114" s="202" t="s">
        <v>156</v>
      </c>
      <c r="F114" s="203" t="s">
        <v>157</v>
      </c>
      <c r="G114" s="204" t="s">
        <v>135</v>
      </c>
      <c r="H114" s="205">
        <v>1.1479999999999999</v>
      </c>
      <c r="I114" s="206"/>
      <c r="J114" s="207">
        <f>ROUND(I114*H114,0)</f>
        <v>0</v>
      </c>
      <c r="K114" s="203" t="s">
        <v>136</v>
      </c>
      <c r="L114" s="45"/>
      <c r="M114" s="208" t="s">
        <v>21</v>
      </c>
      <c r="N114" s="209" t="s">
        <v>50</v>
      </c>
      <c r="O114" s="85"/>
      <c r="P114" s="210">
        <f>O114*H114</f>
        <v>0</v>
      </c>
      <c r="Q114" s="210">
        <v>0</v>
      </c>
      <c r="R114" s="210">
        <f>Q114*H114</f>
        <v>0</v>
      </c>
      <c r="S114" s="210">
        <v>0</v>
      </c>
      <c r="T114" s="211">
        <f>S114*H114</f>
        <v>0</v>
      </c>
      <c r="U114" s="39"/>
      <c r="V114" s="39"/>
      <c r="W114" s="39"/>
      <c r="X114" s="39"/>
      <c r="Y114" s="39"/>
      <c r="Z114" s="39"/>
      <c r="AA114" s="39"/>
      <c r="AB114" s="39"/>
      <c r="AC114" s="39"/>
      <c r="AD114" s="39"/>
      <c r="AE114" s="39"/>
      <c r="AR114" s="212" t="s">
        <v>137</v>
      </c>
      <c r="AT114" s="212" t="s">
        <v>132</v>
      </c>
      <c r="AU114" s="212" t="s">
        <v>138</v>
      </c>
      <c r="AY114" s="18" t="s">
        <v>130</v>
      </c>
      <c r="BE114" s="213">
        <f>IF(N114="základní",J114,0)</f>
        <v>0</v>
      </c>
      <c r="BF114" s="213">
        <f>IF(N114="snížená",J114,0)</f>
        <v>0</v>
      </c>
      <c r="BG114" s="213">
        <f>IF(N114="zákl. přenesená",J114,0)</f>
        <v>0</v>
      </c>
      <c r="BH114" s="213">
        <f>IF(N114="sníž. přenesená",J114,0)</f>
        <v>0</v>
      </c>
      <c r="BI114" s="213">
        <f>IF(N114="nulová",J114,0)</f>
        <v>0</v>
      </c>
      <c r="BJ114" s="18" t="s">
        <v>138</v>
      </c>
      <c r="BK114" s="213">
        <f>ROUND(I114*H114,0)</f>
        <v>0</v>
      </c>
      <c r="BL114" s="18" t="s">
        <v>137</v>
      </c>
      <c r="BM114" s="212" t="s">
        <v>158</v>
      </c>
    </row>
    <row r="115" s="2" customFormat="1">
      <c r="A115" s="39"/>
      <c r="B115" s="40"/>
      <c r="C115" s="41"/>
      <c r="D115" s="214" t="s">
        <v>140</v>
      </c>
      <c r="E115" s="41"/>
      <c r="F115" s="215" t="s">
        <v>159</v>
      </c>
      <c r="G115" s="41"/>
      <c r="H115" s="41"/>
      <c r="I115" s="216"/>
      <c r="J115" s="41"/>
      <c r="K115" s="41"/>
      <c r="L115" s="45"/>
      <c r="M115" s="217"/>
      <c r="N115" s="218"/>
      <c r="O115" s="85"/>
      <c r="P115" s="85"/>
      <c r="Q115" s="85"/>
      <c r="R115" s="85"/>
      <c r="S115" s="85"/>
      <c r="T115" s="86"/>
      <c r="U115" s="39"/>
      <c r="V115" s="39"/>
      <c r="W115" s="39"/>
      <c r="X115" s="39"/>
      <c r="Y115" s="39"/>
      <c r="Z115" s="39"/>
      <c r="AA115" s="39"/>
      <c r="AB115" s="39"/>
      <c r="AC115" s="39"/>
      <c r="AD115" s="39"/>
      <c r="AE115" s="39"/>
      <c r="AT115" s="18" t="s">
        <v>140</v>
      </c>
      <c r="AU115" s="18" t="s">
        <v>138</v>
      </c>
    </row>
    <row r="116" s="2" customFormat="1" ht="37.8" customHeight="1">
      <c r="A116" s="39"/>
      <c r="B116" s="40"/>
      <c r="C116" s="201" t="s">
        <v>160</v>
      </c>
      <c r="D116" s="201" t="s">
        <v>132</v>
      </c>
      <c r="E116" s="202" t="s">
        <v>161</v>
      </c>
      <c r="F116" s="203" t="s">
        <v>162</v>
      </c>
      <c r="G116" s="204" t="s">
        <v>163</v>
      </c>
      <c r="H116" s="205">
        <v>1.952</v>
      </c>
      <c r="I116" s="206"/>
      <c r="J116" s="207">
        <f>ROUND(I116*H116,0)</f>
        <v>0</v>
      </c>
      <c r="K116" s="203" t="s">
        <v>136</v>
      </c>
      <c r="L116" s="45"/>
      <c r="M116" s="208" t="s">
        <v>21</v>
      </c>
      <c r="N116" s="209" t="s">
        <v>50</v>
      </c>
      <c r="O116" s="85"/>
      <c r="P116" s="210">
        <f>O116*H116</f>
        <v>0</v>
      </c>
      <c r="Q116" s="210">
        <v>0</v>
      </c>
      <c r="R116" s="210">
        <f>Q116*H116</f>
        <v>0</v>
      </c>
      <c r="S116" s="210">
        <v>0</v>
      </c>
      <c r="T116" s="211">
        <f>S116*H116</f>
        <v>0</v>
      </c>
      <c r="U116" s="39"/>
      <c r="V116" s="39"/>
      <c r="W116" s="39"/>
      <c r="X116" s="39"/>
      <c r="Y116" s="39"/>
      <c r="Z116" s="39"/>
      <c r="AA116" s="39"/>
      <c r="AB116" s="39"/>
      <c r="AC116" s="39"/>
      <c r="AD116" s="39"/>
      <c r="AE116" s="39"/>
      <c r="AR116" s="212" t="s">
        <v>137</v>
      </c>
      <c r="AT116" s="212" t="s">
        <v>132</v>
      </c>
      <c r="AU116" s="212" t="s">
        <v>138</v>
      </c>
      <c r="AY116" s="18" t="s">
        <v>130</v>
      </c>
      <c r="BE116" s="213">
        <f>IF(N116="základní",J116,0)</f>
        <v>0</v>
      </c>
      <c r="BF116" s="213">
        <f>IF(N116="snížená",J116,0)</f>
        <v>0</v>
      </c>
      <c r="BG116" s="213">
        <f>IF(N116="zákl. přenesená",J116,0)</f>
        <v>0</v>
      </c>
      <c r="BH116" s="213">
        <f>IF(N116="sníž. přenesená",J116,0)</f>
        <v>0</v>
      </c>
      <c r="BI116" s="213">
        <f>IF(N116="nulová",J116,0)</f>
        <v>0</v>
      </c>
      <c r="BJ116" s="18" t="s">
        <v>138</v>
      </c>
      <c r="BK116" s="213">
        <f>ROUND(I116*H116,0)</f>
        <v>0</v>
      </c>
      <c r="BL116" s="18" t="s">
        <v>137</v>
      </c>
      <c r="BM116" s="212" t="s">
        <v>164</v>
      </c>
    </row>
    <row r="117" s="2" customFormat="1">
      <c r="A117" s="39"/>
      <c r="B117" s="40"/>
      <c r="C117" s="41"/>
      <c r="D117" s="214" t="s">
        <v>140</v>
      </c>
      <c r="E117" s="41"/>
      <c r="F117" s="215" t="s">
        <v>165</v>
      </c>
      <c r="G117" s="41"/>
      <c r="H117" s="41"/>
      <c r="I117" s="216"/>
      <c r="J117" s="41"/>
      <c r="K117" s="41"/>
      <c r="L117" s="45"/>
      <c r="M117" s="217"/>
      <c r="N117" s="218"/>
      <c r="O117" s="85"/>
      <c r="P117" s="85"/>
      <c r="Q117" s="85"/>
      <c r="R117" s="85"/>
      <c r="S117" s="85"/>
      <c r="T117" s="86"/>
      <c r="U117" s="39"/>
      <c r="V117" s="39"/>
      <c r="W117" s="39"/>
      <c r="X117" s="39"/>
      <c r="Y117" s="39"/>
      <c r="Z117" s="39"/>
      <c r="AA117" s="39"/>
      <c r="AB117" s="39"/>
      <c r="AC117" s="39"/>
      <c r="AD117" s="39"/>
      <c r="AE117" s="39"/>
      <c r="AT117" s="18" t="s">
        <v>140</v>
      </c>
      <c r="AU117" s="18" t="s">
        <v>138</v>
      </c>
    </row>
    <row r="118" s="14" customFormat="1">
      <c r="A118" s="14"/>
      <c r="B118" s="229"/>
      <c r="C118" s="230"/>
      <c r="D118" s="214" t="s">
        <v>142</v>
      </c>
      <c r="E118" s="231" t="s">
        <v>21</v>
      </c>
      <c r="F118" s="232" t="s">
        <v>166</v>
      </c>
      <c r="G118" s="230"/>
      <c r="H118" s="233">
        <v>1.952</v>
      </c>
      <c r="I118" s="234"/>
      <c r="J118" s="230"/>
      <c r="K118" s="230"/>
      <c r="L118" s="235"/>
      <c r="M118" s="236"/>
      <c r="N118" s="237"/>
      <c r="O118" s="237"/>
      <c r="P118" s="237"/>
      <c r="Q118" s="237"/>
      <c r="R118" s="237"/>
      <c r="S118" s="237"/>
      <c r="T118" s="238"/>
      <c r="U118" s="14"/>
      <c r="V118" s="14"/>
      <c r="W118" s="14"/>
      <c r="X118" s="14"/>
      <c r="Y118" s="14"/>
      <c r="Z118" s="14"/>
      <c r="AA118" s="14"/>
      <c r="AB118" s="14"/>
      <c r="AC118" s="14"/>
      <c r="AD118" s="14"/>
      <c r="AE118" s="14"/>
      <c r="AT118" s="239" t="s">
        <v>142</v>
      </c>
      <c r="AU118" s="239" t="s">
        <v>138</v>
      </c>
      <c r="AV118" s="14" t="s">
        <v>138</v>
      </c>
      <c r="AW118" s="14" t="s">
        <v>38</v>
      </c>
      <c r="AX118" s="14" t="s">
        <v>78</v>
      </c>
      <c r="AY118" s="239" t="s">
        <v>130</v>
      </c>
    </row>
    <row r="119" s="15" customFormat="1">
      <c r="A119" s="15"/>
      <c r="B119" s="240"/>
      <c r="C119" s="241"/>
      <c r="D119" s="214" t="s">
        <v>142</v>
      </c>
      <c r="E119" s="242" t="s">
        <v>21</v>
      </c>
      <c r="F119" s="243" t="s">
        <v>145</v>
      </c>
      <c r="G119" s="241"/>
      <c r="H119" s="244">
        <v>1.952</v>
      </c>
      <c r="I119" s="245"/>
      <c r="J119" s="241"/>
      <c r="K119" s="241"/>
      <c r="L119" s="246"/>
      <c r="M119" s="247"/>
      <c r="N119" s="248"/>
      <c r="O119" s="248"/>
      <c r="P119" s="248"/>
      <c r="Q119" s="248"/>
      <c r="R119" s="248"/>
      <c r="S119" s="248"/>
      <c r="T119" s="249"/>
      <c r="U119" s="15"/>
      <c r="V119" s="15"/>
      <c r="W119" s="15"/>
      <c r="X119" s="15"/>
      <c r="Y119" s="15"/>
      <c r="Z119" s="15"/>
      <c r="AA119" s="15"/>
      <c r="AB119" s="15"/>
      <c r="AC119" s="15"/>
      <c r="AD119" s="15"/>
      <c r="AE119" s="15"/>
      <c r="AT119" s="250" t="s">
        <v>142</v>
      </c>
      <c r="AU119" s="250" t="s">
        <v>138</v>
      </c>
      <c r="AV119" s="15" t="s">
        <v>137</v>
      </c>
      <c r="AW119" s="15" t="s">
        <v>38</v>
      </c>
      <c r="AX119" s="15" t="s">
        <v>8</v>
      </c>
      <c r="AY119" s="250" t="s">
        <v>130</v>
      </c>
    </row>
    <row r="120" s="2" customFormat="1" ht="37.8" customHeight="1">
      <c r="A120" s="39"/>
      <c r="B120" s="40"/>
      <c r="C120" s="201" t="s">
        <v>167</v>
      </c>
      <c r="D120" s="201" t="s">
        <v>132</v>
      </c>
      <c r="E120" s="202" t="s">
        <v>168</v>
      </c>
      <c r="F120" s="203" t="s">
        <v>169</v>
      </c>
      <c r="G120" s="204" t="s">
        <v>135</v>
      </c>
      <c r="H120" s="205">
        <v>3.444</v>
      </c>
      <c r="I120" s="206"/>
      <c r="J120" s="207">
        <f>ROUND(I120*H120,0)</f>
        <v>0</v>
      </c>
      <c r="K120" s="203" t="s">
        <v>136</v>
      </c>
      <c r="L120" s="45"/>
      <c r="M120" s="208" t="s">
        <v>21</v>
      </c>
      <c r="N120" s="209" t="s">
        <v>50</v>
      </c>
      <c r="O120" s="85"/>
      <c r="P120" s="210">
        <f>O120*H120</f>
        <v>0</v>
      </c>
      <c r="Q120" s="210">
        <v>0</v>
      </c>
      <c r="R120" s="210">
        <f>Q120*H120</f>
        <v>0</v>
      </c>
      <c r="S120" s="210">
        <v>0</v>
      </c>
      <c r="T120" s="211">
        <f>S120*H120</f>
        <v>0</v>
      </c>
      <c r="U120" s="39"/>
      <c r="V120" s="39"/>
      <c r="W120" s="39"/>
      <c r="X120" s="39"/>
      <c r="Y120" s="39"/>
      <c r="Z120" s="39"/>
      <c r="AA120" s="39"/>
      <c r="AB120" s="39"/>
      <c r="AC120" s="39"/>
      <c r="AD120" s="39"/>
      <c r="AE120" s="39"/>
      <c r="AR120" s="212" t="s">
        <v>137</v>
      </c>
      <c r="AT120" s="212" t="s">
        <v>132</v>
      </c>
      <c r="AU120" s="212" t="s">
        <v>138</v>
      </c>
      <c r="AY120" s="18" t="s">
        <v>130</v>
      </c>
      <c r="BE120" s="213">
        <f>IF(N120="základní",J120,0)</f>
        <v>0</v>
      </c>
      <c r="BF120" s="213">
        <f>IF(N120="snížená",J120,0)</f>
        <v>0</v>
      </c>
      <c r="BG120" s="213">
        <f>IF(N120="zákl. přenesená",J120,0)</f>
        <v>0</v>
      </c>
      <c r="BH120" s="213">
        <f>IF(N120="sníž. přenesená",J120,0)</f>
        <v>0</v>
      </c>
      <c r="BI120" s="213">
        <f>IF(N120="nulová",J120,0)</f>
        <v>0</v>
      </c>
      <c r="BJ120" s="18" t="s">
        <v>138</v>
      </c>
      <c r="BK120" s="213">
        <f>ROUND(I120*H120,0)</f>
        <v>0</v>
      </c>
      <c r="BL120" s="18" t="s">
        <v>137</v>
      </c>
      <c r="BM120" s="212" t="s">
        <v>170</v>
      </c>
    </row>
    <row r="121" s="2" customFormat="1">
      <c r="A121" s="39"/>
      <c r="B121" s="40"/>
      <c r="C121" s="41"/>
      <c r="D121" s="214" t="s">
        <v>140</v>
      </c>
      <c r="E121" s="41"/>
      <c r="F121" s="215" t="s">
        <v>171</v>
      </c>
      <c r="G121" s="41"/>
      <c r="H121" s="41"/>
      <c r="I121" s="216"/>
      <c r="J121" s="41"/>
      <c r="K121" s="41"/>
      <c r="L121" s="45"/>
      <c r="M121" s="217"/>
      <c r="N121" s="218"/>
      <c r="O121" s="85"/>
      <c r="P121" s="85"/>
      <c r="Q121" s="85"/>
      <c r="R121" s="85"/>
      <c r="S121" s="85"/>
      <c r="T121" s="86"/>
      <c r="U121" s="39"/>
      <c r="V121" s="39"/>
      <c r="W121" s="39"/>
      <c r="X121" s="39"/>
      <c r="Y121" s="39"/>
      <c r="Z121" s="39"/>
      <c r="AA121" s="39"/>
      <c r="AB121" s="39"/>
      <c r="AC121" s="39"/>
      <c r="AD121" s="39"/>
      <c r="AE121" s="39"/>
      <c r="AT121" s="18" t="s">
        <v>140</v>
      </c>
      <c r="AU121" s="18" t="s">
        <v>138</v>
      </c>
    </row>
    <row r="122" s="2" customFormat="1" ht="14.4" customHeight="1">
      <c r="A122" s="39"/>
      <c r="B122" s="40"/>
      <c r="C122" s="251" t="s">
        <v>172</v>
      </c>
      <c r="D122" s="251" t="s">
        <v>173</v>
      </c>
      <c r="E122" s="252" t="s">
        <v>174</v>
      </c>
      <c r="F122" s="253" t="s">
        <v>175</v>
      </c>
      <c r="G122" s="254" t="s">
        <v>163</v>
      </c>
      <c r="H122" s="255">
        <v>2.2959999999999998</v>
      </c>
      <c r="I122" s="256"/>
      <c r="J122" s="257">
        <f>ROUND(I122*H122,0)</f>
        <v>0</v>
      </c>
      <c r="K122" s="253" t="s">
        <v>136</v>
      </c>
      <c r="L122" s="258"/>
      <c r="M122" s="259" t="s">
        <v>21</v>
      </c>
      <c r="N122" s="260" t="s">
        <v>50</v>
      </c>
      <c r="O122" s="85"/>
      <c r="P122" s="210">
        <f>O122*H122</f>
        <v>0</v>
      </c>
      <c r="Q122" s="210">
        <v>1</v>
      </c>
      <c r="R122" s="210">
        <f>Q122*H122</f>
        <v>2.2959999999999998</v>
      </c>
      <c r="S122" s="210">
        <v>0</v>
      </c>
      <c r="T122" s="211">
        <f>S122*H122</f>
        <v>0</v>
      </c>
      <c r="U122" s="39"/>
      <c r="V122" s="39"/>
      <c r="W122" s="39"/>
      <c r="X122" s="39"/>
      <c r="Y122" s="39"/>
      <c r="Z122" s="39"/>
      <c r="AA122" s="39"/>
      <c r="AB122" s="39"/>
      <c r="AC122" s="39"/>
      <c r="AD122" s="39"/>
      <c r="AE122" s="39"/>
      <c r="AR122" s="212" t="s">
        <v>176</v>
      </c>
      <c r="AT122" s="212" t="s">
        <v>173</v>
      </c>
      <c r="AU122" s="212" t="s">
        <v>138</v>
      </c>
      <c r="AY122" s="18" t="s">
        <v>130</v>
      </c>
      <c r="BE122" s="213">
        <f>IF(N122="základní",J122,0)</f>
        <v>0</v>
      </c>
      <c r="BF122" s="213">
        <f>IF(N122="snížená",J122,0)</f>
        <v>0</v>
      </c>
      <c r="BG122" s="213">
        <f>IF(N122="zákl. přenesená",J122,0)</f>
        <v>0</v>
      </c>
      <c r="BH122" s="213">
        <f>IF(N122="sníž. přenesená",J122,0)</f>
        <v>0</v>
      </c>
      <c r="BI122" s="213">
        <f>IF(N122="nulová",J122,0)</f>
        <v>0</v>
      </c>
      <c r="BJ122" s="18" t="s">
        <v>138</v>
      </c>
      <c r="BK122" s="213">
        <f>ROUND(I122*H122,0)</f>
        <v>0</v>
      </c>
      <c r="BL122" s="18" t="s">
        <v>137</v>
      </c>
      <c r="BM122" s="212" t="s">
        <v>177</v>
      </c>
    </row>
    <row r="123" s="14" customFormat="1">
      <c r="A123" s="14"/>
      <c r="B123" s="229"/>
      <c r="C123" s="230"/>
      <c r="D123" s="214" t="s">
        <v>142</v>
      </c>
      <c r="E123" s="231" t="s">
        <v>21</v>
      </c>
      <c r="F123" s="232" t="s">
        <v>178</v>
      </c>
      <c r="G123" s="230"/>
      <c r="H123" s="233">
        <v>2.2959999999999998</v>
      </c>
      <c r="I123" s="234"/>
      <c r="J123" s="230"/>
      <c r="K123" s="230"/>
      <c r="L123" s="235"/>
      <c r="M123" s="236"/>
      <c r="N123" s="237"/>
      <c r="O123" s="237"/>
      <c r="P123" s="237"/>
      <c r="Q123" s="237"/>
      <c r="R123" s="237"/>
      <c r="S123" s="237"/>
      <c r="T123" s="238"/>
      <c r="U123" s="14"/>
      <c r="V123" s="14"/>
      <c r="W123" s="14"/>
      <c r="X123" s="14"/>
      <c r="Y123" s="14"/>
      <c r="Z123" s="14"/>
      <c r="AA123" s="14"/>
      <c r="AB123" s="14"/>
      <c r="AC123" s="14"/>
      <c r="AD123" s="14"/>
      <c r="AE123" s="14"/>
      <c r="AT123" s="239" t="s">
        <v>142</v>
      </c>
      <c r="AU123" s="239" t="s">
        <v>138</v>
      </c>
      <c r="AV123" s="14" t="s">
        <v>138</v>
      </c>
      <c r="AW123" s="14" t="s">
        <v>38</v>
      </c>
      <c r="AX123" s="14" t="s">
        <v>78</v>
      </c>
      <c r="AY123" s="239" t="s">
        <v>130</v>
      </c>
    </row>
    <row r="124" s="15" customFormat="1">
      <c r="A124" s="15"/>
      <c r="B124" s="240"/>
      <c r="C124" s="241"/>
      <c r="D124" s="214" t="s">
        <v>142</v>
      </c>
      <c r="E124" s="242" t="s">
        <v>21</v>
      </c>
      <c r="F124" s="243" t="s">
        <v>145</v>
      </c>
      <c r="G124" s="241"/>
      <c r="H124" s="244">
        <v>2.2959999999999998</v>
      </c>
      <c r="I124" s="245"/>
      <c r="J124" s="241"/>
      <c r="K124" s="241"/>
      <c r="L124" s="246"/>
      <c r="M124" s="247"/>
      <c r="N124" s="248"/>
      <c r="O124" s="248"/>
      <c r="P124" s="248"/>
      <c r="Q124" s="248"/>
      <c r="R124" s="248"/>
      <c r="S124" s="248"/>
      <c r="T124" s="249"/>
      <c r="U124" s="15"/>
      <c r="V124" s="15"/>
      <c r="W124" s="15"/>
      <c r="X124" s="15"/>
      <c r="Y124" s="15"/>
      <c r="Z124" s="15"/>
      <c r="AA124" s="15"/>
      <c r="AB124" s="15"/>
      <c r="AC124" s="15"/>
      <c r="AD124" s="15"/>
      <c r="AE124" s="15"/>
      <c r="AT124" s="250" t="s">
        <v>142</v>
      </c>
      <c r="AU124" s="250" t="s">
        <v>138</v>
      </c>
      <c r="AV124" s="15" t="s">
        <v>137</v>
      </c>
      <c r="AW124" s="15" t="s">
        <v>38</v>
      </c>
      <c r="AX124" s="15" t="s">
        <v>8</v>
      </c>
      <c r="AY124" s="250" t="s">
        <v>130</v>
      </c>
    </row>
    <row r="125" s="12" customFormat="1" ht="22.8" customHeight="1">
      <c r="A125" s="12"/>
      <c r="B125" s="185"/>
      <c r="C125" s="186"/>
      <c r="D125" s="187" t="s">
        <v>77</v>
      </c>
      <c r="E125" s="199" t="s">
        <v>167</v>
      </c>
      <c r="F125" s="199" t="s">
        <v>179</v>
      </c>
      <c r="G125" s="186"/>
      <c r="H125" s="186"/>
      <c r="I125" s="189"/>
      <c r="J125" s="200">
        <f>BK125</f>
        <v>0</v>
      </c>
      <c r="K125" s="186"/>
      <c r="L125" s="191"/>
      <c r="M125" s="192"/>
      <c r="N125" s="193"/>
      <c r="O125" s="193"/>
      <c r="P125" s="194">
        <f>SUM(P126:P254)</f>
        <v>0</v>
      </c>
      <c r="Q125" s="193"/>
      <c r="R125" s="194">
        <f>SUM(R126:R254)</f>
        <v>40.793961460000006</v>
      </c>
      <c r="S125" s="193"/>
      <c r="T125" s="195">
        <f>SUM(T126:T254)</f>
        <v>0</v>
      </c>
      <c r="U125" s="12"/>
      <c r="V125" s="12"/>
      <c r="W125" s="12"/>
      <c r="X125" s="12"/>
      <c r="Y125" s="12"/>
      <c r="Z125" s="12"/>
      <c r="AA125" s="12"/>
      <c r="AB125" s="12"/>
      <c r="AC125" s="12"/>
      <c r="AD125" s="12"/>
      <c r="AE125" s="12"/>
      <c r="AR125" s="196" t="s">
        <v>8</v>
      </c>
      <c r="AT125" s="197" t="s">
        <v>77</v>
      </c>
      <c r="AU125" s="197" t="s">
        <v>8</v>
      </c>
      <c r="AY125" s="196" t="s">
        <v>130</v>
      </c>
      <c r="BK125" s="198">
        <f>SUM(BK126:BK254)</f>
        <v>0</v>
      </c>
    </row>
    <row r="126" s="2" customFormat="1" ht="49.05" customHeight="1">
      <c r="A126" s="39"/>
      <c r="B126" s="40"/>
      <c r="C126" s="201" t="s">
        <v>176</v>
      </c>
      <c r="D126" s="201" t="s">
        <v>132</v>
      </c>
      <c r="E126" s="202" t="s">
        <v>180</v>
      </c>
      <c r="F126" s="203" t="s">
        <v>181</v>
      </c>
      <c r="G126" s="204" t="s">
        <v>182</v>
      </c>
      <c r="H126" s="205">
        <v>66.109999999999999</v>
      </c>
      <c r="I126" s="206"/>
      <c r="J126" s="207">
        <f>ROUND(I126*H126,0)</f>
        <v>0</v>
      </c>
      <c r="K126" s="203" t="s">
        <v>136</v>
      </c>
      <c r="L126" s="45"/>
      <c r="M126" s="208" t="s">
        <v>21</v>
      </c>
      <c r="N126" s="209" t="s">
        <v>50</v>
      </c>
      <c r="O126" s="85"/>
      <c r="P126" s="210">
        <f>O126*H126</f>
        <v>0</v>
      </c>
      <c r="Q126" s="210">
        <v>0.0085199999999999998</v>
      </c>
      <c r="R126" s="210">
        <f>Q126*H126</f>
        <v>0.56325720000000001</v>
      </c>
      <c r="S126" s="210">
        <v>0</v>
      </c>
      <c r="T126" s="211">
        <f>S126*H126</f>
        <v>0</v>
      </c>
      <c r="U126" s="39"/>
      <c r="V126" s="39"/>
      <c r="W126" s="39"/>
      <c r="X126" s="39"/>
      <c r="Y126" s="39"/>
      <c r="Z126" s="39"/>
      <c r="AA126" s="39"/>
      <c r="AB126" s="39"/>
      <c r="AC126" s="39"/>
      <c r="AD126" s="39"/>
      <c r="AE126" s="39"/>
      <c r="AR126" s="212" t="s">
        <v>137</v>
      </c>
      <c r="AT126" s="212" t="s">
        <v>132</v>
      </c>
      <c r="AU126" s="212" t="s">
        <v>138</v>
      </c>
      <c r="AY126" s="18" t="s">
        <v>130</v>
      </c>
      <c r="BE126" s="213">
        <f>IF(N126="základní",J126,0)</f>
        <v>0</v>
      </c>
      <c r="BF126" s="213">
        <f>IF(N126="snížená",J126,0)</f>
        <v>0</v>
      </c>
      <c r="BG126" s="213">
        <f>IF(N126="zákl. přenesená",J126,0)</f>
        <v>0</v>
      </c>
      <c r="BH126" s="213">
        <f>IF(N126="sníž. přenesená",J126,0)</f>
        <v>0</v>
      </c>
      <c r="BI126" s="213">
        <f>IF(N126="nulová",J126,0)</f>
        <v>0</v>
      </c>
      <c r="BJ126" s="18" t="s">
        <v>138</v>
      </c>
      <c r="BK126" s="213">
        <f>ROUND(I126*H126,0)</f>
        <v>0</v>
      </c>
      <c r="BL126" s="18" t="s">
        <v>137</v>
      </c>
      <c r="BM126" s="212" t="s">
        <v>183</v>
      </c>
    </row>
    <row r="127" s="2" customFormat="1">
      <c r="A127" s="39"/>
      <c r="B127" s="40"/>
      <c r="C127" s="41"/>
      <c r="D127" s="214" t="s">
        <v>140</v>
      </c>
      <c r="E127" s="41"/>
      <c r="F127" s="215" t="s">
        <v>184</v>
      </c>
      <c r="G127" s="41"/>
      <c r="H127" s="41"/>
      <c r="I127" s="216"/>
      <c r="J127" s="41"/>
      <c r="K127" s="41"/>
      <c r="L127" s="45"/>
      <c r="M127" s="217"/>
      <c r="N127" s="218"/>
      <c r="O127" s="85"/>
      <c r="P127" s="85"/>
      <c r="Q127" s="85"/>
      <c r="R127" s="85"/>
      <c r="S127" s="85"/>
      <c r="T127" s="86"/>
      <c r="U127" s="39"/>
      <c r="V127" s="39"/>
      <c r="W127" s="39"/>
      <c r="X127" s="39"/>
      <c r="Y127" s="39"/>
      <c r="Z127" s="39"/>
      <c r="AA127" s="39"/>
      <c r="AB127" s="39"/>
      <c r="AC127" s="39"/>
      <c r="AD127" s="39"/>
      <c r="AE127" s="39"/>
      <c r="AT127" s="18" t="s">
        <v>140</v>
      </c>
      <c r="AU127" s="18" t="s">
        <v>138</v>
      </c>
    </row>
    <row r="128" s="13" customFormat="1">
      <c r="A128" s="13"/>
      <c r="B128" s="219"/>
      <c r="C128" s="220"/>
      <c r="D128" s="214" t="s">
        <v>142</v>
      </c>
      <c r="E128" s="221" t="s">
        <v>21</v>
      </c>
      <c r="F128" s="222" t="s">
        <v>185</v>
      </c>
      <c r="G128" s="220"/>
      <c r="H128" s="221" t="s">
        <v>21</v>
      </c>
      <c r="I128" s="223"/>
      <c r="J128" s="220"/>
      <c r="K128" s="220"/>
      <c r="L128" s="224"/>
      <c r="M128" s="225"/>
      <c r="N128" s="226"/>
      <c r="O128" s="226"/>
      <c r="P128" s="226"/>
      <c r="Q128" s="226"/>
      <c r="R128" s="226"/>
      <c r="S128" s="226"/>
      <c r="T128" s="227"/>
      <c r="U128" s="13"/>
      <c r="V128" s="13"/>
      <c r="W128" s="13"/>
      <c r="X128" s="13"/>
      <c r="Y128" s="13"/>
      <c r="Z128" s="13"/>
      <c r="AA128" s="13"/>
      <c r="AB128" s="13"/>
      <c r="AC128" s="13"/>
      <c r="AD128" s="13"/>
      <c r="AE128" s="13"/>
      <c r="AT128" s="228" t="s">
        <v>142</v>
      </c>
      <c r="AU128" s="228" t="s">
        <v>138</v>
      </c>
      <c r="AV128" s="13" t="s">
        <v>8</v>
      </c>
      <c r="AW128" s="13" t="s">
        <v>38</v>
      </c>
      <c r="AX128" s="13" t="s">
        <v>78</v>
      </c>
      <c r="AY128" s="228" t="s">
        <v>130</v>
      </c>
    </row>
    <row r="129" s="14" customFormat="1">
      <c r="A129" s="14"/>
      <c r="B129" s="229"/>
      <c r="C129" s="230"/>
      <c r="D129" s="214" t="s">
        <v>142</v>
      </c>
      <c r="E129" s="231" t="s">
        <v>21</v>
      </c>
      <c r="F129" s="232" t="s">
        <v>186</v>
      </c>
      <c r="G129" s="230"/>
      <c r="H129" s="233">
        <v>47.68</v>
      </c>
      <c r="I129" s="234"/>
      <c r="J129" s="230"/>
      <c r="K129" s="230"/>
      <c r="L129" s="235"/>
      <c r="M129" s="236"/>
      <c r="N129" s="237"/>
      <c r="O129" s="237"/>
      <c r="P129" s="237"/>
      <c r="Q129" s="237"/>
      <c r="R129" s="237"/>
      <c r="S129" s="237"/>
      <c r="T129" s="238"/>
      <c r="U129" s="14"/>
      <c r="V129" s="14"/>
      <c r="W129" s="14"/>
      <c r="X129" s="14"/>
      <c r="Y129" s="14"/>
      <c r="Z129" s="14"/>
      <c r="AA129" s="14"/>
      <c r="AB129" s="14"/>
      <c r="AC129" s="14"/>
      <c r="AD129" s="14"/>
      <c r="AE129" s="14"/>
      <c r="AT129" s="239" t="s">
        <v>142</v>
      </c>
      <c r="AU129" s="239" t="s">
        <v>138</v>
      </c>
      <c r="AV129" s="14" t="s">
        <v>138</v>
      </c>
      <c r="AW129" s="14" t="s">
        <v>38</v>
      </c>
      <c r="AX129" s="14" t="s">
        <v>78</v>
      </c>
      <c r="AY129" s="239" t="s">
        <v>130</v>
      </c>
    </row>
    <row r="130" s="13" customFormat="1">
      <c r="A130" s="13"/>
      <c r="B130" s="219"/>
      <c r="C130" s="220"/>
      <c r="D130" s="214" t="s">
        <v>142</v>
      </c>
      <c r="E130" s="221" t="s">
        <v>21</v>
      </c>
      <c r="F130" s="222" t="s">
        <v>187</v>
      </c>
      <c r="G130" s="220"/>
      <c r="H130" s="221" t="s">
        <v>21</v>
      </c>
      <c r="I130" s="223"/>
      <c r="J130" s="220"/>
      <c r="K130" s="220"/>
      <c r="L130" s="224"/>
      <c r="M130" s="225"/>
      <c r="N130" s="226"/>
      <c r="O130" s="226"/>
      <c r="P130" s="226"/>
      <c r="Q130" s="226"/>
      <c r="R130" s="226"/>
      <c r="S130" s="226"/>
      <c r="T130" s="227"/>
      <c r="U130" s="13"/>
      <c r="V130" s="13"/>
      <c r="W130" s="13"/>
      <c r="X130" s="13"/>
      <c r="Y130" s="13"/>
      <c r="Z130" s="13"/>
      <c r="AA130" s="13"/>
      <c r="AB130" s="13"/>
      <c r="AC130" s="13"/>
      <c r="AD130" s="13"/>
      <c r="AE130" s="13"/>
      <c r="AT130" s="228" t="s">
        <v>142</v>
      </c>
      <c r="AU130" s="228" t="s">
        <v>138</v>
      </c>
      <c r="AV130" s="13" t="s">
        <v>8</v>
      </c>
      <c r="AW130" s="13" t="s">
        <v>38</v>
      </c>
      <c r="AX130" s="13" t="s">
        <v>78</v>
      </c>
      <c r="AY130" s="228" t="s">
        <v>130</v>
      </c>
    </row>
    <row r="131" s="14" customFormat="1">
      <c r="A131" s="14"/>
      <c r="B131" s="229"/>
      <c r="C131" s="230"/>
      <c r="D131" s="214" t="s">
        <v>142</v>
      </c>
      <c r="E131" s="231" t="s">
        <v>21</v>
      </c>
      <c r="F131" s="232" t="s">
        <v>188</v>
      </c>
      <c r="G131" s="230"/>
      <c r="H131" s="233">
        <v>8.1319999999999997</v>
      </c>
      <c r="I131" s="234"/>
      <c r="J131" s="230"/>
      <c r="K131" s="230"/>
      <c r="L131" s="235"/>
      <c r="M131" s="236"/>
      <c r="N131" s="237"/>
      <c r="O131" s="237"/>
      <c r="P131" s="237"/>
      <c r="Q131" s="237"/>
      <c r="R131" s="237"/>
      <c r="S131" s="237"/>
      <c r="T131" s="238"/>
      <c r="U131" s="14"/>
      <c r="V131" s="14"/>
      <c r="W131" s="14"/>
      <c r="X131" s="14"/>
      <c r="Y131" s="14"/>
      <c r="Z131" s="14"/>
      <c r="AA131" s="14"/>
      <c r="AB131" s="14"/>
      <c r="AC131" s="14"/>
      <c r="AD131" s="14"/>
      <c r="AE131" s="14"/>
      <c r="AT131" s="239" t="s">
        <v>142</v>
      </c>
      <c r="AU131" s="239" t="s">
        <v>138</v>
      </c>
      <c r="AV131" s="14" t="s">
        <v>138</v>
      </c>
      <c r="AW131" s="14" t="s">
        <v>38</v>
      </c>
      <c r="AX131" s="14" t="s">
        <v>78</v>
      </c>
      <c r="AY131" s="239" t="s">
        <v>130</v>
      </c>
    </row>
    <row r="132" s="14" customFormat="1">
      <c r="A132" s="14"/>
      <c r="B132" s="229"/>
      <c r="C132" s="230"/>
      <c r="D132" s="214" t="s">
        <v>142</v>
      </c>
      <c r="E132" s="231" t="s">
        <v>21</v>
      </c>
      <c r="F132" s="232" t="s">
        <v>189</v>
      </c>
      <c r="G132" s="230"/>
      <c r="H132" s="233">
        <v>10.298</v>
      </c>
      <c r="I132" s="234"/>
      <c r="J132" s="230"/>
      <c r="K132" s="230"/>
      <c r="L132" s="235"/>
      <c r="M132" s="236"/>
      <c r="N132" s="237"/>
      <c r="O132" s="237"/>
      <c r="P132" s="237"/>
      <c r="Q132" s="237"/>
      <c r="R132" s="237"/>
      <c r="S132" s="237"/>
      <c r="T132" s="238"/>
      <c r="U132" s="14"/>
      <c r="V132" s="14"/>
      <c r="W132" s="14"/>
      <c r="X132" s="14"/>
      <c r="Y132" s="14"/>
      <c r="Z132" s="14"/>
      <c r="AA132" s="14"/>
      <c r="AB132" s="14"/>
      <c r="AC132" s="14"/>
      <c r="AD132" s="14"/>
      <c r="AE132" s="14"/>
      <c r="AT132" s="239" t="s">
        <v>142</v>
      </c>
      <c r="AU132" s="239" t="s">
        <v>138</v>
      </c>
      <c r="AV132" s="14" t="s">
        <v>138</v>
      </c>
      <c r="AW132" s="14" t="s">
        <v>38</v>
      </c>
      <c r="AX132" s="14" t="s">
        <v>78</v>
      </c>
      <c r="AY132" s="239" t="s">
        <v>130</v>
      </c>
    </row>
    <row r="133" s="15" customFormat="1">
      <c r="A133" s="15"/>
      <c r="B133" s="240"/>
      <c r="C133" s="241"/>
      <c r="D133" s="214" t="s">
        <v>142</v>
      </c>
      <c r="E133" s="242" t="s">
        <v>21</v>
      </c>
      <c r="F133" s="243" t="s">
        <v>145</v>
      </c>
      <c r="G133" s="241"/>
      <c r="H133" s="244">
        <v>66.109999999999999</v>
      </c>
      <c r="I133" s="245"/>
      <c r="J133" s="241"/>
      <c r="K133" s="241"/>
      <c r="L133" s="246"/>
      <c r="M133" s="247"/>
      <c r="N133" s="248"/>
      <c r="O133" s="248"/>
      <c r="P133" s="248"/>
      <c r="Q133" s="248"/>
      <c r="R133" s="248"/>
      <c r="S133" s="248"/>
      <c r="T133" s="249"/>
      <c r="U133" s="15"/>
      <c r="V133" s="15"/>
      <c r="W133" s="15"/>
      <c r="X133" s="15"/>
      <c r="Y133" s="15"/>
      <c r="Z133" s="15"/>
      <c r="AA133" s="15"/>
      <c r="AB133" s="15"/>
      <c r="AC133" s="15"/>
      <c r="AD133" s="15"/>
      <c r="AE133" s="15"/>
      <c r="AT133" s="250" t="s">
        <v>142</v>
      </c>
      <c r="AU133" s="250" t="s">
        <v>138</v>
      </c>
      <c r="AV133" s="15" t="s">
        <v>137</v>
      </c>
      <c r="AW133" s="15" t="s">
        <v>38</v>
      </c>
      <c r="AX133" s="15" t="s">
        <v>8</v>
      </c>
      <c r="AY133" s="250" t="s">
        <v>130</v>
      </c>
    </row>
    <row r="134" s="2" customFormat="1" ht="14.4" customHeight="1">
      <c r="A134" s="39"/>
      <c r="B134" s="40"/>
      <c r="C134" s="251" t="s">
        <v>190</v>
      </c>
      <c r="D134" s="251" t="s">
        <v>173</v>
      </c>
      <c r="E134" s="252" t="s">
        <v>191</v>
      </c>
      <c r="F134" s="253" t="s">
        <v>192</v>
      </c>
      <c r="G134" s="254" t="s">
        <v>182</v>
      </c>
      <c r="H134" s="255">
        <v>69.415999999999997</v>
      </c>
      <c r="I134" s="256"/>
      <c r="J134" s="257">
        <f>ROUND(I134*H134,0)</f>
        <v>0</v>
      </c>
      <c r="K134" s="253" t="s">
        <v>136</v>
      </c>
      <c r="L134" s="258"/>
      <c r="M134" s="259" t="s">
        <v>21</v>
      </c>
      <c r="N134" s="260" t="s">
        <v>50</v>
      </c>
      <c r="O134" s="85"/>
      <c r="P134" s="210">
        <f>O134*H134</f>
        <v>0</v>
      </c>
      <c r="Q134" s="210">
        <v>0.0015</v>
      </c>
      <c r="R134" s="210">
        <f>Q134*H134</f>
        <v>0.10412399999999999</v>
      </c>
      <c r="S134" s="210">
        <v>0</v>
      </c>
      <c r="T134" s="211">
        <f>S134*H134</f>
        <v>0</v>
      </c>
      <c r="U134" s="39"/>
      <c r="V134" s="39"/>
      <c r="W134" s="39"/>
      <c r="X134" s="39"/>
      <c r="Y134" s="39"/>
      <c r="Z134" s="39"/>
      <c r="AA134" s="39"/>
      <c r="AB134" s="39"/>
      <c r="AC134" s="39"/>
      <c r="AD134" s="39"/>
      <c r="AE134" s="39"/>
      <c r="AR134" s="212" t="s">
        <v>176</v>
      </c>
      <c r="AT134" s="212" t="s">
        <v>173</v>
      </c>
      <c r="AU134" s="212" t="s">
        <v>138</v>
      </c>
      <c r="AY134" s="18" t="s">
        <v>130</v>
      </c>
      <c r="BE134" s="213">
        <f>IF(N134="základní",J134,0)</f>
        <v>0</v>
      </c>
      <c r="BF134" s="213">
        <f>IF(N134="snížená",J134,0)</f>
        <v>0</v>
      </c>
      <c r="BG134" s="213">
        <f>IF(N134="zákl. přenesená",J134,0)</f>
        <v>0</v>
      </c>
      <c r="BH134" s="213">
        <f>IF(N134="sníž. přenesená",J134,0)</f>
        <v>0</v>
      </c>
      <c r="BI134" s="213">
        <f>IF(N134="nulová",J134,0)</f>
        <v>0</v>
      </c>
      <c r="BJ134" s="18" t="s">
        <v>138</v>
      </c>
      <c r="BK134" s="213">
        <f>ROUND(I134*H134,0)</f>
        <v>0</v>
      </c>
      <c r="BL134" s="18" t="s">
        <v>137</v>
      </c>
      <c r="BM134" s="212" t="s">
        <v>193</v>
      </c>
    </row>
    <row r="135" s="14" customFormat="1">
      <c r="A135" s="14"/>
      <c r="B135" s="229"/>
      <c r="C135" s="230"/>
      <c r="D135" s="214" t="s">
        <v>142</v>
      </c>
      <c r="E135" s="230"/>
      <c r="F135" s="232" t="s">
        <v>194</v>
      </c>
      <c r="G135" s="230"/>
      <c r="H135" s="233">
        <v>69.415999999999997</v>
      </c>
      <c r="I135" s="234"/>
      <c r="J135" s="230"/>
      <c r="K135" s="230"/>
      <c r="L135" s="235"/>
      <c r="M135" s="236"/>
      <c r="N135" s="237"/>
      <c r="O135" s="237"/>
      <c r="P135" s="237"/>
      <c r="Q135" s="237"/>
      <c r="R135" s="237"/>
      <c r="S135" s="237"/>
      <c r="T135" s="238"/>
      <c r="U135" s="14"/>
      <c r="V135" s="14"/>
      <c r="W135" s="14"/>
      <c r="X135" s="14"/>
      <c r="Y135" s="14"/>
      <c r="Z135" s="14"/>
      <c r="AA135" s="14"/>
      <c r="AB135" s="14"/>
      <c r="AC135" s="14"/>
      <c r="AD135" s="14"/>
      <c r="AE135" s="14"/>
      <c r="AT135" s="239" t="s">
        <v>142</v>
      </c>
      <c r="AU135" s="239" t="s">
        <v>138</v>
      </c>
      <c r="AV135" s="14" t="s">
        <v>138</v>
      </c>
      <c r="AW135" s="14" t="s">
        <v>4</v>
      </c>
      <c r="AX135" s="14" t="s">
        <v>8</v>
      </c>
      <c r="AY135" s="239" t="s">
        <v>130</v>
      </c>
    </row>
    <row r="136" s="2" customFormat="1" ht="24.15" customHeight="1">
      <c r="A136" s="39"/>
      <c r="B136" s="40"/>
      <c r="C136" s="201" t="s">
        <v>27</v>
      </c>
      <c r="D136" s="201" t="s">
        <v>132</v>
      </c>
      <c r="E136" s="202" t="s">
        <v>195</v>
      </c>
      <c r="F136" s="203" t="s">
        <v>196</v>
      </c>
      <c r="G136" s="204" t="s">
        <v>182</v>
      </c>
      <c r="H136" s="205">
        <v>66.109999999999999</v>
      </c>
      <c r="I136" s="206"/>
      <c r="J136" s="207">
        <f>ROUND(I136*H136,0)</f>
        <v>0</v>
      </c>
      <c r="K136" s="203" t="s">
        <v>136</v>
      </c>
      <c r="L136" s="45"/>
      <c r="M136" s="208" t="s">
        <v>21</v>
      </c>
      <c r="N136" s="209" t="s">
        <v>50</v>
      </c>
      <c r="O136" s="85"/>
      <c r="P136" s="210">
        <f>O136*H136</f>
        <v>0</v>
      </c>
      <c r="Q136" s="210">
        <v>0.0030000000000000001</v>
      </c>
      <c r="R136" s="210">
        <f>Q136*H136</f>
        <v>0.19833000000000001</v>
      </c>
      <c r="S136" s="210">
        <v>0</v>
      </c>
      <c r="T136" s="211">
        <f>S136*H136</f>
        <v>0</v>
      </c>
      <c r="U136" s="39"/>
      <c r="V136" s="39"/>
      <c r="W136" s="39"/>
      <c r="X136" s="39"/>
      <c r="Y136" s="39"/>
      <c r="Z136" s="39"/>
      <c r="AA136" s="39"/>
      <c r="AB136" s="39"/>
      <c r="AC136" s="39"/>
      <c r="AD136" s="39"/>
      <c r="AE136" s="39"/>
      <c r="AR136" s="212" t="s">
        <v>137</v>
      </c>
      <c r="AT136" s="212" t="s">
        <v>132</v>
      </c>
      <c r="AU136" s="212" t="s">
        <v>138</v>
      </c>
      <c r="AY136" s="18" t="s">
        <v>130</v>
      </c>
      <c r="BE136" s="213">
        <f>IF(N136="základní",J136,0)</f>
        <v>0</v>
      </c>
      <c r="BF136" s="213">
        <f>IF(N136="snížená",J136,0)</f>
        <v>0</v>
      </c>
      <c r="BG136" s="213">
        <f>IF(N136="zákl. přenesená",J136,0)</f>
        <v>0</v>
      </c>
      <c r="BH136" s="213">
        <f>IF(N136="sníž. přenesená",J136,0)</f>
        <v>0</v>
      </c>
      <c r="BI136" s="213">
        <f>IF(N136="nulová",J136,0)</f>
        <v>0</v>
      </c>
      <c r="BJ136" s="18" t="s">
        <v>138</v>
      </c>
      <c r="BK136" s="213">
        <f>ROUND(I136*H136,0)</f>
        <v>0</v>
      </c>
      <c r="BL136" s="18" t="s">
        <v>137</v>
      </c>
      <c r="BM136" s="212" t="s">
        <v>197</v>
      </c>
    </row>
    <row r="137" s="2" customFormat="1" ht="49.05" customHeight="1">
      <c r="A137" s="39"/>
      <c r="B137" s="40"/>
      <c r="C137" s="201" t="s">
        <v>198</v>
      </c>
      <c r="D137" s="201" t="s">
        <v>132</v>
      </c>
      <c r="E137" s="202" t="s">
        <v>199</v>
      </c>
      <c r="F137" s="203" t="s">
        <v>200</v>
      </c>
      <c r="G137" s="204" t="s">
        <v>182</v>
      </c>
      <c r="H137" s="205">
        <v>198.99000000000001</v>
      </c>
      <c r="I137" s="206"/>
      <c r="J137" s="207">
        <f>ROUND(I137*H137,0)</f>
        <v>0</v>
      </c>
      <c r="K137" s="203" t="s">
        <v>136</v>
      </c>
      <c r="L137" s="45"/>
      <c r="M137" s="208" t="s">
        <v>21</v>
      </c>
      <c r="N137" s="209" t="s">
        <v>50</v>
      </c>
      <c r="O137" s="85"/>
      <c r="P137" s="210">
        <f>O137*H137</f>
        <v>0</v>
      </c>
      <c r="Q137" s="210">
        <v>0.011599999999999999</v>
      </c>
      <c r="R137" s="210">
        <f>Q137*H137</f>
        <v>2.308284</v>
      </c>
      <c r="S137" s="210">
        <v>0</v>
      </c>
      <c r="T137" s="211">
        <f>S137*H137</f>
        <v>0</v>
      </c>
      <c r="U137" s="39"/>
      <c r="V137" s="39"/>
      <c r="W137" s="39"/>
      <c r="X137" s="39"/>
      <c r="Y137" s="39"/>
      <c r="Z137" s="39"/>
      <c r="AA137" s="39"/>
      <c r="AB137" s="39"/>
      <c r="AC137" s="39"/>
      <c r="AD137" s="39"/>
      <c r="AE137" s="39"/>
      <c r="AR137" s="212" t="s">
        <v>137</v>
      </c>
      <c r="AT137" s="212" t="s">
        <v>132</v>
      </c>
      <c r="AU137" s="212" t="s">
        <v>138</v>
      </c>
      <c r="AY137" s="18" t="s">
        <v>130</v>
      </c>
      <c r="BE137" s="213">
        <f>IF(N137="základní",J137,0)</f>
        <v>0</v>
      </c>
      <c r="BF137" s="213">
        <f>IF(N137="snížená",J137,0)</f>
        <v>0</v>
      </c>
      <c r="BG137" s="213">
        <f>IF(N137="zákl. přenesená",J137,0)</f>
        <v>0</v>
      </c>
      <c r="BH137" s="213">
        <f>IF(N137="sníž. přenesená",J137,0)</f>
        <v>0</v>
      </c>
      <c r="BI137" s="213">
        <f>IF(N137="nulová",J137,0)</f>
        <v>0</v>
      </c>
      <c r="BJ137" s="18" t="s">
        <v>138</v>
      </c>
      <c r="BK137" s="213">
        <f>ROUND(I137*H137,0)</f>
        <v>0</v>
      </c>
      <c r="BL137" s="18" t="s">
        <v>137</v>
      </c>
      <c r="BM137" s="212" t="s">
        <v>201</v>
      </c>
    </row>
    <row r="138" s="2" customFormat="1">
      <c r="A138" s="39"/>
      <c r="B138" s="40"/>
      <c r="C138" s="41"/>
      <c r="D138" s="214" t="s">
        <v>140</v>
      </c>
      <c r="E138" s="41"/>
      <c r="F138" s="215" t="s">
        <v>184</v>
      </c>
      <c r="G138" s="41"/>
      <c r="H138" s="41"/>
      <c r="I138" s="216"/>
      <c r="J138" s="41"/>
      <c r="K138" s="41"/>
      <c r="L138" s="45"/>
      <c r="M138" s="217"/>
      <c r="N138" s="218"/>
      <c r="O138" s="85"/>
      <c r="P138" s="85"/>
      <c r="Q138" s="85"/>
      <c r="R138" s="85"/>
      <c r="S138" s="85"/>
      <c r="T138" s="86"/>
      <c r="U138" s="39"/>
      <c r="V138" s="39"/>
      <c r="W138" s="39"/>
      <c r="X138" s="39"/>
      <c r="Y138" s="39"/>
      <c r="Z138" s="39"/>
      <c r="AA138" s="39"/>
      <c r="AB138" s="39"/>
      <c r="AC138" s="39"/>
      <c r="AD138" s="39"/>
      <c r="AE138" s="39"/>
      <c r="AT138" s="18" t="s">
        <v>140</v>
      </c>
      <c r="AU138" s="18" t="s">
        <v>138</v>
      </c>
    </row>
    <row r="139" s="13" customFormat="1">
      <c r="A139" s="13"/>
      <c r="B139" s="219"/>
      <c r="C139" s="220"/>
      <c r="D139" s="214" t="s">
        <v>142</v>
      </c>
      <c r="E139" s="221" t="s">
        <v>21</v>
      </c>
      <c r="F139" s="222" t="s">
        <v>202</v>
      </c>
      <c r="G139" s="220"/>
      <c r="H139" s="221" t="s">
        <v>21</v>
      </c>
      <c r="I139" s="223"/>
      <c r="J139" s="220"/>
      <c r="K139" s="220"/>
      <c r="L139" s="224"/>
      <c r="M139" s="225"/>
      <c r="N139" s="226"/>
      <c r="O139" s="226"/>
      <c r="P139" s="226"/>
      <c r="Q139" s="226"/>
      <c r="R139" s="226"/>
      <c r="S139" s="226"/>
      <c r="T139" s="227"/>
      <c r="U139" s="13"/>
      <c r="V139" s="13"/>
      <c r="W139" s="13"/>
      <c r="X139" s="13"/>
      <c r="Y139" s="13"/>
      <c r="Z139" s="13"/>
      <c r="AA139" s="13"/>
      <c r="AB139" s="13"/>
      <c r="AC139" s="13"/>
      <c r="AD139" s="13"/>
      <c r="AE139" s="13"/>
      <c r="AT139" s="228" t="s">
        <v>142</v>
      </c>
      <c r="AU139" s="228" t="s">
        <v>138</v>
      </c>
      <c r="AV139" s="13" t="s">
        <v>8</v>
      </c>
      <c r="AW139" s="13" t="s">
        <v>38</v>
      </c>
      <c r="AX139" s="13" t="s">
        <v>78</v>
      </c>
      <c r="AY139" s="228" t="s">
        <v>130</v>
      </c>
    </row>
    <row r="140" s="14" customFormat="1">
      <c r="A140" s="14"/>
      <c r="B140" s="229"/>
      <c r="C140" s="230"/>
      <c r="D140" s="214" t="s">
        <v>142</v>
      </c>
      <c r="E140" s="231" t="s">
        <v>21</v>
      </c>
      <c r="F140" s="232" t="s">
        <v>203</v>
      </c>
      <c r="G140" s="230"/>
      <c r="H140" s="233">
        <v>92.969999999999999</v>
      </c>
      <c r="I140" s="234"/>
      <c r="J140" s="230"/>
      <c r="K140" s="230"/>
      <c r="L140" s="235"/>
      <c r="M140" s="236"/>
      <c r="N140" s="237"/>
      <c r="O140" s="237"/>
      <c r="P140" s="237"/>
      <c r="Q140" s="237"/>
      <c r="R140" s="237"/>
      <c r="S140" s="237"/>
      <c r="T140" s="238"/>
      <c r="U140" s="14"/>
      <c r="V140" s="14"/>
      <c r="W140" s="14"/>
      <c r="X140" s="14"/>
      <c r="Y140" s="14"/>
      <c r="Z140" s="14"/>
      <c r="AA140" s="14"/>
      <c r="AB140" s="14"/>
      <c r="AC140" s="14"/>
      <c r="AD140" s="14"/>
      <c r="AE140" s="14"/>
      <c r="AT140" s="239" t="s">
        <v>142</v>
      </c>
      <c r="AU140" s="239" t="s">
        <v>138</v>
      </c>
      <c r="AV140" s="14" t="s">
        <v>138</v>
      </c>
      <c r="AW140" s="14" t="s">
        <v>38</v>
      </c>
      <c r="AX140" s="14" t="s">
        <v>78</v>
      </c>
      <c r="AY140" s="239" t="s">
        <v>130</v>
      </c>
    </row>
    <row r="141" s="14" customFormat="1">
      <c r="A141" s="14"/>
      <c r="B141" s="229"/>
      <c r="C141" s="230"/>
      <c r="D141" s="214" t="s">
        <v>142</v>
      </c>
      <c r="E141" s="231" t="s">
        <v>21</v>
      </c>
      <c r="F141" s="232" t="s">
        <v>204</v>
      </c>
      <c r="G141" s="230"/>
      <c r="H141" s="233">
        <v>106.02</v>
      </c>
      <c r="I141" s="234"/>
      <c r="J141" s="230"/>
      <c r="K141" s="230"/>
      <c r="L141" s="235"/>
      <c r="M141" s="236"/>
      <c r="N141" s="237"/>
      <c r="O141" s="237"/>
      <c r="P141" s="237"/>
      <c r="Q141" s="237"/>
      <c r="R141" s="237"/>
      <c r="S141" s="237"/>
      <c r="T141" s="238"/>
      <c r="U141" s="14"/>
      <c r="V141" s="14"/>
      <c r="W141" s="14"/>
      <c r="X141" s="14"/>
      <c r="Y141" s="14"/>
      <c r="Z141" s="14"/>
      <c r="AA141" s="14"/>
      <c r="AB141" s="14"/>
      <c r="AC141" s="14"/>
      <c r="AD141" s="14"/>
      <c r="AE141" s="14"/>
      <c r="AT141" s="239" t="s">
        <v>142</v>
      </c>
      <c r="AU141" s="239" t="s">
        <v>138</v>
      </c>
      <c r="AV141" s="14" t="s">
        <v>138</v>
      </c>
      <c r="AW141" s="14" t="s">
        <v>38</v>
      </c>
      <c r="AX141" s="14" t="s">
        <v>78</v>
      </c>
      <c r="AY141" s="239" t="s">
        <v>130</v>
      </c>
    </row>
    <row r="142" s="15" customFormat="1">
      <c r="A142" s="15"/>
      <c r="B142" s="240"/>
      <c r="C142" s="241"/>
      <c r="D142" s="214" t="s">
        <v>142</v>
      </c>
      <c r="E142" s="242" t="s">
        <v>21</v>
      </c>
      <c r="F142" s="243" t="s">
        <v>145</v>
      </c>
      <c r="G142" s="241"/>
      <c r="H142" s="244">
        <v>198.99000000000001</v>
      </c>
      <c r="I142" s="245"/>
      <c r="J142" s="241"/>
      <c r="K142" s="241"/>
      <c r="L142" s="246"/>
      <c r="M142" s="247"/>
      <c r="N142" s="248"/>
      <c r="O142" s="248"/>
      <c r="P142" s="248"/>
      <c r="Q142" s="248"/>
      <c r="R142" s="248"/>
      <c r="S142" s="248"/>
      <c r="T142" s="249"/>
      <c r="U142" s="15"/>
      <c r="V142" s="15"/>
      <c r="W142" s="15"/>
      <c r="X142" s="15"/>
      <c r="Y142" s="15"/>
      <c r="Z142" s="15"/>
      <c r="AA142" s="15"/>
      <c r="AB142" s="15"/>
      <c r="AC142" s="15"/>
      <c r="AD142" s="15"/>
      <c r="AE142" s="15"/>
      <c r="AT142" s="250" t="s">
        <v>142</v>
      </c>
      <c r="AU142" s="250" t="s">
        <v>138</v>
      </c>
      <c r="AV142" s="15" t="s">
        <v>137</v>
      </c>
      <c r="AW142" s="15" t="s">
        <v>38</v>
      </c>
      <c r="AX142" s="15" t="s">
        <v>8</v>
      </c>
      <c r="AY142" s="250" t="s">
        <v>130</v>
      </c>
    </row>
    <row r="143" s="2" customFormat="1" ht="24.15" customHeight="1">
      <c r="A143" s="39"/>
      <c r="B143" s="40"/>
      <c r="C143" s="251" t="s">
        <v>205</v>
      </c>
      <c r="D143" s="251" t="s">
        <v>173</v>
      </c>
      <c r="E143" s="252" t="s">
        <v>206</v>
      </c>
      <c r="F143" s="253" t="s">
        <v>207</v>
      </c>
      <c r="G143" s="254" t="s">
        <v>182</v>
      </c>
      <c r="H143" s="255">
        <v>202.97</v>
      </c>
      <c r="I143" s="256"/>
      <c r="J143" s="257">
        <f>ROUND(I143*H143,0)</f>
        <v>0</v>
      </c>
      <c r="K143" s="253" t="s">
        <v>136</v>
      </c>
      <c r="L143" s="258"/>
      <c r="M143" s="259" t="s">
        <v>21</v>
      </c>
      <c r="N143" s="260" t="s">
        <v>50</v>
      </c>
      <c r="O143" s="85"/>
      <c r="P143" s="210">
        <f>O143*H143</f>
        <v>0</v>
      </c>
      <c r="Q143" s="210">
        <v>0.012</v>
      </c>
      <c r="R143" s="210">
        <f>Q143*H143</f>
        <v>2.4356400000000002</v>
      </c>
      <c r="S143" s="210">
        <v>0</v>
      </c>
      <c r="T143" s="211">
        <f>S143*H143</f>
        <v>0</v>
      </c>
      <c r="U143" s="39"/>
      <c r="V143" s="39"/>
      <c r="W143" s="39"/>
      <c r="X143" s="39"/>
      <c r="Y143" s="39"/>
      <c r="Z143" s="39"/>
      <c r="AA143" s="39"/>
      <c r="AB143" s="39"/>
      <c r="AC143" s="39"/>
      <c r="AD143" s="39"/>
      <c r="AE143" s="39"/>
      <c r="AR143" s="212" t="s">
        <v>176</v>
      </c>
      <c r="AT143" s="212" t="s">
        <v>173</v>
      </c>
      <c r="AU143" s="212" t="s">
        <v>138</v>
      </c>
      <c r="AY143" s="18" t="s">
        <v>130</v>
      </c>
      <c r="BE143" s="213">
        <f>IF(N143="základní",J143,0)</f>
        <v>0</v>
      </c>
      <c r="BF143" s="213">
        <f>IF(N143="snížená",J143,0)</f>
        <v>0</v>
      </c>
      <c r="BG143" s="213">
        <f>IF(N143="zákl. přenesená",J143,0)</f>
        <v>0</v>
      </c>
      <c r="BH143" s="213">
        <f>IF(N143="sníž. přenesená",J143,0)</f>
        <v>0</v>
      </c>
      <c r="BI143" s="213">
        <f>IF(N143="nulová",J143,0)</f>
        <v>0</v>
      </c>
      <c r="BJ143" s="18" t="s">
        <v>138</v>
      </c>
      <c r="BK143" s="213">
        <f>ROUND(I143*H143,0)</f>
        <v>0</v>
      </c>
      <c r="BL143" s="18" t="s">
        <v>137</v>
      </c>
      <c r="BM143" s="212" t="s">
        <v>208</v>
      </c>
    </row>
    <row r="144" s="14" customFormat="1">
      <c r="A144" s="14"/>
      <c r="B144" s="229"/>
      <c r="C144" s="230"/>
      <c r="D144" s="214" t="s">
        <v>142</v>
      </c>
      <c r="E144" s="230"/>
      <c r="F144" s="232" t="s">
        <v>209</v>
      </c>
      <c r="G144" s="230"/>
      <c r="H144" s="233">
        <v>202.97</v>
      </c>
      <c r="I144" s="234"/>
      <c r="J144" s="230"/>
      <c r="K144" s="230"/>
      <c r="L144" s="235"/>
      <c r="M144" s="236"/>
      <c r="N144" s="237"/>
      <c r="O144" s="237"/>
      <c r="P144" s="237"/>
      <c r="Q144" s="237"/>
      <c r="R144" s="237"/>
      <c r="S144" s="237"/>
      <c r="T144" s="238"/>
      <c r="U144" s="14"/>
      <c r="V144" s="14"/>
      <c r="W144" s="14"/>
      <c r="X144" s="14"/>
      <c r="Y144" s="14"/>
      <c r="Z144" s="14"/>
      <c r="AA144" s="14"/>
      <c r="AB144" s="14"/>
      <c r="AC144" s="14"/>
      <c r="AD144" s="14"/>
      <c r="AE144" s="14"/>
      <c r="AT144" s="239" t="s">
        <v>142</v>
      </c>
      <c r="AU144" s="239" t="s">
        <v>138</v>
      </c>
      <c r="AV144" s="14" t="s">
        <v>138</v>
      </c>
      <c r="AW144" s="14" t="s">
        <v>4</v>
      </c>
      <c r="AX144" s="14" t="s">
        <v>8</v>
      </c>
      <c r="AY144" s="239" t="s">
        <v>130</v>
      </c>
    </row>
    <row r="145" s="2" customFormat="1" ht="62.7" customHeight="1">
      <c r="A145" s="39"/>
      <c r="B145" s="40"/>
      <c r="C145" s="201" t="s">
        <v>210</v>
      </c>
      <c r="D145" s="201" t="s">
        <v>132</v>
      </c>
      <c r="E145" s="202" t="s">
        <v>211</v>
      </c>
      <c r="F145" s="203" t="s">
        <v>212</v>
      </c>
      <c r="G145" s="204" t="s">
        <v>213</v>
      </c>
      <c r="H145" s="205">
        <v>178</v>
      </c>
      <c r="I145" s="206"/>
      <c r="J145" s="207">
        <f>ROUND(I145*H145,0)</f>
        <v>0</v>
      </c>
      <c r="K145" s="203" t="s">
        <v>136</v>
      </c>
      <c r="L145" s="45"/>
      <c r="M145" s="208" t="s">
        <v>21</v>
      </c>
      <c r="N145" s="209" t="s">
        <v>50</v>
      </c>
      <c r="O145" s="85"/>
      <c r="P145" s="210">
        <f>O145*H145</f>
        <v>0</v>
      </c>
      <c r="Q145" s="210">
        <v>0.0033899999999999998</v>
      </c>
      <c r="R145" s="210">
        <f>Q145*H145</f>
        <v>0.60341999999999996</v>
      </c>
      <c r="S145" s="210">
        <v>0</v>
      </c>
      <c r="T145" s="211">
        <f>S145*H145</f>
        <v>0</v>
      </c>
      <c r="U145" s="39"/>
      <c r="V145" s="39"/>
      <c r="W145" s="39"/>
      <c r="X145" s="39"/>
      <c r="Y145" s="39"/>
      <c r="Z145" s="39"/>
      <c r="AA145" s="39"/>
      <c r="AB145" s="39"/>
      <c r="AC145" s="39"/>
      <c r="AD145" s="39"/>
      <c r="AE145" s="39"/>
      <c r="AR145" s="212" t="s">
        <v>137</v>
      </c>
      <c r="AT145" s="212" t="s">
        <v>132</v>
      </c>
      <c r="AU145" s="212" t="s">
        <v>138</v>
      </c>
      <c r="AY145" s="18" t="s">
        <v>130</v>
      </c>
      <c r="BE145" s="213">
        <f>IF(N145="základní",J145,0)</f>
        <v>0</v>
      </c>
      <c r="BF145" s="213">
        <f>IF(N145="snížená",J145,0)</f>
        <v>0</v>
      </c>
      <c r="BG145" s="213">
        <f>IF(N145="zákl. přenesená",J145,0)</f>
        <v>0</v>
      </c>
      <c r="BH145" s="213">
        <f>IF(N145="sníž. přenesená",J145,0)</f>
        <v>0</v>
      </c>
      <c r="BI145" s="213">
        <f>IF(N145="nulová",J145,0)</f>
        <v>0</v>
      </c>
      <c r="BJ145" s="18" t="s">
        <v>138</v>
      </c>
      <c r="BK145" s="213">
        <f>ROUND(I145*H145,0)</f>
        <v>0</v>
      </c>
      <c r="BL145" s="18" t="s">
        <v>137</v>
      </c>
      <c r="BM145" s="212" t="s">
        <v>214</v>
      </c>
    </row>
    <row r="146" s="2" customFormat="1">
      <c r="A146" s="39"/>
      <c r="B146" s="40"/>
      <c r="C146" s="41"/>
      <c r="D146" s="214" t="s">
        <v>140</v>
      </c>
      <c r="E146" s="41"/>
      <c r="F146" s="215" t="s">
        <v>215</v>
      </c>
      <c r="G146" s="41"/>
      <c r="H146" s="41"/>
      <c r="I146" s="216"/>
      <c r="J146" s="41"/>
      <c r="K146" s="41"/>
      <c r="L146" s="45"/>
      <c r="M146" s="217"/>
      <c r="N146" s="218"/>
      <c r="O146" s="85"/>
      <c r="P146" s="85"/>
      <c r="Q146" s="85"/>
      <c r="R146" s="85"/>
      <c r="S146" s="85"/>
      <c r="T146" s="86"/>
      <c r="U146" s="39"/>
      <c r="V146" s="39"/>
      <c r="W146" s="39"/>
      <c r="X146" s="39"/>
      <c r="Y146" s="39"/>
      <c r="Z146" s="39"/>
      <c r="AA146" s="39"/>
      <c r="AB146" s="39"/>
      <c r="AC146" s="39"/>
      <c r="AD146" s="39"/>
      <c r="AE146" s="39"/>
      <c r="AT146" s="18" t="s">
        <v>140</v>
      </c>
      <c r="AU146" s="18" t="s">
        <v>138</v>
      </c>
    </row>
    <row r="147" s="13" customFormat="1">
      <c r="A147" s="13"/>
      <c r="B147" s="219"/>
      <c r="C147" s="220"/>
      <c r="D147" s="214" t="s">
        <v>142</v>
      </c>
      <c r="E147" s="221" t="s">
        <v>21</v>
      </c>
      <c r="F147" s="222" t="s">
        <v>216</v>
      </c>
      <c r="G147" s="220"/>
      <c r="H147" s="221" t="s">
        <v>21</v>
      </c>
      <c r="I147" s="223"/>
      <c r="J147" s="220"/>
      <c r="K147" s="220"/>
      <c r="L147" s="224"/>
      <c r="M147" s="225"/>
      <c r="N147" s="226"/>
      <c r="O147" s="226"/>
      <c r="P147" s="226"/>
      <c r="Q147" s="226"/>
      <c r="R147" s="226"/>
      <c r="S147" s="226"/>
      <c r="T147" s="227"/>
      <c r="U147" s="13"/>
      <c r="V147" s="13"/>
      <c r="W147" s="13"/>
      <c r="X147" s="13"/>
      <c r="Y147" s="13"/>
      <c r="Z147" s="13"/>
      <c r="AA147" s="13"/>
      <c r="AB147" s="13"/>
      <c r="AC147" s="13"/>
      <c r="AD147" s="13"/>
      <c r="AE147" s="13"/>
      <c r="AT147" s="228" t="s">
        <v>142</v>
      </c>
      <c r="AU147" s="228" t="s">
        <v>138</v>
      </c>
      <c r="AV147" s="13" t="s">
        <v>8</v>
      </c>
      <c r="AW147" s="13" t="s">
        <v>38</v>
      </c>
      <c r="AX147" s="13" t="s">
        <v>78</v>
      </c>
      <c r="AY147" s="228" t="s">
        <v>130</v>
      </c>
    </row>
    <row r="148" s="14" customFormat="1">
      <c r="A148" s="14"/>
      <c r="B148" s="229"/>
      <c r="C148" s="230"/>
      <c r="D148" s="214" t="s">
        <v>142</v>
      </c>
      <c r="E148" s="231" t="s">
        <v>21</v>
      </c>
      <c r="F148" s="232" t="s">
        <v>217</v>
      </c>
      <c r="G148" s="230"/>
      <c r="H148" s="233">
        <v>178</v>
      </c>
      <c r="I148" s="234"/>
      <c r="J148" s="230"/>
      <c r="K148" s="230"/>
      <c r="L148" s="235"/>
      <c r="M148" s="236"/>
      <c r="N148" s="237"/>
      <c r="O148" s="237"/>
      <c r="P148" s="237"/>
      <c r="Q148" s="237"/>
      <c r="R148" s="237"/>
      <c r="S148" s="237"/>
      <c r="T148" s="238"/>
      <c r="U148" s="14"/>
      <c r="V148" s="14"/>
      <c r="W148" s="14"/>
      <c r="X148" s="14"/>
      <c r="Y148" s="14"/>
      <c r="Z148" s="14"/>
      <c r="AA148" s="14"/>
      <c r="AB148" s="14"/>
      <c r="AC148" s="14"/>
      <c r="AD148" s="14"/>
      <c r="AE148" s="14"/>
      <c r="AT148" s="239" t="s">
        <v>142</v>
      </c>
      <c r="AU148" s="239" t="s">
        <v>138</v>
      </c>
      <c r="AV148" s="14" t="s">
        <v>138</v>
      </c>
      <c r="AW148" s="14" t="s">
        <v>38</v>
      </c>
      <c r="AX148" s="14" t="s">
        <v>78</v>
      </c>
      <c r="AY148" s="239" t="s">
        <v>130</v>
      </c>
    </row>
    <row r="149" s="15" customFormat="1">
      <c r="A149" s="15"/>
      <c r="B149" s="240"/>
      <c r="C149" s="241"/>
      <c r="D149" s="214" t="s">
        <v>142</v>
      </c>
      <c r="E149" s="242" t="s">
        <v>21</v>
      </c>
      <c r="F149" s="243" t="s">
        <v>145</v>
      </c>
      <c r="G149" s="241"/>
      <c r="H149" s="244">
        <v>178</v>
      </c>
      <c r="I149" s="245"/>
      <c r="J149" s="241"/>
      <c r="K149" s="241"/>
      <c r="L149" s="246"/>
      <c r="M149" s="247"/>
      <c r="N149" s="248"/>
      <c r="O149" s="248"/>
      <c r="P149" s="248"/>
      <c r="Q149" s="248"/>
      <c r="R149" s="248"/>
      <c r="S149" s="248"/>
      <c r="T149" s="249"/>
      <c r="U149" s="15"/>
      <c r="V149" s="15"/>
      <c r="W149" s="15"/>
      <c r="X149" s="15"/>
      <c r="Y149" s="15"/>
      <c r="Z149" s="15"/>
      <c r="AA149" s="15"/>
      <c r="AB149" s="15"/>
      <c r="AC149" s="15"/>
      <c r="AD149" s="15"/>
      <c r="AE149" s="15"/>
      <c r="AT149" s="250" t="s">
        <v>142</v>
      </c>
      <c r="AU149" s="250" t="s">
        <v>138</v>
      </c>
      <c r="AV149" s="15" t="s">
        <v>137</v>
      </c>
      <c r="AW149" s="15" t="s">
        <v>38</v>
      </c>
      <c r="AX149" s="15" t="s">
        <v>8</v>
      </c>
      <c r="AY149" s="250" t="s">
        <v>130</v>
      </c>
    </row>
    <row r="150" s="2" customFormat="1" ht="24.15" customHeight="1">
      <c r="A150" s="39"/>
      <c r="B150" s="40"/>
      <c r="C150" s="251" t="s">
        <v>218</v>
      </c>
      <c r="D150" s="251" t="s">
        <v>173</v>
      </c>
      <c r="E150" s="252" t="s">
        <v>219</v>
      </c>
      <c r="F150" s="253" t="s">
        <v>220</v>
      </c>
      <c r="G150" s="254" t="s">
        <v>182</v>
      </c>
      <c r="H150" s="255">
        <v>169.09999999999999</v>
      </c>
      <c r="I150" s="256"/>
      <c r="J150" s="257">
        <f>ROUND(I150*H150,0)</f>
        <v>0</v>
      </c>
      <c r="K150" s="253" t="s">
        <v>136</v>
      </c>
      <c r="L150" s="258"/>
      <c r="M150" s="259" t="s">
        <v>21</v>
      </c>
      <c r="N150" s="260" t="s">
        <v>50</v>
      </c>
      <c r="O150" s="85"/>
      <c r="P150" s="210">
        <f>O150*H150</f>
        <v>0</v>
      </c>
      <c r="Q150" s="210">
        <v>0.0050000000000000001</v>
      </c>
      <c r="R150" s="210">
        <f>Q150*H150</f>
        <v>0.84550000000000003</v>
      </c>
      <c r="S150" s="210">
        <v>0</v>
      </c>
      <c r="T150" s="211">
        <f>S150*H150</f>
        <v>0</v>
      </c>
      <c r="U150" s="39"/>
      <c r="V150" s="39"/>
      <c r="W150" s="39"/>
      <c r="X150" s="39"/>
      <c r="Y150" s="39"/>
      <c r="Z150" s="39"/>
      <c r="AA150" s="39"/>
      <c r="AB150" s="39"/>
      <c r="AC150" s="39"/>
      <c r="AD150" s="39"/>
      <c r="AE150" s="39"/>
      <c r="AR150" s="212" t="s">
        <v>176</v>
      </c>
      <c r="AT150" s="212" t="s">
        <v>173</v>
      </c>
      <c r="AU150" s="212" t="s">
        <v>138</v>
      </c>
      <c r="AY150" s="18" t="s">
        <v>130</v>
      </c>
      <c r="BE150" s="213">
        <f>IF(N150="základní",J150,0)</f>
        <v>0</v>
      </c>
      <c r="BF150" s="213">
        <f>IF(N150="snížená",J150,0)</f>
        <v>0</v>
      </c>
      <c r="BG150" s="213">
        <f>IF(N150="zákl. přenesená",J150,0)</f>
        <v>0</v>
      </c>
      <c r="BH150" s="213">
        <f>IF(N150="sníž. přenesená",J150,0)</f>
        <v>0</v>
      </c>
      <c r="BI150" s="213">
        <f>IF(N150="nulová",J150,0)</f>
        <v>0</v>
      </c>
      <c r="BJ150" s="18" t="s">
        <v>138</v>
      </c>
      <c r="BK150" s="213">
        <f>ROUND(I150*H150,0)</f>
        <v>0</v>
      </c>
      <c r="BL150" s="18" t="s">
        <v>137</v>
      </c>
      <c r="BM150" s="212" t="s">
        <v>221</v>
      </c>
    </row>
    <row r="151" s="14" customFormat="1">
      <c r="A151" s="14"/>
      <c r="B151" s="229"/>
      <c r="C151" s="230"/>
      <c r="D151" s="214" t="s">
        <v>142</v>
      </c>
      <c r="E151" s="230"/>
      <c r="F151" s="232" t="s">
        <v>222</v>
      </c>
      <c r="G151" s="230"/>
      <c r="H151" s="233">
        <v>169.09999999999999</v>
      </c>
      <c r="I151" s="234"/>
      <c r="J151" s="230"/>
      <c r="K151" s="230"/>
      <c r="L151" s="235"/>
      <c r="M151" s="236"/>
      <c r="N151" s="237"/>
      <c r="O151" s="237"/>
      <c r="P151" s="237"/>
      <c r="Q151" s="237"/>
      <c r="R151" s="237"/>
      <c r="S151" s="237"/>
      <c r="T151" s="238"/>
      <c r="U151" s="14"/>
      <c r="V151" s="14"/>
      <c r="W151" s="14"/>
      <c r="X151" s="14"/>
      <c r="Y151" s="14"/>
      <c r="Z151" s="14"/>
      <c r="AA151" s="14"/>
      <c r="AB151" s="14"/>
      <c r="AC151" s="14"/>
      <c r="AD151" s="14"/>
      <c r="AE151" s="14"/>
      <c r="AT151" s="239" t="s">
        <v>142</v>
      </c>
      <c r="AU151" s="239" t="s">
        <v>138</v>
      </c>
      <c r="AV151" s="14" t="s">
        <v>138</v>
      </c>
      <c r="AW151" s="14" t="s">
        <v>4</v>
      </c>
      <c r="AX151" s="14" t="s">
        <v>8</v>
      </c>
      <c r="AY151" s="239" t="s">
        <v>130</v>
      </c>
    </row>
    <row r="152" s="2" customFormat="1" ht="24.15" customHeight="1">
      <c r="A152" s="39"/>
      <c r="B152" s="40"/>
      <c r="C152" s="201" t="s">
        <v>9</v>
      </c>
      <c r="D152" s="201" t="s">
        <v>132</v>
      </c>
      <c r="E152" s="202" t="s">
        <v>223</v>
      </c>
      <c r="F152" s="203" t="s">
        <v>224</v>
      </c>
      <c r="G152" s="204" t="s">
        <v>182</v>
      </c>
      <c r="H152" s="205">
        <v>342.72500000000002</v>
      </c>
      <c r="I152" s="206"/>
      <c r="J152" s="207">
        <f>ROUND(I152*H152,0)</f>
        <v>0</v>
      </c>
      <c r="K152" s="203" t="s">
        <v>136</v>
      </c>
      <c r="L152" s="45"/>
      <c r="M152" s="208" t="s">
        <v>21</v>
      </c>
      <c r="N152" s="209" t="s">
        <v>50</v>
      </c>
      <c r="O152" s="85"/>
      <c r="P152" s="210">
        <f>O152*H152</f>
        <v>0</v>
      </c>
      <c r="Q152" s="210">
        <v>0.0030000000000000001</v>
      </c>
      <c r="R152" s="210">
        <f>Q152*H152</f>
        <v>1.0281750000000001</v>
      </c>
      <c r="S152" s="210">
        <v>0</v>
      </c>
      <c r="T152" s="211">
        <f>S152*H152</f>
        <v>0</v>
      </c>
      <c r="U152" s="39"/>
      <c r="V152" s="39"/>
      <c r="W152" s="39"/>
      <c r="X152" s="39"/>
      <c r="Y152" s="39"/>
      <c r="Z152" s="39"/>
      <c r="AA152" s="39"/>
      <c r="AB152" s="39"/>
      <c r="AC152" s="39"/>
      <c r="AD152" s="39"/>
      <c r="AE152" s="39"/>
      <c r="AR152" s="212" t="s">
        <v>137</v>
      </c>
      <c r="AT152" s="212" t="s">
        <v>132</v>
      </c>
      <c r="AU152" s="212" t="s">
        <v>138</v>
      </c>
      <c r="AY152" s="18" t="s">
        <v>130</v>
      </c>
      <c r="BE152" s="213">
        <f>IF(N152="základní",J152,0)</f>
        <v>0</v>
      </c>
      <c r="BF152" s="213">
        <f>IF(N152="snížená",J152,0)</f>
        <v>0</v>
      </c>
      <c r="BG152" s="213">
        <f>IF(N152="zákl. přenesená",J152,0)</f>
        <v>0</v>
      </c>
      <c r="BH152" s="213">
        <f>IF(N152="sníž. přenesená",J152,0)</f>
        <v>0</v>
      </c>
      <c r="BI152" s="213">
        <f>IF(N152="nulová",J152,0)</f>
        <v>0</v>
      </c>
      <c r="BJ152" s="18" t="s">
        <v>138</v>
      </c>
      <c r="BK152" s="213">
        <f>ROUND(I152*H152,0)</f>
        <v>0</v>
      </c>
      <c r="BL152" s="18" t="s">
        <v>137</v>
      </c>
      <c r="BM152" s="212" t="s">
        <v>225</v>
      </c>
    </row>
    <row r="153" s="14" customFormat="1">
      <c r="A153" s="14"/>
      <c r="B153" s="229"/>
      <c r="C153" s="230"/>
      <c r="D153" s="214" t="s">
        <v>142</v>
      </c>
      <c r="E153" s="231" t="s">
        <v>21</v>
      </c>
      <c r="F153" s="232" t="s">
        <v>226</v>
      </c>
      <c r="G153" s="230"/>
      <c r="H153" s="233">
        <v>342.72500000000002</v>
      </c>
      <c r="I153" s="234"/>
      <c r="J153" s="230"/>
      <c r="K153" s="230"/>
      <c r="L153" s="235"/>
      <c r="M153" s="236"/>
      <c r="N153" s="237"/>
      <c r="O153" s="237"/>
      <c r="P153" s="237"/>
      <c r="Q153" s="237"/>
      <c r="R153" s="237"/>
      <c r="S153" s="237"/>
      <c r="T153" s="238"/>
      <c r="U153" s="14"/>
      <c r="V153" s="14"/>
      <c r="W153" s="14"/>
      <c r="X153" s="14"/>
      <c r="Y153" s="14"/>
      <c r="Z153" s="14"/>
      <c r="AA153" s="14"/>
      <c r="AB153" s="14"/>
      <c r="AC153" s="14"/>
      <c r="AD153" s="14"/>
      <c r="AE153" s="14"/>
      <c r="AT153" s="239" t="s">
        <v>142</v>
      </c>
      <c r="AU153" s="239" t="s">
        <v>138</v>
      </c>
      <c r="AV153" s="14" t="s">
        <v>138</v>
      </c>
      <c r="AW153" s="14" t="s">
        <v>38</v>
      </c>
      <c r="AX153" s="14" t="s">
        <v>78</v>
      </c>
      <c r="AY153" s="239" t="s">
        <v>130</v>
      </c>
    </row>
    <row r="154" s="15" customFormat="1">
      <c r="A154" s="15"/>
      <c r="B154" s="240"/>
      <c r="C154" s="241"/>
      <c r="D154" s="214" t="s">
        <v>142</v>
      </c>
      <c r="E154" s="242" t="s">
        <v>21</v>
      </c>
      <c r="F154" s="243" t="s">
        <v>145</v>
      </c>
      <c r="G154" s="241"/>
      <c r="H154" s="244">
        <v>342.72500000000002</v>
      </c>
      <c r="I154" s="245"/>
      <c r="J154" s="241"/>
      <c r="K154" s="241"/>
      <c r="L154" s="246"/>
      <c r="M154" s="247"/>
      <c r="N154" s="248"/>
      <c r="O154" s="248"/>
      <c r="P154" s="248"/>
      <c r="Q154" s="248"/>
      <c r="R154" s="248"/>
      <c r="S154" s="248"/>
      <c r="T154" s="249"/>
      <c r="U154" s="15"/>
      <c r="V154" s="15"/>
      <c r="W154" s="15"/>
      <c r="X154" s="15"/>
      <c r="Y154" s="15"/>
      <c r="Z154" s="15"/>
      <c r="AA154" s="15"/>
      <c r="AB154" s="15"/>
      <c r="AC154" s="15"/>
      <c r="AD154" s="15"/>
      <c r="AE154" s="15"/>
      <c r="AT154" s="250" t="s">
        <v>142</v>
      </c>
      <c r="AU154" s="250" t="s">
        <v>138</v>
      </c>
      <c r="AV154" s="15" t="s">
        <v>137</v>
      </c>
      <c r="AW154" s="15" t="s">
        <v>38</v>
      </c>
      <c r="AX154" s="15" t="s">
        <v>8</v>
      </c>
      <c r="AY154" s="250" t="s">
        <v>130</v>
      </c>
    </row>
    <row r="155" s="2" customFormat="1" ht="24.15" customHeight="1">
      <c r="A155" s="39"/>
      <c r="B155" s="40"/>
      <c r="C155" s="201" t="s">
        <v>227</v>
      </c>
      <c r="D155" s="201" t="s">
        <v>132</v>
      </c>
      <c r="E155" s="202" t="s">
        <v>228</v>
      </c>
      <c r="F155" s="203" t="s">
        <v>229</v>
      </c>
      <c r="G155" s="204" t="s">
        <v>213</v>
      </c>
      <c r="H155" s="205">
        <v>15.720000000000001</v>
      </c>
      <c r="I155" s="206"/>
      <c r="J155" s="207">
        <f>ROUND(I155*H155,0)</f>
        <v>0</v>
      </c>
      <c r="K155" s="203" t="s">
        <v>21</v>
      </c>
      <c r="L155" s="45"/>
      <c r="M155" s="208" t="s">
        <v>21</v>
      </c>
      <c r="N155" s="209" t="s">
        <v>50</v>
      </c>
      <c r="O155" s="85"/>
      <c r="P155" s="210">
        <f>O155*H155</f>
        <v>0</v>
      </c>
      <c r="Q155" s="210">
        <v>0</v>
      </c>
      <c r="R155" s="210">
        <f>Q155*H155</f>
        <v>0</v>
      </c>
      <c r="S155" s="210">
        <v>0</v>
      </c>
      <c r="T155" s="211">
        <f>S155*H155</f>
        <v>0</v>
      </c>
      <c r="U155" s="39"/>
      <c r="V155" s="39"/>
      <c r="W155" s="39"/>
      <c r="X155" s="39"/>
      <c r="Y155" s="39"/>
      <c r="Z155" s="39"/>
      <c r="AA155" s="39"/>
      <c r="AB155" s="39"/>
      <c r="AC155" s="39"/>
      <c r="AD155" s="39"/>
      <c r="AE155" s="39"/>
      <c r="AR155" s="212" t="s">
        <v>137</v>
      </c>
      <c r="AT155" s="212" t="s">
        <v>132</v>
      </c>
      <c r="AU155" s="212" t="s">
        <v>138</v>
      </c>
      <c r="AY155" s="18" t="s">
        <v>130</v>
      </c>
      <c r="BE155" s="213">
        <f>IF(N155="základní",J155,0)</f>
        <v>0</v>
      </c>
      <c r="BF155" s="213">
        <f>IF(N155="snížená",J155,0)</f>
        <v>0</v>
      </c>
      <c r="BG155" s="213">
        <f>IF(N155="zákl. přenesená",J155,0)</f>
        <v>0</v>
      </c>
      <c r="BH155" s="213">
        <f>IF(N155="sníž. přenesená",J155,0)</f>
        <v>0</v>
      </c>
      <c r="BI155" s="213">
        <f>IF(N155="nulová",J155,0)</f>
        <v>0</v>
      </c>
      <c r="BJ155" s="18" t="s">
        <v>138</v>
      </c>
      <c r="BK155" s="213">
        <f>ROUND(I155*H155,0)</f>
        <v>0</v>
      </c>
      <c r="BL155" s="18" t="s">
        <v>137</v>
      </c>
      <c r="BM155" s="212" t="s">
        <v>230</v>
      </c>
    </row>
    <row r="156" s="14" customFormat="1">
      <c r="A156" s="14"/>
      <c r="B156" s="229"/>
      <c r="C156" s="230"/>
      <c r="D156" s="214" t="s">
        <v>142</v>
      </c>
      <c r="E156" s="231" t="s">
        <v>21</v>
      </c>
      <c r="F156" s="232" t="s">
        <v>231</v>
      </c>
      <c r="G156" s="230"/>
      <c r="H156" s="233">
        <v>15.720000000000001</v>
      </c>
      <c r="I156" s="234"/>
      <c r="J156" s="230"/>
      <c r="K156" s="230"/>
      <c r="L156" s="235"/>
      <c r="M156" s="236"/>
      <c r="N156" s="237"/>
      <c r="O156" s="237"/>
      <c r="P156" s="237"/>
      <c r="Q156" s="237"/>
      <c r="R156" s="237"/>
      <c r="S156" s="237"/>
      <c r="T156" s="238"/>
      <c r="U156" s="14"/>
      <c r="V156" s="14"/>
      <c r="W156" s="14"/>
      <c r="X156" s="14"/>
      <c r="Y156" s="14"/>
      <c r="Z156" s="14"/>
      <c r="AA156" s="14"/>
      <c r="AB156" s="14"/>
      <c r="AC156" s="14"/>
      <c r="AD156" s="14"/>
      <c r="AE156" s="14"/>
      <c r="AT156" s="239" t="s">
        <v>142</v>
      </c>
      <c r="AU156" s="239" t="s">
        <v>138</v>
      </c>
      <c r="AV156" s="14" t="s">
        <v>138</v>
      </c>
      <c r="AW156" s="14" t="s">
        <v>38</v>
      </c>
      <c r="AX156" s="14" t="s">
        <v>78</v>
      </c>
      <c r="AY156" s="239" t="s">
        <v>130</v>
      </c>
    </row>
    <row r="157" s="15" customFormat="1">
      <c r="A157" s="15"/>
      <c r="B157" s="240"/>
      <c r="C157" s="241"/>
      <c r="D157" s="214" t="s">
        <v>142</v>
      </c>
      <c r="E157" s="242" t="s">
        <v>21</v>
      </c>
      <c r="F157" s="243" t="s">
        <v>145</v>
      </c>
      <c r="G157" s="241"/>
      <c r="H157" s="244">
        <v>15.720000000000001</v>
      </c>
      <c r="I157" s="245"/>
      <c r="J157" s="241"/>
      <c r="K157" s="241"/>
      <c r="L157" s="246"/>
      <c r="M157" s="247"/>
      <c r="N157" s="248"/>
      <c r="O157" s="248"/>
      <c r="P157" s="248"/>
      <c r="Q157" s="248"/>
      <c r="R157" s="248"/>
      <c r="S157" s="248"/>
      <c r="T157" s="249"/>
      <c r="U157" s="15"/>
      <c r="V157" s="15"/>
      <c r="W157" s="15"/>
      <c r="X157" s="15"/>
      <c r="Y157" s="15"/>
      <c r="Z157" s="15"/>
      <c r="AA157" s="15"/>
      <c r="AB157" s="15"/>
      <c r="AC157" s="15"/>
      <c r="AD157" s="15"/>
      <c r="AE157" s="15"/>
      <c r="AT157" s="250" t="s">
        <v>142</v>
      </c>
      <c r="AU157" s="250" t="s">
        <v>138</v>
      </c>
      <c r="AV157" s="15" t="s">
        <v>137</v>
      </c>
      <c r="AW157" s="15" t="s">
        <v>38</v>
      </c>
      <c r="AX157" s="15" t="s">
        <v>8</v>
      </c>
      <c r="AY157" s="250" t="s">
        <v>130</v>
      </c>
    </row>
    <row r="158" s="2" customFormat="1" ht="49.05" customHeight="1">
      <c r="A158" s="39"/>
      <c r="B158" s="40"/>
      <c r="C158" s="201" t="s">
        <v>232</v>
      </c>
      <c r="D158" s="201" t="s">
        <v>132</v>
      </c>
      <c r="E158" s="202" t="s">
        <v>233</v>
      </c>
      <c r="F158" s="203" t="s">
        <v>234</v>
      </c>
      <c r="G158" s="204" t="s">
        <v>182</v>
      </c>
      <c r="H158" s="205">
        <v>531.68100000000004</v>
      </c>
      <c r="I158" s="206"/>
      <c r="J158" s="207">
        <f>ROUND(I158*H158,0)</f>
        <v>0</v>
      </c>
      <c r="K158" s="203" t="s">
        <v>136</v>
      </c>
      <c r="L158" s="45"/>
      <c r="M158" s="208" t="s">
        <v>21</v>
      </c>
      <c r="N158" s="209" t="s">
        <v>50</v>
      </c>
      <c r="O158" s="85"/>
      <c r="P158" s="210">
        <f>O158*H158</f>
        <v>0</v>
      </c>
      <c r="Q158" s="210">
        <v>0.0086</v>
      </c>
      <c r="R158" s="210">
        <f>Q158*H158</f>
        <v>4.5724566000000006</v>
      </c>
      <c r="S158" s="210">
        <v>0</v>
      </c>
      <c r="T158" s="211">
        <f>S158*H158</f>
        <v>0</v>
      </c>
      <c r="U158" s="39"/>
      <c r="V158" s="39"/>
      <c r="W158" s="39"/>
      <c r="X158" s="39"/>
      <c r="Y158" s="39"/>
      <c r="Z158" s="39"/>
      <c r="AA158" s="39"/>
      <c r="AB158" s="39"/>
      <c r="AC158" s="39"/>
      <c r="AD158" s="39"/>
      <c r="AE158" s="39"/>
      <c r="AR158" s="212" t="s">
        <v>137</v>
      </c>
      <c r="AT158" s="212" t="s">
        <v>132</v>
      </c>
      <c r="AU158" s="212" t="s">
        <v>138</v>
      </c>
      <c r="AY158" s="18" t="s">
        <v>130</v>
      </c>
      <c r="BE158" s="213">
        <f>IF(N158="základní",J158,0)</f>
        <v>0</v>
      </c>
      <c r="BF158" s="213">
        <f>IF(N158="snížená",J158,0)</f>
        <v>0</v>
      </c>
      <c r="BG158" s="213">
        <f>IF(N158="zákl. přenesená",J158,0)</f>
        <v>0</v>
      </c>
      <c r="BH158" s="213">
        <f>IF(N158="sníž. přenesená",J158,0)</f>
        <v>0</v>
      </c>
      <c r="BI158" s="213">
        <f>IF(N158="nulová",J158,0)</f>
        <v>0</v>
      </c>
      <c r="BJ158" s="18" t="s">
        <v>138</v>
      </c>
      <c r="BK158" s="213">
        <f>ROUND(I158*H158,0)</f>
        <v>0</v>
      </c>
      <c r="BL158" s="18" t="s">
        <v>137</v>
      </c>
      <c r="BM158" s="212" t="s">
        <v>235</v>
      </c>
    </row>
    <row r="159" s="2" customFormat="1">
      <c r="A159" s="39"/>
      <c r="B159" s="40"/>
      <c r="C159" s="41"/>
      <c r="D159" s="214" t="s">
        <v>140</v>
      </c>
      <c r="E159" s="41"/>
      <c r="F159" s="215" t="s">
        <v>184</v>
      </c>
      <c r="G159" s="41"/>
      <c r="H159" s="41"/>
      <c r="I159" s="216"/>
      <c r="J159" s="41"/>
      <c r="K159" s="41"/>
      <c r="L159" s="45"/>
      <c r="M159" s="217"/>
      <c r="N159" s="218"/>
      <c r="O159" s="85"/>
      <c r="P159" s="85"/>
      <c r="Q159" s="85"/>
      <c r="R159" s="85"/>
      <c r="S159" s="85"/>
      <c r="T159" s="86"/>
      <c r="U159" s="39"/>
      <c r="V159" s="39"/>
      <c r="W159" s="39"/>
      <c r="X159" s="39"/>
      <c r="Y159" s="39"/>
      <c r="Z159" s="39"/>
      <c r="AA159" s="39"/>
      <c r="AB159" s="39"/>
      <c r="AC159" s="39"/>
      <c r="AD159" s="39"/>
      <c r="AE159" s="39"/>
      <c r="AT159" s="18" t="s">
        <v>140</v>
      </c>
      <c r="AU159" s="18" t="s">
        <v>138</v>
      </c>
    </row>
    <row r="160" s="2" customFormat="1" ht="14.4" customHeight="1">
      <c r="A160" s="39"/>
      <c r="B160" s="40"/>
      <c r="C160" s="251" t="s">
        <v>236</v>
      </c>
      <c r="D160" s="251" t="s">
        <v>173</v>
      </c>
      <c r="E160" s="252" t="s">
        <v>237</v>
      </c>
      <c r="F160" s="253" t="s">
        <v>238</v>
      </c>
      <c r="G160" s="254" t="s">
        <v>182</v>
      </c>
      <c r="H160" s="255">
        <v>490.17700000000002</v>
      </c>
      <c r="I160" s="256"/>
      <c r="J160" s="257">
        <f>ROUND(I160*H160,0)</f>
        <v>0</v>
      </c>
      <c r="K160" s="253" t="s">
        <v>136</v>
      </c>
      <c r="L160" s="258"/>
      <c r="M160" s="259" t="s">
        <v>21</v>
      </c>
      <c r="N160" s="260" t="s">
        <v>50</v>
      </c>
      <c r="O160" s="85"/>
      <c r="P160" s="210">
        <f>O160*H160</f>
        <v>0</v>
      </c>
      <c r="Q160" s="210">
        <v>0.0023999999999999998</v>
      </c>
      <c r="R160" s="210">
        <f>Q160*H160</f>
        <v>1.1764247999999999</v>
      </c>
      <c r="S160" s="210">
        <v>0</v>
      </c>
      <c r="T160" s="211">
        <f>S160*H160</f>
        <v>0</v>
      </c>
      <c r="U160" s="39"/>
      <c r="V160" s="39"/>
      <c r="W160" s="39"/>
      <c r="X160" s="39"/>
      <c r="Y160" s="39"/>
      <c r="Z160" s="39"/>
      <c r="AA160" s="39"/>
      <c r="AB160" s="39"/>
      <c r="AC160" s="39"/>
      <c r="AD160" s="39"/>
      <c r="AE160" s="39"/>
      <c r="AR160" s="212" t="s">
        <v>176</v>
      </c>
      <c r="AT160" s="212" t="s">
        <v>173</v>
      </c>
      <c r="AU160" s="212" t="s">
        <v>138</v>
      </c>
      <c r="AY160" s="18" t="s">
        <v>130</v>
      </c>
      <c r="BE160" s="213">
        <f>IF(N160="základní",J160,0)</f>
        <v>0</v>
      </c>
      <c r="BF160" s="213">
        <f>IF(N160="snížená",J160,0)</f>
        <v>0</v>
      </c>
      <c r="BG160" s="213">
        <f>IF(N160="zákl. přenesená",J160,0)</f>
        <v>0</v>
      </c>
      <c r="BH160" s="213">
        <f>IF(N160="sníž. přenesená",J160,0)</f>
        <v>0</v>
      </c>
      <c r="BI160" s="213">
        <f>IF(N160="nulová",J160,0)</f>
        <v>0</v>
      </c>
      <c r="BJ160" s="18" t="s">
        <v>138</v>
      </c>
      <c r="BK160" s="213">
        <f>ROUND(I160*H160,0)</f>
        <v>0</v>
      </c>
      <c r="BL160" s="18" t="s">
        <v>137</v>
      </c>
      <c r="BM160" s="212" t="s">
        <v>239</v>
      </c>
    </row>
    <row r="161" s="14" customFormat="1">
      <c r="A161" s="14"/>
      <c r="B161" s="229"/>
      <c r="C161" s="230"/>
      <c r="D161" s="214" t="s">
        <v>142</v>
      </c>
      <c r="E161" s="231" t="s">
        <v>21</v>
      </c>
      <c r="F161" s="232" t="s">
        <v>240</v>
      </c>
      <c r="G161" s="230"/>
      <c r="H161" s="233">
        <v>569.48000000000002</v>
      </c>
      <c r="I161" s="234"/>
      <c r="J161" s="230"/>
      <c r="K161" s="230"/>
      <c r="L161" s="235"/>
      <c r="M161" s="236"/>
      <c r="N161" s="237"/>
      <c r="O161" s="237"/>
      <c r="P161" s="237"/>
      <c r="Q161" s="237"/>
      <c r="R161" s="237"/>
      <c r="S161" s="237"/>
      <c r="T161" s="238"/>
      <c r="U161" s="14"/>
      <c r="V161" s="14"/>
      <c r="W161" s="14"/>
      <c r="X161" s="14"/>
      <c r="Y161" s="14"/>
      <c r="Z161" s="14"/>
      <c r="AA161" s="14"/>
      <c r="AB161" s="14"/>
      <c r="AC161" s="14"/>
      <c r="AD161" s="14"/>
      <c r="AE161" s="14"/>
      <c r="AT161" s="239" t="s">
        <v>142</v>
      </c>
      <c r="AU161" s="239" t="s">
        <v>138</v>
      </c>
      <c r="AV161" s="14" t="s">
        <v>138</v>
      </c>
      <c r="AW161" s="14" t="s">
        <v>38</v>
      </c>
      <c r="AX161" s="14" t="s">
        <v>78</v>
      </c>
      <c r="AY161" s="239" t="s">
        <v>130</v>
      </c>
    </row>
    <row r="162" s="14" customFormat="1">
      <c r="A162" s="14"/>
      <c r="B162" s="229"/>
      <c r="C162" s="230"/>
      <c r="D162" s="214" t="s">
        <v>142</v>
      </c>
      <c r="E162" s="231" t="s">
        <v>21</v>
      </c>
      <c r="F162" s="232" t="s">
        <v>241</v>
      </c>
      <c r="G162" s="230"/>
      <c r="H162" s="233">
        <v>-94.239999999999995</v>
      </c>
      <c r="I162" s="234"/>
      <c r="J162" s="230"/>
      <c r="K162" s="230"/>
      <c r="L162" s="235"/>
      <c r="M162" s="236"/>
      <c r="N162" s="237"/>
      <c r="O162" s="237"/>
      <c r="P162" s="237"/>
      <c r="Q162" s="237"/>
      <c r="R162" s="237"/>
      <c r="S162" s="237"/>
      <c r="T162" s="238"/>
      <c r="U162" s="14"/>
      <c r="V162" s="14"/>
      <c r="W162" s="14"/>
      <c r="X162" s="14"/>
      <c r="Y162" s="14"/>
      <c r="Z162" s="14"/>
      <c r="AA162" s="14"/>
      <c r="AB162" s="14"/>
      <c r="AC162" s="14"/>
      <c r="AD162" s="14"/>
      <c r="AE162" s="14"/>
      <c r="AT162" s="239" t="s">
        <v>142</v>
      </c>
      <c r="AU162" s="239" t="s">
        <v>138</v>
      </c>
      <c r="AV162" s="14" t="s">
        <v>138</v>
      </c>
      <c r="AW162" s="14" t="s">
        <v>38</v>
      </c>
      <c r="AX162" s="14" t="s">
        <v>78</v>
      </c>
      <c r="AY162" s="239" t="s">
        <v>130</v>
      </c>
    </row>
    <row r="163" s="14" customFormat="1">
      <c r="A163" s="14"/>
      <c r="B163" s="229"/>
      <c r="C163" s="230"/>
      <c r="D163" s="214" t="s">
        <v>142</v>
      </c>
      <c r="E163" s="231" t="s">
        <v>21</v>
      </c>
      <c r="F163" s="232" t="s">
        <v>242</v>
      </c>
      <c r="G163" s="230"/>
      <c r="H163" s="233">
        <v>-8.4049999999999994</v>
      </c>
      <c r="I163" s="234"/>
      <c r="J163" s="230"/>
      <c r="K163" s="230"/>
      <c r="L163" s="235"/>
      <c r="M163" s="236"/>
      <c r="N163" s="237"/>
      <c r="O163" s="237"/>
      <c r="P163" s="237"/>
      <c r="Q163" s="237"/>
      <c r="R163" s="237"/>
      <c r="S163" s="237"/>
      <c r="T163" s="238"/>
      <c r="U163" s="14"/>
      <c r="V163" s="14"/>
      <c r="W163" s="14"/>
      <c r="X163" s="14"/>
      <c r="Y163" s="14"/>
      <c r="Z163" s="14"/>
      <c r="AA163" s="14"/>
      <c r="AB163" s="14"/>
      <c r="AC163" s="14"/>
      <c r="AD163" s="14"/>
      <c r="AE163" s="14"/>
      <c r="AT163" s="239" t="s">
        <v>142</v>
      </c>
      <c r="AU163" s="239" t="s">
        <v>138</v>
      </c>
      <c r="AV163" s="14" t="s">
        <v>138</v>
      </c>
      <c r="AW163" s="14" t="s">
        <v>38</v>
      </c>
      <c r="AX163" s="14" t="s">
        <v>78</v>
      </c>
      <c r="AY163" s="239" t="s">
        <v>130</v>
      </c>
    </row>
    <row r="164" s="15" customFormat="1">
      <c r="A164" s="15"/>
      <c r="B164" s="240"/>
      <c r="C164" s="241"/>
      <c r="D164" s="214" t="s">
        <v>142</v>
      </c>
      <c r="E164" s="242" t="s">
        <v>21</v>
      </c>
      <c r="F164" s="243" t="s">
        <v>145</v>
      </c>
      <c r="G164" s="241"/>
      <c r="H164" s="244">
        <v>466.83499999999998</v>
      </c>
      <c r="I164" s="245"/>
      <c r="J164" s="241"/>
      <c r="K164" s="241"/>
      <c r="L164" s="246"/>
      <c r="M164" s="247"/>
      <c r="N164" s="248"/>
      <c r="O164" s="248"/>
      <c r="P164" s="248"/>
      <c r="Q164" s="248"/>
      <c r="R164" s="248"/>
      <c r="S164" s="248"/>
      <c r="T164" s="249"/>
      <c r="U164" s="15"/>
      <c r="V164" s="15"/>
      <c r="W164" s="15"/>
      <c r="X164" s="15"/>
      <c r="Y164" s="15"/>
      <c r="Z164" s="15"/>
      <c r="AA164" s="15"/>
      <c r="AB164" s="15"/>
      <c r="AC164" s="15"/>
      <c r="AD164" s="15"/>
      <c r="AE164" s="15"/>
      <c r="AT164" s="250" t="s">
        <v>142</v>
      </c>
      <c r="AU164" s="250" t="s">
        <v>138</v>
      </c>
      <c r="AV164" s="15" t="s">
        <v>137</v>
      </c>
      <c r="AW164" s="15" t="s">
        <v>38</v>
      </c>
      <c r="AX164" s="15" t="s">
        <v>8</v>
      </c>
      <c r="AY164" s="250" t="s">
        <v>130</v>
      </c>
    </row>
    <row r="165" s="14" customFormat="1">
      <c r="A165" s="14"/>
      <c r="B165" s="229"/>
      <c r="C165" s="230"/>
      <c r="D165" s="214" t="s">
        <v>142</v>
      </c>
      <c r="E165" s="230"/>
      <c r="F165" s="232" t="s">
        <v>243</v>
      </c>
      <c r="G165" s="230"/>
      <c r="H165" s="233">
        <v>490.17700000000002</v>
      </c>
      <c r="I165" s="234"/>
      <c r="J165" s="230"/>
      <c r="K165" s="230"/>
      <c r="L165" s="235"/>
      <c r="M165" s="236"/>
      <c r="N165" s="237"/>
      <c r="O165" s="237"/>
      <c r="P165" s="237"/>
      <c r="Q165" s="237"/>
      <c r="R165" s="237"/>
      <c r="S165" s="237"/>
      <c r="T165" s="238"/>
      <c r="U165" s="14"/>
      <c r="V165" s="14"/>
      <c r="W165" s="14"/>
      <c r="X165" s="14"/>
      <c r="Y165" s="14"/>
      <c r="Z165" s="14"/>
      <c r="AA165" s="14"/>
      <c r="AB165" s="14"/>
      <c r="AC165" s="14"/>
      <c r="AD165" s="14"/>
      <c r="AE165" s="14"/>
      <c r="AT165" s="239" t="s">
        <v>142</v>
      </c>
      <c r="AU165" s="239" t="s">
        <v>138</v>
      </c>
      <c r="AV165" s="14" t="s">
        <v>138</v>
      </c>
      <c r="AW165" s="14" t="s">
        <v>4</v>
      </c>
      <c r="AX165" s="14" t="s">
        <v>8</v>
      </c>
      <c r="AY165" s="239" t="s">
        <v>130</v>
      </c>
    </row>
    <row r="166" s="2" customFormat="1" ht="24.15" customHeight="1">
      <c r="A166" s="39"/>
      <c r="B166" s="40"/>
      <c r="C166" s="251" t="s">
        <v>244</v>
      </c>
      <c r="D166" s="251" t="s">
        <v>173</v>
      </c>
      <c r="E166" s="252" t="s">
        <v>245</v>
      </c>
      <c r="F166" s="253" t="s">
        <v>246</v>
      </c>
      <c r="G166" s="254" t="s">
        <v>182</v>
      </c>
      <c r="H166" s="255">
        <v>68.087999999999994</v>
      </c>
      <c r="I166" s="256"/>
      <c r="J166" s="257">
        <f>ROUND(I166*H166,0)</f>
        <v>0</v>
      </c>
      <c r="K166" s="253" t="s">
        <v>136</v>
      </c>
      <c r="L166" s="258"/>
      <c r="M166" s="259" t="s">
        <v>21</v>
      </c>
      <c r="N166" s="260" t="s">
        <v>50</v>
      </c>
      <c r="O166" s="85"/>
      <c r="P166" s="210">
        <f>O166*H166</f>
        <v>0</v>
      </c>
      <c r="Q166" s="210">
        <v>0.0035999999999999999</v>
      </c>
      <c r="R166" s="210">
        <f>Q166*H166</f>
        <v>0.24511679999999997</v>
      </c>
      <c r="S166" s="210">
        <v>0</v>
      </c>
      <c r="T166" s="211">
        <f>S166*H166</f>
        <v>0</v>
      </c>
      <c r="U166" s="39"/>
      <c r="V166" s="39"/>
      <c r="W166" s="39"/>
      <c r="X166" s="39"/>
      <c r="Y166" s="39"/>
      <c r="Z166" s="39"/>
      <c r="AA166" s="39"/>
      <c r="AB166" s="39"/>
      <c r="AC166" s="39"/>
      <c r="AD166" s="39"/>
      <c r="AE166" s="39"/>
      <c r="AR166" s="212" t="s">
        <v>176</v>
      </c>
      <c r="AT166" s="212" t="s">
        <v>173</v>
      </c>
      <c r="AU166" s="212" t="s">
        <v>138</v>
      </c>
      <c r="AY166" s="18" t="s">
        <v>130</v>
      </c>
      <c r="BE166" s="213">
        <f>IF(N166="základní",J166,0)</f>
        <v>0</v>
      </c>
      <c r="BF166" s="213">
        <f>IF(N166="snížená",J166,0)</f>
        <v>0</v>
      </c>
      <c r="BG166" s="213">
        <f>IF(N166="zákl. přenesená",J166,0)</f>
        <v>0</v>
      </c>
      <c r="BH166" s="213">
        <f>IF(N166="sníž. přenesená",J166,0)</f>
        <v>0</v>
      </c>
      <c r="BI166" s="213">
        <f>IF(N166="nulová",J166,0)</f>
        <v>0</v>
      </c>
      <c r="BJ166" s="18" t="s">
        <v>138</v>
      </c>
      <c r="BK166" s="213">
        <f>ROUND(I166*H166,0)</f>
        <v>0</v>
      </c>
      <c r="BL166" s="18" t="s">
        <v>137</v>
      </c>
      <c r="BM166" s="212" t="s">
        <v>247</v>
      </c>
    </row>
    <row r="167" s="14" customFormat="1">
      <c r="A167" s="14"/>
      <c r="B167" s="229"/>
      <c r="C167" s="230"/>
      <c r="D167" s="214" t="s">
        <v>142</v>
      </c>
      <c r="E167" s="231" t="s">
        <v>21</v>
      </c>
      <c r="F167" s="232" t="s">
        <v>248</v>
      </c>
      <c r="G167" s="230"/>
      <c r="H167" s="233">
        <v>72.653999999999996</v>
      </c>
      <c r="I167" s="234"/>
      <c r="J167" s="230"/>
      <c r="K167" s="230"/>
      <c r="L167" s="235"/>
      <c r="M167" s="236"/>
      <c r="N167" s="237"/>
      <c r="O167" s="237"/>
      <c r="P167" s="237"/>
      <c r="Q167" s="237"/>
      <c r="R167" s="237"/>
      <c r="S167" s="237"/>
      <c r="T167" s="238"/>
      <c r="U167" s="14"/>
      <c r="V167" s="14"/>
      <c r="W167" s="14"/>
      <c r="X167" s="14"/>
      <c r="Y167" s="14"/>
      <c r="Z167" s="14"/>
      <c r="AA167" s="14"/>
      <c r="AB167" s="14"/>
      <c r="AC167" s="14"/>
      <c r="AD167" s="14"/>
      <c r="AE167" s="14"/>
      <c r="AT167" s="239" t="s">
        <v>142</v>
      </c>
      <c r="AU167" s="239" t="s">
        <v>138</v>
      </c>
      <c r="AV167" s="14" t="s">
        <v>138</v>
      </c>
      <c r="AW167" s="14" t="s">
        <v>38</v>
      </c>
      <c r="AX167" s="14" t="s">
        <v>78</v>
      </c>
      <c r="AY167" s="239" t="s">
        <v>130</v>
      </c>
    </row>
    <row r="168" s="14" customFormat="1">
      <c r="A168" s="14"/>
      <c r="B168" s="229"/>
      <c r="C168" s="230"/>
      <c r="D168" s="214" t="s">
        <v>142</v>
      </c>
      <c r="E168" s="231" t="s">
        <v>21</v>
      </c>
      <c r="F168" s="232" t="s">
        <v>249</v>
      </c>
      <c r="G168" s="230"/>
      <c r="H168" s="233">
        <v>-7.8079999999999998</v>
      </c>
      <c r="I168" s="234"/>
      <c r="J168" s="230"/>
      <c r="K168" s="230"/>
      <c r="L168" s="235"/>
      <c r="M168" s="236"/>
      <c r="N168" s="237"/>
      <c r="O168" s="237"/>
      <c r="P168" s="237"/>
      <c r="Q168" s="237"/>
      <c r="R168" s="237"/>
      <c r="S168" s="237"/>
      <c r="T168" s="238"/>
      <c r="U168" s="14"/>
      <c r="V168" s="14"/>
      <c r="W168" s="14"/>
      <c r="X168" s="14"/>
      <c r="Y168" s="14"/>
      <c r="Z168" s="14"/>
      <c r="AA168" s="14"/>
      <c r="AB168" s="14"/>
      <c r="AC168" s="14"/>
      <c r="AD168" s="14"/>
      <c r="AE168" s="14"/>
      <c r="AT168" s="239" t="s">
        <v>142</v>
      </c>
      <c r="AU168" s="239" t="s">
        <v>138</v>
      </c>
      <c r="AV168" s="14" t="s">
        <v>138</v>
      </c>
      <c r="AW168" s="14" t="s">
        <v>38</v>
      </c>
      <c r="AX168" s="14" t="s">
        <v>78</v>
      </c>
      <c r="AY168" s="239" t="s">
        <v>130</v>
      </c>
    </row>
    <row r="169" s="15" customFormat="1">
      <c r="A169" s="15"/>
      <c r="B169" s="240"/>
      <c r="C169" s="241"/>
      <c r="D169" s="214" t="s">
        <v>142</v>
      </c>
      <c r="E169" s="242" t="s">
        <v>21</v>
      </c>
      <c r="F169" s="243" t="s">
        <v>145</v>
      </c>
      <c r="G169" s="241"/>
      <c r="H169" s="244">
        <v>64.846000000000004</v>
      </c>
      <c r="I169" s="245"/>
      <c r="J169" s="241"/>
      <c r="K169" s="241"/>
      <c r="L169" s="246"/>
      <c r="M169" s="247"/>
      <c r="N169" s="248"/>
      <c r="O169" s="248"/>
      <c r="P169" s="248"/>
      <c r="Q169" s="248"/>
      <c r="R169" s="248"/>
      <c r="S169" s="248"/>
      <c r="T169" s="249"/>
      <c r="U169" s="15"/>
      <c r="V169" s="15"/>
      <c r="W169" s="15"/>
      <c r="X169" s="15"/>
      <c r="Y169" s="15"/>
      <c r="Z169" s="15"/>
      <c r="AA169" s="15"/>
      <c r="AB169" s="15"/>
      <c r="AC169" s="15"/>
      <c r="AD169" s="15"/>
      <c r="AE169" s="15"/>
      <c r="AT169" s="250" t="s">
        <v>142</v>
      </c>
      <c r="AU169" s="250" t="s">
        <v>138</v>
      </c>
      <c r="AV169" s="15" t="s">
        <v>137</v>
      </c>
      <c r="AW169" s="15" t="s">
        <v>38</v>
      </c>
      <c r="AX169" s="15" t="s">
        <v>8</v>
      </c>
      <c r="AY169" s="250" t="s">
        <v>130</v>
      </c>
    </row>
    <row r="170" s="14" customFormat="1">
      <c r="A170" s="14"/>
      <c r="B170" s="229"/>
      <c r="C170" s="230"/>
      <c r="D170" s="214" t="s">
        <v>142</v>
      </c>
      <c r="E170" s="230"/>
      <c r="F170" s="232" t="s">
        <v>250</v>
      </c>
      <c r="G170" s="230"/>
      <c r="H170" s="233">
        <v>68.087999999999994</v>
      </c>
      <c r="I170" s="234"/>
      <c r="J170" s="230"/>
      <c r="K170" s="230"/>
      <c r="L170" s="235"/>
      <c r="M170" s="236"/>
      <c r="N170" s="237"/>
      <c r="O170" s="237"/>
      <c r="P170" s="237"/>
      <c r="Q170" s="237"/>
      <c r="R170" s="237"/>
      <c r="S170" s="237"/>
      <c r="T170" s="238"/>
      <c r="U170" s="14"/>
      <c r="V170" s="14"/>
      <c r="W170" s="14"/>
      <c r="X170" s="14"/>
      <c r="Y170" s="14"/>
      <c r="Z170" s="14"/>
      <c r="AA170" s="14"/>
      <c r="AB170" s="14"/>
      <c r="AC170" s="14"/>
      <c r="AD170" s="14"/>
      <c r="AE170" s="14"/>
      <c r="AT170" s="239" t="s">
        <v>142</v>
      </c>
      <c r="AU170" s="239" t="s">
        <v>138</v>
      </c>
      <c r="AV170" s="14" t="s">
        <v>138</v>
      </c>
      <c r="AW170" s="14" t="s">
        <v>4</v>
      </c>
      <c r="AX170" s="14" t="s">
        <v>8</v>
      </c>
      <c r="AY170" s="239" t="s">
        <v>130</v>
      </c>
    </row>
    <row r="171" s="2" customFormat="1" ht="49.05" customHeight="1">
      <c r="A171" s="39"/>
      <c r="B171" s="40"/>
      <c r="C171" s="201" t="s">
        <v>251</v>
      </c>
      <c r="D171" s="201" t="s">
        <v>132</v>
      </c>
      <c r="E171" s="202" t="s">
        <v>252</v>
      </c>
      <c r="F171" s="203" t="s">
        <v>253</v>
      </c>
      <c r="G171" s="204" t="s">
        <v>182</v>
      </c>
      <c r="H171" s="205">
        <v>531.68100000000004</v>
      </c>
      <c r="I171" s="206"/>
      <c r="J171" s="207">
        <f>ROUND(I171*H171,0)</f>
        <v>0</v>
      </c>
      <c r="K171" s="203" t="s">
        <v>136</v>
      </c>
      <c r="L171" s="45"/>
      <c r="M171" s="208" t="s">
        <v>21</v>
      </c>
      <c r="N171" s="209" t="s">
        <v>50</v>
      </c>
      <c r="O171" s="85"/>
      <c r="P171" s="210">
        <f>O171*H171</f>
        <v>0</v>
      </c>
      <c r="Q171" s="210">
        <v>6.0000000000000002E-05</v>
      </c>
      <c r="R171" s="210">
        <f>Q171*H171</f>
        <v>0.031900860000000003</v>
      </c>
      <c r="S171" s="210">
        <v>0</v>
      </c>
      <c r="T171" s="211">
        <f>S171*H171</f>
        <v>0</v>
      </c>
      <c r="U171" s="39"/>
      <c r="V171" s="39"/>
      <c r="W171" s="39"/>
      <c r="X171" s="39"/>
      <c r="Y171" s="39"/>
      <c r="Z171" s="39"/>
      <c r="AA171" s="39"/>
      <c r="AB171" s="39"/>
      <c r="AC171" s="39"/>
      <c r="AD171" s="39"/>
      <c r="AE171" s="39"/>
      <c r="AR171" s="212" t="s">
        <v>137</v>
      </c>
      <c r="AT171" s="212" t="s">
        <v>132</v>
      </c>
      <c r="AU171" s="212" t="s">
        <v>138</v>
      </c>
      <c r="AY171" s="18" t="s">
        <v>130</v>
      </c>
      <c r="BE171" s="213">
        <f>IF(N171="základní",J171,0)</f>
        <v>0</v>
      </c>
      <c r="BF171" s="213">
        <f>IF(N171="snížená",J171,0)</f>
        <v>0</v>
      </c>
      <c r="BG171" s="213">
        <f>IF(N171="zákl. přenesená",J171,0)</f>
        <v>0</v>
      </c>
      <c r="BH171" s="213">
        <f>IF(N171="sníž. přenesená",J171,0)</f>
        <v>0</v>
      </c>
      <c r="BI171" s="213">
        <f>IF(N171="nulová",J171,0)</f>
        <v>0</v>
      </c>
      <c r="BJ171" s="18" t="s">
        <v>138</v>
      </c>
      <c r="BK171" s="213">
        <f>ROUND(I171*H171,0)</f>
        <v>0</v>
      </c>
      <c r="BL171" s="18" t="s">
        <v>137</v>
      </c>
      <c r="BM171" s="212" t="s">
        <v>254</v>
      </c>
    </row>
    <row r="172" s="2" customFormat="1">
      <c r="A172" s="39"/>
      <c r="B172" s="40"/>
      <c r="C172" s="41"/>
      <c r="D172" s="214" t="s">
        <v>140</v>
      </c>
      <c r="E172" s="41"/>
      <c r="F172" s="215" t="s">
        <v>184</v>
      </c>
      <c r="G172" s="41"/>
      <c r="H172" s="41"/>
      <c r="I172" s="216"/>
      <c r="J172" s="41"/>
      <c r="K172" s="41"/>
      <c r="L172" s="45"/>
      <c r="M172" s="217"/>
      <c r="N172" s="218"/>
      <c r="O172" s="85"/>
      <c r="P172" s="85"/>
      <c r="Q172" s="85"/>
      <c r="R172" s="85"/>
      <c r="S172" s="85"/>
      <c r="T172" s="86"/>
      <c r="U172" s="39"/>
      <c r="V172" s="39"/>
      <c r="W172" s="39"/>
      <c r="X172" s="39"/>
      <c r="Y172" s="39"/>
      <c r="Z172" s="39"/>
      <c r="AA172" s="39"/>
      <c r="AB172" s="39"/>
      <c r="AC172" s="39"/>
      <c r="AD172" s="39"/>
      <c r="AE172" s="39"/>
      <c r="AT172" s="18" t="s">
        <v>140</v>
      </c>
      <c r="AU172" s="18" t="s">
        <v>138</v>
      </c>
    </row>
    <row r="173" s="2" customFormat="1" ht="49.05" customHeight="1">
      <c r="A173" s="39"/>
      <c r="B173" s="40"/>
      <c r="C173" s="201" t="s">
        <v>7</v>
      </c>
      <c r="D173" s="201" t="s">
        <v>132</v>
      </c>
      <c r="E173" s="202" t="s">
        <v>255</v>
      </c>
      <c r="F173" s="203" t="s">
        <v>256</v>
      </c>
      <c r="G173" s="204" t="s">
        <v>213</v>
      </c>
      <c r="H173" s="205">
        <v>247.74000000000001</v>
      </c>
      <c r="I173" s="206"/>
      <c r="J173" s="207">
        <f>ROUND(I173*H173,0)</f>
        <v>0</v>
      </c>
      <c r="K173" s="203" t="s">
        <v>136</v>
      </c>
      <c r="L173" s="45"/>
      <c r="M173" s="208" t="s">
        <v>21</v>
      </c>
      <c r="N173" s="209" t="s">
        <v>50</v>
      </c>
      <c r="O173" s="85"/>
      <c r="P173" s="210">
        <f>O173*H173</f>
        <v>0</v>
      </c>
      <c r="Q173" s="210">
        <v>0.0017600000000000001</v>
      </c>
      <c r="R173" s="210">
        <f>Q173*H173</f>
        <v>0.43602240000000003</v>
      </c>
      <c r="S173" s="210">
        <v>0</v>
      </c>
      <c r="T173" s="211">
        <f>S173*H173</f>
        <v>0</v>
      </c>
      <c r="U173" s="39"/>
      <c r="V173" s="39"/>
      <c r="W173" s="39"/>
      <c r="X173" s="39"/>
      <c r="Y173" s="39"/>
      <c r="Z173" s="39"/>
      <c r="AA173" s="39"/>
      <c r="AB173" s="39"/>
      <c r="AC173" s="39"/>
      <c r="AD173" s="39"/>
      <c r="AE173" s="39"/>
      <c r="AR173" s="212" t="s">
        <v>137</v>
      </c>
      <c r="AT173" s="212" t="s">
        <v>132</v>
      </c>
      <c r="AU173" s="212" t="s">
        <v>138</v>
      </c>
      <c r="AY173" s="18" t="s">
        <v>130</v>
      </c>
      <c r="BE173" s="213">
        <f>IF(N173="základní",J173,0)</f>
        <v>0</v>
      </c>
      <c r="BF173" s="213">
        <f>IF(N173="snížená",J173,0)</f>
        <v>0</v>
      </c>
      <c r="BG173" s="213">
        <f>IF(N173="zákl. přenesená",J173,0)</f>
        <v>0</v>
      </c>
      <c r="BH173" s="213">
        <f>IF(N173="sníž. přenesená",J173,0)</f>
        <v>0</v>
      </c>
      <c r="BI173" s="213">
        <f>IF(N173="nulová",J173,0)</f>
        <v>0</v>
      </c>
      <c r="BJ173" s="18" t="s">
        <v>138</v>
      </c>
      <c r="BK173" s="213">
        <f>ROUND(I173*H173,0)</f>
        <v>0</v>
      </c>
      <c r="BL173" s="18" t="s">
        <v>137</v>
      </c>
      <c r="BM173" s="212" t="s">
        <v>257</v>
      </c>
    </row>
    <row r="174" s="2" customFormat="1">
      <c r="A174" s="39"/>
      <c r="B174" s="40"/>
      <c r="C174" s="41"/>
      <c r="D174" s="214" t="s">
        <v>140</v>
      </c>
      <c r="E174" s="41"/>
      <c r="F174" s="215" t="s">
        <v>215</v>
      </c>
      <c r="G174" s="41"/>
      <c r="H174" s="41"/>
      <c r="I174" s="216"/>
      <c r="J174" s="41"/>
      <c r="K174" s="41"/>
      <c r="L174" s="45"/>
      <c r="M174" s="217"/>
      <c r="N174" s="218"/>
      <c r="O174" s="85"/>
      <c r="P174" s="85"/>
      <c r="Q174" s="85"/>
      <c r="R174" s="85"/>
      <c r="S174" s="85"/>
      <c r="T174" s="86"/>
      <c r="U174" s="39"/>
      <c r="V174" s="39"/>
      <c r="W174" s="39"/>
      <c r="X174" s="39"/>
      <c r="Y174" s="39"/>
      <c r="Z174" s="39"/>
      <c r="AA174" s="39"/>
      <c r="AB174" s="39"/>
      <c r="AC174" s="39"/>
      <c r="AD174" s="39"/>
      <c r="AE174" s="39"/>
      <c r="AT174" s="18" t="s">
        <v>140</v>
      </c>
      <c r="AU174" s="18" t="s">
        <v>138</v>
      </c>
    </row>
    <row r="175" s="14" customFormat="1">
      <c r="A175" s="14"/>
      <c r="B175" s="229"/>
      <c r="C175" s="230"/>
      <c r="D175" s="214" t="s">
        <v>142</v>
      </c>
      <c r="E175" s="231" t="s">
        <v>21</v>
      </c>
      <c r="F175" s="232" t="s">
        <v>258</v>
      </c>
      <c r="G175" s="230"/>
      <c r="H175" s="233">
        <v>205.12000000000001</v>
      </c>
      <c r="I175" s="234"/>
      <c r="J175" s="230"/>
      <c r="K175" s="230"/>
      <c r="L175" s="235"/>
      <c r="M175" s="236"/>
      <c r="N175" s="237"/>
      <c r="O175" s="237"/>
      <c r="P175" s="237"/>
      <c r="Q175" s="237"/>
      <c r="R175" s="237"/>
      <c r="S175" s="237"/>
      <c r="T175" s="238"/>
      <c r="U175" s="14"/>
      <c r="V175" s="14"/>
      <c r="W175" s="14"/>
      <c r="X175" s="14"/>
      <c r="Y175" s="14"/>
      <c r="Z175" s="14"/>
      <c r="AA175" s="14"/>
      <c r="AB175" s="14"/>
      <c r="AC175" s="14"/>
      <c r="AD175" s="14"/>
      <c r="AE175" s="14"/>
      <c r="AT175" s="239" t="s">
        <v>142</v>
      </c>
      <c r="AU175" s="239" t="s">
        <v>138</v>
      </c>
      <c r="AV175" s="14" t="s">
        <v>138</v>
      </c>
      <c r="AW175" s="14" t="s">
        <v>38</v>
      </c>
      <c r="AX175" s="14" t="s">
        <v>78</v>
      </c>
      <c r="AY175" s="239" t="s">
        <v>130</v>
      </c>
    </row>
    <row r="176" s="14" customFormat="1">
      <c r="A176" s="14"/>
      <c r="B176" s="229"/>
      <c r="C176" s="230"/>
      <c r="D176" s="214" t="s">
        <v>142</v>
      </c>
      <c r="E176" s="231" t="s">
        <v>21</v>
      </c>
      <c r="F176" s="232" t="s">
        <v>259</v>
      </c>
      <c r="G176" s="230"/>
      <c r="H176" s="233">
        <v>17.620000000000001</v>
      </c>
      <c r="I176" s="234"/>
      <c r="J176" s="230"/>
      <c r="K176" s="230"/>
      <c r="L176" s="235"/>
      <c r="M176" s="236"/>
      <c r="N176" s="237"/>
      <c r="O176" s="237"/>
      <c r="P176" s="237"/>
      <c r="Q176" s="237"/>
      <c r="R176" s="237"/>
      <c r="S176" s="237"/>
      <c r="T176" s="238"/>
      <c r="U176" s="14"/>
      <c r="V176" s="14"/>
      <c r="W176" s="14"/>
      <c r="X176" s="14"/>
      <c r="Y176" s="14"/>
      <c r="Z176" s="14"/>
      <c r="AA176" s="14"/>
      <c r="AB176" s="14"/>
      <c r="AC176" s="14"/>
      <c r="AD176" s="14"/>
      <c r="AE176" s="14"/>
      <c r="AT176" s="239" t="s">
        <v>142</v>
      </c>
      <c r="AU176" s="239" t="s">
        <v>138</v>
      </c>
      <c r="AV176" s="14" t="s">
        <v>138</v>
      </c>
      <c r="AW176" s="14" t="s">
        <v>38</v>
      </c>
      <c r="AX176" s="14" t="s">
        <v>78</v>
      </c>
      <c r="AY176" s="239" t="s">
        <v>130</v>
      </c>
    </row>
    <row r="177" s="14" customFormat="1">
      <c r="A177" s="14"/>
      <c r="B177" s="229"/>
      <c r="C177" s="230"/>
      <c r="D177" s="214" t="s">
        <v>142</v>
      </c>
      <c r="E177" s="231" t="s">
        <v>21</v>
      </c>
      <c r="F177" s="232" t="s">
        <v>260</v>
      </c>
      <c r="G177" s="230"/>
      <c r="H177" s="233">
        <v>25</v>
      </c>
      <c r="I177" s="234"/>
      <c r="J177" s="230"/>
      <c r="K177" s="230"/>
      <c r="L177" s="235"/>
      <c r="M177" s="236"/>
      <c r="N177" s="237"/>
      <c r="O177" s="237"/>
      <c r="P177" s="237"/>
      <c r="Q177" s="237"/>
      <c r="R177" s="237"/>
      <c r="S177" s="237"/>
      <c r="T177" s="238"/>
      <c r="U177" s="14"/>
      <c r="V177" s="14"/>
      <c r="W177" s="14"/>
      <c r="X177" s="14"/>
      <c r="Y177" s="14"/>
      <c r="Z177" s="14"/>
      <c r="AA177" s="14"/>
      <c r="AB177" s="14"/>
      <c r="AC177" s="14"/>
      <c r="AD177" s="14"/>
      <c r="AE177" s="14"/>
      <c r="AT177" s="239" t="s">
        <v>142</v>
      </c>
      <c r="AU177" s="239" t="s">
        <v>138</v>
      </c>
      <c r="AV177" s="14" t="s">
        <v>138</v>
      </c>
      <c r="AW177" s="14" t="s">
        <v>38</v>
      </c>
      <c r="AX177" s="14" t="s">
        <v>78</v>
      </c>
      <c r="AY177" s="239" t="s">
        <v>130</v>
      </c>
    </row>
    <row r="178" s="15" customFormat="1">
      <c r="A178" s="15"/>
      <c r="B178" s="240"/>
      <c r="C178" s="241"/>
      <c r="D178" s="214" t="s">
        <v>142</v>
      </c>
      <c r="E178" s="242" t="s">
        <v>21</v>
      </c>
      <c r="F178" s="243" t="s">
        <v>145</v>
      </c>
      <c r="G178" s="241"/>
      <c r="H178" s="244">
        <v>247.74000000000001</v>
      </c>
      <c r="I178" s="245"/>
      <c r="J178" s="241"/>
      <c r="K178" s="241"/>
      <c r="L178" s="246"/>
      <c r="M178" s="247"/>
      <c r="N178" s="248"/>
      <c r="O178" s="248"/>
      <c r="P178" s="248"/>
      <c r="Q178" s="248"/>
      <c r="R178" s="248"/>
      <c r="S178" s="248"/>
      <c r="T178" s="249"/>
      <c r="U178" s="15"/>
      <c r="V178" s="15"/>
      <c r="W178" s="15"/>
      <c r="X178" s="15"/>
      <c r="Y178" s="15"/>
      <c r="Z178" s="15"/>
      <c r="AA178" s="15"/>
      <c r="AB178" s="15"/>
      <c r="AC178" s="15"/>
      <c r="AD178" s="15"/>
      <c r="AE178" s="15"/>
      <c r="AT178" s="250" t="s">
        <v>142</v>
      </c>
      <c r="AU178" s="250" t="s">
        <v>138</v>
      </c>
      <c r="AV178" s="15" t="s">
        <v>137</v>
      </c>
      <c r="AW178" s="15" t="s">
        <v>38</v>
      </c>
      <c r="AX178" s="15" t="s">
        <v>8</v>
      </c>
      <c r="AY178" s="250" t="s">
        <v>130</v>
      </c>
    </row>
    <row r="179" s="2" customFormat="1" ht="24.15" customHeight="1">
      <c r="A179" s="39"/>
      <c r="B179" s="40"/>
      <c r="C179" s="251" t="s">
        <v>261</v>
      </c>
      <c r="D179" s="251" t="s">
        <v>173</v>
      </c>
      <c r="E179" s="252" t="s">
        <v>262</v>
      </c>
      <c r="F179" s="253" t="s">
        <v>263</v>
      </c>
      <c r="G179" s="254" t="s">
        <v>182</v>
      </c>
      <c r="H179" s="255">
        <v>52.024999999999999</v>
      </c>
      <c r="I179" s="256"/>
      <c r="J179" s="257">
        <f>ROUND(I179*H179,0)</f>
        <v>0</v>
      </c>
      <c r="K179" s="253" t="s">
        <v>136</v>
      </c>
      <c r="L179" s="258"/>
      <c r="M179" s="259" t="s">
        <v>21</v>
      </c>
      <c r="N179" s="260" t="s">
        <v>50</v>
      </c>
      <c r="O179" s="85"/>
      <c r="P179" s="210">
        <f>O179*H179</f>
        <v>0</v>
      </c>
      <c r="Q179" s="210">
        <v>0.0035999999999999999</v>
      </c>
      <c r="R179" s="210">
        <f>Q179*H179</f>
        <v>0.18728999999999998</v>
      </c>
      <c r="S179" s="210">
        <v>0</v>
      </c>
      <c r="T179" s="211">
        <f>S179*H179</f>
        <v>0</v>
      </c>
      <c r="U179" s="39"/>
      <c r="V179" s="39"/>
      <c r="W179" s="39"/>
      <c r="X179" s="39"/>
      <c r="Y179" s="39"/>
      <c r="Z179" s="39"/>
      <c r="AA179" s="39"/>
      <c r="AB179" s="39"/>
      <c r="AC179" s="39"/>
      <c r="AD179" s="39"/>
      <c r="AE179" s="39"/>
      <c r="AR179" s="212" t="s">
        <v>176</v>
      </c>
      <c r="AT179" s="212" t="s">
        <v>173</v>
      </c>
      <c r="AU179" s="212" t="s">
        <v>138</v>
      </c>
      <c r="AY179" s="18" t="s">
        <v>130</v>
      </c>
      <c r="BE179" s="213">
        <f>IF(N179="základní",J179,0)</f>
        <v>0</v>
      </c>
      <c r="BF179" s="213">
        <f>IF(N179="snížená",J179,0)</f>
        <v>0</v>
      </c>
      <c r="BG179" s="213">
        <f>IF(N179="zákl. přenesená",J179,0)</f>
        <v>0</v>
      </c>
      <c r="BH179" s="213">
        <f>IF(N179="sníž. přenesená",J179,0)</f>
        <v>0</v>
      </c>
      <c r="BI179" s="213">
        <f>IF(N179="nulová",J179,0)</f>
        <v>0</v>
      </c>
      <c r="BJ179" s="18" t="s">
        <v>138</v>
      </c>
      <c r="BK179" s="213">
        <f>ROUND(I179*H179,0)</f>
        <v>0</v>
      </c>
      <c r="BL179" s="18" t="s">
        <v>137</v>
      </c>
      <c r="BM179" s="212" t="s">
        <v>264</v>
      </c>
    </row>
    <row r="180" s="14" customFormat="1">
      <c r="A180" s="14"/>
      <c r="B180" s="229"/>
      <c r="C180" s="230"/>
      <c r="D180" s="214" t="s">
        <v>142</v>
      </c>
      <c r="E180" s="230"/>
      <c r="F180" s="232" t="s">
        <v>265</v>
      </c>
      <c r="G180" s="230"/>
      <c r="H180" s="233">
        <v>52.024999999999999</v>
      </c>
      <c r="I180" s="234"/>
      <c r="J180" s="230"/>
      <c r="K180" s="230"/>
      <c r="L180" s="235"/>
      <c r="M180" s="236"/>
      <c r="N180" s="237"/>
      <c r="O180" s="237"/>
      <c r="P180" s="237"/>
      <c r="Q180" s="237"/>
      <c r="R180" s="237"/>
      <c r="S180" s="237"/>
      <c r="T180" s="238"/>
      <c r="U180" s="14"/>
      <c r="V180" s="14"/>
      <c r="W180" s="14"/>
      <c r="X180" s="14"/>
      <c r="Y180" s="14"/>
      <c r="Z180" s="14"/>
      <c r="AA180" s="14"/>
      <c r="AB180" s="14"/>
      <c r="AC180" s="14"/>
      <c r="AD180" s="14"/>
      <c r="AE180" s="14"/>
      <c r="AT180" s="239" t="s">
        <v>142</v>
      </c>
      <c r="AU180" s="239" t="s">
        <v>138</v>
      </c>
      <c r="AV180" s="14" t="s">
        <v>138</v>
      </c>
      <c r="AW180" s="14" t="s">
        <v>4</v>
      </c>
      <c r="AX180" s="14" t="s">
        <v>8</v>
      </c>
      <c r="AY180" s="239" t="s">
        <v>130</v>
      </c>
    </row>
    <row r="181" s="2" customFormat="1" ht="24.15" customHeight="1">
      <c r="A181" s="39"/>
      <c r="B181" s="40"/>
      <c r="C181" s="201" t="s">
        <v>266</v>
      </c>
      <c r="D181" s="201" t="s">
        <v>132</v>
      </c>
      <c r="E181" s="202" t="s">
        <v>267</v>
      </c>
      <c r="F181" s="203" t="s">
        <v>268</v>
      </c>
      <c r="G181" s="204" t="s">
        <v>213</v>
      </c>
      <c r="H181" s="205">
        <v>61.310000000000002</v>
      </c>
      <c r="I181" s="206"/>
      <c r="J181" s="207">
        <f>ROUND(I181*H181,0)</f>
        <v>0</v>
      </c>
      <c r="K181" s="203" t="s">
        <v>136</v>
      </c>
      <c r="L181" s="45"/>
      <c r="M181" s="208" t="s">
        <v>21</v>
      </c>
      <c r="N181" s="209" t="s">
        <v>50</v>
      </c>
      <c r="O181" s="85"/>
      <c r="P181" s="210">
        <f>O181*H181</f>
        <v>0</v>
      </c>
      <c r="Q181" s="210">
        <v>3.0000000000000001E-05</v>
      </c>
      <c r="R181" s="210">
        <f>Q181*H181</f>
        <v>0.0018393000000000001</v>
      </c>
      <c r="S181" s="210">
        <v>0</v>
      </c>
      <c r="T181" s="211">
        <f>S181*H181</f>
        <v>0</v>
      </c>
      <c r="U181" s="39"/>
      <c r="V181" s="39"/>
      <c r="W181" s="39"/>
      <c r="X181" s="39"/>
      <c r="Y181" s="39"/>
      <c r="Z181" s="39"/>
      <c r="AA181" s="39"/>
      <c r="AB181" s="39"/>
      <c r="AC181" s="39"/>
      <c r="AD181" s="39"/>
      <c r="AE181" s="39"/>
      <c r="AR181" s="212" t="s">
        <v>137</v>
      </c>
      <c r="AT181" s="212" t="s">
        <v>132</v>
      </c>
      <c r="AU181" s="212" t="s">
        <v>138</v>
      </c>
      <c r="AY181" s="18" t="s">
        <v>130</v>
      </c>
      <c r="BE181" s="213">
        <f>IF(N181="základní",J181,0)</f>
        <v>0</v>
      </c>
      <c r="BF181" s="213">
        <f>IF(N181="snížená",J181,0)</f>
        <v>0</v>
      </c>
      <c r="BG181" s="213">
        <f>IF(N181="zákl. přenesená",J181,0)</f>
        <v>0</v>
      </c>
      <c r="BH181" s="213">
        <f>IF(N181="sníž. přenesená",J181,0)</f>
        <v>0</v>
      </c>
      <c r="BI181" s="213">
        <f>IF(N181="nulová",J181,0)</f>
        <v>0</v>
      </c>
      <c r="BJ181" s="18" t="s">
        <v>138</v>
      </c>
      <c r="BK181" s="213">
        <f>ROUND(I181*H181,0)</f>
        <v>0</v>
      </c>
      <c r="BL181" s="18" t="s">
        <v>137</v>
      </c>
      <c r="BM181" s="212" t="s">
        <v>269</v>
      </c>
    </row>
    <row r="182" s="2" customFormat="1">
      <c r="A182" s="39"/>
      <c r="B182" s="40"/>
      <c r="C182" s="41"/>
      <c r="D182" s="214" t="s">
        <v>140</v>
      </c>
      <c r="E182" s="41"/>
      <c r="F182" s="215" t="s">
        <v>270</v>
      </c>
      <c r="G182" s="41"/>
      <c r="H182" s="41"/>
      <c r="I182" s="216"/>
      <c r="J182" s="41"/>
      <c r="K182" s="41"/>
      <c r="L182" s="45"/>
      <c r="M182" s="217"/>
      <c r="N182" s="218"/>
      <c r="O182" s="85"/>
      <c r="P182" s="85"/>
      <c r="Q182" s="85"/>
      <c r="R182" s="85"/>
      <c r="S182" s="85"/>
      <c r="T182" s="86"/>
      <c r="U182" s="39"/>
      <c r="V182" s="39"/>
      <c r="W182" s="39"/>
      <c r="X182" s="39"/>
      <c r="Y182" s="39"/>
      <c r="Z182" s="39"/>
      <c r="AA182" s="39"/>
      <c r="AB182" s="39"/>
      <c r="AC182" s="39"/>
      <c r="AD182" s="39"/>
      <c r="AE182" s="39"/>
      <c r="AT182" s="18" t="s">
        <v>140</v>
      </c>
      <c r="AU182" s="18" t="s">
        <v>138</v>
      </c>
    </row>
    <row r="183" s="14" customFormat="1">
      <c r="A183" s="14"/>
      <c r="B183" s="229"/>
      <c r="C183" s="230"/>
      <c r="D183" s="214" t="s">
        <v>142</v>
      </c>
      <c r="E183" s="231" t="s">
        <v>21</v>
      </c>
      <c r="F183" s="232" t="s">
        <v>271</v>
      </c>
      <c r="G183" s="230"/>
      <c r="H183" s="233">
        <v>61.310000000000002</v>
      </c>
      <c r="I183" s="234"/>
      <c r="J183" s="230"/>
      <c r="K183" s="230"/>
      <c r="L183" s="235"/>
      <c r="M183" s="236"/>
      <c r="N183" s="237"/>
      <c r="O183" s="237"/>
      <c r="P183" s="237"/>
      <c r="Q183" s="237"/>
      <c r="R183" s="237"/>
      <c r="S183" s="237"/>
      <c r="T183" s="238"/>
      <c r="U183" s="14"/>
      <c r="V183" s="14"/>
      <c r="W183" s="14"/>
      <c r="X183" s="14"/>
      <c r="Y183" s="14"/>
      <c r="Z183" s="14"/>
      <c r="AA183" s="14"/>
      <c r="AB183" s="14"/>
      <c r="AC183" s="14"/>
      <c r="AD183" s="14"/>
      <c r="AE183" s="14"/>
      <c r="AT183" s="239" t="s">
        <v>142</v>
      </c>
      <c r="AU183" s="239" t="s">
        <v>138</v>
      </c>
      <c r="AV183" s="14" t="s">
        <v>138</v>
      </c>
      <c r="AW183" s="14" t="s">
        <v>38</v>
      </c>
      <c r="AX183" s="14" t="s">
        <v>78</v>
      </c>
      <c r="AY183" s="239" t="s">
        <v>130</v>
      </c>
    </row>
    <row r="184" s="15" customFormat="1">
      <c r="A184" s="15"/>
      <c r="B184" s="240"/>
      <c r="C184" s="241"/>
      <c r="D184" s="214" t="s">
        <v>142</v>
      </c>
      <c r="E184" s="242" t="s">
        <v>21</v>
      </c>
      <c r="F184" s="243" t="s">
        <v>145</v>
      </c>
      <c r="G184" s="241"/>
      <c r="H184" s="244">
        <v>61.310000000000002</v>
      </c>
      <c r="I184" s="245"/>
      <c r="J184" s="241"/>
      <c r="K184" s="241"/>
      <c r="L184" s="246"/>
      <c r="M184" s="247"/>
      <c r="N184" s="248"/>
      <c r="O184" s="248"/>
      <c r="P184" s="248"/>
      <c r="Q184" s="248"/>
      <c r="R184" s="248"/>
      <c r="S184" s="248"/>
      <c r="T184" s="249"/>
      <c r="U184" s="15"/>
      <c r="V184" s="15"/>
      <c r="W184" s="15"/>
      <c r="X184" s="15"/>
      <c r="Y184" s="15"/>
      <c r="Z184" s="15"/>
      <c r="AA184" s="15"/>
      <c r="AB184" s="15"/>
      <c r="AC184" s="15"/>
      <c r="AD184" s="15"/>
      <c r="AE184" s="15"/>
      <c r="AT184" s="250" t="s">
        <v>142</v>
      </c>
      <c r="AU184" s="250" t="s">
        <v>138</v>
      </c>
      <c r="AV184" s="15" t="s">
        <v>137</v>
      </c>
      <c r="AW184" s="15" t="s">
        <v>38</v>
      </c>
      <c r="AX184" s="15" t="s">
        <v>8</v>
      </c>
      <c r="AY184" s="250" t="s">
        <v>130</v>
      </c>
    </row>
    <row r="185" s="2" customFormat="1" ht="24.15" customHeight="1">
      <c r="A185" s="39"/>
      <c r="B185" s="40"/>
      <c r="C185" s="251" t="s">
        <v>272</v>
      </c>
      <c r="D185" s="251" t="s">
        <v>173</v>
      </c>
      <c r="E185" s="252" t="s">
        <v>273</v>
      </c>
      <c r="F185" s="253" t="s">
        <v>274</v>
      </c>
      <c r="G185" s="254" t="s">
        <v>213</v>
      </c>
      <c r="H185" s="255">
        <v>64.376000000000005</v>
      </c>
      <c r="I185" s="256"/>
      <c r="J185" s="257">
        <f>ROUND(I185*H185,0)</f>
        <v>0</v>
      </c>
      <c r="K185" s="253" t="s">
        <v>136</v>
      </c>
      <c r="L185" s="258"/>
      <c r="M185" s="259" t="s">
        <v>21</v>
      </c>
      <c r="N185" s="260" t="s">
        <v>50</v>
      </c>
      <c r="O185" s="85"/>
      <c r="P185" s="210">
        <f>O185*H185</f>
        <v>0</v>
      </c>
      <c r="Q185" s="210">
        <v>0.00059999999999999995</v>
      </c>
      <c r="R185" s="210">
        <f>Q185*H185</f>
        <v>0.038625599999999996</v>
      </c>
      <c r="S185" s="210">
        <v>0</v>
      </c>
      <c r="T185" s="211">
        <f>S185*H185</f>
        <v>0</v>
      </c>
      <c r="U185" s="39"/>
      <c r="V185" s="39"/>
      <c r="W185" s="39"/>
      <c r="X185" s="39"/>
      <c r="Y185" s="39"/>
      <c r="Z185" s="39"/>
      <c r="AA185" s="39"/>
      <c r="AB185" s="39"/>
      <c r="AC185" s="39"/>
      <c r="AD185" s="39"/>
      <c r="AE185" s="39"/>
      <c r="AR185" s="212" t="s">
        <v>176</v>
      </c>
      <c r="AT185" s="212" t="s">
        <v>173</v>
      </c>
      <c r="AU185" s="212" t="s">
        <v>138</v>
      </c>
      <c r="AY185" s="18" t="s">
        <v>130</v>
      </c>
      <c r="BE185" s="213">
        <f>IF(N185="základní",J185,0)</f>
        <v>0</v>
      </c>
      <c r="BF185" s="213">
        <f>IF(N185="snížená",J185,0)</f>
        <v>0</v>
      </c>
      <c r="BG185" s="213">
        <f>IF(N185="zákl. přenesená",J185,0)</f>
        <v>0</v>
      </c>
      <c r="BH185" s="213">
        <f>IF(N185="sníž. přenesená",J185,0)</f>
        <v>0</v>
      </c>
      <c r="BI185" s="213">
        <f>IF(N185="nulová",J185,0)</f>
        <v>0</v>
      </c>
      <c r="BJ185" s="18" t="s">
        <v>138</v>
      </c>
      <c r="BK185" s="213">
        <f>ROUND(I185*H185,0)</f>
        <v>0</v>
      </c>
      <c r="BL185" s="18" t="s">
        <v>137</v>
      </c>
      <c r="BM185" s="212" t="s">
        <v>275</v>
      </c>
    </row>
    <row r="186" s="14" customFormat="1">
      <c r="A186" s="14"/>
      <c r="B186" s="229"/>
      <c r="C186" s="230"/>
      <c r="D186" s="214" t="s">
        <v>142</v>
      </c>
      <c r="E186" s="230"/>
      <c r="F186" s="232" t="s">
        <v>276</v>
      </c>
      <c r="G186" s="230"/>
      <c r="H186" s="233">
        <v>64.376000000000005</v>
      </c>
      <c r="I186" s="234"/>
      <c r="J186" s="230"/>
      <c r="K186" s="230"/>
      <c r="L186" s="235"/>
      <c r="M186" s="236"/>
      <c r="N186" s="237"/>
      <c r="O186" s="237"/>
      <c r="P186" s="237"/>
      <c r="Q186" s="237"/>
      <c r="R186" s="237"/>
      <c r="S186" s="237"/>
      <c r="T186" s="238"/>
      <c r="U186" s="14"/>
      <c r="V186" s="14"/>
      <c r="W186" s="14"/>
      <c r="X186" s="14"/>
      <c r="Y186" s="14"/>
      <c r="Z186" s="14"/>
      <c r="AA186" s="14"/>
      <c r="AB186" s="14"/>
      <c r="AC186" s="14"/>
      <c r="AD186" s="14"/>
      <c r="AE186" s="14"/>
      <c r="AT186" s="239" t="s">
        <v>142</v>
      </c>
      <c r="AU186" s="239" t="s">
        <v>138</v>
      </c>
      <c r="AV186" s="14" t="s">
        <v>138</v>
      </c>
      <c r="AW186" s="14" t="s">
        <v>4</v>
      </c>
      <c r="AX186" s="14" t="s">
        <v>8</v>
      </c>
      <c r="AY186" s="239" t="s">
        <v>130</v>
      </c>
    </row>
    <row r="187" s="2" customFormat="1" ht="24.15" customHeight="1">
      <c r="A187" s="39"/>
      <c r="B187" s="40"/>
      <c r="C187" s="201" t="s">
        <v>277</v>
      </c>
      <c r="D187" s="201" t="s">
        <v>132</v>
      </c>
      <c r="E187" s="202" t="s">
        <v>278</v>
      </c>
      <c r="F187" s="203" t="s">
        <v>279</v>
      </c>
      <c r="G187" s="204" t="s">
        <v>213</v>
      </c>
      <c r="H187" s="205">
        <v>673.096</v>
      </c>
      <c r="I187" s="206"/>
      <c r="J187" s="207">
        <f>ROUND(I187*H187,0)</f>
        <v>0</v>
      </c>
      <c r="K187" s="203" t="s">
        <v>136</v>
      </c>
      <c r="L187" s="45"/>
      <c r="M187" s="208" t="s">
        <v>21</v>
      </c>
      <c r="N187" s="209" t="s">
        <v>50</v>
      </c>
      <c r="O187" s="85"/>
      <c r="P187" s="210">
        <f>O187*H187</f>
        <v>0</v>
      </c>
      <c r="Q187" s="210">
        <v>0</v>
      </c>
      <c r="R187" s="210">
        <f>Q187*H187</f>
        <v>0</v>
      </c>
      <c r="S187" s="210">
        <v>0</v>
      </c>
      <c r="T187" s="211">
        <f>S187*H187</f>
        <v>0</v>
      </c>
      <c r="U187" s="39"/>
      <c r="V187" s="39"/>
      <c r="W187" s="39"/>
      <c r="X187" s="39"/>
      <c r="Y187" s="39"/>
      <c r="Z187" s="39"/>
      <c r="AA187" s="39"/>
      <c r="AB187" s="39"/>
      <c r="AC187" s="39"/>
      <c r="AD187" s="39"/>
      <c r="AE187" s="39"/>
      <c r="AR187" s="212" t="s">
        <v>137</v>
      </c>
      <c r="AT187" s="212" t="s">
        <v>132</v>
      </c>
      <c r="AU187" s="212" t="s">
        <v>138</v>
      </c>
      <c r="AY187" s="18" t="s">
        <v>130</v>
      </c>
      <c r="BE187" s="213">
        <f>IF(N187="základní",J187,0)</f>
        <v>0</v>
      </c>
      <c r="BF187" s="213">
        <f>IF(N187="snížená",J187,0)</f>
        <v>0</v>
      </c>
      <c r="BG187" s="213">
        <f>IF(N187="zákl. přenesená",J187,0)</f>
        <v>0</v>
      </c>
      <c r="BH187" s="213">
        <f>IF(N187="sníž. přenesená",J187,0)</f>
        <v>0</v>
      </c>
      <c r="BI187" s="213">
        <f>IF(N187="nulová",J187,0)</f>
        <v>0</v>
      </c>
      <c r="BJ187" s="18" t="s">
        <v>138</v>
      </c>
      <c r="BK187" s="213">
        <f>ROUND(I187*H187,0)</f>
        <v>0</v>
      </c>
      <c r="BL187" s="18" t="s">
        <v>137</v>
      </c>
      <c r="BM187" s="212" t="s">
        <v>280</v>
      </c>
    </row>
    <row r="188" s="2" customFormat="1">
      <c r="A188" s="39"/>
      <c r="B188" s="40"/>
      <c r="C188" s="41"/>
      <c r="D188" s="214" t="s">
        <v>140</v>
      </c>
      <c r="E188" s="41"/>
      <c r="F188" s="215" t="s">
        <v>270</v>
      </c>
      <c r="G188" s="41"/>
      <c r="H188" s="41"/>
      <c r="I188" s="216"/>
      <c r="J188" s="41"/>
      <c r="K188" s="41"/>
      <c r="L188" s="45"/>
      <c r="M188" s="217"/>
      <c r="N188" s="218"/>
      <c r="O188" s="85"/>
      <c r="P188" s="85"/>
      <c r="Q188" s="85"/>
      <c r="R188" s="85"/>
      <c r="S188" s="85"/>
      <c r="T188" s="86"/>
      <c r="U188" s="39"/>
      <c r="V188" s="39"/>
      <c r="W188" s="39"/>
      <c r="X188" s="39"/>
      <c r="Y188" s="39"/>
      <c r="Z188" s="39"/>
      <c r="AA188" s="39"/>
      <c r="AB188" s="39"/>
      <c r="AC188" s="39"/>
      <c r="AD188" s="39"/>
      <c r="AE188" s="39"/>
      <c r="AT188" s="18" t="s">
        <v>140</v>
      </c>
      <c r="AU188" s="18" t="s">
        <v>138</v>
      </c>
    </row>
    <row r="189" s="2" customFormat="1" ht="24.15" customHeight="1">
      <c r="A189" s="39"/>
      <c r="B189" s="40"/>
      <c r="C189" s="251" t="s">
        <v>281</v>
      </c>
      <c r="D189" s="251" t="s">
        <v>173</v>
      </c>
      <c r="E189" s="252" t="s">
        <v>282</v>
      </c>
      <c r="F189" s="253" t="s">
        <v>283</v>
      </c>
      <c r="G189" s="254" t="s">
        <v>213</v>
      </c>
      <c r="H189" s="255">
        <v>264.661</v>
      </c>
      <c r="I189" s="256"/>
      <c r="J189" s="257">
        <f>ROUND(I189*H189,0)</f>
        <v>0</v>
      </c>
      <c r="K189" s="253" t="s">
        <v>136</v>
      </c>
      <c r="L189" s="258"/>
      <c r="M189" s="259" t="s">
        <v>21</v>
      </c>
      <c r="N189" s="260" t="s">
        <v>50</v>
      </c>
      <c r="O189" s="85"/>
      <c r="P189" s="210">
        <f>O189*H189</f>
        <v>0</v>
      </c>
      <c r="Q189" s="210">
        <v>4.0000000000000003E-05</v>
      </c>
      <c r="R189" s="210">
        <f>Q189*H189</f>
        <v>0.010586440000000001</v>
      </c>
      <c r="S189" s="210">
        <v>0</v>
      </c>
      <c r="T189" s="211">
        <f>S189*H189</f>
        <v>0</v>
      </c>
      <c r="U189" s="39"/>
      <c r="V189" s="39"/>
      <c r="W189" s="39"/>
      <c r="X189" s="39"/>
      <c r="Y189" s="39"/>
      <c r="Z189" s="39"/>
      <c r="AA189" s="39"/>
      <c r="AB189" s="39"/>
      <c r="AC189" s="39"/>
      <c r="AD189" s="39"/>
      <c r="AE189" s="39"/>
      <c r="AR189" s="212" t="s">
        <v>176</v>
      </c>
      <c r="AT189" s="212" t="s">
        <v>173</v>
      </c>
      <c r="AU189" s="212" t="s">
        <v>138</v>
      </c>
      <c r="AY189" s="18" t="s">
        <v>130</v>
      </c>
      <c r="BE189" s="213">
        <f>IF(N189="základní",J189,0)</f>
        <v>0</v>
      </c>
      <c r="BF189" s="213">
        <f>IF(N189="snížená",J189,0)</f>
        <v>0</v>
      </c>
      <c r="BG189" s="213">
        <f>IF(N189="zákl. přenesená",J189,0)</f>
        <v>0</v>
      </c>
      <c r="BH189" s="213">
        <f>IF(N189="sníž. přenesená",J189,0)</f>
        <v>0</v>
      </c>
      <c r="BI189" s="213">
        <f>IF(N189="nulová",J189,0)</f>
        <v>0</v>
      </c>
      <c r="BJ189" s="18" t="s">
        <v>138</v>
      </c>
      <c r="BK189" s="213">
        <f>ROUND(I189*H189,0)</f>
        <v>0</v>
      </c>
      <c r="BL189" s="18" t="s">
        <v>137</v>
      </c>
      <c r="BM189" s="212" t="s">
        <v>284</v>
      </c>
    </row>
    <row r="190" s="14" customFormat="1">
      <c r="A190" s="14"/>
      <c r="B190" s="229"/>
      <c r="C190" s="230"/>
      <c r="D190" s="214" t="s">
        <v>142</v>
      </c>
      <c r="E190" s="231" t="s">
        <v>21</v>
      </c>
      <c r="F190" s="232" t="s">
        <v>285</v>
      </c>
      <c r="G190" s="230"/>
      <c r="H190" s="233">
        <v>60.799999999999997</v>
      </c>
      <c r="I190" s="234"/>
      <c r="J190" s="230"/>
      <c r="K190" s="230"/>
      <c r="L190" s="235"/>
      <c r="M190" s="236"/>
      <c r="N190" s="237"/>
      <c r="O190" s="237"/>
      <c r="P190" s="237"/>
      <c r="Q190" s="237"/>
      <c r="R190" s="237"/>
      <c r="S190" s="237"/>
      <c r="T190" s="238"/>
      <c r="U190" s="14"/>
      <c r="V190" s="14"/>
      <c r="W190" s="14"/>
      <c r="X190" s="14"/>
      <c r="Y190" s="14"/>
      <c r="Z190" s="14"/>
      <c r="AA190" s="14"/>
      <c r="AB190" s="14"/>
      <c r="AC190" s="14"/>
      <c r="AD190" s="14"/>
      <c r="AE190" s="14"/>
      <c r="AT190" s="239" t="s">
        <v>142</v>
      </c>
      <c r="AU190" s="239" t="s">
        <v>138</v>
      </c>
      <c r="AV190" s="14" t="s">
        <v>138</v>
      </c>
      <c r="AW190" s="14" t="s">
        <v>38</v>
      </c>
      <c r="AX190" s="14" t="s">
        <v>78</v>
      </c>
      <c r="AY190" s="239" t="s">
        <v>130</v>
      </c>
    </row>
    <row r="191" s="14" customFormat="1">
      <c r="A191" s="14"/>
      <c r="B191" s="229"/>
      <c r="C191" s="230"/>
      <c r="D191" s="214" t="s">
        <v>142</v>
      </c>
      <c r="E191" s="231" t="s">
        <v>21</v>
      </c>
      <c r="F191" s="232" t="s">
        <v>286</v>
      </c>
      <c r="G191" s="230"/>
      <c r="H191" s="233">
        <v>172.08000000000001</v>
      </c>
      <c r="I191" s="234"/>
      <c r="J191" s="230"/>
      <c r="K191" s="230"/>
      <c r="L191" s="235"/>
      <c r="M191" s="236"/>
      <c r="N191" s="237"/>
      <c r="O191" s="237"/>
      <c r="P191" s="237"/>
      <c r="Q191" s="237"/>
      <c r="R191" s="237"/>
      <c r="S191" s="237"/>
      <c r="T191" s="238"/>
      <c r="U191" s="14"/>
      <c r="V191" s="14"/>
      <c r="W191" s="14"/>
      <c r="X191" s="14"/>
      <c r="Y191" s="14"/>
      <c r="Z191" s="14"/>
      <c r="AA191" s="14"/>
      <c r="AB191" s="14"/>
      <c r="AC191" s="14"/>
      <c r="AD191" s="14"/>
      <c r="AE191" s="14"/>
      <c r="AT191" s="239" t="s">
        <v>142</v>
      </c>
      <c r="AU191" s="239" t="s">
        <v>138</v>
      </c>
      <c r="AV191" s="14" t="s">
        <v>138</v>
      </c>
      <c r="AW191" s="14" t="s">
        <v>38</v>
      </c>
      <c r="AX191" s="14" t="s">
        <v>78</v>
      </c>
      <c r="AY191" s="239" t="s">
        <v>130</v>
      </c>
    </row>
    <row r="192" s="14" customFormat="1">
      <c r="A192" s="14"/>
      <c r="B192" s="229"/>
      <c r="C192" s="230"/>
      <c r="D192" s="214" t="s">
        <v>142</v>
      </c>
      <c r="E192" s="231" t="s">
        <v>21</v>
      </c>
      <c r="F192" s="232" t="s">
        <v>287</v>
      </c>
      <c r="G192" s="230"/>
      <c r="H192" s="233">
        <v>19.178000000000001</v>
      </c>
      <c r="I192" s="234"/>
      <c r="J192" s="230"/>
      <c r="K192" s="230"/>
      <c r="L192" s="235"/>
      <c r="M192" s="236"/>
      <c r="N192" s="237"/>
      <c r="O192" s="237"/>
      <c r="P192" s="237"/>
      <c r="Q192" s="237"/>
      <c r="R192" s="237"/>
      <c r="S192" s="237"/>
      <c r="T192" s="238"/>
      <c r="U192" s="14"/>
      <c r="V192" s="14"/>
      <c r="W192" s="14"/>
      <c r="X192" s="14"/>
      <c r="Y192" s="14"/>
      <c r="Z192" s="14"/>
      <c r="AA192" s="14"/>
      <c r="AB192" s="14"/>
      <c r="AC192" s="14"/>
      <c r="AD192" s="14"/>
      <c r="AE192" s="14"/>
      <c r="AT192" s="239" t="s">
        <v>142</v>
      </c>
      <c r="AU192" s="239" t="s">
        <v>138</v>
      </c>
      <c r="AV192" s="14" t="s">
        <v>138</v>
      </c>
      <c r="AW192" s="14" t="s">
        <v>38</v>
      </c>
      <c r="AX192" s="14" t="s">
        <v>78</v>
      </c>
      <c r="AY192" s="239" t="s">
        <v>130</v>
      </c>
    </row>
    <row r="193" s="15" customFormat="1">
      <c r="A193" s="15"/>
      <c r="B193" s="240"/>
      <c r="C193" s="241"/>
      <c r="D193" s="214" t="s">
        <v>142</v>
      </c>
      <c r="E193" s="242" t="s">
        <v>21</v>
      </c>
      <c r="F193" s="243" t="s">
        <v>145</v>
      </c>
      <c r="G193" s="241"/>
      <c r="H193" s="244">
        <v>252.05799999999999</v>
      </c>
      <c r="I193" s="245"/>
      <c r="J193" s="241"/>
      <c r="K193" s="241"/>
      <c r="L193" s="246"/>
      <c r="M193" s="247"/>
      <c r="N193" s="248"/>
      <c r="O193" s="248"/>
      <c r="P193" s="248"/>
      <c r="Q193" s="248"/>
      <c r="R193" s="248"/>
      <c r="S193" s="248"/>
      <c r="T193" s="249"/>
      <c r="U193" s="15"/>
      <c r="V193" s="15"/>
      <c r="W193" s="15"/>
      <c r="X193" s="15"/>
      <c r="Y193" s="15"/>
      <c r="Z193" s="15"/>
      <c r="AA193" s="15"/>
      <c r="AB193" s="15"/>
      <c r="AC193" s="15"/>
      <c r="AD193" s="15"/>
      <c r="AE193" s="15"/>
      <c r="AT193" s="250" t="s">
        <v>142</v>
      </c>
      <c r="AU193" s="250" t="s">
        <v>138</v>
      </c>
      <c r="AV193" s="15" t="s">
        <v>137</v>
      </c>
      <c r="AW193" s="15" t="s">
        <v>38</v>
      </c>
      <c r="AX193" s="15" t="s">
        <v>8</v>
      </c>
      <c r="AY193" s="250" t="s">
        <v>130</v>
      </c>
    </row>
    <row r="194" s="14" customFormat="1">
      <c r="A194" s="14"/>
      <c r="B194" s="229"/>
      <c r="C194" s="230"/>
      <c r="D194" s="214" t="s">
        <v>142</v>
      </c>
      <c r="E194" s="230"/>
      <c r="F194" s="232" t="s">
        <v>288</v>
      </c>
      <c r="G194" s="230"/>
      <c r="H194" s="233">
        <v>264.661</v>
      </c>
      <c r="I194" s="234"/>
      <c r="J194" s="230"/>
      <c r="K194" s="230"/>
      <c r="L194" s="235"/>
      <c r="M194" s="236"/>
      <c r="N194" s="237"/>
      <c r="O194" s="237"/>
      <c r="P194" s="237"/>
      <c r="Q194" s="237"/>
      <c r="R194" s="237"/>
      <c r="S194" s="237"/>
      <c r="T194" s="238"/>
      <c r="U194" s="14"/>
      <c r="V194" s="14"/>
      <c r="W194" s="14"/>
      <c r="X194" s="14"/>
      <c r="Y194" s="14"/>
      <c r="Z194" s="14"/>
      <c r="AA194" s="14"/>
      <c r="AB194" s="14"/>
      <c r="AC194" s="14"/>
      <c r="AD194" s="14"/>
      <c r="AE194" s="14"/>
      <c r="AT194" s="239" t="s">
        <v>142</v>
      </c>
      <c r="AU194" s="239" t="s">
        <v>138</v>
      </c>
      <c r="AV194" s="14" t="s">
        <v>138</v>
      </c>
      <c r="AW194" s="14" t="s">
        <v>4</v>
      </c>
      <c r="AX194" s="14" t="s">
        <v>8</v>
      </c>
      <c r="AY194" s="239" t="s">
        <v>130</v>
      </c>
    </row>
    <row r="195" s="2" customFormat="1" ht="24.15" customHeight="1">
      <c r="A195" s="39"/>
      <c r="B195" s="40"/>
      <c r="C195" s="251" t="s">
        <v>289</v>
      </c>
      <c r="D195" s="251" t="s">
        <v>173</v>
      </c>
      <c r="E195" s="252" t="s">
        <v>290</v>
      </c>
      <c r="F195" s="253" t="s">
        <v>291</v>
      </c>
      <c r="G195" s="254" t="s">
        <v>213</v>
      </c>
      <c r="H195" s="255">
        <v>322.43200000000002</v>
      </c>
      <c r="I195" s="256"/>
      <c r="J195" s="257">
        <f>ROUND(I195*H195,0)</f>
        <v>0</v>
      </c>
      <c r="K195" s="253" t="s">
        <v>136</v>
      </c>
      <c r="L195" s="258"/>
      <c r="M195" s="259" t="s">
        <v>21</v>
      </c>
      <c r="N195" s="260" t="s">
        <v>50</v>
      </c>
      <c r="O195" s="85"/>
      <c r="P195" s="210">
        <f>O195*H195</f>
        <v>0</v>
      </c>
      <c r="Q195" s="210">
        <v>0.00011</v>
      </c>
      <c r="R195" s="210">
        <f>Q195*H195</f>
        <v>0.035467520000000002</v>
      </c>
      <c r="S195" s="210">
        <v>0</v>
      </c>
      <c r="T195" s="211">
        <f>S195*H195</f>
        <v>0</v>
      </c>
      <c r="U195" s="39"/>
      <c r="V195" s="39"/>
      <c r="W195" s="39"/>
      <c r="X195" s="39"/>
      <c r="Y195" s="39"/>
      <c r="Z195" s="39"/>
      <c r="AA195" s="39"/>
      <c r="AB195" s="39"/>
      <c r="AC195" s="39"/>
      <c r="AD195" s="39"/>
      <c r="AE195" s="39"/>
      <c r="AR195" s="212" t="s">
        <v>176</v>
      </c>
      <c r="AT195" s="212" t="s">
        <v>173</v>
      </c>
      <c r="AU195" s="212" t="s">
        <v>138</v>
      </c>
      <c r="AY195" s="18" t="s">
        <v>130</v>
      </c>
      <c r="BE195" s="213">
        <f>IF(N195="základní",J195,0)</f>
        <v>0</v>
      </c>
      <c r="BF195" s="213">
        <f>IF(N195="snížená",J195,0)</f>
        <v>0</v>
      </c>
      <c r="BG195" s="213">
        <f>IF(N195="zákl. přenesená",J195,0)</f>
        <v>0</v>
      </c>
      <c r="BH195" s="213">
        <f>IF(N195="sníž. přenesená",J195,0)</f>
        <v>0</v>
      </c>
      <c r="BI195" s="213">
        <f>IF(N195="nulová",J195,0)</f>
        <v>0</v>
      </c>
      <c r="BJ195" s="18" t="s">
        <v>138</v>
      </c>
      <c r="BK195" s="213">
        <f>ROUND(I195*H195,0)</f>
        <v>0</v>
      </c>
      <c r="BL195" s="18" t="s">
        <v>137</v>
      </c>
      <c r="BM195" s="212" t="s">
        <v>292</v>
      </c>
    </row>
    <row r="196" s="13" customFormat="1">
      <c r="A196" s="13"/>
      <c r="B196" s="219"/>
      <c r="C196" s="220"/>
      <c r="D196" s="214" t="s">
        <v>142</v>
      </c>
      <c r="E196" s="221" t="s">
        <v>21</v>
      </c>
      <c r="F196" s="222" t="s">
        <v>293</v>
      </c>
      <c r="G196" s="220"/>
      <c r="H196" s="221" t="s">
        <v>21</v>
      </c>
      <c r="I196" s="223"/>
      <c r="J196" s="220"/>
      <c r="K196" s="220"/>
      <c r="L196" s="224"/>
      <c r="M196" s="225"/>
      <c r="N196" s="226"/>
      <c r="O196" s="226"/>
      <c r="P196" s="226"/>
      <c r="Q196" s="226"/>
      <c r="R196" s="226"/>
      <c r="S196" s="226"/>
      <c r="T196" s="227"/>
      <c r="U196" s="13"/>
      <c r="V196" s="13"/>
      <c r="W196" s="13"/>
      <c r="X196" s="13"/>
      <c r="Y196" s="13"/>
      <c r="Z196" s="13"/>
      <c r="AA196" s="13"/>
      <c r="AB196" s="13"/>
      <c r="AC196" s="13"/>
      <c r="AD196" s="13"/>
      <c r="AE196" s="13"/>
      <c r="AT196" s="228" t="s">
        <v>142</v>
      </c>
      <c r="AU196" s="228" t="s">
        <v>138</v>
      </c>
      <c r="AV196" s="13" t="s">
        <v>8</v>
      </c>
      <c r="AW196" s="13" t="s">
        <v>38</v>
      </c>
      <c r="AX196" s="13" t="s">
        <v>78</v>
      </c>
      <c r="AY196" s="228" t="s">
        <v>130</v>
      </c>
    </row>
    <row r="197" s="14" customFormat="1">
      <c r="A197" s="14"/>
      <c r="B197" s="229"/>
      <c r="C197" s="230"/>
      <c r="D197" s="214" t="s">
        <v>142</v>
      </c>
      <c r="E197" s="231" t="s">
        <v>21</v>
      </c>
      <c r="F197" s="232" t="s">
        <v>285</v>
      </c>
      <c r="G197" s="230"/>
      <c r="H197" s="233">
        <v>60.799999999999997</v>
      </c>
      <c r="I197" s="234"/>
      <c r="J197" s="230"/>
      <c r="K197" s="230"/>
      <c r="L197" s="235"/>
      <c r="M197" s="236"/>
      <c r="N197" s="237"/>
      <c r="O197" s="237"/>
      <c r="P197" s="237"/>
      <c r="Q197" s="237"/>
      <c r="R197" s="237"/>
      <c r="S197" s="237"/>
      <c r="T197" s="238"/>
      <c r="U197" s="14"/>
      <c r="V197" s="14"/>
      <c r="W197" s="14"/>
      <c r="X197" s="14"/>
      <c r="Y197" s="14"/>
      <c r="Z197" s="14"/>
      <c r="AA197" s="14"/>
      <c r="AB197" s="14"/>
      <c r="AC197" s="14"/>
      <c r="AD197" s="14"/>
      <c r="AE197" s="14"/>
      <c r="AT197" s="239" t="s">
        <v>142</v>
      </c>
      <c r="AU197" s="239" t="s">
        <v>138</v>
      </c>
      <c r="AV197" s="14" t="s">
        <v>138</v>
      </c>
      <c r="AW197" s="14" t="s">
        <v>38</v>
      </c>
      <c r="AX197" s="14" t="s">
        <v>78</v>
      </c>
      <c r="AY197" s="239" t="s">
        <v>130</v>
      </c>
    </row>
    <row r="198" s="14" customFormat="1">
      <c r="A198" s="14"/>
      <c r="B198" s="229"/>
      <c r="C198" s="230"/>
      <c r="D198" s="214" t="s">
        <v>142</v>
      </c>
      <c r="E198" s="231" t="s">
        <v>21</v>
      </c>
      <c r="F198" s="232" t="s">
        <v>286</v>
      </c>
      <c r="G198" s="230"/>
      <c r="H198" s="233">
        <v>172.08000000000001</v>
      </c>
      <c r="I198" s="234"/>
      <c r="J198" s="230"/>
      <c r="K198" s="230"/>
      <c r="L198" s="235"/>
      <c r="M198" s="236"/>
      <c r="N198" s="237"/>
      <c r="O198" s="237"/>
      <c r="P198" s="237"/>
      <c r="Q198" s="237"/>
      <c r="R198" s="237"/>
      <c r="S198" s="237"/>
      <c r="T198" s="238"/>
      <c r="U198" s="14"/>
      <c r="V198" s="14"/>
      <c r="W198" s="14"/>
      <c r="X198" s="14"/>
      <c r="Y198" s="14"/>
      <c r="Z198" s="14"/>
      <c r="AA198" s="14"/>
      <c r="AB198" s="14"/>
      <c r="AC198" s="14"/>
      <c r="AD198" s="14"/>
      <c r="AE198" s="14"/>
      <c r="AT198" s="239" t="s">
        <v>142</v>
      </c>
      <c r="AU198" s="239" t="s">
        <v>138</v>
      </c>
      <c r="AV198" s="14" t="s">
        <v>138</v>
      </c>
      <c r="AW198" s="14" t="s">
        <v>38</v>
      </c>
      <c r="AX198" s="14" t="s">
        <v>78</v>
      </c>
      <c r="AY198" s="239" t="s">
        <v>130</v>
      </c>
    </row>
    <row r="199" s="14" customFormat="1">
      <c r="A199" s="14"/>
      <c r="B199" s="229"/>
      <c r="C199" s="230"/>
      <c r="D199" s="214" t="s">
        <v>142</v>
      </c>
      <c r="E199" s="231" t="s">
        <v>21</v>
      </c>
      <c r="F199" s="232" t="s">
        <v>287</v>
      </c>
      <c r="G199" s="230"/>
      <c r="H199" s="233">
        <v>19.178000000000001</v>
      </c>
      <c r="I199" s="234"/>
      <c r="J199" s="230"/>
      <c r="K199" s="230"/>
      <c r="L199" s="235"/>
      <c r="M199" s="236"/>
      <c r="N199" s="237"/>
      <c r="O199" s="237"/>
      <c r="P199" s="237"/>
      <c r="Q199" s="237"/>
      <c r="R199" s="237"/>
      <c r="S199" s="237"/>
      <c r="T199" s="238"/>
      <c r="U199" s="14"/>
      <c r="V199" s="14"/>
      <c r="W199" s="14"/>
      <c r="X199" s="14"/>
      <c r="Y199" s="14"/>
      <c r="Z199" s="14"/>
      <c r="AA199" s="14"/>
      <c r="AB199" s="14"/>
      <c r="AC199" s="14"/>
      <c r="AD199" s="14"/>
      <c r="AE199" s="14"/>
      <c r="AT199" s="239" t="s">
        <v>142</v>
      </c>
      <c r="AU199" s="239" t="s">
        <v>138</v>
      </c>
      <c r="AV199" s="14" t="s">
        <v>138</v>
      </c>
      <c r="AW199" s="14" t="s">
        <v>38</v>
      </c>
      <c r="AX199" s="14" t="s">
        <v>78</v>
      </c>
      <c r="AY199" s="239" t="s">
        <v>130</v>
      </c>
    </row>
    <row r="200" s="14" customFormat="1">
      <c r="A200" s="14"/>
      <c r="B200" s="229"/>
      <c r="C200" s="230"/>
      <c r="D200" s="214" t="s">
        <v>142</v>
      </c>
      <c r="E200" s="231" t="s">
        <v>21</v>
      </c>
      <c r="F200" s="232" t="s">
        <v>294</v>
      </c>
      <c r="G200" s="230"/>
      <c r="H200" s="233">
        <v>55.020000000000003</v>
      </c>
      <c r="I200" s="234"/>
      <c r="J200" s="230"/>
      <c r="K200" s="230"/>
      <c r="L200" s="235"/>
      <c r="M200" s="236"/>
      <c r="N200" s="237"/>
      <c r="O200" s="237"/>
      <c r="P200" s="237"/>
      <c r="Q200" s="237"/>
      <c r="R200" s="237"/>
      <c r="S200" s="237"/>
      <c r="T200" s="238"/>
      <c r="U200" s="14"/>
      <c r="V200" s="14"/>
      <c r="W200" s="14"/>
      <c r="X200" s="14"/>
      <c r="Y200" s="14"/>
      <c r="Z200" s="14"/>
      <c r="AA200" s="14"/>
      <c r="AB200" s="14"/>
      <c r="AC200" s="14"/>
      <c r="AD200" s="14"/>
      <c r="AE200" s="14"/>
      <c r="AT200" s="239" t="s">
        <v>142</v>
      </c>
      <c r="AU200" s="239" t="s">
        <v>138</v>
      </c>
      <c r="AV200" s="14" t="s">
        <v>138</v>
      </c>
      <c r="AW200" s="14" t="s">
        <v>38</v>
      </c>
      <c r="AX200" s="14" t="s">
        <v>78</v>
      </c>
      <c r="AY200" s="239" t="s">
        <v>130</v>
      </c>
    </row>
    <row r="201" s="15" customFormat="1">
      <c r="A201" s="15"/>
      <c r="B201" s="240"/>
      <c r="C201" s="241"/>
      <c r="D201" s="214" t="s">
        <v>142</v>
      </c>
      <c r="E201" s="242" t="s">
        <v>21</v>
      </c>
      <c r="F201" s="243" t="s">
        <v>145</v>
      </c>
      <c r="G201" s="241"/>
      <c r="H201" s="244">
        <v>307.07799999999997</v>
      </c>
      <c r="I201" s="245"/>
      <c r="J201" s="241"/>
      <c r="K201" s="241"/>
      <c r="L201" s="246"/>
      <c r="M201" s="247"/>
      <c r="N201" s="248"/>
      <c r="O201" s="248"/>
      <c r="P201" s="248"/>
      <c r="Q201" s="248"/>
      <c r="R201" s="248"/>
      <c r="S201" s="248"/>
      <c r="T201" s="249"/>
      <c r="U201" s="15"/>
      <c r="V201" s="15"/>
      <c r="W201" s="15"/>
      <c r="X201" s="15"/>
      <c r="Y201" s="15"/>
      <c r="Z201" s="15"/>
      <c r="AA201" s="15"/>
      <c r="AB201" s="15"/>
      <c r="AC201" s="15"/>
      <c r="AD201" s="15"/>
      <c r="AE201" s="15"/>
      <c r="AT201" s="250" t="s">
        <v>142</v>
      </c>
      <c r="AU201" s="250" t="s">
        <v>138</v>
      </c>
      <c r="AV201" s="15" t="s">
        <v>137</v>
      </c>
      <c r="AW201" s="15" t="s">
        <v>38</v>
      </c>
      <c r="AX201" s="15" t="s">
        <v>8</v>
      </c>
      <c r="AY201" s="250" t="s">
        <v>130</v>
      </c>
    </row>
    <row r="202" s="14" customFormat="1">
      <c r="A202" s="14"/>
      <c r="B202" s="229"/>
      <c r="C202" s="230"/>
      <c r="D202" s="214" t="s">
        <v>142</v>
      </c>
      <c r="E202" s="230"/>
      <c r="F202" s="232" t="s">
        <v>295</v>
      </c>
      <c r="G202" s="230"/>
      <c r="H202" s="233">
        <v>322.43200000000002</v>
      </c>
      <c r="I202" s="234"/>
      <c r="J202" s="230"/>
      <c r="K202" s="230"/>
      <c r="L202" s="235"/>
      <c r="M202" s="236"/>
      <c r="N202" s="237"/>
      <c r="O202" s="237"/>
      <c r="P202" s="237"/>
      <c r="Q202" s="237"/>
      <c r="R202" s="237"/>
      <c r="S202" s="237"/>
      <c r="T202" s="238"/>
      <c r="U202" s="14"/>
      <c r="V202" s="14"/>
      <c r="W202" s="14"/>
      <c r="X202" s="14"/>
      <c r="Y202" s="14"/>
      <c r="Z202" s="14"/>
      <c r="AA202" s="14"/>
      <c r="AB202" s="14"/>
      <c r="AC202" s="14"/>
      <c r="AD202" s="14"/>
      <c r="AE202" s="14"/>
      <c r="AT202" s="239" t="s">
        <v>142</v>
      </c>
      <c r="AU202" s="239" t="s">
        <v>138</v>
      </c>
      <c r="AV202" s="14" t="s">
        <v>138</v>
      </c>
      <c r="AW202" s="14" t="s">
        <v>4</v>
      </c>
      <c r="AX202" s="14" t="s">
        <v>8</v>
      </c>
      <c r="AY202" s="239" t="s">
        <v>130</v>
      </c>
    </row>
    <row r="203" s="2" customFormat="1" ht="24.15" customHeight="1">
      <c r="A203" s="39"/>
      <c r="B203" s="40"/>
      <c r="C203" s="251" t="s">
        <v>296</v>
      </c>
      <c r="D203" s="251" t="s">
        <v>173</v>
      </c>
      <c r="E203" s="252" t="s">
        <v>297</v>
      </c>
      <c r="F203" s="253" t="s">
        <v>298</v>
      </c>
      <c r="G203" s="254" t="s">
        <v>213</v>
      </c>
      <c r="H203" s="255">
        <v>81.144000000000005</v>
      </c>
      <c r="I203" s="256"/>
      <c r="J203" s="257">
        <f>ROUND(I203*H203,0)</f>
        <v>0</v>
      </c>
      <c r="K203" s="253" t="s">
        <v>136</v>
      </c>
      <c r="L203" s="258"/>
      <c r="M203" s="259" t="s">
        <v>21</v>
      </c>
      <c r="N203" s="260" t="s">
        <v>50</v>
      </c>
      <c r="O203" s="85"/>
      <c r="P203" s="210">
        <f>O203*H203</f>
        <v>0</v>
      </c>
      <c r="Q203" s="210">
        <v>0.00029999999999999997</v>
      </c>
      <c r="R203" s="210">
        <f>Q203*H203</f>
        <v>0.024343199999999999</v>
      </c>
      <c r="S203" s="210">
        <v>0</v>
      </c>
      <c r="T203" s="211">
        <f>S203*H203</f>
        <v>0</v>
      </c>
      <c r="U203" s="39"/>
      <c r="V203" s="39"/>
      <c r="W203" s="39"/>
      <c r="X203" s="39"/>
      <c r="Y203" s="39"/>
      <c r="Z203" s="39"/>
      <c r="AA203" s="39"/>
      <c r="AB203" s="39"/>
      <c r="AC203" s="39"/>
      <c r="AD203" s="39"/>
      <c r="AE203" s="39"/>
      <c r="AR203" s="212" t="s">
        <v>176</v>
      </c>
      <c r="AT203" s="212" t="s">
        <v>173</v>
      </c>
      <c r="AU203" s="212" t="s">
        <v>138</v>
      </c>
      <c r="AY203" s="18" t="s">
        <v>130</v>
      </c>
      <c r="BE203" s="213">
        <f>IF(N203="základní",J203,0)</f>
        <v>0</v>
      </c>
      <c r="BF203" s="213">
        <f>IF(N203="snížená",J203,0)</f>
        <v>0</v>
      </c>
      <c r="BG203" s="213">
        <f>IF(N203="zákl. přenesená",J203,0)</f>
        <v>0</v>
      </c>
      <c r="BH203" s="213">
        <f>IF(N203="sníž. přenesená",J203,0)</f>
        <v>0</v>
      </c>
      <c r="BI203" s="213">
        <f>IF(N203="nulová",J203,0)</f>
        <v>0</v>
      </c>
      <c r="BJ203" s="18" t="s">
        <v>138</v>
      </c>
      <c r="BK203" s="213">
        <f>ROUND(I203*H203,0)</f>
        <v>0</v>
      </c>
      <c r="BL203" s="18" t="s">
        <v>137</v>
      </c>
      <c r="BM203" s="212" t="s">
        <v>299</v>
      </c>
    </row>
    <row r="204" s="14" customFormat="1">
      <c r="A204" s="14"/>
      <c r="B204" s="229"/>
      <c r="C204" s="230"/>
      <c r="D204" s="214" t="s">
        <v>142</v>
      </c>
      <c r="E204" s="231" t="s">
        <v>21</v>
      </c>
      <c r="F204" s="232" t="s">
        <v>300</v>
      </c>
      <c r="G204" s="230"/>
      <c r="H204" s="233">
        <v>77.280000000000001</v>
      </c>
      <c r="I204" s="234"/>
      <c r="J204" s="230"/>
      <c r="K204" s="230"/>
      <c r="L204" s="235"/>
      <c r="M204" s="236"/>
      <c r="N204" s="237"/>
      <c r="O204" s="237"/>
      <c r="P204" s="237"/>
      <c r="Q204" s="237"/>
      <c r="R204" s="237"/>
      <c r="S204" s="237"/>
      <c r="T204" s="238"/>
      <c r="U204" s="14"/>
      <c r="V204" s="14"/>
      <c r="W204" s="14"/>
      <c r="X204" s="14"/>
      <c r="Y204" s="14"/>
      <c r="Z204" s="14"/>
      <c r="AA204" s="14"/>
      <c r="AB204" s="14"/>
      <c r="AC204" s="14"/>
      <c r="AD204" s="14"/>
      <c r="AE204" s="14"/>
      <c r="AT204" s="239" t="s">
        <v>142</v>
      </c>
      <c r="AU204" s="239" t="s">
        <v>138</v>
      </c>
      <c r="AV204" s="14" t="s">
        <v>138</v>
      </c>
      <c r="AW204" s="14" t="s">
        <v>38</v>
      </c>
      <c r="AX204" s="14" t="s">
        <v>78</v>
      </c>
      <c r="AY204" s="239" t="s">
        <v>130</v>
      </c>
    </row>
    <row r="205" s="15" customFormat="1">
      <c r="A205" s="15"/>
      <c r="B205" s="240"/>
      <c r="C205" s="241"/>
      <c r="D205" s="214" t="s">
        <v>142</v>
      </c>
      <c r="E205" s="242" t="s">
        <v>21</v>
      </c>
      <c r="F205" s="243" t="s">
        <v>145</v>
      </c>
      <c r="G205" s="241"/>
      <c r="H205" s="244">
        <v>77.280000000000001</v>
      </c>
      <c r="I205" s="245"/>
      <c r="J205" s="241"/>
      <c r="K205" s="241"/>
      <c r="L205" s="246"/>
      <c r="M205" s="247"/>
      <c r="N205" s="248"/>
      <c r="O205" s="248"/>
      <c r="P205" s="248"/>
      <c r="Q205" s="248"/>
      <c r="R205" s="248"/>
      <c r="S205" s="248"/>
      <c r="T205" s="249"/>
      <c r="U205" s="15"/>
      <c r="V205" s="15"/>
      <c r="W205" s="15"/>
      <c r="X205" s="15"/>
      <c r="Y205" s="15"/>
      <c r="Z205" s="15"/>
      <c r="AA205" s="15"/>
      <c r="AB205" s="15"/>
      <c r="AC205" s="15"/>
      <c r="AD205" s="15"/>
      <c r="AE205" s="15"/>
      <c r="AT205" s="250" t="s">
        <v>142</v>
      </c>
      <c r="AU205" s="250" t="s">
        <v>138</v>
      </c>
      <c r="AV205" s="15" t="s">
        <v>137</v>
      </c>
      <c r="AW205" s="15" t="s">
        <v>38</v>
      </c>
      <c r="AX205" s="15" t="s">
        <v>8</v>
      </c>
      <c r="AY205" s="250" t="s">
        <v>130</v>
      </c>
    </row>
    <row r="206" s="14" customFormat="1">
      <c r="A206" s="14"/>
      <c r="B206" s="229"/>
      <c r="C206" s="230"/>
      <c r="D206" s="214" t="s">
        <v>142</v>
      </c>
      <c r="E206" s="230"/>
      <c r="F206" s="232" t="s">
        <v>301</v>
      </c>
      <c r="G206" s="230"/>
      <c r="H206" s="233">
        <v>81.144000000000005</v>
      </c>
      <c r="I206" s="234"/>
      <c r="J206" s="230"/>
      <c r="K206" s="230"/>
      <c r="L206" s="235"/>
      <c r="M206" s="236"/>
      <c r="N206" s="237"/>
      <c r="O206" s="237"/>
      <c r="P206" s="237"/>
      <c r="Q206" s="237"/>
      <c r="R206" s="237"/>
      <c r="S206" s="237"/>
      <c r="T206" s="238"/>
      <c r="U206" s="14"/>
      <c r="V206" s="14"/>
      <c r="W206" s="14"/>
      <c r="X206" s="14"/>
      <c r="Y206" s="14"/>
      <c r="Z206" s="14"/>
      <c r="AA206" s="14"/>
      <c r="AB206" s="14"/>
      <c r="AC206" s="14"/>
      <c r="AD206" s="14"/>
      <c r="AE206" s="14"/>
      <c r="AT206" s="239" t="s">
        <v>142</v>
      </c>
      <c r="AU206" s="239" t="s">
        <v>138</v>
      </c>
      <c r="AV206" s="14" t="s">
        <v>138</v>
      </c>
      <c r="AW206" s="14" t="s">
        <v>4</v>
      </c>
      <c r="AX206" s="14" t="s">
        <v>8</v>
      </c>
      <c r="AY206" s="239" t="s">
        <v>130</v>
      </c>
    </row>
    <row r="207" s="2" customFormat="1" ht="24.15" customHeight="1">
      <c r="A207" s="39"/>
      <c r="B207" s="40"/>
      <c r="C207" s="251" t="s">
        <v>302</v>
      </c>
      <c r="D207" s="251" t="s">
        <v>173</v>
      </c>
      <c r="E207" s="252" t="s">
        <v>303</v>
      </c>
      <c r="F207" s="253" t="s">
        <v>304</v>
      </c>
      <c r="G207" s="254" t="s">
        <v>213</v>
      </c>
      <c r="H207" s="255">
        <v>36.68</v>
      </c>
      <c r="I207" s="256"/>
      <c r="J207" s="257">
        <f>ROUND(I207*H207,0)</f>
        <v>0</v>
      </c>
      <c r="K207" s="253" t="s">
        <v>136</v>
      </c>
      <c r="L207" s="258"/>
      <c r="M207" s="259" t="s">
        <v>21</v>
      </c>
      <c r="N207" s="260" t="s">
        <v>50</v>
      </c>
      <c r="O207" s="85"/>
      <c r="P207" s="210">
        <f>O207*H207</f>
        <v>0</v>
      </c>
      <c r="Q207" s="210">
        <v>0.00050000000000000001</v>
      </c>
      <c r="R207" s="210">
        <f>Q207*H207</f>
        <v>0.018339999999999999</v>
      </c>
      <c r="S207" s="210">
        <v>0</v>
      </c>
      <c r="T207" s="211">
        <f>S207*H207</f>
        <v>0</v>
      </c>
      <c r="U207" s="39"/>
      <c r="V207" s="39"/>
      <c r="W207" s="39"/>
      <c r="X207" s="39"/>
      <c r="Y207" s="39"/>
      <c r="Z207" s="39"/>
      <c r="AA207" s="39"/>
      <c r="AB207" s="39"/>
      <c r="AC207" s="39"/>
      <c r="AD207" s="39"/>
      <c r="AE207" s="39"/>
      <c r="AR207" s="212" t="s">
        <v>176</v>
      </c>
      <c r="AT207" s="212" t="s">
        <v>173</v>
      </c>
      <c r="AU207" s="212" t="s">
        <v>138</v>
      </c>
      <c r="AY207" s="18" t="s">
        <v>130</v>
      </c>
      <c r="BE207" s="213">
        <f>IF(N207="základní",J207,0)</f>
        <v>0</v>
      </c>
      <c r="BF207" s="213">
        <f>IF(N207="snížená",J207,0)</f>
        <v>0</v>
      </c>
      <c r="BG207" s="213">
        <f>IF(N207="zákl. přenesená",J207,0)</f>
        <v>0</v>
      </c>
      <c r="BH207" s="213">
        <f>IF(N207="sníž. přenesená",J207,0)</f>
        <v>0</v>
      </c>
      <c r="BI207" s="213">
        <f>IF(N207="nulová",J207,0)</f>
        <v>0</v>
      </c>
      <c r="BJ207" s="18" t="s">
        <v>138</v>
      </c>
      <c r="BK207" s="213">
        <f>ROUND(I207*H207,0)</f>
        <v>0</v>
      </c>
      <c r="BL207" s="18" t="s">
        <v>137</v>
      </c>
      <c r="BM207" s="212" t="s">
        <v>305</v>
      </c>
    </row>
    <row r="208" s="14" customFormat="1">
      <c r="A208" s="14"/>
      <c r="B208" s="229"/>
      <c r="C208" s="230"/>
      <c r="D208" s="214" t="s">
        <v>142</v>
      </c>
      <c r="E208" s="231" t="s">
        <v>21</v>
      </c>
      <c r="F208" s="232" t="s">
        <v>306</v>
      </c>
      <c r="G208" s="230"/>
      <c r="H208" s="233">
        <v>36.68</v>
      </c>
      <c r="I208" s="234"/>
      <c r="J208" s="230"/>
      <c r="K208" s="230"/>
      <c r="L208" s="235"/>
      <c r="M208" s="236"/>
      <c r="N208" s="237"/>
      <c r="O208" s="237"/>
      <c r="P208" s="237"/>
      <c r="Q208" s="237"/>
      <c r="R208" s="237"/>
      <c r="S208" s="237"/>
      <c r="T208" s="238"/>
      <c r="U208" s="14"/>
      <c r="V208" s="14"/>
      <c r="W208" s="14"/>
      <c r="X208" s="14"/>
      <c r="Y208" s="14"/>
      <c r="Z208" s="14"/>
      <c r="AA208" s="14"/>
      <c r="AB208" s="14"/>
      <c r="AC208" s="14"/>
      <c r="AD208" s="14"/>
      <c r="AE208" s="14"/>
      <c r="AT208" s="239" t="s">
        <v>142</v>
      </c>
      <c r="AU208" s="239" t="s">
        <v>138</v>
      </c>
      <c r="AV208" s="14" t="s">
        <v>138</v>
      </c>
      <c r="AW208" s="14" t="s">
        <v>38</v>
      </c>
      <c r="AX208" s="14" t="s">
        <v>78</v>
      </c>
      <c r="AY208" s="239" t="s">
        <v>130</v>
      </c>
    </row>
    <row r="209" s="15" customFormat="1">
      <c r="A209" s="15"/>
      <c r="B209" s="240"/>
      <c r="C209" s="241"/>
      <c r="D209" s="214" t="s">
        <v>142</v>
      </c>
      <c r="E209" s="242" t="s">
        <v>21</v>
      </c>
      <c r="F209" s="243" t="s">
        <v>145</v>
      </c>
      <c r="G209" s="241"/>
      <c r="H209" s="244">
        <v>36.68</v>
      </c>
      <c r="I209" s="245"/>
      <c r="J209" s="241"/>
      <c r="K209" s="241"/>
      <c r="L209" s="246"/>
      <c r="M209" s="247"/>
      <c r="N209" s="248"/>
      <c r="O209" s="248"/>
      <c r="P209" s="248"/>
      <c r="Q209" s="248"/>
      <c r="R209" s="248"/>
      <c r="S209" s="248"/>
      <c r="T209" s="249"/>
      <c r="U209" s="15"/>
      <c r="V209" s="15"/>
      <c r="W209" s="15"/>
      <c r="X209" s="15"/>
      <c r="Y209" s="15"/>
      <c r="Z209" s="15"/>
      <c r="AA209" s="15"/>
      <c r="AB209" s="15"/>
      <c r="AC209" s="15"/>
      <c r="AD209" s="15"/>
      <c r="AE209" s="15"/>
      <c r="AT209" s="250" t="s">
        <v>142</v>
      </c>
      <c r="AU209" s="250" t="s">
        <v>138</v>
      </c>
      <c r="AV209" s="15" t="s">
        <v>137</v>
      </c>
      <c r="AW209" s="15" t="s">
        <v>38</v>
      </c>
      <c r="AX209" s="15" t="s">
        <v>8</v>
      </c>
      <c r="AY209" s="250" t="s">
        <v>130</v>
      </c>
    </row>
    <row r="210" s="2" customFormat="1" ht="37.8" customHeight="1">
      <c r="A210" s="39"/>
      <c r="B210" s="40"/>
      <c r="C210" s="201" t="s">
        <v>307</v>
      </c>
      <c r="D210" s="201" t="s">
        <v>132</v>
      </c>
      <c r="E210" s="202" t="s">
        <v>308</v>
      </c>
      <c r="F210" s="203" t="s">
        <v>309</v>
      </c>
      <c r="G210" s="204" t="s">
        <v>182</v>
      </c>
      <c r="H210" s="205">
        <v>39.234000000000002</v>
      </c>
      <c r="I210" s="206"/>
      <c r="J210" s="207">
        <f>ROUND(I210*H210,0)</f>
        <v>0</v>
      </c>
      <c r="K210" s="203" t="s">
        <v>136</v>
      </c>
      <c r="L210" s="45"/>
      <c r="M210" s="208" t="s">
        <v>21</v>
      </c>
      <c r="N210" s="209" t="s">
        <v>50</v>
      </c>
      <c r="O210" s="85"/>
      <c r="P210" s="210">
        <f>O210*H210</f>
        <v>0</v>
      </c>
      <c r="Q210" s="210">
        <v>0.0043800000000000002</v>
      </c>
      <c r="R210" s="210">
        <f>Q210*H210</f>
        <v>0.17184492000000001</v>
      </c>
      <c r="S210" s="210">
        <v>0</v>
      </c>
      <c r="T210" s="211">
        <f>S210*H210</f>
        <v>0</v>
      </c>
      <c r="U210" s="39"/>
      <c r="V210" s="39"/>
      <c r="W210" s="39"/>
      <c r="X210" s="39"/>
      <c r="Y210" s="39"/>
      <c r="Z210" s="39"/>
      <c r="AA210" s="39"/>
      <c r="AB210" s="39"/>
      <c r="AC210" s="39"/>
      <c r="AD210" s="39"/>
      <c r="AE210" s="39"/>
      <c r="AR210" s="212" t="s">
        <v>137</v>
      </c>
      <c r="AT210" s="212" t="s">
        <v>132</v>
      </c>
      <c r="AU210" s="212" t="s">
        <v>138</v>
      </c>
      <c r="AY210" s="18" t="s">
        <v>130</v>
      </c>
      <c r="BE210" s="213">
        <f>IF(N210="základní",J210,0)</f>
        <v>0</v>
      </c>
      <c r="BF210" s="213">
        <f>IF(N210="snížená",J210,0)</f>
        <v>0</v>
      </c>
      <c r="BG210" s="213">
        <f>IF(N210="zákl. přenesená",J210,0)</f>
        <v>0</v>
      </c>
      <c r="BH210" s="213">
        <f>IF(N210="sníž. přenesená",J210,0)</f>
        <v>0</v>
      </c>
      <c r="BI210" s="213">
        <f>IF(N210="nulová",J210,0)</f>
        <v>0</v>
      </c>
      <c r="BJ210" s="18" t="s">
        <v>138</v>
      </c>
      <c r="BK210" s="213">
        <f>ROUND(I210*H210,0)</f>
        <v>0</v>
      </c>
      <c r="BL210" s="18" t="s">
        <v>137</v>
      </c>
      <c r="BM210" s="212" t="s">
        <v>310</v>
      </c>
    </row>
    <row r="211" s="2" customFormat="1">
      <c r="A211" s="39"/>
      <c r="B211" s="40"/>
      <c r="C211" s="41"/>
      <c r="D211" s="214" t="s">
        <v>140</v>
      </c>
      <c r="E211" s="41"/>
      <c r="F211" s="215" t="s">
        <v>311</v>
      </c>
      <c r="G211" s="41"/>
      <c r="H211" s="41"/>
      <c r="I211" s="216"/>
      <c r="J211" s="41"/>
      <c r="K211" s="41"/>
      <c r="L211" s="45"/>
      <c r="M211" s="217"/>
      <c r="N211" s="218"/>
      <c r="O211" s="85"/>
      <c r="P211" s="85"/>
      <c r="Q211" s="85"/>
      <c r="R211" s="85"/>
      <c r="S211" s="85"/>
      <c r="T211" s="86"/>
      <c r="U211" s="39"/>
      <c r="V211" s="39"/>
      <c r="W211" s="39"/>
      <c r="X211" s="39"/>
      <c r="Y211" s="39"/>
      <c r="Z211" s="39"/>
      <c r="AA211" s="39"/>
      <c r="AB211" s="39"/>
      <c r="AC211" s="39"/>
      <c r="AD211" s="39"/>
      <c r="AE211" s="39"/>
      <c r="AT211" s="18" t="s">
        <v>140</v>
      </c>
      <c r="AU211" s="18" t="s">
        <v>138</v>
      </c>
    </row>
    <row r="212" s="13" customFormat="1">
      <c r="A212" s="13"/>
      <c r="B212" s="219"/>
      <c r="C212" s="220"/>
      <c r="D212" s="214" t="s">
        <v>142</v>
      </c>
      <c r="E212" s="221" t="s">
        <v>21</v>
      </c>
      <c r="F212" s="222" t="s">
        <v>312</v>
      </c>
      <c r="G212" s="220"/>
      <c r="H212" s="221" t="s">
        <v>21</v>
      </c>
      <c r="I212" s="223"/>
      <c r="J212" s="220"/>
      <c r="K212" s="220"/>
      <c r="L212" s="224"/>
      <c r="M212" s="225"/>
      <c r="N212" s="226"/>
      <c r="O212" s="226"/>
      <c r="P212" s="226"/>
      <c r="Q212" s="226"/>
      <c r="R212" s="226"/>
      <c r="S212" s="226"/>
      <c r="T212" s="227"/>
      <c r="U212" s="13"/>
      <c r="V212" s="13"/>
      <c r="W212" s="13"/>
      <c r="X212" s="13"/>
      <c r="Y212" s="13"/>
      <c r="Z212" s="13"/>
      <c r="AA212" s="13"/>
      <c r="AB212" s="13"/>
      <c r="AC212" s="13"/>
      <c r="AD212" s="13"/>
      <c r="AE212" s="13"/>
      <c r="AT212" s="228" t="s">
        <v>142</v>
      </c>
      <c r="AU212" s="228" t="s">
        <v>138</v>
      </c>
      <c r="AV212" s="13" t="s">
        <v>8</v>
      </c>
      <c r="AW212" s="13" t="s">
        <v>38</v>
      </c>
      <c r="AX212" s="13" t="s">
        <v>78</v>
      </c>
      <c r="AY212" s="228" t="s">
        <v>130</v>
      </c>
    </row>
    <row r="213" s="14" customFormat="1">
      <c r="A213" s="14"/>
      <c r="B213" s="229"/>
      <c r="C213" s="230"/>
      <c r="D213" s="214" t="s">
        <v>142</v>
      </c>
      <c r="E213" s="231" t="s">
        <v>21</v>
      </c>
      <c r="F213" s="232" t="s">
        <v>313</v>
      </c>
      <c r="G213" s="230"/>
      <c r="H213" s="233">
        <v>39.234000000000002</v>
      </c>
      <c r="I213" s="234"/>
      <c r="J213" s="230"/>
      <c r="K213" s="230"/>
      <c r="L213" s="235"/>
      <c r="M213" s="236"/>
      <c r="N213" s="237"/>
      <c r="O213" s="237"/>
      <c r="P213" s="237"/>
      <c r="Q213" s="237"/>
      <c r="R213" s="237"/>
      <c r="S213" s="237"/>
      <c r="T213" s="238"/>
      <c r="U213" s="14"/>
      <c r="V213" s="14"/>
      <c r="W213" s="14"/>
      <c r="X213" s="14"/>
      <c r="Y213" s="14"/>
      <c r="Z213" s="14"/>
      <c r="AA213" s="14"/>
      <c r="AB213" s="14"/>
      <c r="AC213" s="14"/>
      <c r="AD213" s="14"/>
      <c r="AE213" s="14"/>
      <c r="AT213" s="239" t="s">
        <v>142</v>
      </c>
      <c r="AU213" s="239" t="s">
        <v>138</v>
      </c>
      <c r="AV213" s="14" t="s">
        <v>138</v>
      </c>
      <c r="AW213" s="14" t="s">
        <v>38</v>
      </c>
      <c r="AX213" s="14" t="s">
        <v>78</v>
      </c>
      <c r="AY213" s="239" t="s">
        <v>130</v>
      </c>
    </row>
    <row r="214" s="15" customFormat="1">
      <c r="A214" s="15"/>
      <c r="B214" s="240"/>
      <c r="C214" s="241"/>
      <c r="D214" s="214" t="s">
        <v>142</v>
      </c>
      <c r="E214" s="242" t="s">
        <v>21</v>
      </c>
      <c r="F214" s="243" t="s">
        <v>145</v>
      </c>
      <c r="G214" s="241"/>
      <c r="H214" s="244">
        <v>39.234000000000002</v>
      </c>
      <c r="I214" s="245"/>
      <c r="J214" s="241"/>
      <c r="K214" s="241"/>
      <c r="L214" s="246"/>
      <c r="M214" s="247"/>
      <c r="N214" s="248"/>
      <c r="O214" s="248"/>
      <c r="P214" s="248"/>
      <c r="Q214" s="248"/>
      <c r="R214" s="248"/>
      <c r="S214" s="248"/>
      <c r="T214" s="249"/>
      <c r="U214" s="15"/>
      <c r="V214" s="15"/>
      <c r="W214" s="15"/>
      <c r="X214" s="15"/>
      <c r="Y214" s="15"/>
      <c r="Z214" s="15"/>
      <c r="AA214" s="15"/>
      <c r="AB214" s="15"/>
      <c r="AC214" s="15"/>
      <c r="AD214" s="15"/>
      <c r="AE214" s="15"/>
      <c r="AT214" s="250" t="s">
        <v>142</v>
      </c>
      <c r="AU214" s="250" t="s">
        <v>138</v>
      </c>
      <c r="AV214" s="15" t="s">
        <v>137</v>
      </c>
      <c r="AW214" s="15" t="s">
        <v>38</v>
      </c>
      <c r="AX214" s="15" t="s">
        <v>8</v>
      </c>
      <c r="AY214" s="250" t="s">
        <v>130</v>
      </c>
    </row>
    <row r="215" s="2" customFormat="1" ht="37.8" customHeight="1">
      <c r="A215" s="39"/>
      <c r="B215" s="40"/>
      <c r="C215" s="201" t="s">
        <v>314</v>
      </c>
      <c r="D215" s="201" t="s">
        <v>132</v>
      </c>
      <c r="E215" s="202" t="s">
        <v>315</v>
      </c>
      <c r="F215" s="203" t="s">
        <v>316</v>
      </c>
      <c r="G215" s="204" t="s">
        <v>182</v>
      </c>
      <c r="H215" s="205">
        <v>557.58399999999995</v>
      </c>
      <c r="I215" s="206"/>
      <c r="J215" s="207">
        <f>ROUND(I215*H215,0)</f>
        <v>0</v>
      </c>
      <c r="K215" s="203" t="s">
        <v>136</v>
      </c>
      <c r="L215" s="45"/>
      <c r="M215" s="208" t="s">
        <v>21</v>
      </c>
      <c r="N215" s="209" t="s">
        <v>50</v>
      </c>
      <c r="O215" s="85"/>
      <c r="P215" s="210">
        <f>O215*H215</f>
        <v>0</v>
      </c>
      <c r="Q215" s="210">
        <v>0.0026800000000000001</v>
      </c>
      <c r="R215" s="210">
        <f>Q215*H215</f>
        <v>1.4943251199999998</v>
      </c>
      <c r="S215" s="210">
        <v>0</v>
      </c>
      <c r="T215" s="211">
        <f>S215*H215</f>
        <v>0</v>
      </c>
      <c r="U215" s="39"/>
      <c r="V215" s="39"/>
      <c r="W215" s="39"/>
      <c r="X215" s="39"/>
      <c r="Y215" s="39"/>
      <c r="Z215" s="39"/>
      <c r="AA215" s="39"/>
      <c r="AB215" s="39"/>
      <c r="AC215" s="39"/>
      <c r="AD215" s="39"/>
      <c r="AE215" s="39"/>
      <c r="AR215" s="212" t="s">
        <v>137</v>
      </c>
      <c r="AT215" s="212" t="s">
        <v>132</v>
      </c>
      <c r="AU215" s="212" t="s">
        <v>138</v>
      </c>
      <c r="AY215" s="18" t="s">
        <v>130</v>
      </c>
      <c r="BE215" s="213">
        <f>IF(N215="základní",J215,0)</f>
        <v>0</v>
      </c>
      <c r="BF215" s="213">
        <f>IF(N215="snížená",J215,0)</f>
        <v>0</v>
      </c>
      <c r="BG215" s="213">
        <f>IF(N215="zákl. přenesená",J215,0)</f>
        <v>0</v>
      </c>
      <c r="BH215" s="213">
        <f>IF(N215="sníž. přenesená",J215,0)</f>
        <v>0</v>
      </c>
      <c r="BI215" s="213">
        <f>IF(N215="nulová",J215,0)</f>
        <v>0</v>
      </c>
      <c r="BJ215" s="18" t="s">
        <v>138</v>
      </c>
      <c r="BK215" s="213">
        <f>ROUND(I215*H215,0)</f>
        <v>0</v>
      </c>
      <c r="BL215" s="18" t="s">
        <v>137</v>
      </c>
      <c r="BM215" s="212" t="s">
        <v>317</v>
      </c>
    </row>
    <row r="216" s="14" customFormat="1">
      <c r="A216" s="14"/>
      <c r="B216" s="229"/>
      <c r="C216" s="230"/>
      <c r="D216" s="214" t="s">
        <v>142</v>
      </c>
      <c r="E216" s="231" t="s">
        <v>21</v>
      </c>
      <c r="F216" s="232" t="s">
        <v>318</v>
      </c>
      <c r="G216" s="230"/>
      <c r="H216" s="233">
        <v>557.58399999999995</v>
      </c>
      <c r="I216" s="234"/>
      <c r="J216" s="230"/>
      <c r="K216" s="230"/>
      <c r="L216" s="235"/>
      <c r="M216" s="236"/>
      <c r="N216" s="237"/>
      <c r="O216" s="237"/>
      <c r="P216" s="237"/>
      <c r="Q216" s="237"/>
      <c r="R216" s="237"/>
      <c r="S216" s="237"/>
      <c r="T216" s="238"/>
      <c r="U216" s="14"/>
      <c r="V216" s="14"/>
      <c r="W216" s="14"/>
      <c r="X216" s="14"/>
      <c r="Y216" s="14"/>
      <c r="Z216" s="14"/>
      <c r="AA216" s="14"/>
      <c r="AB216" s="14"/>
      <c r="AC216" s="14"/>
      <c r="AD216" s="14"/>
      <c r="AE216" s="14"/>
      <c r="AT216" s="239" t="s">
        <v>142</v>
      </c>
      <c r="AU216" s="239" t="s">
        <v>138</v>
      </c>
      <c r="AV216" s="14" t="s">
        <v>138</v>
      </c>
      <c r="AW216" s="14" t="s">
        <v>38</v>
      </c>
      <c r="AX216" s="14" t="s">
        <v>78</v>
      </c>
      <c r="AY216" s="239" t="s">
        <v>130</v>
      </c>
    </row>
    <row r="217" s="15" customFormat="1">
      <c r="A217" s="15"/>
      <c r="B217" s="240"/>
      <c r="C217" s="241"/>
      <c r="D217" s="214" t="s">
        <v>142</v>
      </c>
      <c r="E217" s="242" t="s">
        <v>21</v>
      </c>
      <c r="F217" s="243" t="s">
        <v>145</v>
      </c>
      <c r="G217" s="241"/>
      <c r="H217" s="244">
        <v>557.58399999999995</v>
      </c>
      <c r="I217" s="245"/>
      <c r="J217" s="241"/>
      <c r="K217" s="241"/>
      <c r="L217" s="246"/>
      <c r="M217" s="247"/>
      <c r="N217" s="248"/>
      <c r="O217" s="248"/>
      <c r="P217" s="248"/>
      <c r="Q217" s="248"/>
      <c r="R217" s="248"/>
      <c r="S217" s="248"/>
      <c r="T217" s="249"/>
      <c r="U217" s="15"/>
      <c r="V217" s="15"/>
      <c r="W217" s="15"/>
      <c r="X217" s="15"/>
      <c r="Y217" s="15"/>
      <c r="Z217" s="15"/>
      <c r="AA217" s="15"/>
      <c r="AB217" s="15"/>
      <c r="AC217" s="15"/>
      <c r="AD217" s="15"/>
      <c r="AE217" s="15"/>
      <c r="AT217" s="250" t="s">
        <v>142</v>
      </c>
      <c r="AU217" s="250" t="s">
        <v>138</v>
      </c>
      <c r="AV217" s="15" t="s">
        <v>137</v>
      </c>
      <c r="AW217" s="15" t="s">
        <v>38</v>
      </c>
      <c r="AX217" s="15" t="s">
        <v>8</v>
      </c>
      <c r="AY217" s="250" t="s">
        <v>130</v>
      </c>
    </row>
    <row r="218" s="2" customFormat="1" ht="37.8" customHeight="1">
      <c r="A218" s="39"/>
      <c r="B218" s="40"/>
      <c r="C218" s="201" t="s">
        <v>319</v>
      </c>
      <c r="D218" s="201" t="s">
        <v>132</v>
      </c>
      <c r="E218" s="202" t="s">
        <v>320</v>
      </c>
      <c r="F218" s="203" t="s">
        <v>316</v>
      </c>
      <c r="G218" s="204" t="s">
        <v>182</v>
      </c>
      <c r="H218" s="205">
        <v>516.5</v>
      </c>
      <c r="I218" s="206"/>
      <c r="J218" s="207">
        <f>ROUND(I218*H218,0)</f>
        <v>0</v>
      </c>
      <c r="K218" s="203" t="s">
        <v>136</v>
      </c>
      <c r="L218" s="45"/>
      <c r="M218" s="208" t="s">
        <v>21</v>
      </c>
      <c r="N218" s="209" t="s">
        <v>50</v>
      </c>
      <c r="O218" s="85"/>
      <c r="P218" s="210">
        <f>O218*H218</f>
        <v>0</v>
      </c>
      <c r="Q218" s="210">
        <v>0.0026800000000000001</v>
      </c>
      <c r="R218" s="210">
        <f>Q218*H218</f>
        <v>1.38422</v>
      </c>
      <c r="S218" s="210">
        <v>0</v>
      </c>
      <c r="T218" s="211">
        <f>S218*H218</f>
        <v>0</v>
      </c>
      <c r="U218" s="39"/>
      <c r="V218" s="39"/>
      <c r="W218" s="39"/>
      <c r="X218" s="39"/>
      <c r="Y218" s="39"/>
      <c r="Z218" s="39"/>
      <c r="AA218" s="39"/>
      <c r="AB218" s="39"/>
      <c r="AC218" s="39"/>
      <c r="AD218" s="39"/>
      <c r="AE218" s="39"/>
      <c r="AR218" s="212" t="s">
        <v>137</v>
      </c>
      <c r="AT218" s="212" t="s">
        <v>132</v>
      </c>
      <c r="AU218" s="212" t="s">
        <v>138</v>
      </c>
      <c r="AY218" s="18" t="s">
        <v>130</v>
      </c>
      <c r="BE218" s="213">
        <f>IF(N218="základní",J218,0)</f>
        <v>0</v>
      </c>
      <c r="BF218" s="213">
        <f>IF(N218="snížená",J218,0)</f>
        <v>0</v>
      </c>
      <c r="BG218" s="213">
        <f>IF(N218="zákl. přenesená",J218,0)</f>
        <v>0</v>
      </c>
      <c r="BH218" s="213">
        <f>IF(N218="sníž. přenesená",J218,0)</f>
        <v>0</v>
      </c>
      <c r="BI218" s="213">
        <f>IF(N218="nulová",J218,0)</f>
        <v>0</v>
      </c>
      <c r="BJ218" s="18" t="s">
        <v>138</v>
      </c>
      <c r="BK218" s="213">
        <f>ROUND(I218*H218,0)</f>
        <v>0</v>
      </c>
      <c r="BL218" s="18" t="s">
        <v>137</v>
      </c>
      <c r="BM218" s="212" t="s">
        <v>321</v>
      </c>
    </row>
    <row r="219" s="13" customFormat="1">
      <c r="A219" s="13"/>
      <c r="B219" s="219"/>
      <c r="C219" s="220"/>
      <c r="D219" s="214" t="s">
        <v>142</v>
      </c>
      <c r="E219" s="221" t="s">
        <v>21</v>
      </c>
      <c r="F219" s="222" t="s">
        <v>322</v>
      </c>
      <c r="G219" s="220"/>
      <c r="H219" s="221" t="s">
        <v>21</v>
      </c>
      <c r="I219" s="223"/>
      <c r="J219" s="220"/>
      <c r="K219" s="220"/>
      <c r="L219" s="224"/>
      <c r="M219" s="225"/>
      <c r="N219" s="226"/>
      <c r="O219" s="226"/>
      <c r="P219" s="226"/>
      <c r="Q219" s="226"/>
      <c r="R219" s="226"/>
      <c r="S219" s="226"/>
      <c r="T219" s="227"/>
      <c r="U219" s="13"/>
      <c r="V219" s="13"/>
      <c r="W219" s="13"/>
      <c r="X219" s="13"/>
      <c r="Y219" s="13"/>
      <c r="Z219" s="13"/>
      <c r="AA219" s="13"/>
      <c r="AB219" s="13"/>
      <c r="AC219" s="13"/>
      <c r="AD219" s="13"/>
      <c r="AE219" s="13"/>
      <c r="AT219" s="228" t="s">
        <v>142</v>
      </c>
      <c r="AU219" s="228" t="s">
        <v>138</v>
      </c>
      <c r="AV219" s="13" t="s">
        <v>8</v>
      </c>
      <c r="AW219" s="13" t="s">
        <v>38</v>
      </c>
      <c r="AX219" s="13" t="s">
        <v>78</v>
      </c>
      <c r="AY219" s="228" t="s">
        <v>130</v>
      </c>
    </row>
    <row r="220" s="14" customFormat="1">
      <c r="A220" s="14"/>
      <c r="B220" s="229"/>
      <c r="C220" s="230"/>
      <c r="D220" s="214" t="s">
        <v>142</v>
      </c>
      <c r="E220" s="231" t="s">
        <v>21</v>
      </c>
      <c r="F220" s="232" t="s">
        <v>323</v>
      </c>
      <c r="G220" s="230"/>
      <c r="H220" s="233">
        <v>516.5</v>
      </c>
      <c r="I220" s="234"/>
      <c r="J220" s="230"/>
      <c r="K220" s="230"/>
      <c r="L220" s="235"/>
      <c r="M220" s="236"/>
      <c r="N220" s="237"/>
      <c r="O220" s="237"/>
      <c r="P220" s="237"/>
      <c r="Q220" s="237"/>
      <c r="R220" s="237"/>
      <c r="S220" s="237"/>
      <c r="T220" s="238"/>
      <c r="U220" s="14"/>
      <c r="V220" s="14"/>
      <c r="W220" s="14"/>
      <c r="X220" s="14"/>
      <c r="Y220" s="14"/>
      <c r="Z220" s="14"/>
      <c r="AA220" s="14"/>
      <c r="AB220" s="14"/>
      <c r="AC220" s="14"/>
      <c r="AD220" s="14"/>
      <c r="AE220" s="14"/>
      <c r="AT220" s="239" t="s">
        <v>142</v>
      </c>
      <c r="AU220" s="239" t="s">
        <v>138</v>
      </c>
      <c r="AV220" s="14" t="s">
        <v>138</v>
      </c>
      <c r="AW220" s="14" t="s">
        <v>38</v>
      </c>
      <c r="AX220" s="14" t="s">
        <v>78</v>
      </c>
      <c r="AY220" s="239" t="s">
        <v>130</v>
      </c>
    </row>
    <row r="221" s="15" customFormat="1">
      <c r="A221" s="15"/>
      <c r="B221" s="240"/>
      <c r="C221" s="241"/>
      <c r="D221" s="214" t="s">
        <v>142</v>
      </c>
      <c r="E221" s="242" t="s">
        <v>21</v>
      </c>
      <c r="F221" s="243" t="s">
        <v>145</v>
      </c>
      <c r="G221" s="241"/>
      <c r="H221" s="244">
        <v>516.5</v>
      </c>
      <c r="I221" s="245"/>
      <c r="J221" s="241"/>
      <c r="K221" s="241"/>
      <c r="L221" s="246"/>
      <c r="M221" s="247"/>
      <c r="N221" s="248"/>
      <c r="O221" s="248"/>
      <c r="P221" s="248"/>
      <c r="Q221" s="248"/>
      <c r="R221" s="248"/>
      <c r="S221" s="248"/>
      <c r="T221" s="249"/>
      <c r="U221" s="15"/>
      <c r="V221" s="15"/>
      <c r="W221" s="15"/>
      <c r="X221" s="15"/>
      <c r="Y221" s="15"/>
      <c r="Z221" s="15"/>
      <c r="AA221" s="15"/>
      <c r="AB221" s="15"/>
      <c r="AC221" s="15"/>
      <c r="AD221" s="15"/>
      <c r="AE221" s="15"/>
      <c r="AT221" s="250" t="s">
        <v>142</v>
      </c>
      <c r="AU221" s="250" t="s">
        <v>138</v>
      </c>
      <c r="AV221" s="15" t="s">
        <v>137</v>
      </c>
      <c r="AW221" s="15" t="s">
        <v>38</v>
      </c>
      <c r="AX221" s="15" t="s">
        <v>8</v>
      </c>
      <c r="AY221" s="250" t="s">
        <v>130</v>
      </c>
    </row>
    <row r="222" s="2" customFormat="1" ht="37.8" customHeight="1">
      <c r="A222" s="39"/>
      <c r="B222" s="40"/>
      <c r="C222" s="201" t="s">
        <v>324</v>
      </c>
      <c r="D222" s="201" t="s">
        <v>132</v>
      </c>
      <c r="E222" s="202" t="s">
        <v>320</v>
      </c>
      <c r="F222" s="203" t="s">
        <v>316</v>
      </c>
      <c r="G222" s="204" t="s">
        <v>182</v>
      </c>
      <c r="H222" s="205">
        <v>41.084000000000003</v>
      </c>
      <c r="I222" s="206"/>
      <c r="J222" s="207">
        <f>ROUND(I222*H222,0)</f>
        <v>0</v>
      </c>
      <c r="K222" s="203" t="s">
        <v>136</v>
      </c>
      <c r="L222" s="45"/>
      <c r="M222" s="208" t="s">
        <v>21</v>
      </c>
      <c r="N222" s="209" t="s">
        <v>50</v>
      </c>
      <c r="O222" s="85"/>
      <c r="P222" s="210">
        <f>O222*H222</f>
        <v>0</v>
      </c>
      <c r="Q222" s="210">
        <v>0.0026800000000000001</v>
      </c>
      <c r="R222" s="210">
        <f>Q222*H222</f>
        <v>0.11010512000000002</v>
      </c>
      <c r="S222" s="210">
        <v>0</v>
      </c>
      <c r="T222" s="211">
        <f>S222*H222</f>
        <v>0</v>
      </c>
      <c r="U222" s="39"/>
      <c r="V222" s="39"/>
      <c r="W222" s="39"/>
      <c r="X222" s="39"/>
      <c r="Y222" s="39"/>
      <c r="Z222" s="39"/>
      <c r="AA222" s="39"/>
      <c r="AB222" s="39"/>
      <c r="AC222" s="39"/>
      <c r="AD222" s="39"/>
      <c r="AE222" s="39"/>
      <c r="AR222" s="212" t="s">
        <v>137</v>
      </c>
      <c r="AT222" s="212" t="s">
        <v>132</v>
      </c>
      <c r="AU222" s="212" t="s">
        <v>138</v>
      </c>
      <c r="AY222" s="18" t="s">
        <v>130</v>
      </c>
      <c r="BE222" s="213">
        <f>IF(N222="základní",J222,0)</f>
        <v>0</v>
      </c>
      <c r="BF222" s="213">
        <f>IF(N222="snížená",J222,0)</f>
        <v>0</v>
      </c>
      <c r="BG222" s="213">
        <f>IF(N222="zákl. přenesená",J222,0)</f>
        <v>0</v>
      </c>
      <c r="BH222" s="213">
        <f>IF(N222="sníž. přenesená",J222,0)</f>
        <v>0</v>
      </c>
      <c r="BI222" s="213">
        <f>IF(N222="nulová",J222,0)</f>
        <v>0</v>
      </c>
      <c r="BJ222" s="18" t="s">
        <v>138</v>
      </c>
      <c r="BK222" s="213">
        <f>ROUND(I222*H222,0)</f>
        <v>0</v>
      </c>
      <c r="BL222" s="18" t="s">
        <v>137</v>
      </c>
      <c r="BM222" s="212" t="s">
        <v>325</v>
      </c>
    </row>
    <row r="223" s="13" customFormat="1">
      <c r="A223" s="13"/>
      <c r="B223" s="219"/>
      <c r="C223" s="220"/>
      <c r="D223" s="214" t="s">
        <v>142</v>
      </c>
      <c r="E223" s="221" t="s">
        <v>21</v>
      </c>
      <c r="F223" s="222" t="s">
        <v>326</v>
      </c>
      <c r="G223" s="220"/>
      <c r="H223" s="221" t="s">
        <v>21</v>
      </c>
      <c r="I223" s="223"/>
      <c r="J223" s="220"/>
      <c r="K223" s="220"/>
      <c r="L223" s="224"/>
      <c r="M223" s="225"/>
      <c r="N223" s="226"/>
      <c r="O223" s="226"/>
      <c r="P223" s="226"/>
      <c r="Q223" s="226"/>
      <c r="R223" s="226"/>
      <c r="S223" s="226"/>
      <c r="T223" s="227"/>
      <c r="U223" s="13"/>
      <c r="V223" s="13"/>
      <c r="W223" s="13"/>
      <c r="X223" s="13"/>
      <c r="Y223" s="13"/>
      <c r="Z223" s="13"/>
      <c r="AA223" s="13"/>
      <c r="AB223" s="13"/>
      <c r="AC223" s="13"/>
      <c r="AD223" s="13"/>
      <c r="AE223" s="13"/>
      <c r="AT223" s="228" t="s">
        <v>142</v>
      </c>
      <c r="AU223" s="228" t="s">
        <v>138</v>
      </c>
      <c r="AV223" s="13" t="s">
        <v>8</v>
      </c>
      <c r="AW223" s="13" t="s">
        <v>38</v>
      </c>
      <c r="AX223" s="13" t="s">
        <v>78</v>
      </c>
      <c r="AY223" s="228" t="s">
        <v>130</v>
      </c>
    </row>
    <row r="224" s="14" customFormat="1">
      <c r="A224" s="14"/>
      <c r="B224" s="229"/>
      <c r="C224" s="230"/>
      <c r="D224" s="214" t="s">
        <v>142</v>
      </c>
      <c r="E224" s="231" t="s">
        <v>21</v>
      </c>
      <c r="F224" s="232" t="s">
        <v>327</v>
      </c>
      <c r="G224" s="230"/>
      <c r="H224" s="233">
        <v>41.084000000000003</v>
      </c>
      <c r="I224" s="234"/>
      <c r="J224" s="230"/>
      <c r="K224" s="230"/>
      <c r="L224" s="235"/>
      <c r="M224" s="236"/>
      <c r="N224" s="237"/>
      <c r="O224" s="237"/>
      <c r="P224" s="237"/>
      <c r="Q224" s="237"/>
      <c r="R224" s="237"/>
      <c r="S224" s="237"/>
      <c r="T224" s="238"/>
      <c r="U224" s="14"/>
      <c r="V224" s="14"/>
      <c r="W224" s="14"/>
      <c r="X224" s="14"/>
      <c r="Y224" s="14"/>
      <c r="Z224" s="14"/>
      <c r="AA224" s="14"/>
      <c r="AB224" s="14"/>
      <c r="AC224" s="14"/>
      <c r="AD224" s="14"/>
      <c r="AE224" s="14"/>
      <c r="AT224" s="239" t="s">
        <v>142</v>
      </c>
      <c r="AU224" s="239" t="s">
        <v>138</v>
      </c>
      <c r="AV224" s="14" t="s">
        <v>138</v>
      </c>
      <c r="AW224" s="14" t="s">
        <v>38</v>
      </c>
      <c r="AX224" s="14" t="s">
        <v>78</v>
      </c>
      <c r="AY224" s="239" t="s">
        <v>130</v>
      </c>
    </row>
    <row r="225" s="15" customFormat="1">
      <c r="A225" s="15"/>
      <c r="B225" s="240"/>
      <c r="C225" s="241"/>
      <c r="D225" s="214" t="s">
        <v>142</v>
      </c>
      <c r="E225" s="242" t="s">
        <v>21</v>
      </c>
      <c r="F225" s="243" t="s">
        <v>145</v>
      </c>
      <c r="G225" s="241"/>
      <c r="H225" s="244">
        <v>41.084000000000003</v>
      </c>
      <c r="I225" s="245"/>
      <c r="J225" s="241"/>
      <c r="K225" s="241"/>
      <c r="L225" s="246"/>
      <c r="M225" s="247"/>
      <c r="N225" s="248"/>
      <c r="O225" s="248"/>
      <c r="P225" s="248"/>
      <c r="Q225" s="248"/>
      <c r="R225" s="248"/>
      <c r="S225" s="248"/>
      <c r="T225" s="249"/>
      <c r="U225" s="15"/>
      <c r="V225" s="15"/>
      <c r="W225" s="15"/>
      <c r="X225" s="15"/>
      <c r="Y225" s="15"/>
      <c r="Z225" s="15"/>
      <c r="AA225" s="15"/>
      <c r="AB225" s="15"/>
      <c r="AC225" s="15"/>
      <c r="AD225" s="15"/>
      <c r="AE225" s="15"/>
      <c r="AT225" s="250" t="s">
        <v>142</v>
      </c>
      <c r="AU225" s="250" t="s">
        <v>138</v>
      </c>
      <c r="AV225" s="15" t="s">
        <v>137</v>
      </c>
      <c r="AW225" s="15" t="s">
        <v>38</v>
      </c>
      <c r="AX225" s="15" t="s">
        <v>8</v>
      </c>
      <c r="AY225" s="250" t="s">
        <v>130</v>
      </c>
    </row>
    <row r="226" s="2" customFormat="1" ht="37.8" customHeight="1">
      <c r="A226" s="39"/>
      <c r="B226" s="40"/>
      <c r="C226" s="201" t="s">
        <v>328</v>
      </c>
      <c r="D226" s="201" t="s">
        <v>132</v>
      </c>
      <c r="E226" s="202" t="s">
        <v>329</v>
      </c>
      <c r="F226" s="203" t="s">
        <v>330</v>
      </c>
      <c r="G226" s="204" t="s">
        <v>182</v>
      </c>
      <c r="H226" s="205">
        <v>62.878999999999998</v>
      </c>
      <c r="I226" s="206"/>
      <c r="J226" s="207">
        <f>ROUND(I226*H226,0)</f>
        <v>0</v>
      </c>
      <c r="K226" s="203" t="s">
        <v>136</v>
      </c>
      <c r="L226" s="45"/>
      <c r="M226" s="208" t="s">
        <v>21</v>
      </c>
      <c r="N226" s="209" t="s">
        <v>50</v>
      </c>
      <c r="O226" s="85"/>
      <c r="P226" s="210">
        <f>O226*H226</f>
        <v>0</v>
      </c>
      <c r="Q226" s="210">
        <v>0.0036800000000000001</v>
      </c>
      <c r="R226" s="210">
        <f>Q226*H226</f>
        <v>0.23139472</v>
      </c>
      <c r="S226" s="210">
        <v>0</v>
      </c>
      <c r="T226" s="211">
        <f>S226*H226</f>
        <v>0</v>
      </c>
      <c r="U226" s="39"/>
      <c r="V226" s="39"/>
      <c r="W226" s="39"/>
      <c r="X226" s="39"/>
      <c r="Y226" s="39"/>
      <c r="Z226" s="39"/>
      <c r="AA226" s="39"/>
      <c r="AB226" s="39"/>
      <c r="AC226" s="39"/>
      <c r="AD226" s="39"/>
      <c r="AE226" s="39"/>
      <c r="AR226" s="212" t="s">
        <v>137</v>
      </c>
      <c r="AT226" s="212" t="s">
        <v>132</v>
      </c>
      <c r="AU226" s="212" t="s">
        <v>138</v>
      </c>
      <c r="AY226" s="18" t="s">
        <v>130</v>
      </c>
      <c r="BE226" s="213">
        <f>IF(N226="základní",J226,0)</f>
        <v>0</v>
      </c>
      <c r="BF226" s="213">
        <f>IF(N226="snížená",J226,0)</f>
        <v>0</v>
      </c>
      <c r="BG226" s="213">
        <f>IF(N226="zákl. přenesená",J226,0)</f>
        <v>0</v>
      </c>
      <c r="BH226" s="213">
        <f>IF(N226="sníž. přenesená",J226,0)</f>
        <v>0</v>
      </c>
      <c r="BI226" s="213">
        <f>IF(N226="nulová",J226,0)</f>
        <v>0</v>
      </c>
      <c r="BJ226" s="18" t="s">
        <v>138</v>
      </c>
      <c r="BK226" s="213">
        <f>ROUND(I226*H226,0)</f>
        <v>0</v>
      </c>
      <c r="BL226" s="18" t="s">
        <v>137</v>
      </c>
      <c r="BM226" s="212" t="s">
        <v>331</v>
      </c>
    </row>
    <row r="227" s="13" customFormat="1">
      <c r="A227" s="13"/>
      <c r="B227" s="219"/>
      <c r="C227" s="220"/>
      <c r="D227" s="214" t="s">
        <v>142</v>
      </c>
      <c r="E227" s="221" t="s">
        <v>21</v>
      </c>
      <c r="F227" s="222" t="s">
        <v>332</v>
      </c>
      <c r="G227" s="220"/>
      <c r="H227" s="221" t="s">
        <v>21</v>
      </c>
      <c r="I227" s="223"/>
      <c r="J227" s="220"/>
      <c r="K227" s="220"/>
      <c r="L227" s="224"/>
      <c r="M227" s="225"/>
      <c r="N227" s="226"/>
      <c r="O227" s="226"/>
      <c r="P227" s="226"/>
      <c r="Q227" s="226"/>
      <c r="R227" s="226"/>
      <c r="S227" s="226"/>
      <c r="T227" s="227"/>
      <c r="U227" s="13"/>
      <c r="V227" s="13"/>
      <c r="W227" s="13"/>
      <c r="X227" s="13"/>
      <c r="Y227" s="13"/>
      <c r="Z227" s="13"/>
      <c r="AA227" s="13"/>
      <c r="AB227" s="13"/>
      <c r="AC227" s="13"/>
      <c r="AD227" s="13"/>
      <c r="AE227" s="13"/>
      <c r="AT227" s="228" t="s">
        <v>142</v>
      </c>
      <c r="AU227" s="228" t="s">
        <v>138</v>
      </c>
      <c r="AV227" s="13" t="s">
        <v>8</v>
      </c>
      <c r="AW227" s="13" t="s">
        <v>38</v>
      </c>
      <c r="AX227" s="13" t="s">
        <v>78</v>
      </c>
      <c r="AY227" s="228" t="s">
        <v>130</v>
      </c>
    </row>
    <row r="228" s="14" customFormat="1">
      <c r="A228" s="14"/>
      <c r="B228" s="229"/>
      <c r="C228" s="230"/>
      <c r="D228" s="214" t="s">
        <v>142</v>
      </c>
      <c r="E228" s="231" t="s">
        <v>21</v>
      </c>
      <c r="F228" s="232" t="s">
        <v>333</v>
      </c>
      <c r="G228" s="230"/>
      <c r="H228" s="233">
        <v>17.559000000000001</v>
      </c>
      <c r="I228" s="234"/>
      <c r="J228" s="230"/>
      <c r="K228" s="230"/>
      <c r="L228" s="235"/>
      <c r="M228" s="236"/>
      <c r="N228" s="237"/>
      <c r="O228" s="237"/>
      <c r="P228" s="237"/>
      <c r="Q228" s="237"/>
      <c r="R228" s="237"/>
      <c r="S228" s="237"/>
      <c r="T228" s="238"/>
      <c r="U228" s="14"/>
      <c r="V228" s="14"/>
      <c r="W228" s="14"/>
      <c r="X228" s="14"/>
      <c r="Y228" s="14"/>
      <c r="Z228" s="14"/>
      <c r="AA228" s="14"/>
      <c r="AB228" s="14"/>
      <c r="AC228" s="14"/>
      <c r="AD228" s="14"/>
      <c r="AE228" s="14"/>
      <c r="AT228" s="239" t="s">
        <v>142</v>
      </c>
      <c r="AU228" s="239" t="s">
        <v>138</v>
      </c>
      <c r="AV228" s="14" t="s">
        <v>138</v>
      </c>
      <c r="AW228" s="14" t="s">
        <v>38</v>
      </c>
      <c r="AX228" s="14" t="s">
        <v>78</v>
      </c>
      <c r="AY228" s="239" t="s">
        <v>130</v>
      </c>
    </row>
    <row r="229" s="14" customFormat="1">
      <c r="A229" s="14"/>
      <c r="B229" s="229"/>
      <c r="C229" s="230"/>
      <c r="D229" s="214" t="s">
        <v>142</v>
      </c>
      <c r="E229" s="231" t="s">
        <v>21</v>
      </c>
      <c r="F229" s="232" t="s">
        <v>334</v>
      </c>
      <c r="G229" s="230"/>
      <c r="H229" s="233">
        <v>32.213999999999999</v>
      </c>
      <c r="I229" s="234"/>
      <c r="J229" s="230"/>
      <c r="K229" s="230"/>
      <c r="L229" s="235"/>
      <c r="M229" s="236"/>
      <c r="N229" s="237"/>
      <c r="O229" s="237"/>
      <c r="P229" s="237"/>
      <c r="Q229" s="237"/>
      <c r="R229" s="237"/>
      <c r="S229" s="237"/>
      <c r="T229" s="238"/>
      <c r="U229" s="14"/>
      <c r="V229" s="14"/>
      <c r="W229" s="14"/>
      <c r="X229" s="14"/>
      <c r="Y229" s="14"/>
      <c r="Z229" s="14"/>
      <c r="AA229" s="14"/>
      <c r="AB229" s="14"/>
      <c r="AC229" s="14"/>
      <c r="AD229" s="14"/>
      <c r="AE229" s="14"/>
      <c r="AT229" s="239" t="s">
        <v>142</v>
      </c>
      <c r="AU229" s="239" t="s">
        <v>138</v>
      </c>
      <c r="AV229" s="14" t="s">
        <v>138</v>
      </c>
      <c r="AW229" s="14" t="s">
        <v>38</v>
      </c>
      <c r="AX229" s="14" t="s">
        <v>78</v>
      </c>
      <c r="AY229" s="239" t="s">
        <v>130</v>
      </c>
    </row>
    <row r="230" s="14" customFormat="1">
      <c r="A230" s="14"/>
      <c r="B230" s="229"/>
      <c r="C230" s="230"/>
      <c r="D230" s="214" t="s">
        <v>142</v>
      </c>
      <c r="E230" s="231" t="s">
        <v>21</v>
      </c>
      <c r="F230" s="232" t="s">
        <v>335</v>
      </c>
      <c r="G230" s="230"/>
      <c r="H230" s="233">
        <v>13.106</v>
      </c>
      <c r="I230" s="234"/>
      <c r="J230" s="230"/>
      <c r="K230" s="230"/>
      <c r="L230" s="235"/>
      <c r="M230" s="236"/>
      <c r="N230" s="237"/>
      <c r="O230" s="237"/>
      <c r="P230" s="237"/>
      <c r="Q230" s="237"/>
      <c r="R230" s="237"/>
      <c r="S230" s="237"/>
      <c r="T230" s="238"/>
      <c r="U230" s="14"/>
      <c r="V230" s="14"/>
      <c r="W230" s="14"/>
      <c r="X230" s="14"/>
      <c r="Y230" s="14"/>
      <c r="Z230" s="14"/>
      <c r="AA230" s="14"/>
      <c r="AB230" s="14"/>
      <c r="AC230" s="14"/>
      <c r="AD230" s="14"/>
      <c r="AE230" s="14"/>
      <c r="AT230" s="239" t="s">
        <v>142</v>
      </c>
      <c r="AU230" s="239" t="s">
        <v>138</v>
      </c>
      <c r="AV230" s="14" t="s">
        <v>138</v>
      </c>
      <c r="AW230" s="14" t="s">
        <v>38</v>
      </c>
      <c r="AX230" s="14" t="s">
        <v>78</v>
      </c>
      <c r="AY230" s="239" t="s">
        <v>130</v>
      </c>
    </row>
    <row r="231" s="15" customFormat="1">
      <c r="A231" s="15"/>
      <c r="B231" s="240"/>
      <c r="C231" s="241"/>
      <c r="D231" s="214" t="s">
        <v>142</v>
      </c>
      <c r="E231" s="242" t="s">
        <v>21</v>
      </c>
      <c r="F231" s="243" t="s">
        <v>145</v>
      </c>
      <c r="G231" s="241"/>
      <c r="H231" s="244">
        <v>62.878999999999998</v>
      </c>
      <c r="I231" s="245"/>
      <c r="J231" s="241"/>
      <c r="K231" s="241"/>
      <c r="L231" s="246"/>
      <c r="M231" s="247"/>
      <c r="N231" s="248"/>
      <c r="O231" s="248"/>
      <c r="P231" s="248"/>
      <c r="Q231" s="248"/>
      <c r="R231" s="248"/>
      <c r="S231" s="248"/>
      <c r="T231" s="249"/>
      <c r="U231" s="15"/>
      <c r="V231" s="15"/>
      <c r="W231" s="15"/>
      <c r="X231" s="15"/>
      <c r="Y231" s="15"/>
      <c r="Z231" s="15"/>
      <c r="AA231" s="15"/>
      <c r="AB231" s="15"/>
      <c r="AC231" s="15"/>
      <c r="AD231" s="15"/>
      <c r="AE231" s="15"/>
      <c r="AT231" s="250" t="s">
        <v>142</v>
      </c>
      <c r="AU231" s="250" t="s">
        <v>138</v>
      </c>
      <c r="AV231" s="15" t="s">
        <v>137</v>
      </c>
      <c r="AW231" s="15" t="s">
        <v>38</v>
      </c>
      <c r="AX231" s="15" t="s">
        <v>8</v>
      </c>
      <c r="AY231" s="250" t="s">
        <v>130</v>
      </c>
    </row>
    <row r="232" s="2" customFormat="1" ht="14.4" customHeight="1">
      <c r="A232" s="39"/>
      <c r="B232" s="40"/>
      <c r="C232" s="201" t="s">
        <v>336</v>
      </c>
      <c r="D232" s="201" t="s">
        <v>132</v>
      </c>
      <c r="E232" s="202" t="s">
        <v>337</v>
      </c>
      <c r="F232" s="203" t="s">
        <v>338</v>
      </c>
      <c r="G232" s="204" t="s">
        <v>182</v>
      </c>
      <c r="H232" s="205">
        <v>620.46299999999997</v>
      </c>
      <c r="I232" s="206"/>
      <c r="J232" s="207">
        <f>ROUND(I232*H232,0)</f>
        <v>0</v>
      </c>
      <c r="K232" s="203" t="s">
        <v>136</v>
      </c>
      <c r="L232" s="45"/>
      <c r="M232" s="208" t="s">
        <v>21</v>
      </c>
      <c r="N232" s="209" t="s">
        <v>50</v>
      </c>
      <c r="O232" s="85"/>
      <c r="P232" s="210">
        <f>O232*H232</f>
        <v>0</v>
      </c>
      <c r="Q232" s="210">
        <v>0</v>
      </c>
      <c r="R232" s="210">
        <f>Q232*H232</f>
        <v>0</v>
      </c>
      <c r="S232" s="210">
        <v>0</v>
      </c>
      <c r="T232" s="211">
        <f>S232*H232</f>
        <v>0</v>
      </c>
      <c r="U232" s="39"/>
      <c r="V232" s="39"/>
      <c r="W232" s="39"/>
      <c r="X232" s="39"/>
      <c r="Y232" s="39"/>
      <c r="Z232" s="39"/>
      <c r="AA232" s="39"/>
      <c r="AB232" s="39"/>
      <c r="AC232" s="39"/>
      <c r="AD232" s="39"/>
      <c r="AE232" s="39"/>
      <c r="AR232" s="212" t="s">
        <v>137</v>
      </c>
      <c r="AT232" s="212" t="s">
        <v>132</v>
      </c>
      <c r="AU232" s="212" t="s">
        <v>138</v>
      </c>
      <c r="AY232" s="18" t="s">
        <v>130</v>
      </c>
      <c r="BE232" s="213">
        <f>IF(N232="základní",J232,0)</f>
        <v>0</v>
      </c>
      <c r="BF232" s="213">
        <f>IF(N232="snížená",J232,0)</f>
        <v>0</v>
      </c>
      <c r="BG232" s="213">
        <f>IF(N232="zákl. přenesená",J232,0)</f>
        <v>0</v>
      </c>
      <c r="BH232" s="213">
        <f>IF(N232="sníž. přenesená",J232,0)</f>
        <v>0</v>
      </c>
      <c r="BI232" s="213">
        <f>IF(N232="nulová",J232,0)</f>
        <v>0</v>
      </c>
      <c r="BJ232" s="18" t="s">
        <v>138</v>
      </c>
      <c r="BK232" s="213">
        <f>ROUND(I232*H232,0)</f>
        <v>0</v>
      </c>
      <c r="BL232" s="18" t="s">
        <v>137</v>
      </c>
      <c r="BM232" s="212" t="s">
        <v>339</v>
      </c>
    </row>
    <row r="233" s="14" customFormat="1">
      <c r="A233" s="14"/>
      <c r="B233" s="229"/>
      <c r="C233" s="230"/>
      <c r="D233" s="214" t="s">
        <v>142</v>
      </c>
      <c r="E233" s="231" t="s">
        <v>21</v>
      </c>
      <c r="F233" s="232" t="s">
        <v>340</v>
      </c>
      <c r="G233" s="230"/>
      <c r="H233" s="233">
        <v>620.46299999999997</v>
      </c>
      <c r="I233" s="234"/>
      <c r="J233" s="230"/>
      <c r="K233" s="230"/>
      <c r="L233" s="235"/>
      <c r="M233" s="236"/>
      <c r="N233" s="237"/>
      <c r="O233" s="237"/>
      <c r="P233" s="237"/>
      <c r="Q233" s="237"/>
      <c r="R233" s="237"/>
      <c r="S233" s="237"/>
      <c r="T233" s="238"/>
      <c r="U233" s="14"/>
      <c r="V233" s="14"/>
      <c r="W233" s="14"/>
      <c r="X233" s="14"/>
      <c r="Y233" s="14"/>
      <c r="Z233" s="14"/>
      <c r="AA233" s="14"/>
      <c r="AB233" s="14"/>
      <c r="AC233" s="14"/>
      <c r="AD233" s="14"/>
      <c r="AE233" s="14"/>
      <c r="AT233" s="239" t="s">
        <v>142</v>
      </c>
      <c r="AU233" s="239" t="s">
        <v>138</v>
      </c>
      <c r="AV233" s="14" t="s">
        <v>138</v>
      </c>
      <c r="AW233" s="14" t="s">
        <v>38</v>
      </c>
      <c r="AX233" s="14" t="s">
        <v>78</v>
      </c>
      <c r="AY233" s="239" t="s">
        <v>130</v>
      </c>
    </row>
    <row r="234" s="15" customFormat="1">
      <c r="A234" s="15"/>
      <c r="B234" s="240"/>
      <c r="C234" s="241"/>
      <c r="D234" s="214" t="s">
        <v>142</v>
      </c>
      <c r="E234" s="242" t="s">
        <v>21</v>
      </c>
      <c r="F234" s="243" t="s">
        <v>145</v>
      </c>
      <c r="G234" s="241"/>
      <c r="H234" s="244">
        <v>620.46299999999997</v>
      </c>
      <c r="I234" s="245"/>
      <c r="J234" s="241"/>
      <c r="K234" s="241"/>
      <c r="L234" s="246"/>
      <c r="M234" s="247"/>
      <c r="N234" s="248"/>
      <c r="O234" s="248"/>
      <c r="P234" s="248"/>
      <c r="Q234" s="248"/>
      <c r="R234" s="248"/>
      <c r="S234" s="248"/>
      <c r="T234" s="249"/>
      <c r="U234" s="15"/>
      <c r="V234" s="15"/>
      <c r="W234" s="15"/>
      <c r="X234" s="15"/>
      <c r="Y234" s="15"/>
      <c r="Z234" s="15"/>
      <c r="AA234" s="15"/>
      <c r="AB234" s="15"/>
      <c r="AC234" s="15"/>
      <c r="AD234" s="15"/>
      <c r="AE234" s="15"/>
      <c r="AT234" s="250" t="s">
        <v>142</v>
      </c>
      <c r="AU234" s="250" t="s">
        <v>138</v>
      </c>
      <c r="AV234" s="15" t="s">
        <v>137</v>
      </c>
      <c r="AW234" s="15" t="s">
        <v>38</v>
      </c>
      <c r="AX234" s="15" t="s">
        <v>8</v>
      </c>
      <c r="AY234" s="250" t="s">
        <v>130</v>
      </c>
    </row>
    <row r="235" s="2" customFormat="1" ht="37.8" customHeight="1">
      <c r="A235" s="39"/>
      <c r="B235" s="40"/>
      <c r="C235" s="201" t="s">
        <v>341</v>
      </c>
      <c r="D235" s="201" t="s">
        <v>132</v>
      </c>
      <c r="E235" s="202" t="s">
        <v>342</v>
      </c>
      <c r="F235" s="203" t="s">
        <v>343</v>
      </c>
      <c r="G235" s="204" t="s">
        <v>182</v>
      </c>
      <c r="H235" s="205">
        <v>620.46299999999997</v>
      </c>
      <c r="I235" s="206"/>
      <c r="J235" s="207">
        <f>ROUND(I235*H235,0)</f>
        <v>0</v>
      </c>
      <c r="K235" s="203" t="s">
        <v>136</v>
      </c>
      <c r="L235" s="45"/>
      <c r="M235" s="208" t="s">
        <v>21</v>
      </c>
      <c r="N235" s="209" t="s">
        <v>50</v>
      </c>
      <c r="O235" s="85"/>
      <c r="P235" s="210">
        <f>O235*H235</f>
        <v>0</v>
      </c>
      <c r="Q235" s="210">
        <v>0.01332</v>
      </c>
      <c r="R235" s="210">
        <f>Q235*H235</f>
        <v>8.2645671600000004</v>
      </c>
      <c r="S235" s="210">
        <v>0</v>
      </c>
      <c r="T235" s="211">
        <f>S235*H235</f>
        <v>0</v>
      </c>
      <c r="U235" s="39"/>
      <c r="V235" s="39"/>
      <c r="W235" s="39"/>
      <c r="X235" s="39"/>
      <c r="Y235" s="39"/>
      <c r="Z235" s="39"/>
      <c r="AA235" s="39"/>
      <c r="AB235" s="39"/>
      <c r="AC235" s="39"/>
      <c r="AD235" s="39"/>
      <c r="AE235" s="39"/>
      <c r="AR235" s="212" t="s">
        <v>137</v>
      </c>
      <c r="AT235" s="212" t="s">
        <v>132</v>
      </c>
      <c r="AU235" s="212" t="s">
        <v>138</v>
      </c>
      <c r="AY235" s="18" t="s">
        <v>130</v>
      </c>
      <c r="BE235" s="213">
        <f>IF(N235="základní",J235,0)</f>
        <v>0</v>
      </c>
      <c r="BF235" s="213">
        <f>IF(N235="snížená",J235,0)</f>
        <v>0</v>
      </c>
      <c r="BG235" s="213">
        <f>IF(N235="zákl. přenesená",J235,0)</f>
        <v>0</v>
      </c>
      <c r="BH235" s="213">
        <f>IF(N235="sníž. přenesená",J235,0)</f>
        <v>0</v>
      </c>
      <c r="BI235" s="213">
        <f>IF(N235="nulová",J235,0)</f>
        <v>0</v>
      </c>
      <c r="BJ235" s="18" t="s">
        <v>138</v>
      </c>
      <c r="BK235" s="213">
        <f>ROUND(I235*H235,0)</f>
        <v>0</v>
      </c>
      <c r="BL235" s="18" t="s">
        <v>137</v>
      </c>
      <c r="BM235" s="212" t="s">
        <v>344</v>
      </c>
    </row>
    <row r="236" s="2" customFormat="1" ht="24.15" customHeight="1">
      <c r="A236" s="39"/>
      <c r="B236" s="40"/>
      <c r="C236" s="201" t="s">
        <v>345</v>
      </c>
      <c r="D236" s="201" t="s">
        <v>132</v>
      </c>
      <c r="E236" s="202" t="s">
        <v>346</v>
      </c>
      <c r="F236" s="203" t="s">
        <v>347</v>
      </c>
      <c r="G236" s="204" t="s">
        <v>182</v>
      </c>
      <c r="H236" s="205">
        <v>620.46299999999997</v>
      </c>
      <c r="I236" s="206"/>
      <c r="J236" s="207">
        <f>ROUND(I236*H236,0)</f>
        <v>0</v>
      </c>
      <c r="K236" s="203" t="s">
        <v>136</v>
      </c>
      <c r="L236" s="45"/>
      <c r="M236" s="208" t="s">
        <v>21</v>
      </c>
      <c r="N236" s="209" t="s">
        <v>50</v>
      </c>
      <c r="O236" s="85"/>
      <c r="P236" s="210">
        <f>O236*H236</f>
        <v>0</v>
      </c>
      <c r="Q236" s="210">
        <v>0.00025999999999999998</v>
      </c>
      <c r="R236" s="210">
        <f>Q236*H236</f>
        <v>0.16132037999999999</v>
      </c>
      <c r="S236" s="210">
        <v>0</v>
      </c>
      <c r="T236" s="211">
        <f>S236*H236</f>
        <v>0</v>
      </c>
      <c r="U236" s="39"/>
      <c r="V236" s="39"/>
      <c r="W236" s="39"/>
      <c r="X236" s="39"/>
      <c r="Y236" s="39"/>
      <c r="Z236" s="39"/>
      <c r="AA236" s="39"/>
      <c r="AB236" s="39"/>
      <c r="AC236" s="39"/>
      <c r="AD236" s="39"/>
      <c r="AE236" s="39"/>
      <c r="AR236" s="212" t="s">
        <v>137</v>
      </c>
      <c r="AT236" s="212" t="s">
        <v>132</v>
      </c>
      <c r="AU236" s="212" t="s">
        <v>138</v>
      </c>
      <c r="AY236" s="18" t="s">
        <v>130</v>
      </c>
      <c r="BE236" s="213">
        <f>IF(N236="základní",J236,0)</f>
        <v>0</v>
      </c>
      <c r="BF236" s="213">
        <f>IF(N236="snížená",J236,0)</f>
        <v>0</v>
      </c>
      <c r="BG236" s="213">
        <f>IF(N236="zákl. přenesená",J236,0)</f>
        <v>0</v>
      </c>
      <c r="BH236" s="213">
        <f>IF(N236="sníž. přenesená",J236,0)</f>
        <v>0</v>
      </c>
      <c r="BI236" s="213">
        <f>IF(N236="nulová",J236,0)</f>
        <v>0</v>
      </c>
      <c r="BJ236" s="18" t="s">
        <v>138</v>
      </c>
      <c r="BK236" s="213">
        <f>ROUND(I236*H236,0)</f>
        <v>0</v>
      </c>
      <c r="BL236" s="18" t="s">
        <v>137</v>
      </c>
      <c r="BM236" s="212" t="s">
        <v>348</v>
      </c>
    </row>
    <row r="237" s="2" customFormat="1" ht="24.15" customHeight="1">
      <c r="A237" s="39"/>
      <c r="B237" s="40"/>
      <c r="C237" s="201" t="s">
        <v>349</v>
      </c>
      <c r="D237" s="201" t="s">
        <v>132</v>
      </c>
      <c r="E237" s="202" t="s">
        <v>350</v>
      </c>
      <c r="F237" s="203" t="s">
        <v>351</v>
      </c>
      <c r="G237" s="204" t="s">
        <v>182</v>
      </c>
      <c r="H237" s="205">
        <v>620.46299999999997</v>
      </c>
      <c r="I237" s="206"/>
      <c r="J237" s="207">
        <f>ROUND(I237*H237,0)</f>
        <v>0</v>
      </c>
      <c r="K237" s="203" t="s">
        <v>136</v>
      </c>
      <c r="L237" s="45"/>
      <c r="M237" s="208" t="s">
        <v>21</v>
      </c>
      <c r="N237" s="209" t="s">
        <v>50</v>
      </c>
      <c r="O237" s="85"/>
      <c r="P237" s="210">
        <f>O237*H237</f>
        <v>0</v>
      </c>
      <c r="Q237" s="210">
        <v>0.0054599999999999996</v>
      </c>
      <c r="R237" s="210">
        <f>Q237*H237</f>
        <v>3.3877279799999998</v>
      </c>
      <c r="S237" s="210">
        <v>0</v>
      </c>
      <c r="T237" s="211">
        <f>S237*H237</f>
        <v>0</v>
      </c>
      <c r="U237" s="39"/>
      <c r="V237" s="39"/>
      <c r="W237" s="39"/>
      <c r="X237" s="39"/>
      <c r="Y237" s="39"/>
      <c r="Z237" s="39"/>
      <c r="AA237" s="39"/>
      <c r="AB237" s="39"/>
      <c r="AC237" s="39"/>
      <c r="AD237" s="39"/>
      <c r="AE237" s="39"/>
      <c r="AR237" s="212" t="s">
        <v>137</v>
      </c>
      <c r="AT237" s="212" t="s">
        <v>132</v>
      </c>
      <c r="AU237" s="212" t="s">
        <v>138</v>
      </c>
      <c r="AY237" s="18" t="s">
        <v>130</v>
      </c>
      <c r="BE237" s="213">
        <f>IF(N237="základní",J237,0)</f>
        <v>0</v>
      </c>
      <c r="BF237" s="213">
        <f>IF(N237="snížená",J237,0)</f>
        <v>0</v>
      </c>
      <c r="BG237" s="213">
        <f>IF(N237="zákl. přenesená",J237,0)</f>
        <v>0</v>
      </c>
      <c r="BH237" s="213">
        <f>IF(N237="sníž. přenesená",J237,0)</f>
        <v>0</v>
      </c>
      <c r="BI237" s="213">
        <f>IF(N237="nulová",J237,0)</f>
        <v>0</v>
      </c>
      <c r="BJ237" s="18" t="s">
        <v>138</v>
      </c>
      <c r="BK237" s="213">
        <f>ROUND(I237*H237,0)</f>
        <v>0</v>
      </c>
      <c r="BL237" s="18" t="s">
        <v>137</v>
      </c>
      <c r="BM237" s="212" t="s">
        <v>352</v>
      </c>
    </row>
    <row r="238" s="2" customFormat="1">
      <c r="A238" s="39"/>
      <c r="B238" s="40"/>
      <c r="C238" s="41"/>
      <c r="D238" s="214" t="s">
        <v>140</v>
      </c>
      <c r="E238" s="41"/>
      <c r="F238" s="215" t="s">
        <v>353</v>
      </c>
      <c r="G238" s="41"/>
      <c r="H238" s="41"/>
      <c r="I238" s="216"/>
      <c r="J238" s="41"/>
      <c r="K238" s="41"/>
      <c r="L238" s="45"/>
      <c r="M238" s="217"/>
      <c r="N238" s="218"/>
      <c r="O238" s="85"/>
      <c r="P238" s="85"/>
      <c r="Q238" s="85"/>
      <c r="R238" s="85"/>
      <c r="S238" s="85"/>
      <c r="T238" s="86"/>
      <c r="U238" s="39"/>
      <c r="V238" s="39"/>
      <c r="W238" s="39"/>
      <c r="X238" s="39"/>
      <c r="Y238" s="39"/>
      <c r="Z238" s="39"/>
      <c r="AA238" s="39"/>
      <c r="AB238" s="39"/>
      <c r="AC238" s="39"/>
      <c r="AD238" s="39"/>
      <c r="AE238" s="39"/>
      <c r="AT238" s="18" t="s">
        <v>140</v>
      </c>
      <c r="AU238" s="18" t="s">
        <v>138</v>
      </c>
    </row>
    <row r="239" s="2" customFormat="1" ht="37.8" customHeight="1">
      <c r="A239" s="39"/>
      <c r="B239" s="40"/>
      <c r="C239" s="201" t="s">
        <v>354</v>
      </c>
      <c r="D239" s="201" t="s">
        <v>132</v>
      </c>
      <c r="E239" s="202" t="s">
        <v>355</v>
      </c>
      <c r="F239" s="203" t="s">
        <v>356</v>
      </c>
      <c r="G239" s="204" t="s">
        <v>182</v>
      </c>
      <c r="H239" s="205">
        <v>100.551</v>
      </c>
      <c r="I239" s="206"/>
      <c r="J239" s="207">
        <f>ROUND(I239*H239,0)</f>
        <v>0</v>
      </c>
      <c r="K239" s="203" t="s">
        <v>136</v>
      </c>
      <c r="L239" s="45"/>
      <c r="M239" s="208" t="s">
        <v>21</v>
      </c>
      <c r="N239" s="209" t="s">
        <v>50</v>
      </c>
      <c r="O239" s="85"/>
      <c r="P239" s="210">
        <f>O239*H239</f>
        <v>0</v>
      </c>
      <c r="Q239" s="210">
        <v>0</v>
      </c>
      <c r="R239" s="210">
        <f>Q239*H239</f>
        <v>0</v>
      </c>
      <c r="S239" s="210">
        <v>0</v>
      </c>
      <c r="T239" s="211">
        <f>S239*H239</f>
        <v>0</v>
      </c>
      <c r="U239" s="39"/>
      <c r="V239" s="39"/>
      <c r="W239" s="39"/>
      <c r="X239" s="39"/>
      <c r="Y239" s="39"/>
      <c r="Z239" s="39"/>
      <c r="AA239" s="39"/>
      <c r="AB239" s="39"/>
      <c r="AC239" s="39"/>
      <c r="AD239" s="39"/>
      <c r="AE239" s="39"/>
      <c r="AR239" s="212" t="s">
        <v>137</v>
      </c>
      <c r="AT239" s="212" t="s">
        <v>132</v>
      </c>
      <c r="AU239" s="212" t="s">
        <v>138</v>
      </c>
      <c r="AY239" s="18" t="s">
        <v>130</v>
      </c>
      <c r="BE239" s="213">
        <f>IF(N239="základní",J239,0)</f>
        <v>0</v>
      </c>
      <c r="BF239" s="213">
        <f>IF(N239="snížená",J239,0)</f>
        <v>0</v>
      </c>
      <c r="BG239" s="213">
        <f>IF(N239="zákl. přenesená",J239,0)</f>
        <v>0</v>
      </c>
      <c r="BH239" s="213">
        <f>IF(N239="sníž. přenesená",J239,0)</f>
        <v>0</v>
      </c>
      <c r="BI239" s="213">
        <f>IF(N239="nulová",J239,0)</f>
        <v>0</v>
      </c>
      <c r="BJ239" s="18" t="s">
        <v>138</v>
      </c>
      <c r="BK239" s="213">
        <f>ROUND(I239*H239,0)</f>
        <v>0</v>
      </c>
      <c r="BL239" s="18" t="s">
        <v>137</v>
      </c>
      <c r="BM239" s="212" t="s">
        <v>357</v>
      </c>
    </row>
    <row r="240" s="2" customFormat="1">
      <c r="A240" s="39"/>
      <c r="B240" s="40"/>
      <c r="C240" s="41"/>
      <c r="D240" s="214" t="s">
        <v>140</v>
      </c>
      <c r="E240" s="41"/>
      <c r="F240" s="215" t="s">
        <v>358</v>
      </c>
      <c r="G240" s="41"/>
      <c r="H240" s="41"/>
      <c r="I240" s="216"/>
      <c r="J240" s="41"/>
      <c r="K240" s="41"/>
      <c r="L240" s="45"/>
      <c r="M240" s="217"/>
      <c r="N240" s="218"/>
      <c r="O240" s="85"/>
      <c r="P240" s="85"/>
      <c r="Q240" s="85"/>
      <c r="R240" s="85"/>
      <c r="S240" s="85"/>
      <c r="T240" s="86"/>
      <c r="U240" s="39"/>
      <c r="V240" s="39"/>
      <c r="W240" s="39"/>
      <c r="X240" s="39"/>
      <c r="Y240" s="39"/>
      <c r="Z240" s="39"/>
      <c r="AA240" s="39"/>
      <c r="AB240" s="39"/>
      <c r="AC240" s="39"/>
      <c r="AD240" s="39"/>
      <c r="AE240" s="39"/>
      <c r="AT240" s="18" t="s">
        <v>140</v>
      </c>
      <c r="AU240" s="18" t="s">
        <v>138</v>
      </c>
    </row>
    <row r="241" s="14" customFormat="1">
      <c r="A241" s="14"/>
      <c r="B241" s="229"/>
      <c r="C241" s="230"/>
      <c r="D241" s="214" t="s">
        <v>142</v>
      </c>
      <c r="E241" s="231" t="s">
        <v>21</v>
      </c>
      <c r="F241" s="232" t="s">
        <v>359</v>
      </c>
      <c r="G241" s="230"/>
      <c r="H241" s="233">
        <v>96.051000000000002</v>
      </c>
      <c r="I241" s="234"/>
      <c r="J241" s="230"/>
      <c r="K241" s="230"/>
      <c r="L241" s="235"/>
      <c r="M241" s="236"/>
      <c r="N241" s="237"/>
      <c r="O241" s="237"/>
      <c r="P241" s="237"/>
      <c r="Q241" s="237"/>
      <c r="R241" s="237"/>
      <c r="S241" s="237"/>
      <c r="T241" s="238"/>
      <c r="U241" s="14"/>
      <c r="V241" s="14"/>
      <c r="W241" s="14"/>
      <c r="X241" s="14"/>
      <c r="Y241" s="14"/>
      <c r="Z241" s="14"/>
      <c r="AA241" s="14"/>
      <c r="AB241" s="14"/>
      <c r="AC241" s="14"/>
      <c r="AD241" s="14"/>
      <c r="AE241" s="14"/>
      <c r="AT241" s="239" t="s">
        <v>142</v>
      </c>
      <c r="AU241" s="239" t="s">
        <v>138</v>
      </c>
      <c r="AV241" s="14" t="s">
        <v>138</v>
      </c>
      <c r="AW241" s="14" t="s">
        <v>38</v>
      </c>
      <c r="AX241" s="14" t="s">
        <v>78</v>
      </c>
      <c r="AY241" s="239" t="s">
        <v>130</v>
      </c>
    </row>
    <row r="242" s="14" customFormat="1">
      <c r="A242" s="14"/>
      <c r="B242" s="229"/>
      <c r="C242" s="230"/>
      <c r="D242" s="214" t="s">
        <v>142</v>
      </c>
      <c r="E242" s="231" t="s">
        <v>21</v>
      </c>
      <c r="F242" s="232" t="s">
        <v>360</v>
      </c>
      <c r="G242" s="230"/>
      <c r="H242" s="233">
        <v>4.5</v>
      </c>
      <c r="I242" s="234"/>
      <c r="J242" s="230"/>
      <c r="K242" s="230"/>
      <c r="L242" s="235"/>
      <c r="M242" s="236"/>
      <c r="N242" s="237"/>
      <c r="O242" s="237"/>
      <c r="P242" s="237"/>
      <c r="Q242" s="237"/>
      <c r="R242" s="237"/>
      <c r="S242" s="237"/>
      <c r="T242" s="238"/>
      <c r="U242" s="14"/>
      <c r="V242" s="14"/>
      <c r="W242" s="14"/>
      <c r="X242" s="14"/>
      <c r="Y242" s="14"/>
      <c r="Z242" s="14"/>
      <c r="AA242" s="14"/>
      <c r="AB242" s="14"/>
      <c r="AC242" s="14"/>
      <c r="AD242" s="14"/>
      <c r="AE242" s="14"/>
      <c r="AT242" s="239" t="s">
        <v>142</v>
      </c>
      <c r="AU242" s="239" t="s">
        <v>138</v>
      </c>
      <c r="AV242" s="14" t="s">
        <v>138</v>
      </c>
      <c r="AW242" s="14" t="s">
        <v>38</v>
      </c>
      <c r="AX242" s="14" t="s">
        <v>78</v>
      </c>
      <c r="AY242" s="239" t="s">
        <v>130</v>
      </c>
    </row>
    <row r="243" s="15" customFormat="1">
      <c r="A243" s="15"/>
      <c r="B243" s="240"/>
      <c r="C243" s="241"/>
      <c r="D243" s="214" t="s">
        <v>142</v>
      </c>
      <c r="E243" s="242" t="s">
        <v>21</v>
      </c>
      <c r="F243" s="243" t="s">
        <v>145</v>
      </c>
      <c r="G243" s="241"/>
      <c r="H243" s="244">
        <v>100.551</v>
      </c>
      <c r="I243" s="245"/>
      <c r="J243" s="241"/>
      <c r="K243" s="241"/>
      <c r="L243" s="246"/>
      <c r="M243" s="247"/>
      <c r="N243" s="248"/>
      <c r="O243" s="248"/>
      <c r="P243" s="248"/>
      <c r="Q243" s="248"/>
      <c r="R243" s="248"/>
      <c r="S243" s="248"/>
      <c r="T243" s="249"/>
      <c r="U243" s="15"/>
      <c r="V243" s="15"/>
      <c r="W243" s="15"/>
      <c r="X243" s="15"/>
      <c r="Y243" s="15"/>
      <c r="Z243" s="15"/>
      <c r="AA243" s="15"/>
      <c r="AB243" s="15"/>
      <c r="AC243" s="15"/>
      <c r="AD243" s="15"/>
      <c r="AE243" s="15"/>
      <c r="AT243" s="250" t="s">
        <v>142</v>
      </c>
      <c r="AU243" s="250" t="s">
        <v>138</v>
      </c>
      <c r="AV243" s="15" t="s">
        <v>137</v>
      </c>
      <c r="AW243" s="15" t="s">
        <v>38</v>
      </c>
      <c r="AX243" s="15" t="s">
        <v>8</v>
      </c>
      <c r="AY243" s="250" t="s">
        <v>130</v>
      </c>
    </row>
    <row r="244" s="2" customFormat="1" ht="24.15" customHeight="1">
      <c r="A244" s="39"/>
      <c r="B244" s="40"/>
      <c r="C244" s="201" t="s">
        <v>361</v>
      </c>
      <c r="D244" s="201" t="s">
        <v>132</v>
      </c>
      <c r="E244" s="202" t="s">
        <v>362</v>
      </c>
      <c r="F244" s="203" t="s">
        <v>363</v>
      </c>
      <c r="G244" s="204" t="s">
        <v>182</v>
      </c>
      <c r="H244" s="205">
        <v>6.8739999999999997</v>
      </c>
      <c r="I244" s="206"/>
      <c r="J244" s="207">
        <f>ROUND(I244*H244,0)</f>
        <v>0</v>
      </c>
      <c r="K244" s="203" t="s">
        <v>136</v>
      </c>
      <c r="L244" s="45"/>
      <c r="M244" s="208" t="s">
        <v>21</v>
      </c>
      <c r="N244" s="209" t="s">
        <v>50</v>
      </c>
      <c r="O244" s="85"/>
      <c r="P244" s="210">
        <f>O244*H244</f>
        <v>0</v>
      </c>
      <c r="Q244" s="210">
        <v>0.26140999999999998</v>
      </c>
      <c r="R244" s="210">
        <f>Q244*H244</f>
        <v>1.7969323399999997</v>
      </c>
      <c r="S244" s="210">
        <v>0</v>
      </c>
      <c r="T244" s="211">
        <f>S244*H244</f>
        <v>0</v>
      </c>
      <c r="U244" s="39"/>
      <c r="V244" s="39"/>
      <c r="W244" s="39"/>
      <c r="X244" s="39"/>
      <c r="Y244" s="39"/>
      <c r="Z244" s="39"/>
      <c r="AA244" s="39"/>
      <c r="AB244" s="39"/>
      <c r="AC244" s="39"/>
      <c r="AD244" s="39"/>
      <c r="AE244" s="39"/>
      <c r="AR244" s="212" t="s">
        <v>137</v>
      </c>
      <c r="AT244" s="212" t="s">
        <v>132</v>
      </c>
      <c r="AU244" s="212" t="s">
        <v>138</v>
      </c>
      <c r="AY244" s="18" t="s">
        <v>130</v>
      </c>
      <c r="BE244" s="213">
        <f>IF(N244="základní",J244,0)</f>
        <v>0</v>
      </c>
      <c r="BF244" s="213">
        <f>IF(N244="snížená",J244,0)</f>
        <v>0</v>
      </c>
      <c r="BG244" s="213">
        <f>IF(N244="zákl. přenesená",J244,0)</f>
        <v>0</v>
      </c>
      <c r="BH244" s="213">
        <f>IF(N244="sníž. přenesená",J244,0)</f>
        <v>0</v>
      </c>
      <c r="BI244" s="213">
        <f>IF(N244="nulová",J244,0)</f>
        <v>0</v>
      </c>
      <c r="BJ244" s="18" t="s">
        <v>138</v>
      </c>
      <c r="BK244" s="213">
        <f>ROUND(I244*H244,0)</f>
        <v>0</v>
      </c>
      <c r="BL244" s="18" t="s">
        <v>137</v>
      </c>
      <c r="BM244" s="212" t="s">
        <v>364</v>
      </c>
    </row>
    <row r="245" s="14" customFormat="1">
      <c r="A245" s="14"/>
      <c r="B245" s="229"/>
      <c r="C245" s="230"/>
      <c r="D245" s="214" t="s">
        <v>142</v>
      </c>
      <c r="E245" s="231" t="s">
        <v>21</v>
      </c>
      <c r="F245" s="232" t="s">
        <v>365</v>
      </c>
      <c r="G245" s="230"/>
      <c r="H245" s="233">
        <v>6.8739999999999997</v>
      </c>
      <c r="I245" s="234"/>
      <c r="J245" s="230"/>
      <c r="K245" s="230"/>
      <c r="L245" s="235"/>
      <c r="M245" s="236"/>
      <c r="N245" s="237"/>
      <c r="O245" s="237"/>
      <c r="P245" s="237"/>
      <c r="Q245" s="237"/>
      <c r="R245" s="237"/>
      <c r="S245" s="237"/>
      <c r="T245" s="238"/>
      <c r="U245" s="14"/>
      <c r="V245" s="14"/>
      <c r="W245" s="14"/>
      <c r="X245" s="14"/>
      <c r="Y245" s="14"/>
      <c r="Z245" s="14"/>
      <c r="AA245" s="14"/>
      <c r="AB245" s="14"/>
      <c r="AC245" s="14"/>
      <c r="AD245" s="14"/>
      <c r="AE245" s="14"/>
      <c r="AT245" s="239" t="s">
        <v>142</v>
      </c>
      <c r="AU245" s="239" t="s">
        <v>138</v>
      </c>
      <c r="AV245" s="14" t="s">
        <v>138</v>
      </c>
      <c r="AW245" s="14" t="s">
        <v>38</v>
      </c>
      <c r="AX245" s="14" t="s">
        <v>78</v>
      </c>
      <c r="AY245" s="239" t="s">
        <v>130</v>
      </c>
    </row>
    <row r="246" s="15" customFormat="1">
      <c r="A246" s="15"/>
      <c r="B246" s="240"/>
      <c r="C246" s="241"/>
      <c r="D246" s="214" t="s">
        <v>142</v>
      </c>
      <c r="E246" s="242" t="s">
        <v>21</v>
      </c>
      <c r="F246" s="243" t="s">
        <v>145</v>
      </c>
      <c r="G246" s="241"/>
      <c r="H246" s="244">
        <v>6.8739999999999997</v>
      </c>
      <c r="I246" s="245"/>
      <c r="J246" s="241"/>
      <c r="K246" s="241"/>
      <c r="L246" s="246"/>
      <c r="M246" s="247"/>
      <c r="N246" s="248"/>
      <c r="O246" s="248"/>
      <c r="P246" s="248"/>
      <c r="Q246" s="248"/>
      <c r="R246" s="248"/>
      <c r="S246" s="248"/>
      <c r="T246" s="249"/>
      <c r="U246" s="15"/>
      <c r="V246" s="15"/>
      <c r="W246" s="15"/>
      <c r="X246" s="15"/>
      <c r="Y246" s="15"/>
      <c r="Z246" s="15"/>
      <c r="AA246" s="15"/>
      <c r="AB246" s="15"/>
      <c r="AC246" s="15"/>
      <c r="AD246" s="15"/>
      <c r="AE246" s="15"/>
      <c r="AT246" s="250" t="s">
        <v>142</v>
      </c>
      <c r="AU246" s="250" t="s">
        <v>138</v>
      </c>
      <c r="AV246" s="15" t="s">
        <v>137</v>
      </c>
      <c r="AW246" s="15" t="s">
        <v>38</v>
      </c>
      <c r="AX246" s="15" t="s">
        <v>8</v>
      </c>
      <c r="AY246" s="250" t="s">
        <v>130</v>
      </c>
    </row>
    <row r="247" s="2" customFormat="1" ht="24.15" customHeight="1">
      <c r="A247" s="39"/>
      <c r="B247" s="40"/>
      <c r="C247" s="201" t="s">
        <v>366</v>
      </c>
      <c r="D247" s="201" t="s">
        <v>132</v>
      </c>
      <c r="E247" s="202" t="s">
        <v>367</v>
      </c>
      <c r="F247" s="203" t="s">
        <v>368</v>
      </c>
      <c r="G247" s="204" t="s">
        <v>182</v>
      </c>
      <c r="H247" s="205">
        <v>6.8739999999999997</v>
      </c>
      <c r="I247" s="206"/>
      <c r="J247" s="207">
        <f>ROUND(I247*H247,0)</f>
        <v>0</v>
      </c>
      <c r="K247" s="203" t="s">
        <v>136</v>
      </c>
      <c r="L247" s="45"/>
      <c r="M247" s="208" t="s">
        <v>21</v>
      </c>
      <c r="N247" s="209" t="s">
        <v>50</v>
      </c>
      <c r="O247" s="85"/>
      <c r="P247" s="210">
        <f>O247*H247</f>
        <v>0</v>
      </c>
      <c r="Q247" s="210">
        <v>0.34499999999999997</v>
      </c>
      <c r="R247" s="210">
        <f>Q247*H247</f>
        <v>2.3715299999999999</v>
      </c>
      <c r="S247" s="210">
        <v>0</v>
      </c>
      <c r="T247" s="211">
        <f>S247*H247</f>
        <v>0</v>
      </c>
      <c r="U247" s="39"/>
      <c r="V247" s="39"/>
      <c r="W247" s="39"/>
      <c r="X247" s="39"/>
      <c r="Y247" s="39"/>
      <c r="Z247" s="39"/>
      <c r="AA247" s="39"/>
      <c r="AB247" s="39"/>
      <c r="AC247" s="39"/>
      <c r="AD247" s="39"/>
      <c r="AE247" s="39"/>
      <c r="AR247" s="212" t="s">
        <v>137</v>
      </c>
      <c r="AT247" s="212" t="s">
        <v>132</v>
      </c>
      <c r="AU247" s="212" t="s">
        <v>138</v>
      </c>
      <c r="AY247" s="18" t="s">
        <v>130</v>
      </c>
      <c r="BE247" s="213">
        <f>IF(N247="základní",J247,0)</f>
        <v>0</v>
      </c>
      <c r="BF247" s="213">
        <f>IF(N247="snížená",J247,0)</f>
        <v>0</v>
      </c>
      <c r="BG247" s="213">
        <f>IF(N247="zákl. přenesená",J247,0)</f>
        <v>0</v>
      </c>
      <c r="BH247" s="213">
        <f>IF(N247="sníž. přenesená",J247,0)</f>
        <v>0</v>
      </c>
      <c r="BI247" s="213">
        <f>IF(N247="nulová",J247,0)</f>
        <v>0</v>
      </c>
      <c r="BJ247" s="18" t="s">
        <v>138</v>
      </c>
      <c r="BK247" s="213">
        <f>ROUND(I247*H247,0)</f>
        <v>0</v>
      </c>
      <c r="BL247" s="18" t="s">
        <v>137</v>
      </c>
      <c r="BM247" s="212" t="s">
        <v>369</v>
      </c>
    </row>
    <row r="248" s="13" customFormat="1">
      <c r="A248" s="13"/>
      <c r="B248" s="219"/>
      <c r="C248" s="220"/>
      <c r="D248" s="214" t="s">
        <v>142</v>
      </c>
      <c r="E248" s="221" t="s">
        <v>21</v>
      </c>
      <c r="F248" s="222" t="s">
        <v>370</v>
      </c>
      <c r="G248" s="220"/>
      <c r="H248" s="221" t="s">
        <v>21</v>
      </c>
      <c r="I248" s="223"/>
      <c r="J248" s="220"/>
      <c r="K248" s="220"/>
      <c r="L248" s="224"/>
      <c r="M248" s="225"/>
      <c r="N248" s="226"/>
      <c r="O248" s="226"/>
      <c r="P248" s="226"/>
      <c r="Q248" s="226"/>
      <c r="R248" s="226"/>
      <c r="S248" s="226"/>
      <c r="T248" s="227"/>
      <c r="U248" s="13"/>
      <c r="V248" s="13"/>
      <c r="W248" s="13"/>
      <c r="X248" s="13"/>
      <c r="Y248" s="13"/>
      <c r="Z248" s="13"/>
      <c r="AA248" s="13"/>
      <c r="AB248" s="13"/>
      <c r="AC248" s="13"/>
      <c r="AD248" s="13"/>
      <c r="AE248" s="13"/>
      <c r="AT248" s="228" t="s">
        <v>142</v>
      </c>
      <c r="AU248" s="228" t="s">
        <v>138</v>
      </c>
      <c r="AV248" s="13" t="s">
        <v>8</v>
      </c>
      <c r="AW248" s="13" t="s">
        <v>38</v>
      </c>
      <c r="AX248" s="13" t="s">
        <v>78</v>
      </c>
      <c r="AY248" s="228" t="s">
        <v>130</v>
      </c>
    </row>
    <row r="249" s="14" customFormat="1">
      <c r="A249" s="14"/>
      <c r="B249" s="229"/>
      <c r="C249" s="230"/>
      <c r="D249" s="214" t="s">
        <v>142</v>
      </c>
      <c r="E249" s="231" t="s">
        <v>21</v>
      </c>
      <c r="F249" s="232" t="s">
        <v>371</v>
      </c>
      <c r="G249" s="230"/>
      <c r="H249" s="233">
        <v>6.8739999999999997</v>
      </c>
      <c r="I249" s="234"/>
      <c r="J249" s="230"/>
      <c r="K249" s="230"/>
      <c r="L249" s="235"/>
      <c r="M249" s="236"/>
      <c r="N249" s="237"/>
      <c r="O249" s="237"/>
      <c r="P249" s="237"/>
      <c r="Q249" s="237"/>
      <c r="R249" s="237"/>
      <c r="S249" s="237"/>
      <c r="T249" s="238"/>
      <c r="U249" s="14"/>
      <c r="V249" s="14"/>
      <c r="W249" s="14"/>
      <c r="X249" s="14"/>
      <c r="Y249" s="14"/>
      <c r="Z249" s="14"/>
      <c r="AA249" s="14"/>
      <c r="AB249" s="14"/>
      <c r="AC249" s="14"/>
      <c r="AD249" s="14"/>
      <c r="AE249" s="14"/>
      <c r="AT249" s="239" t="s">
        <v>142</v>
      </c>
      <c r="AU249" s="239" t="s">
        <v>138</v>
      </c>
      <c r="AV249" s="14" t="s">
        <v>138</v>
      </c>
      <c r="AW249" s="14" t="s">
        <v>38</v>
      </c>
      <c r="AX249" s="14" t="s">
        <v>78</v>
      </c>
      <c r="AY249" s="239" t="s">
        <v>130</v>
      </c>
    </row>
    <row r="250" s="15" customFormat="1">
      <c r="A250" s="15"/>
      <c r="B250" s="240"/>
      <c r="C250" s="241"/>
      <c r="D250" s="214" t="s">
        <v>142</v>
      </c>
      <c r="E250" s="242" t="s">
        <v>21</v>
      </c>
      <c r="F250" s="243" t="s">
        <v>145</v>
      </c>
      <c r="G250" s="241"/>
      <c r="H250" s="244">
        <v>6.8739999999999997</v>
      </c>
      <c r="I250" s="245"/>
      <c r="J250" s="241"/>
      <c r="K250" s="241"/>
      <c r="L250" s="246"/>
      <c r="M250" s="247"/>
      <c r="N250" s="248"/>
      <c r="O250" s="248"/>
      <c r="P250" s="248"/>
      <c r="Q250" s="248"/>
      <c r="R250" s="248"/>
      <c r="S250" s="248"/>
      <c r="T250" s="249"/>
      <c r="U250" s="15"/>
      <c r="V250" s="15"/>
      <c r="W250" s="15"/>
      <c r="X250" s="15"/>
      <c r="Y250" s="15"/>
      <c r="Z250" s="15"/>
      <c r="AA250" s="15"/>
      <c r="AB250" s="15"/>
      <c r="AC250" s="15"/>
      <c r="AD250" s="15"/>
      <c r="AE250" s="15"/>
      <c r="AT250" s="250" t="s">
        <v>142</v>
      </c>
      <c r="AU250" s="250" t="s">
        <v>138</v>
      </c>
      <c r="AV250" s="15" t="s">
        <v>137</v>
      </c>
      <c r="AW250" s="15" t="s">
        <v>38</v>
      </c>
      <c r="AX250" s="15" t="s">
        <v>8</v>
      </c>
      <c r="AY250" s="250" t="s">
        <v>130</v>
      </c>
    </row>
    <row r="251" s="2" customFormat="1" ht="24.15" customHeight="1">
      <c r="A251" s="39"/>
      <c r="B251" s="40"/>
      <c r="C251" s="201" t="s">
        <v>372</v>
      </c>
      <c r="D251" s="201" t="s">
        <v>132</v>
      </c>
      <c r="E251" s="202" t="s">
        <v>373</v>
      </c>
      <c r="F251" s="203" t="s">
        <v>374</v>
      </c>
      <c r="G251" s="204" t="s">
        <v>182</v>
      </c>
      <c r="H251" s="205">
        <v>1473</v>
      </c>
      <c r="I251" s="206"/>
      <c r="J251" s="207">
        <f>ROUND(I251*H251,0)</f>
        <v>0</v>
      </c>
      <c r="K251" s="203" t="s">
        <v>136</v>
      </c>
      <c r="L251" s="45"/>
      <c r="M251" s="208" t="s">
        <v>21</v>
      </c>
      <c r="N251" s="209" t="s">
        <v>50</v>
      </c>
      <c r="O251" s="85"/>
      <c r="P251" s="210">
        <f>O251*H251</f>
        <v>0</v>
      </c>
      <c r="Q251" s="210">
        <v>0.00445</v>
      </c>
      <c r="R251" s="210">
        <f>Q251*H251</f>
        <v>6.5548500000000001</v>
      </c>
      <c r="S251" s="210">
        <v>0</v>
      </c>
      <c r="T251" s="211">
        <f>S251*H251</f>
        <v>0</v>
      </c>
      <c r="U251" s="39"/>
      <c r="V251" s="39"/>
      <c r="W251" s="39"/>
      <c r="X251" s="39"/>
      <c r="Y251" s="39"/>
      <c r="Z251" s="39"/>
      <c r="AA251" s="39"/>
      <c r="AB251" s="39"/>
      <c r="AC251" s="39"/>
      <c r="AD251" s="39"/>
      <c r="AE251" s="39"/>
      <c r="AR251" s="212" t="s">
        <v>137</v>
      </c>
      <c r="AT251" s="212" t="s">
        <v>132</v>
      </c>
      <c r="AU251" s="212" t="s">
        <v>138</v>
      </c>
      <c r="AY251" s="18" t="s">
        <v>130</v>
      </c>
      <c r="BE251" s="213">
        <f>IF(N251="základní",J251,0)</f>
        <v>0</v>
      </c>
      <c r="BF251" s="213">
        <f>IF(N251="snížená",J251,0)</f>
        <v>0</v>
      </c>
      <c r="BG251" s="213">
        <f>IF(N251="zákl. přenesená",J251,0)</f>
        <v>0</v>
      </c>
      <c r="BH251" s="213">
        <f>IF(N251="sníž. přenesená",J251,0)</f>
        <v>0</v>
      </c>
      <c r="BI251" s="213">
        <f>IF(N251="nulová",J251,0)</f>
        <v>0</v>
      </c>
      <c r="BJ251" s="18" t="s">
        <v>138</v>
      </c>
      <c r="BK251" s="213">
        <f>ROUND(I251*H251,0)</f>
        <v>0</v>
      </c>
      <c r="BL251" s="18" t="s">
        <v>137</v>
      </c>
      <c r="BM251" s="212" t="s">
        <v>375</v>
      </c>
    </row>
    <row r="252" s="13" customFormat="1">
      <c r="A252" s="13"/>
      <c r="B252" s="219"/>
      <c r="C252" s="220"/>
      <c r="D252" s="214" t="s">
        <v>142</v>
      </c>
      <c r="E252" s="221" t="s">
        <v>21</v>
      </c>
      <c r="F252" s="222" t="s">
        <v>376</v>
      </c>
      <c r="G252" s="220"/>
      <c r="H252" s="221" t="s">
        <v>21</v>
      </c>
      <c r="I252" s="223"/>
      <c r="J252" s="220"/>
      <c r="K252" s="220"/>
      <c r="L252" s="224"/>
      <c r="M252" s="225"/>
      <c r="N252" s="226"/>
      <c r="O252" s="226"/>
      <c r="P252" s="226"/>
      <c r="Q252" s="226"/>
      <c r="R252" s="226"/>
      <c r="S252" s="226"/>
      <c r="T252" s="227"/>
      <c r="U252" s="13"/>
      <c r="V252" s="13"/>
      <c r="W252" s="13"/>
      <c r="X252" s="13"/>
      <c r="Y252" s="13"/>
      <c r="Z252" s="13"/>
      <c r="AA252" s="13"/>
      <c r="AB252" s="13"/>
      <c r="AC252" s="13"/>
      <c r="AD252" s="13"/>
      <c r="AE252" s="13"/>
      <c r="AT252" s="228" t="s">
        <v>142</v>
      </c>
      <c r="AU252" s="228" t="s">
        <v>138</v>
      </c>
      <c r="AV252" s="13" t="s">
        <v>8</v>
      </c>
      <c r="AW252" s="13" t="s">
        <v>38</v>
      </c>
      <c r="AX252" s="13" t="s">
        <v>78</v>
      </c>
      <c r="AY252" s="228" t="s">
        <v>130</v>
      </c>
    </row>
    <row r="253" s="14" customFormat="1">
      <c r="A253" s="14"/>
      <c r="B253" s="229"/>
      <c r="C253" s="230"/>
      <c r="D253" s="214" t="s">
        <v>142</v>
      </c>
      <c r="E253" s="231" t="s">
        <v>21</v>
      </c>
      <c r="F253" s="232" t="s">
        <v>377</v>
      </c>
      <c r="G253" s="230"/>
      <c r="H253" s="233">
        <v>1473</v>
      </c>
      <c r="I253" s="234"/>
      <c r="J253" s="230"/>
      <c r="K253" s="230"/>
      <c r="L253" s="235"/>
      <c r="M253" s="236"/>
      <c r="N253" s="237"/>
      <c r="O253" s="237"/>
      <c r="P253" s="237"/>
      <c r="Q253" s="237"/>
      <c r="R253" s="237"/>
      <c r="S253" s="237"/>
      <c r="T253" s="238"/>
      <c r="U253" s="14"/>
      <c r="V253" s="14"/>
      <c r="W253" s="14"/>
      <c r="X253" s="14"/>
      <c r="Y253" s="14"/>
      <c r="Z253" s="14"/>
      <c r="AA253" s="14"/>
      <c r="AB253" s="14"/>
      <c r="AC253" s="14"/>
      <c r="AD253" s="14"/>
      <c r="AE253" s="14"/>
      <c r="AT253" s="239" t="s">
        <v>142</v>
      </c>
      <c r="AU253" s="239" t="s">
        <v>138</v>
      </c>
      <c r="AV253" s="14" t="s">
        <v>138</v>
      </c>
      <c r="AW253" s="14" t="s">
        <v>38</v>
      </c>
      <c r="AX253" s="14" t="s">
        <v>78</v>
      </c>
      <c r="AY253" s="239" t="s">
        <v>130</v>
      </c>
    </row>
    <row r="254" s="15" customFormat="1">
      <c r="A254" s="15"/>
      <c r="B254" s="240"/>
      <c r="C254" s="241"/>
      <c r="D254" s="214" t="s">
        <v>142</v>
      </c>
      <c r="E254" s="242" t="s">
        <v>21</v>
      </c>
      <c r="F254" s="243" t="s">
        <v>145</v>
      </c>
      <c r="G254" s="241"/>
      <c r="H254" s="244">
        <v>1473</v>
      </c>
      <c r="I254" s="245"/>
      <c r="J254" s="241"/>
      <c r="K254" s="241"/>
      <c r="L254" s="246"/>
      <c r="M254" s="247"/>
      <c r="N254" s="248"/>
      <c r="O254" s="248"/>
      <c r="P254" s="248"/>
      <c r="Q254" s="248"/>
      <c r="R254" s="248"/>
      <c r="S254" s="248"/>
      <c r="T254" s="249"/>
      <c r="U254" s="15"/>
      <c r="V254" s="15"/>
      <c r="W254" s="15"/>
      <c r="X254" s="15"/>
      <c r="Y254" s="15"/>
      <c r="Z254" s="15"/>
      <c r="AA254" s="15"/>
      <c r="AB254" s="15"/>
      <c r="AC254" s="15"/>
      <c r="AD254" s="15"/>
      <c r="AE254" s="15"/>
      <c r="AT254" s="250" t="s">
        <v>142</v>
      </c>
      <c r="AU254" s="250" t="s">
        <v>138</v>
      </c>
      <c r="AV254" s="15" t="s">
        <v>137</v>
      </c>
      <c r="AW254" s="15" t="s">
        <v>38</v>
      </c>
      <c r="AX254" s="15" t="s">
        <v>8</v>
      </c>
      <c r="AY254" s="250" t="s">
        <v>130</v>
      </c>
    </row>
    <row r="255" s="12" customFormat="1" ht="22.8" customHeight="1">
      <c r="A255" s="12"/>
      <c r="B255" s="185"/>
      <c r="C255" s="186"/>
      <c r="D255" s="187" t="s">
        <v>77</v>
      </c>
      <c r="E255" s="199" t="s">
        <v>378</v>
      </c>
      <c r="F255" s="199" t="s">
        <v>379</v>
      </c>
      <c r="G255" s="186"/>
      <c r="H255" s="186"/>
      <c r="I255" s="189"/>
      <c r="J255" s="200">
        <f>BK255</f>
        <v>0</v>
      </c>
      <c r="K255" s="186"/>
      <c r="L255" s="191"/>
      <c r="M255" s="192"/>
      <c r="N255" s="193"/>
      <c r="O255" s="193"/>
      <c r="P255" s="194">
        <f>P256</f>
        <v>0</v>
      </c>
      <c r="Q255" s="193"/>
      <c r="R255" s="194">
        <f>R256</f>
        <v>0</v>
      </c>
      <c r="S255" s="193"/>
      <c r="T255" s="195">
        <f>T256</f>
        <v>0</v>
      </c>
      <c r="U255" s="12"/>
      <c r="V255" s="12"/>
      <c r="W255" s="12"/>
      <c r="X255" s="12"/>
      <c r="Y255" s="12"/>
      <c r="Z255" s="12"/>
      <c r="AA255" s="12"/>
      <c r="AB255" s="12"/>
      <c r="AC255" s="12"/>
      <c r="AD255" s="12"/>
      <c r="AE255" s="12"/>
      <c r="AR255" s="196" t="s">
        <v>8</v>
      </c>
      <c r="AT255" s="197" t="s">
        <v>77</v>
      </c>
      <c r="AU255" s="197" t="s">
        <v>8</v>
      </c>
      <c r="AY255" s="196" t="s">
        <v>130</v>
      </c>
      <c r="BK255" s="198">
        <f>BK256</f>
        <v>0</v>
      </c>
    </row>
    <row r="256" s="2" customFormat="1" ht="37.8" customHeight="1">
      <c r="A256" s="39"/>
      <c r="B256" s="40"/>
      <c r="C256" s="201" t="s">
        <v>380</v>
      </c>
      <c r="D256" s="201" t="s">
        <v>132</v>
      </c>
      <c r="E256" s="202" t="s">
        <v>381</v>
      </c>
      <c r="F256" s="203" t="s">
        <v>382</v>
      </c>
      <c r="G256" s="204" t="s">
        <v>383</v>
      </c>
      <c r="H256" s="205">
        <v>2</v>
      </c>
      <c r="I256" s="206"/>
      <c r="J256" s="207">
        <f>ROUND(I256*H256,0)</f>
        <v>0</v>
      </c>
      <c r="K256" s="203" t="s">
        <v>21</v>
      </c>
      <c r="L256" s="45"/>
      <c r="M256" s="208" t="s">
        <v>21</v>
      </c>
      <c r="N256" s="209" t="s">
        <v>50</v>
      </c>
      <c r="O256" s="85"/>
      <c r="P256" s="210">
        <f>O256*H256</f>
        <v>0</v>
      </c>
      <c r="Q256" s="210">
        <v>0</v>
      </c>
      <c r="R256" s="210">
        <f>Q256*H256</f>
        <v>0</v>
      </c>
      <c r="S256" s="210">
        <v>0</v>
      </c>
      <c r="T256" s="211">
        <f>S256*H256</f>
        <v>0</v>
      </c>
      <c r="U256" s="39"/>
      <c r="V256" s="39"/>
      <c r="W256" s="39"/>
      <c r="X256" s="39"/>
      <c r="Y256" s="39"/>
      <c r="Z256" s="39"/>
      <c r="AA256" s="39"/>
      <c r="AB256" s="39"/>
      <c r="AC256" s="39"/>
      <c r="AD256" s="39"/>
      <c r="AE256" s="39"/>
      <c r="AR256" s="212" t="s">
        <v>137</v>
      </c>
      <c r="AT256" s="212" t="s">
        <v>132</v>
      </c>
      <c r="AU256" s="212" t="s">
        <v>138</v>
      </c>
      <c r="AY256" s="18" t="s">
        <v>130</v>
      </c>
      <c r="BE256" s="213">
        <f>IF(N256="základní",J256,0)</f>
        <v>0</v>
      </c>
      <c r="BF256" s="213">
        <f>IF(N256="snížená",J256,0)</f>
        <v>0</v>
      </c>
      <c r="BG256" s="213">
        <f>IF(N256="zákl. přenesená",J256,0)</f>
        <v>0</v>
      </c>
      <c r="BH256" s="213">
        <f>IF(N256="sníž. přenesená",J256,0)</f>
        <v>0</v>
      </c>
      <c r="BI256" s="213">
        <f>IF(N256="nulová",J256,0)</f>
        <v>0</v>
      </c>
      <c r="BJ256" s="18" t="s">
        <v>138</v>
      </c>
      <c r="BK256" s="213">
        <f>ROUND(I256*H256,0)</f>
        <v>0</v>
      </c>
      <c r="BL256" s="18" t="s">
        <v>137</v>
      </c>
      <c r="BM256" s="212" t="s">
        <v>384</v>
      </c>
    </row>
    <row r="257" s="12" customFormat="1" ht="22.8" customHeight="1">
      <c r="A257" s="12"/>
      <c r="B257" s="185"/>
      <c r="C257" s="186"/>
      <c r="D257" s="187" t="s">
        <v>77</v>
      </c>
      <c r="E257" s="199" t="s">
        <v>190</v>
      </c>
      <c r="F257" s="199" t="s">
        <v>385</v>
      </c>
      <c r="G257" s="186"/>
      <c r="H257" s="186"/>
      <c r="I257" s="189"/>
      <c r="J257" s="200">
        <f>BK257</f>
        <v>0</v>
      </c>
      <c r="K257" s="186"/>
      <c r="L257" s="191"/>
      <c r="M257" s="192"/>
      <c r="N257" s="193"/>
      <c r="O257" s="193"/>
      <c r="P257" s="194">
        <f>SUM(P258:P277)</f>
        <v>0</v>
      </c>
      <c r="Q257" s="193"/>
      <c r="R257" s="194">
        <f>SUM(R258:R277)</f>
        <v>0.064630560000000004</v>
      </c>
      <c r="S257" s="193"/>
      <c r="T257" s="195">
        <f>SUM(T258:T277)</f>
        <v>0.0030000000000000001</v>
      </c>
      <c r="U257" s="12"/>
      <c r="V257" s="12"/>
      <c r="W257" s="12"/>
      <c r="X257" s="12"/>
      <c r="Y257" s="12"/>
      <c r="Z257" s="12"/>
      <c r="AA257" s="12"/>
      <c r="AB257" s="12"/>
      <c r="AC257" s="12"/>
      <c r="AD257" s="12"/>
      <c r="AE257" s="12"/>
      <c r="AR257" s="196" t="s">
        <v>8</v>
      </c>
      <c r="AT257" s="197" t="s">
        <v>77</v>
      </c>
      <c r="AU257" s="197" t="s">
        <v>8</v>
      </c>
      <c r="AY257" s="196" t="s">
        <v>130</v>
      </c>
      <c r="BK257" s="198">
        <f>SUM(BK258:BK277)</f>
        <v>0</v>
      </c>
    </row>
    <row r="258" s="2" customFormat="1" ht="24.15" customHeight="1">
      <c r="A258" s="39"/>
      <c r="B258" s="40"/>
      <c r="C258" s="201" t="s">
        <v>386</v>
      </c>
      <c r="D258" s="201" t="s">
        <v>132</v>
      </c>
      <c r="E258" s="202" t="s">
        <v>387</v>
      </c>
      <c r="F258" s="203" t="s">
        <v>388</v>
      </c>
      <c r="G258" s="204" t="s">
        <v>383</v>
      </c>
      <c r="H258" s="205">
        <v>12</v>
      </c>
      <c r="I258" s="206"/>
      <c r="J258" s="207">
        <f>ROUND(I258*H258,0)</f>
        <v>0</v>
      </c>
      <c r="K258" s="203" t="s">
        <v>21</v>
      </c>
      <c r="L258" s="45"/>
      <c r="M258" s="208" t="s">
        <v>21</v>
      </c>
      <c r="N258" s="209" t="s">
        <v>50</v>
      </c>
      <c r="O258" s="85"/>
      <c r="P258" s="210">
        <f>O258*H258</f>
        <v>0</v>
      </c>
      <c r="Q258" s="210">
        <v>0</v>
      </c>
      <c r="R258" s="210">
        <f>Q258*H258</f>
        <v>0</v>
      </c>
      <c r="S258" s="210">
        <v>0</v>
      </c>
      <c r="T258" s="211">
        <f>S258*H258</f>
        <v>0</v>
      </c>
      <c r="U258" s="39"/>
      <c r="V258" s="39"/>
      <c r="W258" s="39"/>
      <c r="X258" s="39"/>
      <c r="Y258" s="39"/>
      <c r="Z258" s="39"/>
      <c r="AA258" s="39"/>
      <c r="AB258" s="39"/>
      <c r="AC258" s="39"/>
      <c r="AD258" s="39"/>
      <c r="AE258" s="39"/>
      <c r="AR258" s="212" t="s">
        <v>137</v>
      </c>
      <c r="AT258" s="212" t="s">
        <v>132</v>
      </c>
      <c r="AU258" s="212" t="s">
        <v>138</v>
      </c>
      <c r="AY258" s="18" t="s">
        <v>130</v>
      </c>
      <c r="BE258" s="213">
        <f>IF(N258="základní",J258,0)</f>
        <v>0</v>
      </c>
      <c r="BF258" s="213">
        <f>IF(N258="snížená",J258,0)</f>
        <v>0</v>
      </c>
      <c r="BG258" s="213">
        <f>IF(N258="zákl. přenesená",J258,0)</f>
        <v>0</v>
      </c>
      <c r="BH258" s="213">
        <f>IF(N258="sníž. přenesená",J258,0)</f>
        <v>0</v>
      </c>
      <c r="BI258" s="213">
        <f>IF(N258="nulová",J258,0)</f>
        <v>0</v>
      </c>
      <c r="BJ258" s="18" t="s">
        <v>138</v>
      </c>
      <c r="BK258" s="213">
        <f>ROUND(I258*H258,0)</f>
        <v>0</v>
      </c>
      <c r="BL258" s="18" t="s">
        <v>137</v>
      </c>
      <c r="BM258" s="212" t="s">
        <v>389</v>
      </c>
    </row>
    <row r="259" s="2" customFormat="1" ht="24.15" customHeight="1">
      <c r="A259" s="39"/>
      <c r="B259" s="40"/>
      <c r="C259" s="201" t="s">
        <v>390</v>
      </c>
      <c r="D259" s="201" t="s">
        <v>132</v>
      </c>
      <c r="E259" s="202" t="s">
        <v>391</v>
      </c>
      <c r="F259" s="203" t="s">
        <v>392</v>
      </c>
      <c r="G259" s="204" t="s">
        <v>383</v>
      </c>
      <c r="H259" s="205">
        <v>2</v>
      </c>
      <c r="I259" s="206"/>
      <c r="J259" s="207">
        <f>ROUND(I259*H259,0)</f>
        <v>0</v>
      </c>
      <c r="K259" s="203" t="s">
        <v>21</v>
      </c>
      <c r="L259" s="45"/>
      <c r="M259" s="208" t="s">
        <v>21</v>
      </c>
      <c r="N259" s="209" t="s">
        <v>50</v>
      </c>
      <c r="O259" s="85"/>
      <c r="P259" s="210">
        <f>O259*H259</f>
        <v>0</v>
      </c>
      <c r="Q259" s="210">
        <v>0</v>
      </c>
      <c r="R259" s="210">
        <f>Q259*H259</f>
        <v>0</v>
      </c>
      <c r="S259" s="210">
        <v>0</v>
      </c>
      <c r="T259" s="211">
        <f>S259*H259</f>
        <v>0</v>
      </c>
      <c r="U259" s="39"/>
      <c r="V259" s="39"/>
      <c r="W259" s="39"/>
      <c r="X259" s="39"/>
      <c r="Y259" s="39"/>
      <c r="Z259" s="39"/>
      <c r="AA259" s="39"/>
      <c r="AB259" s="39"/>
      <c r="AC259" s="39"/>
      <c r="AD259" s="39"/>
      <c r="AE259" s="39"/>
      <c r="AR259" s="212" t="s">
        <v>137</v>
      </c>
      <c r="AT259" s="212" t="s">
        <v>132</v>
      </c>
      <c r="AU259" s="212" t="s">
        <v>138</v>
      </c>
      <c r="AY259" s="18" t="s">
        <v>130</v>
      </c>
      <c r="BE259" s="213">
        <f>IF(N259="základní",J259,0)</f>
        <v>0</v>
      </c>
      <c r="BF259" s="213">
        <f>IF(N259="snížená",J259,0)</f>
        <v>0</v>
      </c>
      <c r="BG259" s="213">
        <f>IF(N259="zákl. přenesená",J259,0)</f>
        <v>0</v>
      </c>
      <c r="BH259" s="213">
        <f>IF(N259="sníž. přenesená",J259,0)</f>
        <v>0</v>
      </c>
      <c r="BI259" s="213">
        <f>IF(N259="nulová",J259,0)</f>
        <v>0</v>
      </c>
      <c r="BJ259" s="18" t="s">
        <v>138</v>
      </c>
      <c r="BK259" s="213">
        <f>ROUND(I259*H259,0)</f>
        <v>0</v>
      </c>
      <c r="BL259" s="18" t="s">
        <v>137</v>
      </c>
      <c r="BM259" s="212" t="s">
        <v>393</v>
      </c>
    </row>
    <row r="260" s="2" customFormat="1" ht="14.4" customHeight="1">
      <c r="A260" s="39"/>
      <c r="B260" s="40"/>
      <c r="C260" s="201" t="s">
        <v>394</v>
      </c>
      <c r="D260" s="201" t="s">
        <v>132</v>
      </c>
      <c r="E260" s="202" t="s">
        <v>395</v>
      </c>
      <c r="F260" s="203" t="s">
        <v>396</v>
      </c>
      <c r="G260" s="204" t="s">
        <v>383</v>
      </c>
      <c r="H260" s="205">
        <v>4</v>
      </c>
      <c r="I260" s="206"/>
      <c r="J260" s="207">
        <f>ROUND(I260*H260,0)</f>
        <v>0</v>
      </c>
      <c r="K260" s="203" t="s">
        <v>21</v>
      </c>
      <c r="L260" s="45"/>
      <c r="M260" s="208" t="s">
        <v>21</v>
      </c>
      <c r="N260" s="209" t="s">
        <v>50</v>
      </c>
      <c r="O260" s="85"/>
      <c r="P260" s="210">
        <f>O260*H260</f>
        <v>0</v>
      </c>
      <c r="Q260" s="210">
        <v>0</v>
      </c>
      <c r="R260" s="210">
        <f>Q260*H260</f>
        <v>0</v>
      </c>
      <c r="S260" s="210">
        <v>0</v>
      </c>
      <c r="T260" s="211">
        <f>S260*H260</f>
        <v>0</v>
      </c>
      <c r="U260" s="39"/>
      <c r="V260" s="39"/>
      <c r="W260" s="39"/>
      <c r="X260" s="39"/>
      <c r="Y260" s="39"/>
      <c r="Z260" s="39"/>
      <c r="AA260" s="39"/>
      <c r="AB260" s="39"/>
      <c r="AC260" s="39"/>
      <c r="AD260" s="39"/>
      <c r="AE260" s="39"/>
      <c r="AR260" s="212" t="s">
        <v>137</v>
      </c>
      <c r="AT260" s="212" t="s">
        <v>132</v>
      </c>
      <c r="AU260" s="212" t="s">
        <v>138</v>
      </c>
      <c r="AY260" s="18" t="s">
        <v>130</v>
      </c>
      <c r="BE260" s="213">
        <f>IF(N260="základní",J260,0)</f>
        <v>0</v>
      </c>
      <c r="BF260" s="213">
        <f>IF(N260="snížená",J260,0)</f>
        <v>0</v>
      </c>
      <c r="BG260" s="213">
        <f>IF(N260="zákl. přenesená",J260,0)</f>
        <v>0</v>
      </c>
      <c r="BH260" s="213">
        <f>IF(N260="sníž. přenesená",J260,0)</f>
        <v>0</v>
      </c>
      <c r="BI260" s="213">
        <f>IF(N260="nulová",J260,0)</f>
        <v>0</v>
      </c>
      <c r="BJ260" s="18" t="s">
        <v>138</v>
      </c>
      <c r="BK260" s="213">
        <f>ROUND(I260*H260,0)</f>
        <v>0</v>
      </c>
      <c r="BL260" s="18" t="s">
        <v>137</v>
      </c>
      <c r="BM260" s="212" t="s">
        <v>397</v>
      </c>
    </row>
    <row r="261" s="2" customFormat="1" ht="24.15" customHeight="1">
      <c r="A261" s="39"/>
      <c r="B261" s="40"/>
      <c r="C261" s="201" t="s">
        <v>398</v>
      </c>
      <c r="D261" s="201" t="s">
        <v>132</v>
      </c>
      <c r="E261" s="202" t="s">
        <v>399</v>
      </c>
      <c r="F261" s="203" t="s">
        <v>400</v>
      </c>
      <c r="G261" s="204" t="s">
        <v>383</v>
      </c>
      <c r="H261" s="205">
        <v>4</v>
      </c>
      <c r="I261" s="206"/>
      <c r="J261" s="207">
        <f>ROUND(I261*H261,0)</f>
        <v>0</v>
      </c>
      <c r="K261" s="203" t="s">
        <v>21</v>
      </c>
      <c r="L261" s="45"/>
      <c r="M261" s="208" t="s">
        <v>21</v>
      </c>
      <c r="N261" s="209" t="s">
        <v>50</v>
      </c>
      <c r="O261" s="85"/>
      <c r="P261" s="210">
        <f>O261*H261</f>
        <v>0</v>
      </c>
      <c r="Q261" s="210">
        <v>0</v>
      </c>
      <c r="R261" s="210">
        <f>Q261*H261</f>
        <v>0</v>
      </c>
      <c r="S261" s="210">
        <v>0</v>
      </c>
      <c r="T261" s="211">
        <f>S261*H261</f>
        <v>0</v>
      </c>
      <c r="U261" s="39"/>
      <c r="V261" s="39"/>
      <c r="W261" s="39"/>
      <c r="X261" s="39"/>
      <c r="Y261" s="39"/>
      <c r="Z261" s="39"/>
      <c r="AA261" s="39"/>
      <c r="AB261" s="39"/>
      <c r="AC261" s="39"/>
      <c r="AD261" s="39"/>
      <c r="AE261" s="39"/>
      <c r="AR261" s="212" t="s">
        <v>137</v>
      </c>
      <c r="AT261" s="212" t="s">
        <v>132</v>
      </c>
      <c r="AU261" s="212" t="s">
        <v>138</v>
      </c>
      <c r="AY261" s="18" t="s">
        <v>130</v>
      </c>
      <c r="BE261" s="213">
        <f>IF(N261="základní",J261,0)</f>
        <v>0</v>
      </c>
      <c r="BF261" s="213">
        <f>IF(N261="snížená",J261,0)</f>
        <v>0</v>
      </c>
      <c r="BG261" s="213">
        <f>IF(N261="zákl. přenesená",J261,0)</f>
        <v>0</v>
      </c>
      <c r="BH261" s="213">
        <f>IF(N261="sníž. přenesená",J261,0)</f>
        <v>0</v>
      </c>
      <c r="BI261" s="213">
        <f>IF(N261="nulová",J261,0)</f>
        <v>0</v>
      </c>
      <c r="BJ261" s="18" t="s">
        <v>138</v>
      </c>
      <c r="BK261" s="213">
        <f>ROUND(I261*H261,0)</f>
        <v>0</v>
      </c>
      <c r="BL261" s="18" t="s">
        <v>137</v>
      </c>
      <c r="BM261" s="212" t="s">
        <v>401</v>
      </c>
    </row>
    <row r="262" s="2" customFormat="1" ht="14.4" customHeight="1">
      <c r="A262" s="39"/>
      <c r="B262" s="40"/>
      <c r="C262" s="201" t="s">
        <v>402</v>
      </c>
      <c r="D262" s="201" t="s">
        <v>132</v>
      </c>
      <c r="E262" s="202" t="s">
        <v>403</v>
      </c>
      <c r="F262" s="203" t="s">
        <v>404</v>
      </c>
      <c r="G262" s="204" t="s">
        <v>383</v>
      </c>
      <c r="H262" s="205">
        <v>4</v>
      </c>
      <c r="I262" s="206"/>
      <c r="J262" s="207">
        <f>ROUND(I262*H262,0)</f>
        <v>0</v>
      </c>
      <c r="K262" s="203" t="s">
        <v>21</v>
      </c>
      <c r="L262" s="45"/>
      <c r="M262" s="208" t="s">
        <v>21</v>
      </c>
      <c r="N262" s="209" t="s">
        <v>50</v>
      </c>
      <c r="O262" s="85"/>
      <c r="P262" s="210">
        <f>O262*H262</f>
        <v>0</v>
      </c>
      <c r="Q262" s="210">
        <v>0</v>
      </c>
      <c r="R262" s="210">
        <f>Q262*H262</f>
        <v>0</v>
      </c>
      <c r="S262" s="210">
        <v>0</v>
      </c>
      <c r="T262" s="211">
        <f>S262*H262</f>
        <v>0</v>
      </c>
      <c r="U262" s="39"/>
      <c r="V262" s="39"/>
      <c r="W262" s="39"/>
      <c r="X262" s="39"/>
      <c r="Y262" s="39"/>
      <c r="Z262" s="39"/>
      <c r="AA262" s="39"/>
      <c r="AB262" s="39"/>
      <c r="AC262" s="39"/>
      <c r="AD262" s="39"/>
      <c r="AE262" s="39"/>
      <c r="AR262" s="212" t="s">
        <v>137</v>
      </c>
      <c r="AT262" s="212" t="s">
        <v>132</v>
      </c>
      <c r="AU262" s="212" t="s">
        <v>138</v>
      </c>
      <c r="AY262" s="18" t="s">
        <v>130</v>
      </c>
      <c r="BE262" s="213">
        <f>IF(N262="základní",J262,0)</f>
        <v>0</v>
      </c>
      <c r="BF262" s="213">
        <f>IF(N262="snížená",J262,0)</f>
        <v>0</v>
      </c>
      <c r="BG262" s="213">
        <f>IF(N262="zákl. přenesená",J262,0)</f>
        <v>0</v>
      </c>
      <c r="BH262" s="213">
        <f>IF(N262="sníž. přenesená",J262,0)</f>
        <v>0</v>
      </c>
      <c r="BI262" s="213">
        <f>IF(N262="nulová",J262,0)</f>
        <v>0</v>
      </c>
      <c r="BJ262" s="18" t="s">
        <v>138</v>
      </c>
      <c r="BK262" s="213">
        <f>ROUND(I262*H262,0)</f>
        <v>0</v>
      </c>
      <c r="BL262" s="18" t="s">
        <v>137</v>
      </c>
      <c r="BM262" s="212" t="s">
        <v>405</v>
      </c>
    </row>
    <row r="263" s="2" customFormat="1" ht="24.15" customHeight="1">
      <c r="A263" s="39"/>
      <c r="B263" s="40"/>
      <c r="C263" s="201" t="s">
        <v>406</v>
      </c>
      <c r="D263" s="201" t="s">
        <v>132</v>
      </c>
      <c r="E263" s="202" t="s">
        <v>407</v>
      </c>
      <c r="F263" s="203" t="s">
        <v>408</v>
      </c>
      <c r="G263" s="204" t="s">
        <v>182</v>
      </c>
      <c r="H263" s="205">
        <v>262.24000000000001</v>
      </c>
      <c r="I263" s="206"/>
      <c r="J263" s="207">
        <f>ROUND(I263*H263,0)</f>
        <v>0</v>
      </c>
      <c r="K263" s="203" t="s">
        <v>136</v>
      </c>
      <c r="L263" s="45"/>
      <c r="M263" s="208" t="s">
        <v>21</v>
      </c>
      <c r="N263" s="209" t="s">
        <v>50</v>
      </c>
      <c r="O263" s="85"/>
      <c r="P263" s="210">
        <f>O263*H263</f>
        <v>0</v>
      </c>
      <c r="Q263" s="210">
        <v>0</v>
      </c>
      <c r="R263" s="210">
        <f>Q263*H263</f>
        <v>0</v>
      </c>
      <c r="S263" s="210">
        <v>0</v>
      </c>
      <c r="T263" s="211">
        <f>S263*H263</f>
        <v>0</v>
      </c>
      <c r="U263" s="39"/>
      <c r="V263" s="39"/>
      <c r="W263" s="39"/>
      <c r="X263" s="39"/>
      <c r="Y263" s="39"/>
      <c r="Z263" s="39"/>
      <c r="AA263" s="39"/>
      <c r="AB263" s="39"/>
      <c r="AC263" s="39"/>
      <c r="AD263" s="39"/>
      <c r="AE263" s="39"/>
      <c r="AR263" s="212" t="s">
        <v>137</v>
      </c>
      <c r="AT263" s="212" t="s">
        <v>132</v>
      </c>
      <c r="AU263" s="212" t="s">
        <v>138</v>
      </c>
      <c r="AY263" s="18" t="s">
        <v>130</v>
      </c>
      <c r="BE263" s="213">
        <f>IF(N263="základní",J263,0)</f>
        <v>0</v>
      </c>
      <c r="BF263" s="213">
        <f>IF(N263="snížená",J263,0)</f>
        <v>0</v>
      </c>
      <c r="BG263" s="213">
        <f>IF(N263="zákl. přenesená",J263,0)</f>
        <v>0</v>
      </c>
      <c r="BH263" s="213">
        <f>IF(N263="sníž. přenesená",J263,0)</f>
        <v>0</v>
      </c>
      <c r="BI263" s="213">
        <f>IF(N263="nulová",J263,0)</f>
        <v>0</v>
      </c>
      <c r="BJ263" s="18" t="s">
        <v>138</v>
      </c>
      <c r="BK263" s="213">
        <f>ROUND(I263*H263,0)</f>
        <v>0</v>
      </c>
      <c r="BL263" s="18" t="s">
        <v>137</v>
      </c>
      <c r="BM263" s="212" t="s">
        <v>409</v>
      </c>
    </row>
    <row r="264" s="2" customFormat="1">
      <c r="A264" s="39"/>
      <c r="B264" s="40"/>
      <c r="C264" s="41"/>
      <c r="D264" s="214" t="s">
        <v>140</v>
      </c>
      <c r="E264" s="41"/>
      <c r="F264" s="215" t="s">
        <v>410</v>
      </c>
      <c r="G264" s="41"/>
      <c r="H264" s="41"/>
      <c r="I264" s="216"/>
      <c r="J264" s="41"/>
      <c r="K264" s="41"/>
      <c r="L264" s="45"/>
      <c r="M264" s="217"/>
      <c r="N264" s="218"/>
      <c r="O264" s="85"/>
      <c r="P264" s="85"/>
      <c r="Q264" s="85"/>
      <c r="R264" s="85"/>
      <c r="S264" s="85"/>
      <c r="T264" s="86"/>
      <c r="U264" s="39"/>
      <c r="V264" s="39"/>
      <c r="W264" s="39"/>
      <c r="X264" s="39"/>
      <c r="Y264" s="39"/>
      <c r="Z264" s="39"/>
      <c r="AA264" s="39"/>
      <c r="AB264" s="39"/>
      <c r="AC264" s="39"/>
      <c r="AD264" s="39"/>
      <c r="AE264" s="39"/>
      <c r="AT264" s="18" t="s">
        <v>140</v>
      </c>
      <c r="AU264" s="18" t="s">
        <v>138</v>
      </c>
    </row>
    <row r="265" s="13" customFormat="1">
      <c r="A265" s="13"/>
      <c r="B265" s="219"/>
      <c r="C265" s="220"/>
      <c r="D265" s="214" t="s">
        <v>142</v>
      </c>
      <c r="E265" s="221" t="s">
        <v>21</v>
      </c>
      <c r="F265" s="222" t="s">
        <v>411</v>
      </c>
      <c r="G265" s="220"/>
      <c r="H265" s="221" t="s">
        <v>21</v>
      </c>
      <c r="I265" s="223"/>
      <c r="J265" s="220"/>
      <c r="K265" s="220"/>
      <c r="L265" s="224"/>
      <c r="M265" s="225"/>
      <c r="N265" s="226"/>
      <c r="O265" s="226"/>
      <c r="P265" s="226"/>
      <c r="Q265" s="226"/>
      <c r="R265" s="226"/>
      <c r="S265" s="226"/>
      <c r="T265" s="227"/>
      <c r="U265" s="13"/>
      <c r="V265" s="13"/>
      <c r="W265" s="13"/>
      <c r="X265" s="13"/>
      <c r="Y265" s="13"/>
      <c r="Z265" s="13"/>
      <c r="AA265" s="13"/>
      <c r="AB265" s="13"/>
      <c r="AC265" s="13"/>
      <c r="AD265" s="13"/>
      <c r="AE265" s="13"/>
      <c r="AT265" s="228" t="s">
        <v>142</v>
      </c>
      <c r="AU265" s="228" t="s">
        <v>138</v>
      </c>
      <c r="AV265" s="13" t="s">
        <v>8</v>
      </c>
      <c r="AW265" s="13" t="s">
        <v>38</v>
      </c>
      <c r="AX265" s="13" t="s">
        <v>78</v>
      </c>
      <c r="AY265" s="228" t="s">
        <v>130</v>
      </c>
    </row>
    <row r="266" s="14" customFormat="1">
      <c r="A266" s="14"/>
      <c r="B266" s="229"/>
      <c r="C266" s="230"/>
      <c r="D266" s="214" t="s">
        <v>142</v>
      </c>
      <c r="E266" s="231" t="s">
        <v>21</v>
      </c>
      <c r="F266" s="232" t="s">
        <v>412</v>
      </c>
      <c r="G266" s="230"/>
      <c r="H266" s="233">
        <v>262.24000000000001</v>
      </c>
      <c r="I266" s="234"/>
      <c r="J266" s="230"/>
      <c r="K266" s="230"/>
      <c r="L266" s="235"/>
      <c r="M266" s="236"/>
      <c r="N266" s="237"/>
      <c r="O266" s="237"/>
      <c r="P266" s="237"/>
      <c r="Q266" s="237"/>
      <c r="R266" s="237"/>
      <c r="S266" s="237"/>
      <c r="T266" s="238"/>
      <c r="U266" s="14"/>
      <c r="V266" s="14"/>
      <c r="W266" s="14"/>
      <c r="X266" s="14"/>
      <c r="Y266" s="14"/>
      <c r="Z266" s="14"/>
      <c r="AA266" s="14"/>
      <c r="AB266" s="14"/>
      <c r="AC266" s="14"/>
      <c r="AD266" s="14"/>
      <c r="AE266" s="14"/>
      <c r="AT266" s="239" t="s">
        <v>142</v>
      </c>
      <c r="AU266" s="239" t="s">
        <v>138</v>
      </c>
      <c r="AV266" s="14" t="s">
        <v>138</v>
      </c>
      <c r="AW266" s="14" t="s">
        <v>38</v>
      </c>
      <c r="AX266" s="14" t="s">
        <v>78</v>
      </c>
      <c r="AY266" s="239" t="s">
        <v>130</v>
      </c>
    </row>
    <row r="267" s="15" customFormat="1">
      <c r="A267" s="15"/>
      <c r="B267" s="240"/>
      <c r="C267" s="241"/>
      <c r="D267" s="214" t="s">
        <v>142</v>
      </c>
      <c r="E267" s="242" t="s">
        <v>21</v>
      </c>
      <c r="F267" s="243" t="s">
        <v>145</v>
      </c>
      <c r="G267" s="241"/>
      <c r="H267" s="244">
        <v>262.24000000000001</v>
      </c>
      <c r="I267" s="245"/>
      <c r="J267" s="241"/>
      <c r="K267" s="241"/>
      <c r="L267" s="246"/>
      <c r="M267" s="247"/>
      <c r="N267" s="248"/>
      <c r="O267" s="248"/>
      <c r="P267" s="248"/>
      <c r="Q267" s="248"/>
      <c r="R267" s="248"/>
      <c r="S267" s="248"/>
      <c r="T267" s="249"/>
      <c r="U267" s="15"/>
      <c r="V267" s="15"/>
      <c r="W267" s="15"/>
      <c r="X267" s="15"/>
      <c r="Y267" s="15"/>
      <c r="Z267" s="15"/>
      <c r="AA267" s="15"/>
      <c r="AB267" s="15"/>
      <c r="AC267" s="15"/>
      <c r="AD267" s="15"/>
      <c r="AE267" s="15"/>
      <c r="AT267" s="250" t="s">
        <v>142</v>
      </c>
      <c r="AU267" s="250" t="s">
        <v>138</v>
      </c>
      <c r="AV267" s="15" t="s">
        <v>137</v>
      </c>
      <c r="AW267" s="15" t="s">
        <v>38</v>
      </c>
      <c r="AX267" s="15" t="s">
        <v>8</v>
      </c>
      <c r="AY267" s="250" t="s">
        <v>130</v>
      </c>
    </row>
    <row r="268" s="2" customFormat="1" ht="49.05" customHeight="1">
      <c r="A268" s="39"/>
      <c r="B268" s="40"/>
      <c r="C268" s="201" t="s">
        <v>413</v>
      </c>
      <c r="D268" s="201" t="s">
        <v>132</v>
      </c>
      <c r="E268" s="202" t="s">
        <v>414</v>
      </c>
      <c r="F268" s="203" t="s">
        <v>415</v>
      </c>
      <c r="G268" s="204" t="s">
        <v>383</v>
      </c>
      <c r="H268" s="205">
        <v>4</v>
      </c>
      <c r="I268" s="206"/>
      <c r="J268" s="207">
        <f>ROUND(I268*H268,0)</f>
        <v>0</v>
      </c>
      <c r="K268" s="203" t="s">
        <v>136</v>
      </c>
      <c r="L268" s="45"/>
      <c r="M268" s="208" t="s">
        <v>21</v>
      </c>
      <c r="N268" s="209" t="s">
        <v>50</v>
      </c>
      <c r="O268" s="85"/>
      <c r="P268" s="210">
        <f>O268*H268</f>
        <v>0</v>
      </c>
      <c r="Q268" s="210">
        <v>0.0117</v>
      </c>
      <c r="R268" s="210">
        <f>Q268*H268</f>
        <v>0.046800000000000001</v>
      </c>
      <c r="S268" s="210">
        <v>0</v>
      </c>
      <c r="T268" s="211">
        <f>S268*H268</f>
        <v>0</v>
      </c>
      <c r="U268" s="39"/>
      <c r="V268" s="39"/>
      <c r="W268" s="39"/>
      <c r="X268" s="39"/>
      <c r="Y268" s="39"/>
      <c r="Z268" s="39"/>
      <c r="AA268" s="39"/>
      <c r="AB268" s="39"/>
      <c r="AC268" s="39"/>
      <c r="AD268" s="39"/>
      <c r="AE268" s="39"/>
      <c r="AR268" s="212" t="s">
        <v>137</v>
      </c>
      <c r="AT268" s="212" t="s">
        <v>132</v>
      </c>
      <c r="AU268" s="212" t="s">
        <v>138</v>
      </c>
      <c r="AY268" s="18" t="s">
        <v>130</v>
      </c>
      <c r="BE268" s="213">
        <f>IF(N268="základní",J268,0)</f>
        <v>0</v>
      </c>
      <c r="BF268" s="213">
        <f>IF(N268="snížená",J268,0)</f>
        <v>0</v>
      </c>
      <c r="BG268" s="213">
        <f>IF(N268="zákl. přenesená",J268,0)</f>
        <v>0</v>
      </c>
      <c r="BH268" s="213">
        <f>IF(N268="sníž. přenesená",J268,0)</f>
        <v>0</v>
      </c>
      <c r="BI268" s="213">
        <f>IF(N268="nulová",J268,0)</f>
        <v>0</v>
      </c>
      <c r="BJ268" s="18" t="s">
        <v>138</v>
      </c>
      <c r="BK268" s="213">
        <f>ROUND(I268*H268,0)</f>
        <v>0</v>
      </c>
      <c r="BL268" s="18" t="s">
        <v>137</v>
      </c>
      <c r="BM268" s="212" t="s">
        <v>416</v>
      </c>
    </row>
    <row r="269" s="2" customFormat="1">
      <c r="A269" s="39"/>
      <c r="B269" s="40"/>
      <c r="C269" s="41"/>
      <c r="D269" s="214" t="s">
        <v>140</v>
      </c>
      <c r="E269" s="41"/>
      <c r="F269" s="215" t="s">
        <v>417</v>
      </c>
      <c r="G269" s="41"/>
      <c r="H269" s="41"/>
      <c r="I269" s="216"/>
      <c r="J269" s="41"/>
      <c r="K269" s="41"/>
      <c r="L269" s="45"/>
      <c r="M269" s="217"/>
      <c r="N269" s="218"/>
      <c r="O269" s="85"/>
      <c r="P269" s="85"/>
      <c r="Q269" s="85"/>
      <c r="R269" s="85"/>
      <c r="S269" s="85"/>
      <c r="T269" s="86"/>
      <c r="U269" s="39"/>
      <c r="V269" s="39"/>
      <c r="W269" s="39"/>
      <c r="X269" s="39"/>
      <c r="Y269" s="39"/>
      <c r="Z269" s="39"/>
      <c r="AA269" s="39"/>
      <c r="AB269" s="39"/>
      <c r="AC269" s="39"/>
      <c r="AD269" s="39"/>
      <c r="AE269" s="39"/>
      <c r="AT269" s="18" t="s">
        <v>140</v>
      </c>
      <c r="AU269" s="18" t="s">
        <v>138</v>
      </c>
    </row>
    <row r="270" s="2" customFormat="1" ht="14.4" customHeight="1">
      <c r="A270" s="39"/>
      <c r="B270" s="40"/>
      <c r="C270" s="251" t="s">
        <v>418</v>
      </c>
      <c r="D270" s="251" t="s">
        <v>173</v>
      </c>
      <c r="E270" s="252" t="s">
        <v>419</v>
      </c>
      <c r="F270" s="253" t="s">
        <v>420</v>
      </c>
      <c r="G270" s="254" t="s">
        <v>383</v>
      </c>
      <c r="H270" s="255">
        <v>4</v>
      </c>
      <c r="I270" s="256"/>
      <c r="J270" s="257">
        <f>ROUND(I270*H270,0)</f>
        <v>0</v>
      </c>
      <c r="K270" s="253" t="s">
        <v>21</v>
      </c>
      <c r="L270" s="258"/>
      <c r="M270" s="259" t="s">
        <v>21</v>
      </c>
      <c r="N270" s="260" t="s">
        <v>50</v>
      </c>
      <c r="O270" s="85"/>
      <c r="P270" s="210">
        <f>O270*H270</f>
        <v>0</v>
      </c>
      <c r="Q270" s="210">
        <v>0</v>
      </c>
      <c r="R270" s="210">
        <f>Q270*H270</f>
        <v>0</v>
      </c>
      <c r="S270" s="210">
        <v>0</v>
      </c>
      <c r="T270" s="211">
        <f>S270*H270</f>
        <v>0</v>
      </c>
      <c r="U270" s="39"/>
      <c r="V270" s="39"/>
      <c r="W270" s="39"/>
      <c r="X270" s="39"/>
      <c r="Y270" s="39"/>
      <c r="Z270" s="39"/>
      <c r="AA270" s="39"/>
      <c r="AB270" s="39"/>
      <c r="AC270" s="39"/>
      <c r="AD270" s="39"/>
      <c r="AE270" s="39"/>
      <c r="AR270" s="212" t="s">
        <v>176</v>
      </c>
      <c r="AT270" s="212" t="s">
        <v>173</v>
      </c>
      <c r="AU270" s="212" t="s">
        <v>138</v>
      </c>
      <c r="AY270" s="18" t="s">
        <v>130</v>
      </c>
      <c r="BE270" s="213">
        <f>IF(N270="základní",J270,0)</f>
        <v>0</v>
      </c>
      <c r="BF270" s="213">
        <f>IF(N270="snížená",J270,0)</f>
        <v>0</v>
      </c>
      <c r="BG270" s="213">
        <f>IF(N270="zákl. přenesená",J270,0)</f>
        <v>0</v>
      </c>
      <c r="BH270" s="213">
        <f>IF(N270="sníž. přenesená",J270,0)</f>
        <v>0</v>
      </c>
      <c r="BI270" s="213">
        <f>IF(N270="nulová",J270,0)</f>
        <v>0</v>
      </c>
      <c r="BJ270" s="18" t="s">
        <v>138</v>
      </c>
      <c r="BK270" s="213">
        <f>ROUND(I270*H270,0)</f>
        <v>0</v>
      </c>
      <c r="BL270" s="18" t="s">
        <v>137</v>
      </c>
      <c r="BM270" s="212" t="s">
        <v>421</v>
      </c>
    </row>
    <row r="271" s="2" customFormat="1" ht="37.8" customHeight="1">
      <c r="A271" s="39"/>
      <c r="B271" s="40"/>
      <c r="C271" s="201" t="s">
        <v>422</v>
      </c>
      <c r="D271" s="201" t="s">
        <v>132</v>
      </c>
      <c r="E271" s="202" t="s">
        <v>423</v>
      </c>
      <c r="F271" s="203" t="s">
        <v>424</v>
      </c>
      <c r="G271" s="204" t="s">
        <v>182</v>
      </c>
      <c r="H271" s="205">
        <v>295.76400000000001</v>
      </c>
      <c r="I271" s="206"/>
      <c r="J271" s="207">
        <f>ROUND(I271*H271,0)</f>
        <v>0</v>
      </c>
      <c r="K271" s="203" t="s">
        <v>136</v>
      </c>
      <c r="L271" s="45"/>
      <c r="M271" s="208" t="s">
        <v>21</v>
      </c>
      <c r="N271" s="209" t="s">
        <v>50</v>
      </c>
      <c r="O271" s="85"/>
      <c r="P271" s="210">
        <f>O271*H271</f>
        <v>0</v>
      </c>
      <c r="Q271" s="210">
        <v>4.0000000000000003E-05</v>
      </c>
      <c r="R271" s="210">
        <f>Q271*H271</f>
        <v>0.011830560000000002</v>
      </c>
      <c r="S271" s="210">
        <v>0</v>
      </c>
      <c r="T271" s="211">
        <f>S271*H271</f>
        <v>0</v>
      </c>
      <c r="U271" s="39"/>
      <c r="V271" s="39"/>
      <c r="W271" s="39"/>
      <c r="X271" s="39"/>
      <c r="Y271" s="39"/>
      <c r="Z271" s="39"/>
      <c r="AA271" s="39"/>
      <c r="AB271" s="39"/>
      <c r="AC271" s="39"/>
      <c r="AD271" s="39"/>
      <c r="AE271" s="39"/>
      <c r="AR271" s="212" t="s">
        <v>137</v>
      </c>
      <c r="AT271" s="212" t="s">
        <v>132</v>
      </c>
      <c r="AU271" s="212" t="s">
        <v>138</v>
      </c>
      <c r="AY271" s="18" t="s">
        <v>130</v>
      </c>
      <c r="BE271" s="213">
        <f>IF(N271="základní",J271,0)</f>
        <v>0</v>
      </c>
      <c r="BF271" s="213">
        <f>IF(N271="snížená",J271,0)</f>
        <v>0</v>
      </c>
      <c r="BG271" s="213">
        <f>IF(N271="zákl. přenesená",J271,0)</f>
        <v>0</v>
      </c>
      <c r="BH271" s="213">
        <f>IF(N271="sníž. přenesená",J271,0)</f>
        <v>0</v>
      </c>
      <c r="BI271" s="213">
        <f>IF(N271="nulová",J271,0)</f>
        <v>0</v>
      </c>
      <c r="BJ271" s="18" t="s">
        <v>138</v>
      </c>
      <c r="BK271" s="213">
        <f>ROUND(I271*H271,0)</f>
        <v>0</v>
      </c>
      <c r="BL271" s="18" t="s">
        <v>137</v>
      </c>
      <c r="BM271" s="212" t="s">
        <v>425</v>
      </c>
    </row>
    <row r="272" s="2" customFormat="1">
      <c r="A272" s="39"/>
      <c r="B272" s="40"/>
      <c r="C272" s="41"/>
      <c r="D272" s="214" t="s">
        <v>140</v>
      </c>
      <c r="E272" s="41"/>
      <c r="F272" s="215" t="s">
        <v>426</v>
      </c>
      <c r="G272" s="41"/>
      <c r="H272" s="41"/>
      <c r="I272" s="216"/>
      <c r="J272" s="41"/>
      <c r="K272" s="41"/>
      <c r="L272" s="45"/>
      <c r="M272" s="217"/>
      <c r="N272" s="218"/>
      <c r="O272" s="85"/>
      <c r="P272" s="85"/>
      <c r="Q272" s="85"/>
      <c r="R272" s="85"/>
      <c r="S272" s="85"/>
      <c r="T272" s="86"/>
      <c r="U272" s="39"/>
      <c r="V272" s="39"/>
      <c r="W272" s="39"/>
      <c r="X272" s="39"/>
      <c r="Y272" s="39"/>
      <c r="Z272" s="39"/>
      <c r="AA272" s="39"/>
      <c r="AB272" s="39"/>
      <c r="AC272" s="39"/>
      <c r="AD272" s="39"/>
      <c r="AE272" s="39"/>
      <c r="AT272" s="18" t="s">
        <v>140</v>
      </c>
      <c r="AU272" s="18" t="s">
        <v>138</v>
      </c>
    </row>
    <row r="273" s="14" customFormat="1">
      <c r="A273" s="14"/>
      <c r="B273" s="229"/>
      <c r="C273" s="230"/>
      <c r="D273" s="214" t="s">
        <v>142</v>
      </c>
      <c r="E273" s="231" t="s">
        <v>21</v>
      </c>
      <c r="F273" s="232" t="s">
        <v>427</v>
      </c>
      <c r="G273" s="230"/>
      <c r="H273" s="233">
        <v>295.76400000000001</v>
      </c>
      <c r="I273" s="234"/>
      <c r="J273" s="230"/>
      <c r="K273" s="230"/>
      <c r="L273" s="235"/>
      <c r="M273" s="236"/>
      <c r="N273" s="237"/>
      <c r="O273" s="237"/>
      <c r="P273" s="237"/>
      <c r="Q273" s="237"/>
      <c r="R273" s="237"/>
      <c r="S273" s="237"/>
      <c r="T273" s="238"/>
      <c r="U273" s="14"/>
      <c r="V273" s="14"/>
      <c r="W273" s="14"/>
      <c r="X273" s="14"/>
      <c r="Y273" s="14"/>
      <c r="Z273" s="14"/>
      <c r="AA273" s="14"/>
      <c r="AB273" s="14"/>
      <c r="AC273" s="14"/>
      <c r="AD273" s="14"/>
      <c r="AE273" s="14"/>
      <c r="AT273" s="239" t="s">
        <v>142</v>
      </c>
      <c r="AU273" s="239" t="s">
        <v>138</v>
      </c>
      <c r="AV273" s="14" t="s">
        <v>138</v>
      </c>
      <c r="AW273" s="14" t="s">
        <v>38</v>
      </c>
      <c r="AX273" s="14" t="s">
        <v>78</v>
      </c>
      <c r="AY273" s="239" t="s">
        <v>130</v>
      </c>
    </row>
    <row r="274" s="15" customFormat="1">
      <c r="A274" s="15"/>
      <c r="B274" s="240"/>
      <c r="C274" s="241"/>
      <c r="D274" s="214" t="s">
        <v>142</v>
      </c>
      <c r="E274" s="242" t="s">
        <v>21</v>
      </c>
      <c r="F274" s="243" t="s">
        <v>145</v>
      </c>
      <c r="G274" s="241"/>
      <c r="H274" s="244">
        <v>295.76400000000001</v>
      </c>
      <c r="I274" s="245"/>
      <c r="J274" s="241"/>
      <c r="K274" s="241"/>
      <c r="L274" s="246"/>
      <c r="M274" s="247"/>
      <c r="N274" s="248"/>
      <c r="O274" s="248"/>
      <c r="P274" s="248"/>
      <c r="Q274" s="248"/>
      <c r="R274" s="248"/>
      <c r="S274" s="248"/>
      <c r="T274" s="249"/>
      <c r="U274" s="15"/>
      <c r="V274" s="15"/>
      <c r="W274" s="15"/>
      <c r="X274" s="15"/>
      <c r="Y274" s="15"/>
      <c r="Z274" s="15"/>
      <c r="AA274" s="15"/>
      <c r="AB274" s="15"/>
      <c r="AC274" s="15"/>
      <c r="AD274" s="15"/>
      <c r="AE274" s="15"/>
      <c r="AT274" s="250" t="s">
        <v>142</v>
      </c>
      <c r="AU274" s="250" t="s">
        <v>138</v>
      </c>
      <c r="AV274" s="15" t="s">
        <v>137</v>
      </c>
      <c r="AW274" s="15" t="s">
        <v>38</v>
      </c>
      <c r="AX274" s="15" t="s">
        <v>8</v>
      </c>
      <c r="AY274" s="250" t="s">
        <v>130</v>
      </c>
    </row>
    <row r="275" s="2" customFormat="1" ht="14.4" customHeight="1">
      <c r="A275" s="39"/>
      <c r="B275" s="40"/>
      <c r="C275" s="201" t="s">
        <v>428</v>
      </c>
      <c r="D275" s="201" t="s">
        <v>132</v>
      </c>
      <c r="E275" s="202" t="s">
        <v>429</v>
      </c>
      <c r="F275" s="203" t="s">
        <v>430</v>
      </c>
      <c r="G275" s="204" t="s">
        <v>182</v>
      </c>
      <c r="H275" s="205">
        <v>620.46299999999997</v>
      </c>
      <c r="I275" s="206"/>
      <c r="J275" s="207">
        <f>ROUND(I275*H275,0)</f>
        <v>0</v>
      </c>
      <c r="K275" s="203" t="s">
        <v>21</v>
      </c>
      <c r="L275" s="45"/>
      <c r="M275" s="208" t="s">
        <v>21</v>
      </c>
      <c r="N275" s="209" t="s">
        <v>50</v>
      </c>
      <c r="O275" s="85"/>
      <c r="P275" s="210">
        <f>O275*H275</f>
        <v>0</v>
      </c>
      <c r="Q275" s="210">
        <v>0</v>
      </c>
      <c r="R275" s="210">
        <f>Q275*H275</f>
        <v>0</v>
      </c>
      <c r="S275" s="210">
        <v>0</v>
      </c>
      <c r="T275" s="211">
        <f>S275*H275</f>
        <v>0</v>
      </c>
      <c r="U275" s="39"/>
      <c r="V275" s="39"/>
      <c r="W275" s="39"/>
      <c r="X275" s="39"/>
      <c r="Y275" s="39"/>
      <c r="Z275" s="39"/>
      <c r="AA275" s="39"/>
      <c r="AB275" s="39"/>
      <c r="AC275" s="39"/>
      <c r="AD275" s="39"/>
      <c r="AE275" s="39"/>
      <c r="AR275" s="212" t="s">
        <v>137</v>
      </c>
      <c r="AT275" s="212" t="s">
        <v>132</v>
      </c>
      <c r="AU275" s="212" t="s">
        <v>138</v>
      </c>
      <c r="AY275" s="18" t="s">
        <v>130</v>
      </c>
      <c r="BE275" s="213">
        <f>IF(N275="základní",J275,0)</f>
        <v>0</v>
      </c>
      <c r="BF275" s="213">
        <f>IF(N275="snížená",J275,0)</f>
        <v>0</v>
      </c>
      <c r="BG275" s="213">
        <f>IF(N275="zákl. přenesená",J275,0)</f>
        <v>0</v>
      </c>
      <c r="BH275" s="213">
        <f>IF(N275="sníž. přenesená",J275,0)</f>
        <v>0</v>
      </c>
      <c r="BI275" s="213">
        <f>IF(N275="nulová",J275,0)</f>
        <v>0</v>
      </c>
      <c r="BJ275" s="18" t="s">
        <v>138</v>
      </c>
      <c r="BK275" s="213">
        <f>ROUND(I275*H275,0)</f>
        <v>0</v>
      </c>
      <c r="BL275" s="18" t="s">
        <v>137</v>
      </c>
      <c r="BM275" s="212" t="s">
        <v>431</v>
      </c>
    </row>
    <row r="276" s="2" customFormat="1" ht="37.8" customHeight="1">
      <c r="A276" s="39"/>
      <c r="B276" s="40"/>
      <c r="C276" s="201" t="s">
        <v>432</v>
      </c>
      <c r="D276" s="201" t="s">
        <v>132</v>
      </c>
      <c r="E276" s="202" t="s">
        <v>433</v>
      </c>
      <c r="F276" s="203" t="s">
        <v>434</v>
      </c>
      <c r="G276" s="204" t="s">
        <v>383</v>
      </c>
      <c r="H276" s="205">
        <v>3</v>
      </c>
      <c r="I276" s="206"/>
      <c r="J276" s="207">
        <f>ROUND(I276*H276,0)</f>
        <v>0</v>
      </c>
      <c r="K276" s="203" t="s">
        <v>136</v>
      </c>
      <c r="L276" s="45"/>
      <c r="M276" s="208" t="s">
        <v>21</v>
      </c>
      <c r="N276" s="209" t="s">
        <v>50</v>
      </c>
      <c r="O276" s="85"/>
      <c r="P276" s="210">
        <f>O276*H276</f>
        <v>0</v>
      </c>
      <c r="Q276" s="210">
        <v>0</v>
      </c>
      <c r="R276" s="210">
        <f>Q276*H276</f>
        <v>0</v>
      </c>
      <c r="S276" s="210">
        <v>0.001</v>
      </c>
      <c r="T276" s="211">
        <f>S276*H276</f>
        <v>0.0030000000000000001</v>
      </c>
      <c r="U276" s="39"/>
      <c r="V276" s="39"/>
      <c r="W276" s="39"/>
      <c r="X276" s="39"/>
      <c r="Y276" s="39"/>
      <c r="Z276" s="39"/>
      <c r="AA276" s="39"/>
      <c r="AB276" s="39"/>
      <c r="AC276" s="39"/>
      <c r="AD276" s="39"/>
      <c r="AE276" s="39"/>
      <c r="AR276" s="212" t="s">
        <v>137</v>
      </c>
      <c r="AT276" s="212" t="s">
        <v>132</v>
      </c>
      <c r="AU276" s="212" t="s">
        <v>138</v>
      </c>
      <c r="AY276" s="18" t="s">
        <v>130</v>
      </c>
      <c r="BE276" s="213">
        <f>IF(N276="základní",J276,0)</f>
        <v>0</v>
      </c>
      <c r="BF276" s="213">
        <f>IF(N276="snížená",J276,0)</f>
        <v>0</v>
      </c>
      <c r="BG276" s="213">
        <f>IF(N276="zákl. přenesená",J276,0)</f>
        <v>0</v>
      </c>
      <c r="BH276" s="213">
        <f>IF(N276="sníž. přenesená",J276,0)</f>
        <v>0</v>
      </c>
      <c r="BI276" s="213">
        <f>IF(N276="nulová",J276,0)</f>
        <v>0</v>
      </c>
      <c r="BJ276" s="18" t="s">
        <v>138</v>
      </c>
      <c r="BK276" s="213">
        <f>ROUND(I276*H276,0)</f>
        <v>0</v>
      </c>
      <c r="BL276" s="18" t="s">
        <v>137</v>
      </c>
      <c r="BM276" s="212" t="s">
        <v>435</v>
      </c>
    </row>
    <row r="277" s="2" customFormat="1" ht="24.15" customHeight="1">
      <c r="A277" s="39"/>
      <c r="B277" s="40"/>
      <c r="C277" s="201" t="s">
        <v>436</v>
      </c>
      <c r="D277" s="201" t="s">
        <v>132</v>
      </c>
      <c r="E277" s="202" t="s">
        <v>437</v>
      </c>
      <c r="F277" s="203" t="s">
        <v>438</v>
      </c>
      <c r="G277" s="204" t="s">
        <v>383</v>
      </c>
      <c r="H277" s="205">
        <v>4</v>
      </c>
      <c r="I277" s="206"/>
      <c r="J277" s="207">
        <f>ROUND(I277*H277,0)</f>
        <v>0</v>
      </c>
      <c r="K277" s="203" t="s">
        <v>136</v>
      </c>
      <c r="L277" s="45"/>
      <c r="M277" s="208" t="s">
        <v>21</v>
      </c>
      <c r="N277" s="209" t="s">
        <v>50</v>
      </c>
      <c r="O277" s="85"/>
      <c r="P277" s="210">
        <f>O277*H277</f>
        <v>0</v>
      </c>
      <c r="Q277" s="210">
        <v>0.0015</v>
      </c>
      <c r="R277" s="210">
        <f>Q277*H277</f>
        <v>0.0060000000000000001</v>
      </c>
      <c r="S277" s="210">
        <v>0</v>
      </c>
      <c r="T277" s="211">
        <f>S277*H277</f>
        <v>0</v>
      </c>
      <c r="U277" s="39"/>
      <c r="V277" s="39"/>
      <c r="W277" s="39"/>
      <c r="X277" s="39"/>
      <c r="Y277" s="39"/>
      <c r="Z277" s="39"/>
      <c r="AA277" s="39"/>
      <c r="AB277" s="39"/>
      <c r="AC277" s="39"/>
      <c r="AD277" s="39"/>
      <c r="AE277" s="39"/>
      <c r="AR277" s="212" t="s">
        <v>137</v>
      </c>
      <c r="AT277" s="212" t="s">
        <v>132</v>
      </c>
      <c r="AU277" s="212" t="s">
        <v>138</v>
      </c>
      <c r="AY277" s="18" t="s">
        <v>130</v>
      </c>
      <c r="BE277" s="213">
        <f>IF(N277="základní",J277,0)</f>
        <v>0</v>
      </c>
      <c r="BF277" s="213">
        <f>IF(N277="snížená",J277,0)</f>
        <v>0</v>
      </c>
      <c r="BG277" s="213">
        <f>IF(N277="zákl. přenesená",J277,0)</f>
        <v>0</v>
      </c>
      <c r="BH277" s="213">
        <f>IF(N277="sníž. přenesená",J277,0)</f>
        <v>0</v>
      </c>
      <c r="BI277" s="213">
        <f>IF(N277="nulová",J277,0)</f>
        <v>0</v>
      </c>
      <c r="BJ277" s="18" t="s">
        <v>138</v>
      </c>
      <c r="BK277" s="213">
        <f>ROUND(I277*H277,0)</f>
        <v>0</v>
      </c>
      <c r="BL277" s="18" t="s">
        <v>137</v>
      </c>
      <c r="BM277" s="212" t="s">
        <v>439</v>
      </c>
    </row>
    <row r="278" s="12" customFormat="1" ht="22.8" customHeight="1">
      <c r="A278" s="12"/>
      <c r="B278" s="185"/>
      <c r="C278" s="186"/>
      <c r="D278" s="187" t="s">
        <v>77</v>
      </c>
      <c r="E278" s="199" t="s">
        <v>440</v>
      </c>
      <c r="F278" s="199" t="s">
        <v>441</v>
      </c>
      <c r="G278" s="186"/>
      <c r="H278" s="186"/>
      <c r="I278" s="189"/>
      <c r="J278" s="200">
        <f>BK278</f>
        <v>0</v>
      </c>
      <c r="K278" s="186"/>
      <c r="L278" s="191"/>
      <c r="M278" s="192"/>
      <c r="N278" s="193"/>
      <c r="O278" s="193"/>
      <c r="P278" s="194">
        <f>SUM(P279:P298)</f>
        <v>0</v>
      </c>
      <c r="Q278" s="193"/>
      <c r="R278" s="194">
        <f>SUM(R279:R298)</f>
        <v>0.044448299999999996</v>
      </c>
      <c r="S278" s="193"/>
      <c r="T278" s="195">
        <f>SUM(T279:T298)</f>
        <v>0</v>
      </c>
      <c r="U278" s="12"/>
      <c r="V278" s="12"/>
      <c r="W278" s="12"/>
      <c r="X278" s="12"/>
      <c r="Y278" s="12"/>
      <c r="Z278" s="12"/>
      <c r="AA278" s="12"/>
      <c r="AB278" s="12"/>
      <c r="AC278" s="12"/>
      <c r="AD278" s="12"/>
      <c r="AE278" s="12"/>
      <c r="AR278" s="196" t="s">
        <v>8</v>
      </c>
      <c r="AT278" s="197" t="s">
        <v>77</v>
      </c>
      <c r="AU278" s="197" t="s">
        <v>8</v>
      </c>
      <c r="AY278" s="196" t="s">
        <v>130</v>
      </c>
      <c r="BK278" s="198">
        <f>SUM(BK279:BK298)</f>
        <v>0</v>
      </c>
    </row>
    <row r="279" s="2" customFormat="1" ht="37.8" customHeight="1">
      <c r="A279" s="39"/>
      <c r="B279" s="40"/>
      <c r="C279" s="201" t="s">
        <v>442</v>
      </c>
      <c r="D279" s="201" t="s">
        <v>132</v>
      </c>
      <c r="E279" s="202" t="s">
        <v>443</v>
      </c>
      <c r="F279" s="203" t="s">
        <v>444</v>
      </c>
      <c r="G279" s="204" t="s">
        <v>182</v>
      </c>
      <c r="H279" s="205">
        <v>713.37</v>
      </c>
      <c r="I279" s="206"/>
      <c r="J279" s="207">
        <f>ROUND(I279*H279,0)</f>
        <v>0</v>
      </c>
      <c r="K279" s="203" t="s">
        <v>136</v>
      </c>
      <c r="L279" s="45"/>
      <c r="M279" s="208" t="s">
        <v>21</v>
      </c>
      <c r="N279" s="209" t="s">
        <v>50</v>
      </c>
      <c r="O279" s="85"/>
      <c r="P279" s="210">
        <f>O279*H279</f>
        <v>0</v>
      </c>
      <c r="Q279" s="210">
        <v>0</v>
      </c>
      <c r="R279" s="210">
        <f>Q279*H279</f>
        <v>0</v>
      </c>
      <c r="S279" s="210">
        <v>0</v>
      </c>
      <c r="T279" s="211">
        <f>S279*H279</f>
        <v>0</v>
      </c>
      <c r="U279" s="39"/>
      <c r="V279" s="39"/>
      <c r="W279" s="39"/>
      <c r="X279" s="39"/>
      <c r="Y279" s="39"/>
      <c r="Z279" s="39"/>
      <c r="AA279" s="39"/>
      <c r="AB279" s="39"/>
      <c r="AC279" s="39"/>
      <c r="AD279" s="39"/>
      <c r="AE279" s="39"/>
      <c r="AR279" s="212" t="s">
        <v>137</v>
      </c>
      <c r="AT279" s="212" t="s">
        <v>132</v>
      </c>
      <c r="AU279" s="212" t="s">
        <v>138</v>
      </c>
      <c r="AY279" s="18" t="s">
        <v>130</v>
      </c>
      <c r="BE279" s="213">
        <f>IF(N279="základní",J279,0)</f>
        <v>0</v>
      </c>
      <c r="BF279" s="213">
        <f>IF(N279="snížená",J279,0)</f>
        <v>0</v>
      </c>
      <c r="BG279" s="213">
        <f>IF(N279="zákl. přenesená",J279,0)</f>
        <v>0</v>
      </c>
      <c r="BH279" s="213">
        <f>IF(N279="sníž. přenesená",J279,0)</f>
        <v>0</v>
      </c>
      <c r="BI279" s="213">
        <f>IF(N279="nulová",J279,0)</f>
        <v>0</v>
      </c>
      <c r="BJ279" s="18" t="s">
        <v>138</v>
      </c>
      <c r="BK279" s="213">
        <f>ROUND(I279*H279,0)</f>
        <v>0</v>
      </c>
      <c r="BL279" s="18" t="s">
        <v>137</v>
      </c>
      <c r="BM279" s="212" t="s">
        <v>445</v>
      </c>
    </row>
    <row r="280" s="2" customFormat="1">
      <c r="A280" s="39"/>
      <c r="B280" s="40"/>
      <c r="C280" s="41"/>
      <c r="D280" s="214" t="s">
        <v>140</v>
      </c>
      <c r="E280" s="41"/>
      <c r="F280" s="215" t="s">
        <v>446</v>
      </c>
      <c r="G280" s="41"/>
      <c r="H280" s="41"/>
      <c r="I280" s="216"/>
      <c r="J280" s="41"/>
      <c r="K280" s="41"/>
      <c r="L280" s="45"/>
      <c r="M280" s="217"/>
      <c r="N280" s="218"/>
      <c r="O280" s="85"/>
      <c r="P280" s="85"/>
      <c r="Q280" s="85"/>
      <c r="R280" s="85"/>
      <c r="S280" s="85"/>
      <c r="T280" s="86"/>
      <c r="U280" s="39"/>
      <c r="V280" s="39"/>
      <c r="W280" s="39"/>
      <c r="X280" s="39"/>
      <c r="Y280" s="39"/>
      <c r="Z280" s="39"/>
      <c r="AA280" s="39"/>
      <c r="AB280" s="39"/>
      <c r="AC280" s="39"/>
      <c r="AD280" s="39"/>
      <c r="AE280" s="39"/>
      <c r="AT280" s="18" t="s">
        <v>140</v>
      </c>
      <c r="AU280" s="18" t="s">
        <v>138</v>
      </c>
    </row>
    <row r="281" s="14" customFormat="1">
      <c r="A281" s="14"/>
      <c r="B281" s="229"/>
      <c r="C281" s="230"/>
      <c r="D281" s="214" t="s">
        <v>142</v>
      </c>
      <c r="E281" s="231" t="s">
        <v>21</v>
      </c>
      <c r="F281" s="232" t="s">
        <v>447</v>
      </c>
      <c r="G281" s="230"/>
      <c r="H281" s="233">
        <v>713.37</v>
      </c>
      <c r="I281" s="234"/>
      <c r="J281" s="230"/>
      <c r="K281" s="230"/>
      <c r="L281" s="235"/>
      <c r="M281" s="236"/>
      <c r="N281" s="237"/>
      <c r="O281" s="237"/>
      <c r="P281" s="237"/>
      <c r="Q281" s="237"/>
      <c r="R281" s="237"/>
      <c r="S281" s="237"/>
      <c r="T281" s="238"/>
      <c r="U281" s="14"/>
      <c r="V281" s="14"/>
      <c r="W281" s="14"/>
      <c r="X281" s="14"/>
      <c r="Y281" s="14"/>
      <c r="Z281" s="14"/>
      <c r="AA281" s="14"/>
      <c r="AB281" s="14"/>
      <c r="AC281" s="14"/>
      <c r="AD281" s="14"/>
      <c r="AE281" s="14"/>
      <c r="AT281" s="239" t="s">
        <v>142</v>
      </c>
      <c r="AU281" s="239" t="s">
        <v>138</v>
      </c>
      <c r="AV281" s="14" t="s">
        <v>138</v>
      </c>
      <c r="AW281" s="14" t="s">
        <v>38</v>
      </c>
      <c r="AX281" s="14" t="s">
        <v>78</v>
      </c>
      <c r="AY281" s="239" t="s">
        <v>130</v>
      </c>
    </row>
    <row r="282" s="15" customFormat="1">
      <c r="A282" s="15"/>
      <c r="B282" s="240"/>
      <c r="C282" s="241"/>
      <c r="D282" s="214" t="s">
        <v>142</v>
      </c>
      <c r="E282" s="242" t="s">
        <v>21</v>
      </c>
      <c r="F282" s="243" t="s">
        <v>145</v>
      </c>
      <c r="G282" s="241"/>
      <c r="H282" s="244">
        <v>713.37</v>
      </c>
      <c r="I282" s="245"/>
      <c r="J282" s="241"/>
      <c r="K282" s="241"/>
      <c r="L282" s="246"/>
      <c r="M282" s="247"/>
      <c r="N282" s="248"/>
      <c r="O282" s="248"/>
      <c r="P282" s="248"/>
      <c r="Q282" s="248"/>
      <c r="R282" s="248"/>
      <c r="S282" s="248"/>
      <c r="T282" s="249"/>
      <c r="U282" s="15"/>
      <c r="V282" s="15"/>
      <c r="W282" s="15"/>
      <c r="X282" s="15"/>
      <c r="Y282" s="15"/>
      <c r="Z282" s="15"/>
      <c r="AA282" s="15"/>
      <c r="AB282" s="15"/>
      <c r="AC282" s="15"/>
      <c r="AD282" s="15"/>
      <c r="AE282" s="15"/>
      <c r="AT282" s="250" t="s">
        <v>142</v>
      </c>
      <c r="AU282" s="250" t="s">
        <v>138</v>
      </c>
      <c r="AV282" s="15" t="s">
        <v>137</v>
      </c>
      <c r="AW282" s="15" t="s">
        <v>38</v>
      </c>
      <c r="AX282" s="15" t="s">
        <v>8</v>
      </c>
      <c r="AY282" s="250" t="s">
        <v>130</v>
      </c>
    </row>
    <row r="283" s="2" customFormat="1" ht="49.05" customHeight="1">
      <c r="A283" s="39"/>
      <c r="B283" s="40"/>
      <c r="C283" s="201" t="s">
        <v>448</v>
      </c>
      <c r="D283" s="201" t="s">
        <v>132</v>
      </c>
      <c r="E283" s="202" t="s">
        <v>449</v>
      </c>
      <c r="F283" s="203" t="s">
        <v>450</v>
      </c>
      <c r="G283" s="204" t="s">
        <v>182</v>
      </c>
      <c r="H283" s="205">
        <v>42802.199999999997</v>
      </c>
      <c r="I283" s="206"/>
      <c r="J283" s="207">
        <f>ROUND(I283*H283,0)</f>
        <v>0</v>
      </c>
      <c r="K283" s="203" t="s">
        <v>136</v>
      </c>
      <c r="L283" s="45"/>
      <c r="M283" s="208" t="s">
        <v>21</v>
      </c>
      <c r="N283" s="209" t="s">
        <v>50</v>
      </c>
      <c r="O283" s="85"/>
      <c r="P283" s="210">
        <f>O283*H283</f>
        <v>0</v>
      </c>
      <c r="Q283" s="210">
        <v>0</v>
      </c>
      <c r="R283" s="210">
        <f>Q283*H283</f>
        <v>0</v>
      </c>
      <c r="S283" s="210">
        <v>0</v>
      </c>
      <c r="T283" s="211">
        <f>S283*H283</f>
        <v>0</v>
      </c>
      <c r="U283" s="39"/>
      <c r="V283" s="39"/>
      <c r="W283" s="39"/>
      <c r="X283" s="39"/>
      <c r="Y283" s="39"/>
      <c r="Z283" s="39"/>
      <c r="AA283" s="39"/>
      <c r="AB283" s="39"/>
      <c r="AC283" s="39"/>
      <c r="AD283" s="39"/>
      <c r="AE283" s="39"/>
      <c r="AR283" s="212" t="s">
        <v>137</v>
      </c>
      <c r="AT283" s="212" t="s">
        <v>132</v>
      </c>
      <c r="AU283" s="212" t="s">
        <v>138</v>
      </c>
      <c r="AY283" s="18" t="s">
        <v>130</v>
      </c>
      <c r="BE283" s="213">
        <f>IF(N283="základní",J283,0)</f>
        <v>0</v>
      </c>
      <c r="BF283" s="213">
        <f>IF(N283="snížená",J283,0)</f>
        <v>0</v>
      </c>
      <c r="BG283" s="213">
        <f>IF(N283="zákl. přenesená",J283,0)</f>
        <v>0</v>
      </c>
      <c r="BH283" s="213">
        <f>IF(N283="sníž. přenesená",J283,0)</f>
        <v>0</v>
      </c>
      <c r="BI283" s="213">
        <f>IF(N283="nulová",J283,0)</f>
        <v>0</v>
      </c>
      <c r="BJ283" s="18" t="s">
        <v>138</v>
      </c>
      <c r="BK283" s="213">
        <f>ROUND(I283*H283,0)</f>
        <v>0</v>
      </c>
      <c r="BL283" s="18" t="s">
        <v>137</v>
      </c>
      <c r="BM283" s="212" t="s">
        <v>451</v>
      </c>
    </row>
    <row r="284" s="2" customFormat="1">
      <c r="A284" s="39"/>
      <c r="B284" s="40"/>
      <c r="C284" s="41"/>
      <c r="D284" s="214" t="s">
        <v>140</v>
      </c>
      <c r="E284" s="41"/>
      <c r="F284" s="215" t="s">
        <v>446</v>
      </c>
      <c r="G284" s="41"/>
      <c r="H284" s="41"/>
      <c r="I284" s="216"/>
      <c r="J284" s="41"/>
      <c r="K284" s="41"/>
      <c r="L284" s="45"/>
      <c r="M284" s="217"/>
      <c r="N284" s="218"/>
      <c r="O284" s="85"/>
      <c r="P284" s="85"/>
      <c r="Q284" s="85"/>
      <c r="R284" s="85"/>
      <c r="S284" s="85"/>
      <c r="T284" s="86"/>
      <c r="U284" s="39"/>
      <c r="V284" s="39"/>
      <c r="W284" s="39"/>
      <c r="X284" s="39"/>
      <c r="Y284" s="39"/>
      <c r="Z284" s="39"/>
      <c r="AA284" s="39"/>
      <c r="AB284" s="39"/>
      <c r="AC284" s="39"/>
      <c r="AD284" s="39"/>
      <c r="AE284" s="39"/>
      <c r="AT284" s="18" t="s">
        <v>140</v>
      </c>
      <c r="AU284" s="18" t="s">
        <v>138</v>
      </c>
    </row>
    <row r="285" s="14" customFormat="1">
      <c r="A285" s="14"/>
      <c r="B285" s="229"/>
      <c r="C285" s="230"/>
      <c r="D285" s="214" t="s">
        <v>142</v>
      </c>
      <c r="E285" s="231" t="s">
        <v>21</v>
      </c>
      <c r="F285" s="232" t="s">
        <v>452</v>
      </c>
      <c r="G285" s="230"/>
      <c r="H285" s="233">
        <v>42802.199999999997</v>
      </c>
      <c r="I285" s="234"/>
      <c r="J285" s="230"/>
      <c r="K285" s="230"/>
      <c r="L285" s="235"/>
      <c r="M285" s="236"/>
      <c r="N285" s="237"/>
      <c r="O285" s="237"/>
      <c r="P285" s="237"/>
      <c r="Q285" s="237"/>
      <c r="R285" s="237"/>
      <c r="S285" s="237"/>
      <c r="T285" s="238"/>
      <c r="U285" s="14"/>
      <c r="V285" s="14"/>
      <c r="W285" s="14"/>
      <c r="X285" s="14"/>
      <c r="Y285" s="14"/>
      <c r="Z285" s="14"/>
      <c r="AA285" s="14"/>
      <c r="AB285" s="14"/>
      <c r="AC285" s="14"/>
      <c r="AD285" s="14"/>
      <c r="AE285" s="14"/>
      <c r="AT285" s="239" t="s">
        <v>142</v>
      </c>
      <c r="AU285" s="239" t="s">
        <v>138</v>
      </c>
      <c r="AV285" s="14" t="s">
        <v>138</v>
      </c>
      <c r="AW285" s="14" t="s">
        <v>38</v>
      </c>
      <c r="AX285" s="14" t="s">
        <v>78</v>
      </c>
      <c r="AY285" s="239" t="s">
        <v>130</v>
      </c>
    </row>
    <row r="286" s="15" customFormat="1">
      <c r="A286" s="15"/>
      <c r="B286" s="240"/>
      <c r="C286" s="241"/>
      <c r="D286" s="214" t="s">
        <v>142</v>
      </c>
      <c r="E286" s="242" t="s">
        <v>21</v>
      </c>
      <c r="F286" s="243" t="s">
        <v>145</v>
      </c>
      <c r="G286" s="241"/>
      <c r="H286" s="244">
        <v>42802.199999999997</v>
      </c>
      <c r="I286" s="245"/>
      <c r="J286" s="241"/>
      <c r="K286" s="241"/>
      <c r="L286" s="246"/>
      <c r="M286" s="247"/>
      <c r="N286" s="248"/>
      <c r="O286" s="248"/>
      <c r="P286" s="248"/>
      <c r="Q286" s="248"/>
      <c r="R286" s="248"/>
      <c r="S286" s="248"/>
      <c r="T286" s="249"/>
      <c r="U286" s="15"/>
      <c r="V286" s="15"/>
      <c r="W286" s="15"/>
      <c r="X286" s="15"/>
      <c r="Y286" s="15"/>
      <c r="Z286" s="15"/>
      <c r="AA286" s="15"/>
      <c r="AB286" s="15"/>
      <c r="AC286" s="15"/>
      <c r="AD286" s="15"/>
      <c r="AE286" s="15"/>
      <c r="AT286" s="250" t="s">
        <v>142</v>
      </c>
      <c r="AU286" s="250" t="s">
        <v>138</v>
      </c>
      <c r="AV286" s="15" t="s">
        <v>137</v>
      </c>
      <c r="AW286" s="15" t="s">
        <v>38</v>
      </c>
      <c r="AX286" s="15" t="s">
        <v>8</v>
      </c>
      <c r="AY286" s="250" t="s">
        <v>130</v>
      </c>
    </row>
    <row r="287" s="2" customFormat="1" ht="37.8" customHeight="1">
      <c r="A287" s="39"/>
      <c r="B287" s="40"/>
      <c r="C287" s="201" t="s">
        <v>453</v>
      </c>
      <c r="D287" s="201" t="s">
        <v>132</v>
      </c>
      <c r="E287" s="202" t="s">
        <v>454</v>
      </c>
      <c r="F287" s="203" t="s">
        <v>455</v>
      </c>
      <c r="G287" s="204" t="s">
        <v>182</v>
      </c>
      <c r="H287" s="205">
        <v>713.37</v>
      </c>
      <c r="I287" s="206"/>
      <c r="J287" s="207">
        <f>ROUND(I287*H287,0)</f>
        <v>0</v>
      </c>
      <c r="K287" s="203" t="s">
        <v>136</v>
      </c>
      <c r="L287" s="45"/>
      <c r="M287" s="208" t="s">
        <v>21</v>
      </c>
      <c r="N287" s="209" t="s">
        <v>50</v>
      </c>
      <c r="O287" s="85"/>
      <c r="P287" s="210">
        <f>O287*H287</f>
        <v>0</v>
      </c>
      <c r="Q287" s="210">
        <v>0</v>
      </c>
      <c r="R287" s="210">
        <f>Q287*H287</f>
        <v>0</v>
      </c>
      <c r="S287" s="210">
        <v>0</v>
      </c>
      <c r="T287" s="211">
        <f>S287*H287</f>
        <v>0</v>
      </c>
      <c r="U287" s="39"/>
      <c r="V287" s="39"/>
      <c r="W287" s="39"/>
      <c r="X287" s="39"/>
      <c r="Y287" s="39"/>
      <c r="Z287" s="39"/>
      <c r="AA287" s="39"/>
      <c r="AB287" s="39"/>
      <c r="AC287" s="39"/>
      <c r="AD287" s="39"/>
      <c r="AE287" s="39"/>
      <c r="AR287" s="212" t="s">
        <v>137</v>
      </c>
      <c r="AT287" s="212" t="s">
        <v>132</v>
      </c>
      <c r="AU287" s="212" t="s">
        <v>138</v>
      </c>
      <c r="AY287" s="18" t="s">
        <v>130</v>
      </c>
      <c r="BE287" s="213">
        <f>IF(N287="základní",J287,0)</f>
        <v>0</v>
      </c>
      <c r="BF287" s="213">
        <f>IF(N287="snížená",J287,0)</f>
        <v>0</v>
      </c>
      <c r="BG287" s="213">
        <f>IF(N287="zákl. přenesená",J287,0)</f>
        <v>0</v>
      </c>
      <c r="BH287" s="213">
        <f>IF(N287="sníž. přenesená",J287,0)</f>
        <v>0</v>
      </c>
      <c r="BI287" s="213">
        <f>IF(N287="nulová",J287,0)</f>
        <v>0</v>
      </c>
      <c r="BJ287" s="18" t="s">
        <v>138</v>
      </c>
      <c r="BK287" s="213">
        <f>ROUND(I287*H287,0)</f>
        <v>0</v>
      </c>
      <c r="BL287" s="18" t="s">
        <v>137</v>
      </c>
      <c r="BM287" s="212" t="s">
        <v>456</v>
      </c>
    </row>
    <row r="288" s="2" customFormat="1">
      <c r="A288" s="39"/>
      <c r="B288" s="40"/>
      <c r="C288" s="41"/>
      <c r="D288" s="214" t="s">
        <v>140</v>
      </c>
      <c r="E288" s="41"/>
      <c r="F288" s="215" t="s">
        <v>457</v>
      </c>
      <c r="G288" s="41"/>
      <c r="H288" s="41"/>
      <c r="I288" s="216"/>
      <c r="J288" s="41"/>
      <c r="K288" s="41"/>
      <c r="L288" s="45"/>
      <c r="M288" s="217"/>
      <c r="N288" s="218"/>
      <c r="O288" s="85"/>
      <c r="P288" s="85"/>
      <c r="Q288" s="85"/>
      <c r="R288" s="85"/>
      <c r="S288" s="85"/>
      <c r="T288" s="86"/>
      <c r="U288" s="39"/>
      <c r="V288" s="39"/>
      <c r="W288" s="39"/>
      <c r="X288" s="39"/>
      <c r="Y288" s="39"/>
      <c r="Z288" s="39"/>
      <c r="AA288" s="39"/>
      <c r="AB288" s="39"/>
      <c r="AC288" s="39"/>
      <c r="AD288" s="39"/>
      <c r="AE288" s="39"/>
      <c r="AT288" s="18" t="s">
        <v>140</v>
      </c>
      <c r="AU288" s="18" t="s">
        <v>138</v>
      </c>
    </row>
    <row r="289" s="2" customFormat="1" ht="24.15" customHeight="1">
      <c r="A289" s="39"/>
      <c r="B289" s="40"/>
      <c r="C289" s="201" t="s">
        <v>458</v>
      </c>
      <c r="D289" s="201" t="s">
        <v>132</v>
      </c>
      <c r="E289" s="202" t="s">
        <v>459</v>
      </c>
      <c r="F289" s="203" t="s">
        <v>460</v>
      </c>
      <c r="G289" s="204" t="s">
        <v>182</v>
      </c>
      <c r="H289" s="205">
        <v>713.37</v>
      </c>
      <c r="I289" s="206"/>
      <c r="J289" s="207">
        <f>ROUND(I289*H289,0)</f>
        <v>0</v>
      </c>
      <c r="K289" s="203" t="s">
        <v>136</v>
      </c>
      <c r="L289" s="45"/>
      <c r="M289" s="208" t="s">
        <v>21</v>
      </c>
      <c r="N289" s="209" t="s">
        <v>50</v>
      </c>
      <c r="O289" s="85"/>
      <c r="P289" s="210">
        <f>O289*H289</f>
        <v>0</v>
      </c>
      <c r="Q289" s="210">
        <v>0</v>
      </c>
      <c r="R289" s="210">
        <f>Q289*H289</f>
        <v>0</v>
      </c>
      <c r="S289" s="210">
        <v>0</v>
      </c>
      <c r="T289" s="211">
        <f>S289*H289</f>
        <v>0</v>
      </c>
      <c r="U289" s="39"/>
      <c r="V289" s="39"/>
      <c r="W289" s="39"/>
      <c r="X289" s="39"/>
      <c r="Y289" s="39"/>
      <c r="Z289" s="39"/>
      <c r="AA289" s="39"/>
      <c r="AB289" s="39"/>
      <c r="AC289" s="39"/>
      <c r="AD289" s="39"/>
      <c r="AE289" s="39"/>
      <c r="AR289" s="212" t="s">
        <v>137</v>
      </c>
      <c r="AT289" s="212" t="s">
        <v>132</v>
      </c>
      <c r="AU289" s="212" t="s">
        <v>138</v>
      </c>
      <c r="AY289" s="18" t="s">
        <v>130</v>
      </c>
      <c r="BE289" s="213">
        <f>IF(N289="základní",J289,0)</f>
        <v>0</v>
      </c>
      <c r="BF289" s="213">
        <f>IF(N289="snížená",J289,0)</f>
        <v>0</v>
      </c>
      <c r="BG289" s="213">
        <f>IF(N289="zákl. přenesená",J289,0)</f>
        <v>0</v>
      </c>
      <c r="BH289" s="213">
        <f>IF(N289="sníž. přenesená",J289,0)</f>
        <v>0</v>
      </c>
      <c r="BI289" s="213">
        <f>IF(N289="nulová",J289,0)</f>
        <v>0</v>
      </c>
      <c r="BJ289" s="18" t="s">
        <v>138</v>
      </c>
      <c r="BK289" s="213">
        <f>ROUND(I289*H289,0)</f>
        <v>0</v>
      </c>
      <c r="BL289" s="18" t="s">
        <v>137</v>
      </c>
      <c r="BM289" s="212" t="s">
        <v>461</v>
      </c>
    </row>
    <row r="290" s="2" customFormat="1">
      <c r="A290" s="39"/>
      <c r="B290" s="40"/>
      <c r="C290" s="41"/>
      <c r="D290" s="214" t="s">
        <v>140</v>
      </c>
      <c r="E290" s="41"/>
      <c r="F290" s="215" t="s">
        <v>462</v>
      </c>
      <c r="G290" s="41"/>
      <c r="H290" s="41"/>
      <c r="I290" s="216"/>
      <c r="J290" s="41"/>
      <c r="K290" s="41"/>
      <c r="L290" s="45"/>
      <c r="M290" s="217"/>
      <c r="N290" s="218"/>
      <c r="O290" s="85"/>
      <c r="P290" s="85"/>
      <c r="Q290" s="85"/>
      <c r="R290" s="85"/>
      <c r="S290" s="85"/>
      <c r="T290" s="86"/>
      <c r="U290" s="39"/>
      <c r="V290" s="39"/>
      <c r="W290" s="39"/>
      <c r="X290" s="39"/>
      <c r="Y290" s="39"/>
      <c r="Z290" s="39"/>
      <c r="AA290" s="39"/>
      <c r="AB290" s="39"/>
      <c r="AC290" s="39"/>
      <c r="AD290" s="39"/>
      <c r="AE290" s="39"/>
      <c r="AT290" s="18" t="s">
        <v>140</v>
      </c>
      <c r="AU290" s="18" t="s">
        <v>138</v>
      </c>
    </row>
    <row r="291" s="2" customFormat="1" ht="24.15" customHeight="1">
      <c r="A291" s="39"/>
      <c r="B291" s="40"/>
      <c r="C291" s="201" t="s">
        <v>463</v>
      </c>
      <c r="D291" s="201" t="s">
        <v>132</v>
      </c>
      <c r="E291" s="202" t="s">
        <v>464</v>
      </c>
      <c r="F291" s="203" t="s">
        <v>465</v>
      </c>
      <c r="G291" s="204" t="s">
        <v>182</v>
      </c>
      <c r="H291" s="205">
        <v>42802.199999999997</v>
      </c>
      <c r="I291" s="206"/>
      <c r="J291" s="207">
        <f>ROUND(I291*H291,0)</f>
        <v>0</v>
      </c>
      <c r="K291" s="203" t="s">
        <v>136</v>
      </c>
      <c r="L291" s="45"/>
      <c r="M291" s="208" t="s">
        <v>21</v>
      </c>
      <c r="N291" s="209" t="s">
        <v>50</v>
      </c>
      <c r="O291" s="85"/>
      <c r="P291" s="210">
        <f>O291*H291</f>
        <v>0</v>
      </c>
      <c r="Q291" s="210">
        <v>0</v>
      </c>
      <c r="R291" s="210">
        <f>Q291*H291</f>
        <v>0</v>
      </c>
      <c r="S291" s="210">
        <v>0</v>
      </c>
      <c r="T291" s="211">
        <f>S291*H291</f>
        <v>0</v>
      </c>
      <c r="U291" s="39"/>
      <c r="V291" s="39"/>
      <c r="W291" s="39"/>
      <c r="X291" s="39"/>
      <c r="Y291" s="39"/>
      <c r="Z291" s="39"/>
      <c r="AA291" s="39"/>
      <c r="AB291" s="39"/>
      <c r="AC291" s="39"/>
      <c r="AD291" s="39"/>
      <c r="AE291" s="39"/>
      <c r="AR291" s="212" t="s">
        <v>137</v>
      </c>
      <c r="AT291" s="212" t="s">
        <v>132</v>
      </c>
      <c r="AU291" s="212" t="s">
        <v>138</v>
      </c>
      <c r="AY291" s="18" t="s">
        <v>130</v>
      </c>
      <c r="BE291" s="213">
        <f>IF(N291="základní",J291,0)</f>
        <v>0</v>
      </c>
      <c r="BF291" s="213">
        <f>IF(N291="snížená",J291,0)</f>
        <v>0</v>
      </c>
      <c r="BG291" s="213">
        <f>IF(N291="zákl. přenesená",J291,0)</f>
        <v>0</v>
      </c>
      <c r="BH291" s="213">
        <f>IF(N291="sníž. přenesená",J291,0)</f>
        <v>0</v>
      </c>
      <c r="BI291" s="213">
        <f>IF(N291="nulová",J291,0)</f>
        <v>0</v>
      </c>
      <c r="BJ291" s="18" t="s">
        <v>138</v>
      </c>
      <c r="BK291" s="213">
        <f>ROUND(I291*H291,0)</f>
        <v>0</v>
      </c>
      <c r="BL291" s="18" t="s">
        <v>137</v>
      </c>
      <c r="BM291" s="212" t="s">
        <v>466</v>
      </c>
    </row>
    <row r="292" s="2" customFormat="1">
      <c r="A292" s="39"/>
      <c r="B292" s="40"/>
      <c r="C292" s="41"/>
      <c r="D292" s="214" t="s">
        <v>140</v>
      </c>
      <c r="E292" s="41"/>
      <c r="F292" s="215" t="s">
        <v>462</v>
      </c>
      <c r="G292" s="41"/>
      <c r="H292" s="41"/>
      <c r="I292" s="216"/>
      <c r="J292" s="41"/>
      <c r="K292" s="41"/>
      <c r="L292" s="45"/>
      <c r="M292" s="217"/>
      <c r="N292" s="218"/>
      <c r="O292" s="85"/>
      <c r="P292" s="85"/>
      <c r="Q292" s="85"/>
      <c r="R292" s="85"/>
      <c r="S292" s="85"/>
      <c r="T292" s="86"/>
      <c r="U292" s="39"/>
      <c r="V292" s="39"/>
      <c r="W292" s="39"/>
      <c r="X292" s="39"/>
      <c r="Y292" s="39"/>
      <c r="Z292" s="39"/>
      <c r="AA292" s="39"/>
      <c r="AB292" s="39"/>
      <c r="AC292" s="39"/>
      <c r="AD292" s="39"/>
      <c r="AE292" s="39"/>
      <c r="AT292" s="18" t="s">
        <v>140</v>
      </c>
      <c r="AU292" s="18" t="s">
        <v>138</v>
      </c>
    </row>
    <row r="293" s="2" customFormat="1" ht="24.15" customHeight="1">
      <c r="A293" s="39"/>
      <c r="B293" s="40"/>
      <c r="C293" s="201" t="s">
        <v>467</v>
      </c>
      <c r="D293" s="201" t="s">
        <v>132</v>
      </c>
      <c r="E293" s="202" t="s">
        <v>468</v>
      </c>
      <c r="F293" s="203" t="s">
        <v>469</v>
      </c>
      <c r="G293" s="204" t="s">
        <v>182</v>
      </c>
      <c r="H293" s="205">
        <v>713.37</v>
      </c>
      <c r="I293" s="206"/>
      <c r="J293" s="207">
        <f>ROUND(I293*H293,0)</f>
        <v>0</v>
      </c>
      <c r="K293" s="203" t="s">
        <v>136</v>
      </c>
      <c r="L293" s="45"/>
      <c r="M293" s="208" t="s">
        <v>21</v>
      </c>
      <c r="N293" s="209" t="s">
        <v>50</v>
      </c>
      <c r="O293" s="85"/>
      <c r="P293" s="210">
        <f>O293*H293</f>
        <v>0</v>
      </c>
      <c r="Q293" s="210">
        <v>0</v>
      </c>
      <c r="R293" s="210">
        <f>Q293*H293</f>
        <v>0</v>
      </c>
      <c r="S293" s="210">
        <v>0</v>
      </c>
      <c r="T293" s="211">
        <f>S293*H293</f>
        <v>0</v>
      </c>
      <c r="U293" s="39"/>
      <c r="V293" s="39"/>
      <c r="W293" s="39"/>
      <c r="X293" s="39"/>
      <c r="Y293" s="39"/>
      <c r="Z293" s="39"/>
      <c r="AA293" s="39"/>
      <c r="AB293" s="39"/>
      <c r="AC293" s="39"/>
      <c r="AD293" s="39"/>
      <c r="AE293" s="39"/>
      <c r="AR293" s="212" t="s">
        <v>137</v>
      </c>
      <c r="AT293" s="212" t="s">
        <v>132</v>
      </c>
      <c r="AU293" s="212" t="s">
        <v>138</v>
      </c>
      <c r="AY293" s="18" t="s">
        <v>130</v>
      </c>
      <c r="BE293" s="213">
        <f>IF(N293="základní",J293,0)</f>
        <v>0</v>
      </c>
      <c r="BF293" s="213">
        <f>IF(N293="snížená",J293,0)</f>
        <v>0</v>
      </c>
      <c r="BG293" s="213">
        <f>IF(N293="zákl. přenesená",J293,0)</f>
        <v>0</v>
      </c>
      <c r="BH293" s="213">
        <f>IF(N293="sníž. přenesená",J293,0)</f>
        <v>0</v>
      </c>
      <c r="BI293" s="213">
        <f>IF(N293="nulová",J293,0)</f>
        <v>0</v>
      </c>
      <c r="BJ293" s="18" t="s">
        <v>138</v>
      </c>
      <c r="BK293" s="213">
        <f>ROUND(I293*H293,0)</f>
        <v>0</v>
      </c>
      <c r="BL293" s="18" t="s">
        <v>137</v>
      </c>
      <c r="BM293" s="212" t="s">
        <v>470</v>
      </c>
    </row>
    <row r="294" s="2" customFormat="1" ht="37.8" customHeight="1">
      <c r="A294" s="39"/>
      <c r="B294" s="40"/>
      <c r="C294" s="201" t="s">
        <v>471</v>
      </c>
      <c r="D294" s="201" t="s">
        <v>132</v>
      </c>
      <c r="E294" s="202" t="s">
        <v>472</v>
      </c>
      <c r="F294" s="203" t="s">
        <v>473</v>
      </c>
      <c r="G294" s="204" t="s">
        <v>182</v>
      </c>
      <c r="H294" s="205">
        <v>341.91000000000003</v>
      </c>
      <c r="I294" s="206"/>
      <c r="J294" s="207">
        <f>ROUND(I294*H294,0)</f>
        <v>0</v>
      </c>
      <c r="K294" s="203" t="s">
        <v>136</v>
      </c>
      <c r="L294" s="45"/>
      <c r="M294" s="208" t="s">
        <v>21</v>
      </c>
      <c r="N294" s="209" t="s">
        <v>50</v>
      </c>
      <c r="O294" s="85"/>
      <c r="P294" s="210">
        <f>O294*H294</f>
        <v>0</v>
      </c>
      <c r="Q294" s="210">
        <v>0.00012999999999999999</v>
      </c>
      <c r="R294" s="210">
        <f>Q294*H294</f>
        <v>0.044448299999999996</v>
      </c>
      <c r="S294" s="210">
        <v>0</v>
      </c>
      <c r="T294" s="211">
        <f>S294*H294</f>
        <v>0</v>
      </c>
      <c r="U294" s="39"/>
      <c r="V294" s="39"/>
      <c r="W294" s="39"/>
      <c r="X294" s="39"/>
      <c r="Y294" s="39"/>
      <c r="Z294" s="39"/>
      <c r="AA294" s="39"/>
      <c r="AB294" s="39"/>
      <c r="AC294" s="39"/>
      <c r="AD294" s="39"/>
      <c r="AE294" s="39"/>
      <c r="AR294" s="212" t="s">
        <v>137</v>
      </c>
      <c r="AT294" s="212" t="s">
        <v>132</v>
      </c>
      <c r="AU294" s="212" t="s">
        <v>138</v>
      </c>
      <c r="AY294" s="18" t="s">
        <v>130</v>
      </c>
      <c r="BE294" s="213">
        <f>IF(N294="základní",J294,0)</f>
        <v>0</v>
      </c>
      <c r="BF294" s="213">
        <f>IF(N294="snížená",J294,0)</f>
        <v>0</v>
      </c>
      <c r="BG294" s="213">
        <f>IF(N294="zákl. přenesená",J294,0)</f>
        <v>0</v>
      </c>
      <c r="BH294" s="213">
        <f>IF(N294="sníž. přenesená",J294,0)</f>
        <v>0</v>
      </c>
      <c r="BI294" s="213">
        <f>IF(N294="nulová",J294,0)</f>
        <v>0</v>
      </c>
      <c r="BJ294" s="18" t="s">
        <v>138</v>
      </c>
      <c r="BK294" s="213">
        <f>ROUND(I294*H294,0)</f>
        <v>0</v>
      </c>
      <c r="BL294" s="18" t="s">
        <v>137</v>
      </c>
      <c r="BM294" s="212" t="s">
        <v>474</v>
      </c>
    </row>
    <row r="295" s="2" customFormat="1">
      <c r="A295" s="39"/>
      <c r="B295" s="40"/>
      <c r="C295" s="41"/>
      <c r="D295" s="214" t="s">
        <v>140</v>
      </c>
      <c r="E295" s="41"/>
      <c r="F295" s="215" t="s">
        <v>475</v>
      </c>
      <c r="G295" s="41"/>
      <c r="H295" s="41"/>
      <c r="I295" s="216"/>
      <c r="J295" s="41"/>
      <c r="K295" s="41"/>
      <c r="L295" s="45"/>
      <c r="M295" s="217"/>
      <c r="N295" s="218"/>
      <c r="O295" s="85"/>
      <c r="P295" s="85"/>
      <c r="Q295" s="85"/>
      <c r="R295" s="85"/>
      <c r="S295" s="85"/>
      <c r="T295" s="86"/>
      <c r="U295" s="39"/>
      <c r="V295" s="39"/>
      <c r="W295" s="39"/>
      <c r="X295" s="39"/>
      <c r="Y295" s="39"/>
      <c r="Z295" s="39"/>
      <c r="AA295" s="39"/>
      <c r="AB295" s="39"/>
      <c r="AC295" s="39"/>
      <c r="AD295" s="39"/>
      <c r="AE295" s="39"/>
      <c r="AT295" s="18" t="s">
        <v>140</v>
      </c>
      <c r="AU295" s="18" t="s">
        <v>138</v>
      </c>
    </row>
    <row r="296" s="13" customFormat="1">
      <c r="A296" s="13"/>
      <c r="B296" s="219"/>
      <c r="C296" s="220"/>
      <c r="D296" s="214" t="s">
        <v>142</v>
      </c>
      <c r="E296" s="221" t="s">
        <v>21</v>
      </c>
      <c r="F296" s="222" t="s">
        <v>202</v>
      </c>
      <c r="G296" s="220"/>
      <c r="H296" s="221" t="s">
        <v>21</v>
      </c>
      <c r="I296" s="223"/>
      <c r="J296" s="220"/>
      <c r="K296" s="220"/>
      <c r="L296" s="224"/>
      <c r="M296" s="225"/>
      <c r="N296" s="226"/>
      <c r="O296" s="226"/>
      <c r="P296" s="226"/>
      <c r="Q296" s="226"/>
      <c r="R296" s="226"/>
      <c r="S296" s="226"/>
      <c r="T296" s="227"/>
      <c r="U296" s="13"/>
      <c r="V296" s="13"/>
      <c r="W296" s="13"/>
      <c r="X296" s="13"/>
      <c r="Y296" s="13"/>
      <c r="Z296" s="13"/>
      <c r="AA296" s="13"/>
      <c r="AB296" s="13"/>
      <c r="AC296" s="13"/>
      <c r="AD296" s="13"/>
      <c r="AE296" s="13"/>
      <c r="AT296" s="228" t="s">
        <v>142</v>
      </c>
      <c r="AU296" s="228" t="s">
        <v>138</v>
      </c>
      <c r="AV296" s="13" t="s">
        <v>8</v>
      </c>
      <c r="AW296" s="13" t="s">
        <v>38</v>
      </c>
      <c r="AX296" s="13" t="s">
        <v>78</v>
      </c>
      <c r="AY296" s="228" t="s">
        <v>130</v>
      </c>
    </row>
    <row r="297" s="14" customFormat="1">
      <c r="A297" s="14"/>
      <c r="B297" s="229"/>
      <c r="C297" s="230"/>
      <c r="D297" s="214" t="s">
        <v>142</v>
      </c>
      <c r="E297" s="231" t="s">
        <v>21</v>
      </c>
      <c r="F297" s="232" t="s">
        <v>476</v>
      </c>
      <c r="G297" s="230"/>
      <c r="H297" s="233">
        <v>341.91000000000003</v>
      </c>
      <c r="I297" s="234"/>
      <c r="J297" s="230"/>
      <c r="K297" s="230"/>
      <c r="L297" s="235"/>
      <c r="M297" s="236"/>
      <c r="N297" s="237"/>
      <c r="O297" s="237"/>
      <c r="P297" s="237"/>
      <c r="Q297" s="237"/>
      <c r="R297" s="237"/>
      <c r="S297" s="237"/>
      <c r="T297" s="238"/>
      <c r="U297" s="14"/>
      <c r="V297" s="14"/>
      <c r="W297" s="14"/>
      <c r="X297" s="14"/>
      <c r="Y297" s="14"/>
      <c r="Z297" s="14"/>
      <c r="AA297" s="14"/>
      <c r="AB297" s="14"/>
      <c r="AC297" s="14"/>
      <c r="AD297" s="14"/>
      <c r="AE297" s="14"/>
      <c r="AT297" s="239" t="s">
        <v>142</v>
      </c>
      <c r="AU297" s="239" t="s">
        <v>138</v>
      </c>
      <c r="AV297" s="14" t="s">
        <v>138</v>
      </c>
      <c r="AW297" s="14" t="s">
        <v>38</v>
      </c>
      <c r="AX297" s="14" t="s">
        <v>78</v>
      </c>
      <c r="AY297" s="239" t="s">
        <v>130</v>
      </c>
    </row>
    <row r="298" s="15" customFormat="1">
      <c r="A298" s="15"/>
      <c r="B298" s="240"/>
      <c r="C298" s="241"/>
      <c r="D298" s="214" t="s">
        <v>142</v>
      </c>
      <c r="E298" s="242" t="s">
        <v>21</v>
      </c>
      <c r="F298" s="243" t="s">
        <v>145</v>
      </c>
      <c r="G298" s="241"/>
      <c r="H298" s="244">
        <v>341.91000000000003</v>
      </c>
      <c r="I298" s="245"/>
      <c r="J298" s="241"/>
      <c r="K298" s="241"/>
      <c r="L298" s="246"/>
      <c r="M298" s="247"/>
      <c r="N298" s="248"/>
      <c r="O298" s="248"/>
      <c r="P298" s="248"/>
      <c r="Q298" s="248"/>
      <c r="R298" s="248"/>
      <c r="S298" s="248"/>
      <c r="T298" s="249"/>
      <c r="U298" s="15"/>
      <c r="V298" s="15"/>
      <c r="W298" s="15"/>
      <c r="X298" s="15"/>
      <c r="Y298" s="15"/>
      <c r="Z298" s="15"/>
      <c r="AA298" s="15"/>
      <c r="AB298" s="15"/>
      <c r="AC298" s="15"/>
      <c r="AD298" s="15"/>
      <c r="AE298" s="15"/>
      <c r="AT298" s="250" t="s">
        <v>142</v>
      </c>
      <c r="AU298" s="250" t="s">
        <v>138</v>
      </c>
      <c r="AV298" s="15" t="s">
        <v>137</v>
      </c>
      <c r="AW298" s="15" t="s">
        <v>38</v>
      </c>
      <c r="AX298" s="15" t="s">
        <v>8</v>
      </c>
      <c r="AY298" s="250" t="s">
        <v>130</v>
      </c>
    </row>
    <row r="299" s="12" customFormat="1" ht="22.8" customHeight="1">
      <c r="A299" s="12"/>
      <c r="B299" s="185"/>
      <c r="C299" s="186"/>
      <c r="D299" s="187" t="s">
        <v>77</v>
      </c>
      <c r="E299" s="199" t="s">
        <v>477</v>
      </c>
      <c r="F299" s="199" t="s">
        <v>478</v>
      </c>
      <c r="G299" s="186"/>
      <c r="H299" s="186"/>
      <c r="I299" s="189"/>
      <c r="J299" s="200">
        <f>BK299</f>
        <v>0</v>
      </c>
      <c r="K299" s="186"/>
      <c r="L299" s="191"/>
      <c r="M299" s="192"/>
      <c r="N299" s="193"/>
      <c r="O299" s="193"/>
      <c r="P299" s="194">
        <f>P300</f>
        <v>0</v>
      </c>
      <c r="Q299" s="193"/>
      <c r="R299" s="194">
        <f>R300</f>
        <v>0</v>
      </c>
      <c r="S299" s="193"/>
      <c r="T299" s="195">
        <f>T300</f>
        <v>6.2046299999999999</v>
      </c>
      <c r="U299" s="12"/>
      <c r="V299" s="12"/>
      <c r="W299" s="12"/>
      <c r="X299" s="12"/>
      <c r="Y299" s="12"/>
      <c r="Z299" s="12"/>
      <c r="AA299" s="12"/>
      <c r="AB299" s="12"/>
      <c r="AC299" s="12"/>
      <c r="AD299" s="12"/>
      <c r="AE299" s="12"/>
      <c r="AR299" s="196" t="s">
        <v>8</v>
      </c>
      <c r="AT299" s="197" t="s">
        <v>77</v>
      </c>
      <c r="AU299" s="197" t="s">
        <v>8</v>
      </c>
      <c r="AY299" s="196" t="s">
        <v>130</v>
      </c>
      <c r="BK299" s="198">
        <f>BK300</f>
        <v>0</v>
      </c>
    </row>
    <row r="300" s="2" customFormat="1" ht="37.8" customHeight="1">
      <c r="A300" s="39"/>
      <c r="B300" s="40"/>
      <c r="C300" s="201" t="s">
        <v>479</v>
      </c>
      <c r="D300" s="201" t="s">
        <v>132</v>
      </c>
      <c r="E300" s="202" t="s">
        <v>480</v>
      </c>
      <c r="F300" s="203" t="s">
        <v>481</v>
      </c>
      <c r="G300" s="204" t="s">
        <v>182</v>
      </c>
      <c r="H300" s="205">
        <v>620.46299999999997</v>
      </c>
      <c r="I300" s="206"/>
      <c r="J300" s="207">
        <f>ROUND(I300*H300,0)</f>
        <v>0</v>
      </c>
      <c r="K300" s="203" t="s">
        <v>136</v>
      </c>
      <c r="L300" s="45"/>
      <c r="M300" s="208" t="s">
        <v>21</v>
      </c>
      <c r="N300" s="209" t="s">
        <v>50</v>
      </c>
      <c r="O300" s="85"/>
      <c r="P300" s="210">
        <f>O300*H300</f>
        <v>0</v>
      </c>
      <c r="Q300" s="210">
        <v>0</v>
      </c>
      <c r="R300" s="210">
        <f>Q300*H300</f>
        <v>0</v>
      </c>
      <c r="S300" s="210">
        <v>0.01</v>
      </c>
      <c r="T300" s="211">
        <f>S300*H300</f>
        <v>6.2046299999999999</v>
      </c>
      <c r="U300" s="39"/>
      <c r="V300" s="39"/>
      <c r="W300" s="39"/>
      <c r="X300" s="39"/>
      <c r="Y300" s="39"/>
      <c r="Z300" s="39"/>
      <c r="AA300" s="39"/>
      <c r="AB300" s="39"/>
      <c r="AC300" s="39"/>
      <c r="AD300" s="39"/>
      <c r="AE300" s="39"/>
      <c r="AR300" s="212" t="s">
        <v>137</v>
      </c>
      <c r="AT300" s="212" t="s">
        <v>132</v>
      </c>
      <c r="AU300" s="212" t="s">
        <v>138</v>
      </c>
      <c r="AY300" s="18" t="s">
        <v>130</v>
      </c>
      <c r="BE300" s="213">
        <f>IF(N300="základní",J300,0)</f>
        <v>0</v>
      </c>
      <c r="BF300" s="213">
        <f>IF(N300="snížená",J300,0)</f>
        <v>0</v>
      </c>
      <c r="BG300" s="213">
        <f>IF(N300="zákl. přenesená",J300,0)</f>
        <v>0</v>
      </c>
      <c r="BH300" s="213">
        <f>IF(N300="sníž. přenesená",J300,0)</f>
        <v>0</v>
      </c>
      <c r="BI300" s="213">
        <f>IF(N300="nulová",J300,0)</f>
        <v>0</v>
      </c>
      <c r="BJ300" s="18" t="s">
        <v>138</v>
      </c>
      <c r="BK300" s="213">
        <f>ROUND(I300*H300,0)</f>
        <v>0</v>
      </c>
      <c r="BL300" s="18" t="s">
        <v>137</v>
      </c>
      <c r="BM300" s="212" t="s">
        <v>482</v>
      </c>
    </row>
    <row r="301" s="12" customFormat="1" ht="22.8" customHeight="1">
      <c r="A301" s="12"/>
      <c r="B301" s="185"/>
      <c r="C301" s="186"/>
      <c r="D301" s="187" t="s">
        <v>77</v>
      </c>
      <c r="E301" s="199" t="s">
        <v>483</v>
      </c>
      <c r="F301" s="199" t="s">
        <v>484</v>
      </c>
      <c r="G301" s="186"/>
      <c r="H301" s="186"/>
      <c r="I301" s="189"/>
      <c r="J301" s="200">
        <f>BK301</f>
        <v>0</v>
      </c>
      <c r="K301" s="186"/>
      <c r="L301" s="191"/>
      <c r="M301" s="192"/>
      <c r="N301" s="193"/>
      <c r="O301" s="193"/>
      <c r="P301" s="194">
        <f>SUM(P302:P312)</f>
        <v>0</v>
      </c>
      <c r="Q301" s="193"/>
      <c r="R301" s="194">
        <f>SUM(R302:R312)</f>
        <v>0</v>
      </c>
      <c r="S301" s="193"/>
      <c r="T301" s="195">
        <f>SUM(T302:T312)</f>
        <v>0</v>
      </c>
      <c r="U301" s="12"/>
      <c r="V301" s="12"/>
      <c r="W301" s="12"/>
      <c r="X301" s="12"/>
      <c r="Y301" s="12"/>
      <c r="Z301" s="12"/>
      <c r="AA301" s="12"/>
      <c r="AB301" s="12"/>
      <c r="AC301" s="12"/>
      <c r="AD301" s="12"/>
      <c r="AE301" s="12"/>
      <c r="AR301" s="196" t="s">
        <v>8</v>
      </c>
      <c r="AT301" s="197" t="s">
        <v>77</v>
      </c>
      <c r="AU301" s="197" t="s">
        <v>8</v>
      </c>
      <c r="AY301" s="196" t="s">
        <v>130</v>
      </c>
      <c r="BK301" s="198">
        <f>SUM(BK302:BK312)</f>
        <v>0</v>
      </c>
    </row>
    <row r="302" s="2" customFormat="1" ht="24.15" customHeight="1">
      <c r="A302" s="39"/>
      <c r="B302" s="40"/>
      <c r="C302" s="201" t="s">
        <v>378</v>
      </c>
      <c r="D302" s="201" t="s">
        <v>132</v>
      </c>
      <c r="E302" s="202" t="s">
        <v>485</v>
      </c>
      <c r="F302" s="203" t="s">
        <v>486</v>
      </c>
      <c r="G302" s="204" t="s">
        <v>163</v>
      </c>
      <c r="H302" s="205">
        <v>10.637000000000001</v>
      </c>
      <c r="I302" s="206"/>
      <c r="J302" s="207">
        <f>ROUND(I302*H302,0)</f>
        <v>0</v>
      </c>
      <c r="K302" s="203" t="s">
        <v>136</v>
      </c>
      <c r="L302" s="45"/>
      <c r="M302" s="208" t="s">
        <v>21</v>
      </c>
      <c r="N302" s="209" t="s">
        <v>50</v>
      </c>
      <c r="O302" s="85"/>
      <c r="P302" s="210">
        <f>O302*H302</f>
        <v>0</v>
      </c>
      <c r="Q302" s="210">
        <v>0</v>
      </c>
      <c r="R302" s="210">
        <f>Q302*H302</f>
        <v>0</v>
      </c>
      <c r="S302" s="210">
        <v>0</v>
      </c>
      <c r="T302" s="211">
        <f>S302*H302</f>
        <v>0</v>
      </c>
      <c r="U302" s="39"/>
      <c r="V302" s="39"/>
      <c r="W302" s="39"/>
      <c r="X302" s="39"/>
      <c r="Y302" s="39"/>
      <c r="Z302" s="39"/>
      <c r="AA302" s="39"/>
      <c r="AB302" s="39"/>
      <c r="AC302" s="39"/>
      <c r="AD302" s="39"/>
      <c r="AE302" s="39"/>
      <c r="AR302" s="212" t="s">
        <v>137</v>
      </c>
      <c r="AT302" s="212" t="s">
        <v>132</v>
      </c>
      <c r="AU302" s="212" t="s">
        <v>138</v>
      </c>
      <c r="AY302" s="18" t="s">
        <v>130</v>
      </c>
      <c r="BE302" s="213">
        <f>IF(N302="základní",J302,0)</f>
        <v>0</v>
      </c>
      <c r="BF302" s="213">
        <f>IF(N302="snížená",J302,0)</f>
        <v>0</v>
      </c>
      <c r="BG302" s="213">
        <f>IF(N302="zákl. přenesená",J302,0)</f>
        <v>0</v>
      </c>
      <c r="BH302" s="213">
        <f>IF(N302="sníž. přenesená",J302,0)</f>
        <v>0</v>
      </c>
      <c r="BI302" s="213">
        <f>IF(N302="nulová",J302,0)</f>
        <v>0</v>
      </c>
      <c r="BJ302" s="18" t="s">
        <v>138</v>
      </c>
      <c r="BK302" s="213">
        <f>ROUND(I302*H302,0)</f>
        <v>0</v>
      </c>
      <c r="BL302" s="18" t="s">
        <v>137</v>
      </c>
      <c r="BM302" s="212" t="s">
        <v>487</v>
      </c>
    </row>
    <row r="303" s="2" customFormat="1">
      <c r="A303" s="39"/>
      <c r="B303" s="40"/>
      <c r="C303" s="41"/>
      <c r="D303" s="214" t="s">
        <v>140</v>
      </c>
      <c r="E303" s="41"/>
      <c r="F303" s="215" t="s">
        <v>488</v>
      </c>
      <c r="G303" s="41"/>
      <c r="H303" s="41"/>
      <c r="I303" s="216"/>
      <c r="J303" s="41"/>
      <c r="K303" s="41"/>
      <c r="L303" s="45"/>
      <c r="M303" s="217"/>
      <c r="N303" s="218"/>
      <c r="O303" s="85"/>
      <c r="P303" s="85"/>
      <c r="Q303" s="85"/>
      <c r="R303" s="85"/>
      <c r="S303" s="85"/>
      <c r="T303" s="86"/>
      <c r="U303" s="39"/>
      <c r="V303" s="39"/>
      <c r="W303" s="39"/>
      <c r="X303" s="39"/>
      <c r="Y303" s="39"/>
      <c r="Z303" s="39"/>
      <c r="AA303" s="39"/>
      <c r="AB303" s="39"/>
      <c r="AC303" s="39"/>
      <c r="AD303" s="39"/>
      <c r="AE303" s="39"/>
      <c r="AT303" s="18" t="s">
        <v>140</v>
      </c>
      <c r="AU303" s="18" t="s">
        <v>138</v>
      </c>
    </row>
    <row r="304" s="2" customFormat="1" ht="37.8" customHeight="1">
      <c r="A304" s="39"/>
      <c r="B304" s="40"/>
      <c r="C304" s="201" t="s">
        <v>489</v>
      </c>
      <c r="D304" s="201" t="s">
        <v>132</v>
      </c>
      <c r="E304" s="202" t="s">
        <v>490</v>
      </c>
      <c r="F304" s="203" t="s">
        <v>491</v>
      </c>
      <c r="G304" s="204" t="s">
        <v>163</v>
      </c>
      <c r="H304" s="205">
        <v>10.637000000000001</v>
      </c>
      <c r="I304" s="206"/>
      <c r="J304" s="207">
        <f>ROUND(I304*H304,0)</f>
        <v>0</v>
      </c>
      <c r="K304" s="203" t="s">
        <v>136</v>
      </c>
      <c r="L304" s="45"/>
      <c r="M304" s="208" t="s">
        <v>21</v>
      </c>
      <c r="N304" s="209" t="s">
        <v>50</v>
      </c>
      <c r="O304" s="85"/>
      <c r="P304" s="210">
        <f>O304*H304</f>
        <v>0</v>
      </c>
      <c r="Q304" s="210">
        <v>0</v>
      </c>
      <c r="R304" s="210">
        <f>Q304*H304</f>
        <v>0</v>
      </c>
      <c r="S304" s="210">
        <v>0</v>
      </c>
      <c r="T304" s="211">
        <f>S304*H304</f>
        <v>0</v>
      </c>
      <c r="U304" s="39"/>
      <c r="V304" s="39"/>
      <c r="W304" s="39"/>
      <c r="X304" s="39"/>
      <c r="Y304" s="39"/>
      <c r="Z304" s="39"/>
      <c r="AA304" s="39"/>
      <c r="AB304" s="39"/>
      <c r="AC304" s="39"/>
      <c r="AD304" s="39"/>
      <c r="AE304" s="39"/>
      <c r="AR304" s="212" t="s">
        <v>137</v>
      </c>
      <c r="AT304" s="212" t="s">
        <v>132</v>
      </c>
      <c r="AU304" s="212" t="s">
        <v>138</v>
      </c>
      <c r="AY304" s="18" t="s">
        <v>130</v>
      </c>
      <c r="BE304" s="213">
        <f>IF(N304="základní",J304,0)</f>
        <v>0</v>
      </c>
      <c r="BF304" s="213">
        <f>IF(N304="snížená",J304,0)</f>
        <v>0</v>
      </c>
      <c r="BG304" s="213">
        <f>IF(N304="zákl. přenesená",J304,0)</f>
        <v>0</v>
      </c>
      <c r="BH304" s="213">
        <f>IF(N304="sníž. přenesená",J304,0)</f>
        <v>0</v>
      </c>
      <c r="BI304" s="213">
        <f>IF(N304="nulová",J304,0)</f>
        <v>0</v>
      </c>
      <c r="BJ304" s="18" t="s">
        <v>138</v>
      </c>
      <c r="BK304" s="213">
        <f>ROUND(I304*H304,0)</f>
        <v>0</v>
      </c>
      <c r="BL304" s="18" t="s">
        <v>137</v>
      </c>
      <c r="BM304" s="212" t="s">
        <v>492</v>
      </c>
    </row>
    <row r="305" s="2" customFormat="1">
      <c r="A305" s="39"/>
      <c r="B305" s="40"/>
      <c r="C305" s="41"/>
      <c r="D305" s="214" t="s">
        <v>140</v>
      </c>
      <c r="E305" s="41"/>
      <c r="F305" s="215" t="s">
        <v>493</v>
      </c>
      <c r="G305" s="41"/>
      <c r="H305" s="41"/>
      <c r="I305" s="216"/>
      <c r="J305" s="41"/>
      <c r="K305" s="41"/>
      <c r="L305" s="45"/>
      <c r="M305" s="217"/>
      <c r="N305" s="218"/>
      <c r="O305" s="85"/>
      <c r="P305" s="85"/>
      <c r="Q305" s="85"/>
      <c r="R305" s="85"/>
      <c r="S305" s="85"/>
      <c r="T305" s="86"/>
      <c r="U305" s="39"/>
      <c r="V305" s="39"/>
      <c r="W305" s="39"/>
      <c r="X305" s="39"/>
      <c r="Y305" s="39"/>
      <c r="Z305" s="39"/>
      <c r="AA305" s="39"/>
      <c r="AB305" s="39"/>
      <c r="AC305" s="39"/>
      <c r="AD305" s="39"/>
      <c r="AE305" s="39"/>
      <c r="AT305" s="18" t="s">
        <v>140</v>
      </c>
      <c r="AU305" s="18" t="s">
        <v>138</v>
      </c>
    </row>
    <row r="306" s="2" customFormat="1" ht="24.15" customHeight="1">
      <c r="A306" s="39"/>
      <c r="B306" s="40"/>
      <c r="C306" s="201" t="s">
        <v>494</v>
      </c>
      <c r="D306" s="201" t="s">
        <v>132</v>
      </c>
      <c r="E306" s="202" t="s">
        <v>495</v>
      </c>
      <c r="F306" s="203" t="s">
        <v>496</v>
      </c>
      <c r="G306" s="204" t="s">
        <v>163</v>
      </c>
      <c r="H306" s="205">
        <v>10.637000000000001</v>
      </c>
      <c r="I306" s="206"/>
      <c r="J306" s="207">
        <f>ROUND(I306*H306,0)</f>
        <v>0</v>
      </c>
      <c r="K306" s="203" t="s">
        <v>136</v>
      </c>
      <c r="L306" s="45"/>
      <c r="M306" s="208" t="s">
        <v>21</v>
      </c>
      <c r="N306" s="209" t="s">
        <v>50</v>
      </c>
      <c r="O306" s="85"/>
      <c r="P306" s="210">
        <f>O306*H306</f>
        <v>0</v>
      </c>
      <c r="Q306" s="210">
        <v>0</v>
      </c>
      <c r="R306" s="210">
        <f>Q306*H306</f>
        <v>0</v>
      </c>
      <c r="S306" s="210">
        <v>0</v>
      </c>
      <c r="T306" s="211">
        <f>S306*H306</f>
        <v>0</v>
      </c>
      <c r="U306" s="39"/>
      <c r="V306" s="39"/>
      <c r="W306" s="39"/>
      <c r="X306" s="39"/>
      <c r="Y306" s="39"/>
      <c r="Z306" s="39"/>
      <c r="AA306" s="39"/>
      <c r="AB306" s="39"/>
      <c r="AC306" s="39"/>
      <c r="AD306" s="39"/>
      <c r="AE306" s="39"/>
      <c r="AR306" s="212" t="s">
        <v>137</v>
      </c>
      <c r="AT306" s="212" t="s">
        <v>132</v>
      </c>
      <c r="AU306" s="212" t="s">
        <v>138</v>
      </c>
      <c r="AY306" s="18" t="s">
        <v>130</v>
      </c>
      <c r="BE306" s="213">
        <f>IF(N306="základní",J306,0)</f>
        <v>0</v>
      </c>
      <c r="BF306" s="213">
        <f>IF(N306="snížená",J306,0)</f>
        <v>0</v>
      </c>
      <c r="BG306" s="213">
        <f>IF(N306="zákl. přenesená",J306,0)</f>
        <v>0</v>
      </c>
      <c r="BH306" s="213">
        <f>IF(N306="sníž. přenesená",J306,0)</f>
        <v>0</v>
      </c>
      <c r="BI306" s="213">
        <f>IF(N306="nulová",J306,0)</f>
        <v>0</v>
      </c>
      <c r="BJ306" s="18" t="s">
        <v>138</v>
      </c>
      <c r="BK306" s="213">
        <f>ROUND(I306*H306,0)</f>
        <v>0</v>
      </c>
      <c r="BL306" s="18" t="s">
        <v>137</v>
      </c>
      <c r="BM306" s="212" t="s">
        <v>497</v>
      </c>
    </row>
    <row r="307" s="2" customFormat="1">
      <c r="A307" s="39"/>
      <c r="B307" s="40"/>
      <c r="C307" s="41"/>
      <c r="D307" s="214" t="s">
        <v>140</v>
      </c>
      <c r="E307" s="41"/>
      <c r="F307" s="215" t="s">
        <v>498</v>
      </c>
      <c r="G307" s="41"/>
      <c r="H307" s="41"/>
      <c r="I307" s="216"/>
      <c r="J307" s="41"/>
      <c r="K307" s="41"/>
      <c r="L307" s="45"/>
      <c r="M307" s="217"/>
      <c r="N307" s="218"/>
      <c r="O307" s="85"/>
      <c r="P307" s="85"/>
      <c r="Q307" s="85"/>
      <c r="R307" s="85"/>
      <c r="S307" s="85"/>
      <c r="T307" s="86"/>
      <c r="U307" s="39"/>
      <c r="V307" s="39"/>
      <c r="W307" s="39"/>
      <c r="X307" s="39"/>
      <c r="Y307" s="39"/>
      <c r="Z307" s="39"/>
      <c r="AA307" s="39"/>
      <c r="AB307" s="39"/>
      <c r="AC307" s="39"/>
      <c r="AD307" s="39"/>
      <c r="AE307" s="39"/>
      <c r="AT307" s="18" t="s">
        <v>140</v>
      </c>
      <c r="AU307" s="18" t="s">
        <v>138</v>
      </c>
    </row>
    <row r="308" s="2" customFormat="1" ht="37.8" customHeight="1">
      <c r="A308" s="39"/>
      <c r="B308" s="40"/>
      <c r="C308" s="201" t="s">
        <v>499</v>
      </c>
      <c r="D308" s="201" t="s">
        <v>132</v>
      </c>
      <c r="E308" s="202" t="s">
        <v>500</v>
      </c>
      <c r="F308" s="203" t="s">
        <v>501</v>
      </c>
      <c r="G308" s="204" t="s">
        <v>163</v>
      </c>
      <c r="H308" s="205">
        <v>53.185000000000002</v>
      </c>
      <c r="I308" s="206"/>
      <c r="J308" s="207">
        <f>ROUND(I308*H308,0)</f>
        <v>0</v>
      </c>
      <c r="K308" s="203" t="s">
        <v>136</v>
      </c>
      <c r="L308" s="45"/>
      <c r="M308" s="208" t="s">
        <v>21</v>
      </c>
      <c r="N308" s="209" t="s">
        <v>50</v>
      </c>
      <c r="O308" s="85"/>
      <c r="P308" s="210">
        <f>O308*H308</f>
        <v>0</v>
      </c>
      <c r="Q308" s="210">
        <v>0</v>
      </c>
      <c r="R308" s="210">
        <f>Q308*H308</f>
        <v>0</v>
      </c>
      <c r="S308" s="210">
        <v>0</v>
      </c>
      <c r="T308" s="211">
        <f>S308*H308</f>
        <v>0</v>
      </c>
      <c r="U308" s="39"/>
      <c r="V308" s="39"/>
      <c r="W308" s="39"/>
      <c r="X308" s="39"/>
      <c r="Y308" s="39"/>
      <c r="Z308" s="39"/>
      <c r="AA308" s="39"/>
      <c r="AB308" s="39"/>
      <c r="AC308" s="39"/>
      <c r="AD308" s="39"/>
      <c r="AE308" s="39"/>
      <c r="AR308" s="212" t="s">
        <v>137</v>
      </c>
      <c r="AT308" s="212" t="s">
        <v>132</v>
      </c>
      <c r="AU308" s="212" t="s">
        <v>138</v>
      </c>
      <c r="AY308" s="18" t="s">
        <v>130</v>
      </c>
      <c r="BE308" s="213">
        <f>IF(N308="základní",J308,0)</f>
        <v>0</v>
      </c>
      <c r="BF308" s="213">
        <f>IF(N308="snížená",J308,0)</f>
        <v>0</v>
      </c>
      <c r="BG308" s="213">
        <f>IF(N308="zákl. přenesená",J308,0)</f>
        <v>0</v>
      </c>
      <c r="BH308" s="213">
        <f>IF(N308="sníž. přenesená",J308,0)</f>
        <v>0</v>
      </c>
      <c r="BI308" s="213">
        <f>IF(N308="nulová",J308,0)</f>
        <v>0</v>
      </c>
      <c r="BJ308" s="18" t="s">
        <v>138</v>
      </c>
      <c r="BK308" s="213">
        <f>ROUND(I308*H308,0)</f>
        <v>0</v>
      </c>
      <c r="BL308" s="18" t="s">
        <v>137</v>
      </c>
      <c r="BM308" s="212" t="s">
        <v>502</v>
      </c>
    </row>
    <row r="309" s="2" customFormat="1">
      <c r="A309" s="39"/>
      <c r="B309" s="40"/>
      <c r="C309" s="41"/>
      <c r="D309" s="214" t="s">
        <v>140</v>
      </c>
      <c r="E309" s="41"/>
      <c r="F309" s="215" t="s">
        <v>498</v>
      </c>
      <c r="G309" s="41"/>
      <c r="H309" s="41"/>
      <c r="I309" s="216"/>
      <c r="J309" s="41"/>
      <c r="K309" s="41"/>
      <c r="L309" s="45"/>
      <c r="M309" s="217"/>
      <c r="N309" s="218"/>
      <c r="O309" s="85"/>
      <c r="P309" s="85"/>
      <c r="Q309" s="85"/>
      <c r="R309" s="85"/>
      <c r="S309" s="85"/>
      <c r="T309" s="86"/>
      <c r="U309" s="39"/>
      <c r="V309" s="39"/>
      <c r="W309" s="39"/>
      <c r="X309" s="39"/>
      <c r="Y309" s="39"/>
      <c r="Z309" s="39"/>
      <c r="AA309" s="39"/>
      <c r="AB309" s="39"/>
      <c r="AC309" s="39"/>
      <c r="AD309" s="39"/>
      <c r="AE309" s="39"/>
      <c r="AT309" s="18" t="s">
        <v>140</v>
      </c>
      <c r="AU309" s="18" t="s">
        <v>138</v>
      </c>
    </row>
    <row r="310" s="14" customFormat="1">
      <c r="A310" s="14"/>
      <c r="B310" s="229"/>
      <c r="C310" s="230"/>
      <c r="D310" s="214" t="s">
        <v>142</v>
      </c>
      <c r="E310" s="230"/>
      <c r="F310" s="232" t="s">
        <v>503</v>
      </c>
      <c r="G310" s="230"/>
      <c r="H310" s="233">
        <v>53.185000000000002</v>
      </c>
      <c r="I310" s="234"/>
      <c r="J310" s="230"/>
      <c r="K310" s="230"/>
      <c r="L310" s="235"/>
      <c r="M310" s="236"/>
      <c r="N310" s="237"/>
      <c r="O310" s="237"/>
      <c r="P310" s="237"/>
      <c r="Q310" s="237"/>
      <c r="R310" s="237"/>
      <c r="S310" s="237"/>
      <c r="T310" s="238"/>
      <c r="U310" s="14"/>
      <c r="V310" s="14"/>
      <c r="W310" s="14"/>
      <c r="X310" s="14"/>
      <c r="Y310" s="14"/>
      <c r="Z310" s="14"/>
      <c r="AA310" s="14"/>
      <c r="AB310" s="14"/>
      <c r="AC310" s="14"/>
      <c r="AD310" s="14"/>
      <c r="AE310" s="14"/>
      <c r="AT310" s="239" t="s">
        <v>142</v>
      </c>
      <c r="AU310" s="239" t="s">
        <v>138</v>
      </c>
      <c r="AV310" s="14" t="s">
        <v>138</v>
      </c>
      <c r="AW310" s="14" t="s">
        <v>4</v>
      </c>
      <c r="AX310" s="14" t="s">
        <v>8</v>
      </c>
      <c r="AY310" s="239" t="s">
        <v>130</v>
      </c>
    </row>
    <row r="311" s="2" customFormat="1" ht="37.8" customHeight="1">
      <c r="A311" s="39"/>
      <c r="B311" s="40"/>
      <c r="C311" s="201" t="s">
        <v>504</v>
      </c>
      <c r="D311" s="201" t="s">
        <v>132</v>
      </c>
      <c r="E311" s="202" t="s">
        <v>505</v>
      </c>
      <c r="F311" s="203" t="s">
        <v>506</v>
      </c>
      <c r="G311" s="204" t="s">
        <v>163</v>
      </c>
      <c r="H311" s="205">
        <v>10.637000000000001</v>
      </c>
      <c r="I311" s="206"/>
      <c r="J311" s="207">
        <f>ROUND(I311*H311,0)</f>
        <v>0</v>
      </c>
      <c r="K311" s="203" t="s">
        <v>136</v>
      </c>
      <c r="L311" s="45"/>
      <c r="M311" s="208" t="s">
        <v>21</v>
      </c>
      <c r="N311" s="209" t="s">
        <v>50</v>
      </c>
      <c r="O311" s="85"/>
      <c r="P311" s="210">
        <f>O311*H311</f>
        <v>0</v>
      </c>
      <c r="Q311" s="210">
        <v>0</v>
      </c>
      <c r="R311" s="210">
        <f>Q311*H311</f>
        <v>0</v>
      </c>
      <c r="S311" s="210">
        <v>0</v>
      </c>
      <c r="T311" s="211">
        <f>S311*H311</f>
        <v>0</v>
      </c>
      <c r="U311" s="39"/>
      <c r="V311" s="39"/>
      <c r="W311" s="39"/>
      <c r="X311" s="39"/>
      <c r="Y311" s="39"/>
      <c r="Z311" s="39"/>
      <c r="AA311" s="39"/>
      <c r="AB311" s="39"/>
      <c r="AC311" s="39"/>
      <c r="AD311" s="39"/>
      <c r="AE311" s="39"/>
      <c r="AR311" s="212" t="s">
        <v>137</v>
      </c>
      <c r="AT311" s="212" t="s">
        <v>132</v>
      </c>
      <c r="AU311" s="212" t="s">
        <v>138</v>
      </c>
      <c r="AY311" s="18" t="s">
        <v>130</v>
      </c>
      <c r="BE311" s="213">
        <f>IF(N311="základní",J311,0)</f>
        <v>0</v>
      </c>
      <c r="BF311" s="213">
        <f>IF(N311="snížená",J311,0)</f>
        <v>0</v>
      </c>
      <c r="BG311" s="213">
        <f>IF(N311="zákl. přenesená",J311,0)</f>
        <v>0</v>
      </c>
      <c r="BH311" s="213">
        <f>IF(N311="sníž. přenesená",J311,0)</f>
        <v>0</v>
      </c>
      <c r="BI311" s="213">
        <f>IF(N311="nulová",J311,0)</f>
        <v>0</v>
      </c>
      <c r="BJ311" s="18" t="s">
        <v>138</v>
      </c>
      <c r="BK311" s="213">
        <f>ROUND(I311*H311,0)</f>
        <v>0</v>
      </c>
      <c r="BL311" s="18" t="s">
        <v>137</v>
      </c>
      <c r="BM311" s="212" t="s">
        <v>507</v>
      </c>
    </row>
    <row r="312" s="2" customFormat="1">
      <c r="A312" s="39"/>
      <c r="B312" s="40"/>
      <c r="C312" s="41"/>
      <c r="D312" s="214" t="s">
        <v>140</v>
      </c>
      <c r="E312" s="41"/>
      <c r="F312" s="215" t="s">
        <v>508</v>
      </c>
      <c r="G312" s="41"/>
      <c r="H312" s="41"/>
      <c r="I312" s="216"/>
      <c r="J312" s="41"/>
      <c r="K312" s="41"/>
      <c r="L312" s="45"/>
      <c r="M312" s="217"/>
      <c r="N312" s="218"/>
      <c r="O312" s="85"/>
      <c r="P312" s="85"/>
      <c r="Q312" s="85"/>
      <c r="R312" s="85"/>
      <c r="S312" s="85"/>
      <c r="T312" s="86"/>
      <c r="U312" s="39"/>
      <c r="V312" s="39"/>
      <c r="W312" s="39"/>
      <c r="X312" s="39"/>
      <c r="Y312" s="39"/>
      <c r="Z312" s="39"/>
      <c r="AA312" s="39"/>
      <c r="AB312" s="39"/>
      <c r="AC312" s="39"/>
      <c r="AD312" s="39"/>
      <c r="AE312" s="39"/>
      <c r="AT312" s="18" t="s">
        <v>140</v>
      </c>
      <c r="AU312" s="18" t="s">
        <v>138</v>
      </c>
    </row>
    <row r="313" s="12" customFormat="1" ht="22.8" customHeight="1">
      <c r="A313" s="12"/>
      <c r="B313" s="185"/>
      <c r="C313" s="186"/>
      <c r="D313" s="187" t="s">
        <v>77</v>
      </c>
      <c r="E313" s="199" t="s">
        <v>509</v>
      </c>
      <c r="F313" s="199" t="s">
        <v>510</v>
      </c>
      <c r="G313" s="186"/>
      <c r="H313" s="186"/>
      <c r="I313" s="189"/>
      <c r="J313" s="200">
        <f>BK313</f>
        <v>0</v>
      </c>
      <c r="K313" s="186"/>
      <c r="L313" s="191"/>
      <c r="M313" s="192"/>
      <c r="N313" s="193"/>
      <c r="O313" s="193"/>
      <c r="P313" s="194">
        <f>SUM(P314:P315)</f>
        <v>0</v>
      </c>
      <c r="Q313" s="193"/>
      <c r="R313" s="194">
        <f>SUM(R314:R315)</f>
        <v>0</v>
      </c>
      <c r="S313" s="193"/>
      <c r="T313" s="195">
        <f>SUM(T314:T315)</f>
        <v>0</v>
      </c>
      <c r="U313" s="12"/>
      <c r="V313" s="12"/>
      <c r="W313" s="12"/>
      <c r="X313" s="12"/>
      <c r="Y313" s="12"/>
      <c r="Z313" s="12"/>
      <c r="AA313" s="12"/>
      <c r="AB313" s="12"/>
      <c r="AC313" s="12"/>
      <c r="AD313" s="12"/>
      <c r="AE313" s="12"/>
      <c r="AR313" s="196" t="s">
        <v>8</v>
      </c>
      <c r="AT313" s="197" t="s">
        <v>77</v>
      </c>
      <c r="AU313" s="197" t="s">
        <v>8</v>
      </c>
      <c r="AY313" s="196" t="s">
        <v>130</v>
      </c>
      <c r="BK313" s="198">
        <f>SUM(BK314:BK315)</f>
        <v>0</v>
      </c>
    </row>
    <row r="314" s="2" customFormat="1" ht="49.05" customHeight="1">
      <c r="A314" s="39"/>
      <c r="B314" s="40"/>
      <c r="C314" s="201" t="s">
        <v>511</v>
      </c>
      <c r="D314" s="201" t="s">
        <v>132</v>
      </c>
      <c r="E314" s="202" t="s">
        <v>512</v>
      </c>
      <c r="F314" s="203" t="s">
        <v>513</v>
      </c>
      <c r="G314" s="204" t="s">
        <v>163</v>
      </c>
      <c r="H314" s="205">
        <v>43.198999999999998</v>
      </c>
      <c r="I314" s="206"/>
      <c r="J314" s="207">
        <f>ROUND(I314*H314,0)</f>
        <v>0</v>
      </c>
      <c r="K314" s="203" t="s">
        <v>136</v>
      </c>
      <c r="L314" s="45"/>
      <c r="M314" s="208" t="s">
        <v>21</v>
      </c>
      <c r="N314" s="209" t="s">
        <v>50</v>
      </c>
      <c r="O314" s="85"/>
      <c r="P314" s="210">
        <f>O314*H314</f>
        <v>0</v>
      </c>
      <c r="Q314" s="210">
        <v>0</v>
      </c>
      <c r="R314" s="210">
        <f>Q314*H314</f>
        <v>0</v>
      </c>
      <c r="S314" s="210">
        <v>0</v>
      </c>
      <c r="T314" s="211">
        <f>S314*H314</f>
        <v>0</v>
      </c>
      <c r="U314" s="39"/>
      <c r="V314" s="39"/>
      <c r="W314" s="39"/>
      <c r="X314" s="39"/>
      <c r="Y314" s="39"/>
      <c r="Z314" s="39"/>
      <c r="AA314" s="39"/>
      <c r="AB314" s="39"/>
      <c r="AC314" s="39"/>
      <c r="AD314" s="39"/>
      <c r="AE314" s="39"/>
      <c r="AR314" s="212" t="s">
        <v>137</v>
      </c>
      <c r="AT314" s="212" t="s">
        <v>132</v>
      </c>
      <c r="AU314" s="212" t="s">
        <v>138</v>
      </c>
      <c r="AY314" s="18" t="s">
        <v>130</v>
      </c>
      <c r="BE314" s="213">
        <f>IF(N314="základní",J314,0)</f>
        <v>0</v>
      </c>
      <c r="BF314" s="213">
        <f>IF(N314="snížená",J314,0)</f>
        <v>0</v>
      </c>
      <c r="BG314" s="213">
        <f>IF(N314="zákl. přenesená",J314,0)</f>
        <v>0</v>
      </c>
      <c r="BH314" s="213">
        <f>IF(N314="sníž. přenesená",J314,0)</f>
        <v>0</v>
      </c>
      <c r="BI314" s="213">
        <f>IF(N314="nulová",J314,0)</f>
        <v>0</v>
      </c>
      <c r="BJ314" s="18" t="s">
        <v>138</v>
      </c>
      <c r="BK314" s="213">
        <f>ROUND(I314*H314,0)</f>
        <v>0</v>
      </c>
      <c r="BL314" s="18" t="s">
        <v>137</v>
      </c>
      <c r="BM314" s="212" t="s">
        <v>514</v>
      </c>
    </row>
    <row r="315" s="2" customFormat="1">
      <c r="A315" s="39"/>
      <c r="B315" s="40"/>
      <c r="C315" s="41"/>
      <c r="D315" s="214" t="s">
        <v>140</v>
      </c>
      <c r="E315" s="41"/>
      <c r="F315" s="215" t="s">
        <v>515</v>
      </c>
      <c r="G315" s="41"/>
      <c r="H315" s="41"/>
      <c r="I315" s="216"/>
      <c r="J315" s="41"/>
      <c r="K315" s="41"/>
      <c r="L315" s="45"/>
      <c r="M315" s="217"/>
      <c r="N315" s="218"/>
      <c r="O315" s="85"/>
      <c r="P315" s="85"/>
      <c r="Q315" s="85"/>
      <c r="R315" s="85"/>
      <c r="S315" s="85"/>
      <c r="T315" s="86"/>
      <c r="U315" s="39"/>
      <c r="V315" s="39"/>
      <c r="W315" s="39"/>
      <c r="X315" s="39"/>
      <c r="Y315" s="39"/>
      <c r="Z315" s="39"/>
      <c r="AA315" s="39"/>
      <c r="AB315" s="39"/>
      <c r="AC315" s="39"/>
      <c r="AD315" s="39"/>
      <c r="AE315" s="39"/>
      <c r="AT315" s="18" t="s">
        <v>140</v>
      </c>
      <c r="AU315" s="18" t="s">
        <v>138</v>
      </c>
    </row>
    <row r="316" s="12" customFormat="1" ht="25.92" customHeight="1">
      <c r="A316" s="12"/>
      <c r="B316" s="185"/>
      <c r="C316" s="186"/>
      <c r="D316" s="187" t="s">
        <v>77</v>
      </c>
      <c r="E316" s="188" t="s">
        <v>516</v>
      </c>
      <c r="F316" s="188" t="s">
        <v>517</v>
      </c>
      <c r="G316" s="186"/>
      <c r="H316" s="186"/>
      <c r="I316" s="189"/>
      <c r="J316" s="190">
        <f>BK316</f>
        <v>0</v>
      </c>
      <c r="K316" s="186"/>
      <c r="L316" s="191"/>
      <c r="M316" s="192"/>
      <c r="N316" s="193"/>
      <c r="O316" s="193"/>
      <c r="P316" s="194">
        <f>P317+P329+P349+P360+P364+P383+P420+P426+P430+P437+P458</f>
        <v>0</v>
      </c>
      <c r="Q316" s="193"/>
      <c r="R316" s="194">
        <f>R317+R329+R349+R360+R364+R383+R420+R426+R430+R437+R458</f>
        <v>4.6700327699999997</v>
      </c>
      <c r="S316" s="193"/>
      <c r="T316" s="195">
        <f>T317+T329+T349+T360+T364+T383+T420+T426+T430+T437+T458</f>
        <v>4.4291572400000003</v>
      </c>
      <c r="U316" s="12"/>
      <c r="V316" s="12"/>
      <c r="W316" s="12"/>
      <c r="X316" s="12"/>
      <c r="Y316" s="12"/>
      <c r="Z316" s="12"/>
      <c r="AA316" s="12"/>
      <c r="AB316" s="12"/>
      <c r="AC316" s="12"/>
      <c r="AD316" s="12"/>
      <c r="AE316" s="12"/>
      <c r="AR316" s="196" t="s">
        <v>138</v>
      </c>
      <c r="AT316" s="197" t="s">
        <v>77</v>
      </c>
      <c r="AU316" s="197" t="s">
        <v>78</v>
      </c>
      <c r="AY316" s="196" t="s">
        <v>130</v>
      </c>
      <c r="BK316" s="198">
        <f>BK317+BK329+BK349+BK360+BK364+BK383+BK420+BK426+BK430+BK437+BK458</f>
        <v>0</v>
      </c>
    </row>
    <row r="317" s="12" customFormat="1" ht="22.8" customHeight="1">
      <c r="A317" s="12"/>
      <c r="B317" s="185"/>
      <c r="C317" s="186"/>
      <c r="D317" s="187" t="s">
        <v>77</v>
      </c>
      <c r="E317" s="199" t="s">
        <v>518</v>
      </c>
      <c r="F317" s="199" t="s">
        <v>519</v>
      </c>
      <c r="G317" s="186"/>
      <c r="H317" s="186"/>
      <c r="I317" s="189"/>
      <c r="J317" s="200">
        <f>BK317</f>
        <v>0</v>
      </c>
      <c r="K317" s="186"/>
      <c r="L317" s="191"/>
      <c r="M317" s="192"/>
      <c r="N317" s="193"/>
      <c r="O317" s="193"/>
      <c r="P317" s="194">
        <f>SUM(P318:P328)</f>
        <v>0</v>
      </c>
      <c r="Q317" s="193"/>
      <c r="R317" s="194">
        <f>SUM(R318:R328)</f>
        <v>0.079211999999999991</v>
      </c>
      <c r="S317" s="193"/>
      <c r="T317" s="195">
        <f>SUM(T318:T328)</f>
        <v>0</v>
      </c>
      <c r="U317" s="12"/>
      <c r="V317" s="12"/>
      <c r="W317" s="12"/>
      <c r="X317" s="12"/>
      <c r="Y317" s="12"/>
      <c r="Z317" s="12"/>
      <c r="AA317" s="12"/>
      <c r="AB317" s="12"/>
      <c r="AC317" s="12"/>
      <c r="AD317" s="12"/>
      <c r="AE317" s="12"/>
      <c r="AR317" s="196" t="s">
        <v>138</v>
      </c>
      <c r="AT317" s="197" t="s">
        <v>77</v>
      </c>
      <c r="AU317" s="197" t="s">
        <v>8</v>
      </c>
      <c r="AY317" s="196" t="s">
        <v>130</v>
      </c>
      <c r="BK317" s="198">
        <f>SUM(BK318:BK328)</f>
        <v>0</v>
      </c>
    </row>
    <row r="318" s="2" customFormat="1" ht="37.8" customHeight="1">
      <c r="A318" s="39"/>
      <c r="B318" s="40"/>
      <c r="C318" s="201" t="s">
        <v>520</v>
      </c>
      <c r="D318" s="201" t="s">
        <v>132</v>
      </c>
      <c r="E318" s="202" t="s">
        <v>521</v>
      </c>
      <c r="F318" s="203" t="s">
        <v>522</v>
      </c>
      <c r="G318" s="204" t="s">
        <v>182</v>
      </c>
      <c r="H318" s="205">
        <v>4.9199999999999999</v>
      </c>
      <c r="I318" s="206"/>
      <c r="J318" s="207">
        <f>ROUND(I318*H318,0)</f>
        <v>0</v>
      </c>
      <c r="K318" s="203" t="s">
        <v>21</v>
      </c>
      <c r="L318" s="45"/>
      <c r="M318" s="208" t="s">
        <v>21</v>
      </c>
      <c r="N318" s="209" t="s">
        <v>50</v>
      </c>
      <c r="O318" s="85"/>
      <c r="P318" s="210">
        <f>O318*H318</f>
        <v>0</v>
      </c>
      <c r="Q318" s="210">
        <v>0.014999999999999999</v>
      </c>
      <c r="R318" s="210">
        <f>Q318*H318</f>
        <v>0.073799999999999991</v>
      </c>
      <c r="S318" s="210">
        <v>0</v>
      </c>
      <c r="T318" s="211">
        <f>S318*H318</f>
        <v>0</v>
      </c>
      <c r="U318" s="39"/>
      <c r="V318" s="39"/>
      <c r="W318" s="39"/>
      <c r="X318" s="39"/>
      <c r="Y318" s="39"/>
      <c r="Z318" s="39"/>
      <c r="AA318" s="39"/>
      <c r="AB318" s="39"/>
      <c r="AC318" s="39"/>
      <c r="AD318" s="39"/>
      <c r="AE318" s="39"/>
      <c r="AR318" s="212" t="s">
        <v>227</v>
      </c>
      <c r="AT318" s="212" t="s">
        <v>132</v>
      </c>
      <c r="AU318" s="212" t="s">
        <v>138</v>
      </c>
      <c r="AY318" s="18" t="s">
        <v>130</v>
      </c>
      <c r="BE318" s="213">
        <f>IF(N318="základní",J318,0)</f>
        <v>0</v>
      </c>
      <c r="BF318" s="213">
        <f>IF(N318="snížená",J318,0)</f>
        <v>0</v>
      </c>
      <c r="BG318" s="213">
        <f>IF(N318="zákl. přenesená",J318,0)</f>
        <v>0</v>
      </c>
      <c r="BH318" s="213">
        <f>IF(N318="sníž. přenesená",J318,0)</f>
        <v>0</v>
      </c>
      <c r="BI318" s="213">
        <f>IF(N318="nulová",J318,0)</f>
        <v>0</v>
      </c>
      <c r="BJ318" s="18" t="s">
        <v>138</v>
      </c>
      <c r="BK318" s="213">
        <f>ROUND(I318*H318,0)</f>
        <v>0</v>
      </c>
      <c r="BL318" s="18" t="s">
        <v>227</v>
      </c>
      <c r="BM318" s="212" t="s">
        <v>523</v>
      </c>
    </row>
    <row r="319" s="14" customFormat="1">
      <c r="A319" s="14"/>
      <c r="B319" s="229"/>
      <c r="C319" s="230"/>
      <c r="D319" s="214" t="s">
        <v>142</v>
      </c>
      <c r="E319" s="231" t="s">
        <v>21</v>
      </c>
      <c r="F319" s="232" t="s">
        <v>524</v>
      </c>
      <c r="G319" s="230"/>
      <c r="H319" s="233">
        <v>4.9199999999999999</v>
      </c>
      <c r="I319" s="234"/>
      <c r="J319" s="230"/>
      <c r="K319" s="230"/>
      <c r="L319" s="235"/>
      <c r="M319" s="236"/>
      <c r="N319" s="237"/>
      <c r="O319" s="237"/>
      <c r="P319" s="237"/>
      <c r="Q319" s="237"/>
      <c r="R319" s="237"/>
      <c r="S319" s="237"/>
      <c r="T319" s="238"/>
      <c r="U319" s="14"/>
      <c r="V319" s="14"/>
      <c r="W319" s="14"/>
      <c r="X319" s="14"/>
      <c r="Y319" s="14"/>
      <c r="Z319" s="14"/>
      <c r="AA319" s="14"/>
      <c r="AB319" s="14"/>
      <c r="AC319" s="14"/>
      <c r="AD319" s="14"/>
      <c r="AE319" s="14"/>
      <c r="AT319" s="239" t="s">
        <v>142</v>
      </c>
      <c r="AU319" s="239" t="s">
        <v>138</v>
      </c>
      <c r="AV319" s="14" t="s">
        <v>138</v>
      </c>
      <c r="AW319" s="14" t="s">
        <v>38</v>
      </c>
      <c r="AX319" s="14" t="s">
        <v>78</v>
      </c>
      <c r="AY319" s="239" t="s">
        <v>130</v>
      </c>
    </row>
    <row r="320" s="15" customFormat="1">
      <c r="A320" s="15"/>
      <c r="B320" s="240"/>
      <c r="C320" s="241"/>
      <c r="D320" s="214" t="s">
        <v>142</v>
      </c>
      <c r="E320" s="242" t="s">
        <v>21</v>
      </c>
      <c r="F320" s="243" t="s">
        <v>145</v>
      </c>
      <c r="G320" s="241"/>
      <c r="H320" s="244">
        <v>4.9199999999999999</v>
      </c>
      <c r="I320" s="245"/>
      <c r="J320" s="241"/>
      <c r="K320" s="241"/>
      <c r="L320" s="246"/>
      <c r="M320" s="247"/>
      <c r="N320" s="248"/>
      <c r="O320" s="248"/>
      <c r="P320" s="248"/>
      <c r="Q320" s="248"/>
      <c r="R320" s="248"/>
      <c r="S320" s="248"/>
      <c r="T320" s="249"/>
      <c r="U320" s="15"/>
      <c r="V320" s="15"/>
      <c r="W320" s="15"/>
      <c r="X320" s="15"/>
      <c r="Y320" s="15"/>
      <c r="Z320" s="15"/>
      <c r="AA320" s="15"/>
      <c r="AB320" s="15"/>
      <c r="AC320" s="15"/>
      <c r="AD320" s="15"/>
      <c r="AE320" s="15"/>
      <c r="AT320" s="250" t="s">
        <v>142</v>
      </c>
      <c r="AU320" s="250" t="s">
        <v>138</v>
      </c>
      <c r="AV320" s="15" t="s">
        <v>137</v>
      </c>
      <c r="AW320" s="15" t="s">
        <v>38</v>
      </c>
      <c r="AX320" s="15" t="s">
        <v>8</v>
      </c>
      <c r="AY320" s="250" t="s">
        <v>130</v>
      </c>
    </row>
    <row r="321" s="2" customFormat="1" ht="49.05" customHeight="1">
      <c r="A321" s="39"/>
      <c r="B321" s="40"/>
      <c r="C321" s="201" t="s">
        <v>525</v>
      </c>
      <c r="D321" s="201" t="s">
        <v>132</v>
      </c>
      <c r="E321" s="202" t="s">
        <v>526</v>
      </c>
      <c r="F321" s="203" t="s">
        <v>527</v>
      </c>
      <c r="G321" s="204" t="s">
        <v>182</v>
      </c>
      <c r="H321" s="205">
        <v>4.9199999999999999</v>
      </c>
      <c r="I321" s="206"/>
      <c r="J321" s="207">
        <f>ROUND(I321*H321,0)</f>
        <v>0</v>
      </c>
      <c r="K321" s="203" t="s">
        <v>136</v>
      </c>
      <c r="L321" s="45"/>
      <c r="M321" s="208" t="s">
        <v>21</v>
      </c>
      <c r="N321" s="209" t="s">
        <v>50</v>
      </c>
      <c r="O321" s="85"/>
      <c r="P321" s="210">
        <f>O321*H321</f>
        <v>0</v>
      </c>
      <c r="Q321" s="210">
        <v>0.00077999999999999999</v>
      </c>
      <c r="R321" s="210">
        <f>Q321*H321</f>
        <v>0.0038376</v>
      </c>
      <c r="S321" s="210">
        <v>0</v>
      </c>
      <c r="T321" s="211">
        <f>S321*H321</f>
        <v>0</v>
      </c>
      <c r="U321" s="39"/>
      <c r="V321" s="39"/>
      <c r="W321" s="39"/>
      <c r="X321" s="39"/>
      <c r="Y321" s="39"/>
      <c r="Z321" s="39"/>
      <c r="AA321" s="39"/>
      <c r="AB321" s="39"/>
      <c r="AC321" s="39"/>
      <c r="AD321" s="39"/>
      <c r="AE321" s="39"/>
      <c r="AR321" s="212" t="s">
        <v>227</v>
      </c>
      <c r="AT321" s="212" t="s">
        <v>132</v>
      </c>
      <c r="AU321" s="212" t="s">
        <v>138</v>
      </c>
      <c r="AY321" s="18" t="s">
        <v>130</v>
      </c>
      <c r="BE321" s="213">
        <f>IF(N321="základní",J321,0)</f>
        <v>0</v>
      </c>
      <c r="BF321" s="213">
        <f>IF(N321="snížená",J321,0)</f>
        <v>0</v>
      </c>
      <c r="BG321" s="213">
        <f>IF(N321="zákl. přenesená",J321,0)</f>
        <v>0</v>
      </c>
      <c r="BH321" s="213">
        <f>IF(N321="sníž. přenesená",J321,0)</f>
        <v>0</v>
      </c>
      <c r="BI321" s="213">
        <f>IF(N321="nulová",J321,0)</f>
        <v>0</v>
      </c>
      <c r="BJ321" s="18" t="s">
        <v>138</v>
      </c>
      <c r="BK321" s="213">
        <f>ROUND(I321*H321,0)</f>
        <v>0</v>
      </c>
      <c r="BL321" s="18" t="s">
        <v>227</v>
      </c>
      <c r="BM321" s="212" t="s">
        <v>528</v>
      </c>
    </row>
    <row r="322" s="14" customFormat="1">
      <c r="A322" s="14"/>
      <c r="B322" s="229"/>
      <c r="C322" s="230"/>
      <c r="D322" s="214" t="s">
        <v>142</v>
      </c>
      <c r="E322" s="231" t="s">
        <v>21</v>
      </c>
      <c r="F322" s="232" t="s">
        <v>524</v>
      </c>
      <c r="G322" s="230"/>
      <c r="H322" s="233">
        <v>4.9199999999999999</v>
      </c>
      <c r="I322" s="234"/>
      <c r="J322" s="230"/>
      <c r="K322" s="230"/>
      <c r="L322" s="235"/>
      <c r="M322" s="236"/>
      <c r="N322" s="237"/>
      <c r="O322" s="237"/>
      <c r="P322" s="237"/>
      <c r="Q322" s="237"/>
      <c r="R322" s="237"/>
      <c r="S322" s="237"/>
      <c r="T322" s="238"/>
      <c r="U322" s="14"/>
      <c r="V322" s="14"/>
      <c r="W322" s="14"/>
      <c r="X322" s="14"/>
      <c r="Y322" s="14"/>
      <c r="Z322" s="14"/>
      <c r="AA322" s="14"/>
      <c r="AB322" s="14"/>
      <c r="AC322" s="14"/>
      <c r="AD322" s="14"/>
      <c r="AE322" s="14"/>
      <c r="AT322" s="239" t="s">
        <v>142</v>
      </c>
      <c r="AU322" s="239" t="s">
        <v>138</v>
      </c>
      <c r="AV322" s="14" t="s">
        <v>138</v>
      </c>
      <c r="AW322" s="14" t="s">
        <v>38</v>
      </c>
      <c r="AX322" s="14" t="s">
        <v>78</v>
      </c>
      <c r="AY322" s="239" t="s">
        <v>130</v>
      </c>
    </row>
    <row r="323" s="15" customFormat="1">
      <c r="A323" s="15"/>
      <c r="B323" s="240"/>
      <c r="C323" s="241"/>
      <c r="D323" s="214" t="s">
        <v>142</v>
      </c>
      <c r="E323" s="242" t="s">
        <v>21</v>
      </c>
      <c r="F323" s="243" t="s">
        <v>145</v>
      </c>
      <c r="G323" s="241"/>
      <c r="H323" s="244">
        <v>4.9199999999999999</v>
      </c>
      <c r="I323" s="245"/>
      <c r="J323" s="241"/>
      <c r="K323" s="241"/>
      <c r="L323" s="246"/>
      <c r="M323" s="247"/>
      <c r="N323" s="248"/>
      <c r="O323" s="248"/>
      <c r="P323" s="248"/>
      <c r="Q323" s="248"/>
      <c r="R323" s="248"/>
      <c r="S323" s="248"/>
      <c r="T323" s="249"/>
      <c r="U323" s="15"/>
      <c r="V323" s="15"/>
      <c r="W323" s="15"/>
      <c r="X323" s="15"/>
      <c r="Y323" s="15"/>
      <c r="Z323" s="15"/>
      <c r="AA323" s="15"/>
      <c r="AB323" s="15"/>
      <c r="AC323" s="15"/>
      <c r="AD323" s="15"/>
      <c r="AE323" s="15"/>
      <c r="AT323" s="250" t="s">
        <v>142</v>
      </c>
      <c r="AU323" s="250" t="s">
        <v>138</v>
      </c>
      <c r="AV323" s="15" t="s">
        <v>137</v>
      </c>
      <c r="AW323" s="15" t="s">
        <v>38</v>
      </c>
      <c r="AX323" s="15" t="s">
        <v>8</v>
      </c>
      <c r="AY323" s="250" t="s">
        <v>130</v>
      </c>
    </row>
    <row r="324" s="2" customFormat="1" ht="24.15" customHeight="1">
      <c r="A324" s="39"/>
      <c r="B324" s="40"/>
      <c r="C324" s="201" t="s">
        <v>529</v>
      </c>
      <c r="D324" s="201" t="s">
        <v>132</v>
      </c>
      <c r="E324" s="202" t="s">
        <v>530</v>
      </c>
      <c r="F324" s="203" t="s">
        <v>531</v>
      </c>
      <c r="G324" s="204" t="s">
        <v>213</v>
      </c>
      <c r="H324" s="205">
        <v>9.8399999999999999</v>
      </c>
      <c r="I324" s="206"/>
      <c r="J324" s="207">
        <f>ROUND(I324*H324,0)</f>
        <v>0</v>
      </c>
      <c r="K324" s="203" t="s">
        <v>136</v>
      </c>
      <c r="L324" s="45"/>
      <c r="M324" s="208" t="s">
        <v>21</v>
      </c>
      <c r="N324" s="209" t="s">
        <v>50</v>
      </c>
      <c r="O324" s="85"/>
      <c r="P324" s="210">
        <f>O324*H324</f>
        <v>0</v>
      </c>
      <c r="Q324" s="210">
        <v>0.00016000000000000001</v>
      </c>
      <c r="R324" s="210">
        <f>Q324*H324</f>
        <v>0.0015744000000000001</v>
      </c>
      <c r="S324" s="210">
        <v>0</v>
      </c>
      <c r="T324" s="211">
        <f>S324*H324</f>
        <v>0</v>
      </c>
      <c r="U324" s="39"/>
      <c r="V324" s="39"/>
      <c r="W324" s="39"/>
      <c r="X324" s="39"/>
      <c r="Y324" s="39"/>
      <c r="Z324" s="39"/>
      <c r="AA324" s="39"/>
      <c r="AB324" s="39"/>
      <c r="AC324" s="39"/>
      <c r="AD324" s="39"/>
      <c r="AE324" s="39"/>
      <c r="AR324" s="212" t="s">
        <v>227</v>
      </c>
      <c r="AT324" s="212" t="s">
        <v>132</v>
      </c>
      <c r="AU324" s="212" t="s">
        <v>138</v>
      </c>
      <c r="AY324" s="18" t="s">
        <v>130</v>
      </c>
      <c r="BE324" s="213">
        <f>IF(N324="základní",J324,0)</f>
        <v>0</v>
      </c>
      <c r="BF324" s="213">
        <f>IF(N324="snížená",J324,0)</f>
        <v>0</v>
      </c>
      <c r="BG324" s="213">
        <f>IF(N324="zákl. přenesená",J324,0)</f>
        <v>0</v>
      </c>
      <c r="BH324" s="213">
        <f>IF(N324="sníž. přenesená",J324,0)</f>
        <v>0</v>
      </c>
      <c r="BI324" s="213">
        <f>IF(N324="nulová",J324,0)</f>
        <v>0</v>
      </c>
      <c r="BJ324" s="18" t="s">
        <v>138</v>
      </c>
      <c r="BK324" s="213">
        <f>ROUND(I324*H324,0)</f>
        <v>0</v>
      </c>
      <c r="BL324" s="18" t="s">
        <v>227</v>
      </c>
      <c r="BM324" s="212" t="s">
        <v>532</v>
      </c>
    </row>
    <row r="325" s="14" customFormat="1">
      <c r="A325" s="14"/>
      <c r="B325" s="229"/>
      <c r="C325" s="230"/>
      <c r="D325" s="214" t="s">
        <v>142</v>
      </c>
      <c r="E325" s="231" t="s">
        <v>21</v>
      </c>
      <c r="F325" s="232" t="s">
        <v>533</v>
      </c>
      <c r="G325" s="230"/>
      <c r="H325" s="233">
        <v>9.8399999999999999</v>
      </c>
      <c r="I325" s="234"/>
      <c r="J325" s="230"/>
      <c r="K325" s="230"/>
      <c r="L325" s="235"/>
      <c r="M325" s="236"/>
      <c r="N325" s="237"/>
      <c r="O325" s="237"/>
      <c r="P325" s="237"/>
      <c r="Q325" s="237"/>
      <c r="R325" s="237"/>
      <c r="S325" s="237"/>
      <c r="T325" s="238"/>
      <c r="U325" s="14"/>
      <c r="V325" s="14"/>
      <c r="W325" s="14"/>
      <c r="X325" s="14"/>
      <c r="Y325" s="14"/>
      <c r="Z325" s="14"/>
      <c r="AA325" s="14"/>
      <c r="AB325" s="14"/>
      <c r="AC325" s="14"/>
      <c r="AD325" s="14"/>
      <c r="AE325" s="14"/>
      <c r="AT325" s="239" t="s">
        <v>142</v>
      </c>
      <c r="AU325" s="239" t="s">
        <v>138</v>
      </c>
      <c r="AV325" s="14" t="s">
        <v>138</v>
      </c>
      <c r="AW325" s="14" t="s">
        <v>38</v>
      </c>
      <c r="AX325" s="14" t="s">
        <v>78</v>
      </c>
      <c r="AY325" s="239" t="s">
        <v>130</v>
      </c>
    </row>
    <row r="326" s="15" customFormat="1">
      <c r="A326" s="15"/>
      <c r="B326" s="240"/>
      <c r="C326" s="241"/>
      <c r="D326" s="214" t="s">
        <v>142</v>
      </c>
      <c r="E326" s="242" t="s">
        <v>21</v>
      </c>
      <c r="F326" s="243" t="s">
        <v>145</v>
      </c>
      <c r="G326" s="241"/>
      <c r="H326" s="244">
        <v>9.8399999999999999</v>
      </c>
      <c r="I326" s="245"/>
      <c r="J326" s="241"/>
      <c r="K326" s="241"/>
      <c r="L326" s="246"/>
      <c r="M326" s="247"/>
      <c r="N326" s="248"/>
      <c r="O326" s="248"/>
      <c r="P326" s="248"/>
      <c r="Q326" s="248"/>
      <c r="R326" s="248"/>
      <c r="S326" s="248"/>
      <c r="T326" s="249"/>
      <c r="U326" s="15"/>
      <c r="V326" s="15"/>
      <c r="W326" s="15"/>
      <c r="X326" s="15"/>
      <c r="Y326" s="15"/>
      <c r="Z326" s="15"/>
      <c r="AA326" s="15"/>
      <c r="AB326" s="15"/>
      <c r="AC326" s="15"/>
      <c r="AD326" s="15"/>
      <c r="AE326" s="15"/>
      <c r="AT326" s="250" t="s">
        <v>142</v>
      </c>
      <c r="AU326" s="250" t="s">
        <v>138</v>
      </c>
      <c r="AV326" s="15" t="s">
        <v>137</v>
      </c>
      <c r="AW326" s="15" t="s">
        <v>38</v>
      </c>
      <c r="AX326" s="15" t="s">
        <v>8</v>
      </c>
      <c r="AY326" s="250" t="s">
        <v>130</v>
      </c>
    </row>
    <row r="327" s="2" customFormat="1" ht="49.05" customHeight="1">
      <c r="A327" s="39"/>
      <c r="B327" s="40"/>
      <c r="C327" s="201" t="s">
        <v>534</v>
      </c>
      <c r="D327" s="201" t="s">
        <v>132</v>
      </c>
      <c r="E327" s="202" t="s">
        <v>535</v>
      </c>
      <c r="F327" s="203" t="s">
        <v>536</v>
      </c>
      <c r="G327" s="204" t="s">
        <v>163</v>
      </c>
      <c r="H327" s="205">
        <v>0.079000000000000001</v>
      </c>
      <c r="I327" s="206"/>
      <c r="J327" s="207">
        <f>ROUND(I327*H327,0)</f>
        <v>0</v>
      </c>
      <c r="K327" s="203" t="s">
        <v>136</v>
      </c>
      <c r="L327" s="45"/>
      <c r="M327" s="208" t="s">
        <v>21</v>
      </c>
      <c r="N327" s="209" t="s">
        <v>50</v>
      </c>
      <c r="O327" s="85"/>
      <c r="P327" s="210">
        <f>O327*H327</f>
        <v>0</v>
      </c>
      <c r="Q327" s="210">
        <v>0</v>
      </c>
      <c r="R327" s="210">
        <f>Q327*H327</f>
        <v>0</v>
      </c>
      <c r="S327" s="210">
        <v>0</v>
      </c>
      <c r="T327" s="211">
        <f>S327*H327</f>
        <v>0</v>
      </c>
      <c r="U327" s="39"/>
      <c r="V327" s="39"/>
      <c r="W327" s="39"/>
      <c r="X327" s="39"/>
      <c r="Y327" s="39"/>
      <c r="Z327" s="39"/>
      <c r="AA327" s="39"/>
      <c r="AB327" s="39"/>
      <c r="AC327" s="39"/>
      <c r="AD327" s="39"/>
      <c r="AE327" s="39"/>
      <c r="AR327" s="212" t="s">
        <v>227</v>
      </c>
      <c r="AT327" s="212" t="s">
        <v>132</v>
      </c>
      <c r="AU327" s="212" t="s">
        <v>138</v>
      </c>
      <c r="AY327" s="18" t="s">
        <v>130</v>
      </c>
      <c r="BE327" s="213">
        <f>IF(N327="základní",J327,0)</f>
        <v>0</v>
      </c>
      <c r="BF327" s="213">
        <f>IF(N327="snížená",J327,0)</f>
        <v>0</v>
      </c>
      <c r="BG327" s="213">
        <f>IF(N327="zákl. přenesená",J327,0)</f>
        <v>0</v>
      </c>
      <c r="BH327" s="213">
        <f>IF(N327="sníž. přenesená",J327,0)</f>
        <v>0</v>
      </c>
      <c r="BI327" s="213">
        <f>IF(N327="nulová",J327,0)</f>
        <v>0</v>
      </c>
      <c r="BJ327" s="18" t="s">
        <v>138</v>
      </c>
      <c r="BK327" s="213">
        <f>ROUND(I327*H327,0)</f>
        <v>0</v>
      </c>
      <c r="BL327" s="18" t="s">
        <v>227</v>
      </c>
      <c r="BM327" s="212" t="s">
        <v>537</v>
      </c>
    </row>
    <row r="328" s="2" customFormat="1">
      <c r="A328" s="39"/>
      <c r="B328" s="40"/>
      <c r="C328" s="41"/>
      <c r="D328" s="214" t="s">
        <v>140</v>
      </c>
      <c r="E328" s="41"/>
      <c r="F328" s="215" t="s">
        <v>538</v>
      </c>
      <c r="G328" s="41"/>
      <c r="H328" s="41"/>
      <c r="I328" s="216"/>
      <c r="J328" s="41"/>
      <c r="K328" s="41"/>
      <c r="L328" s="45"/>
      <c r="M328" s="217"/>
      <c r="N328" s="218"/>
      <c r="O328" s="85"/>
      <c r="P328" s="85"/>
      <c r="Q328" s="85"/>
      <c r="R328" s="85"/>
      <c r="S328" s="85"/>
      <c r="T328" s="86"/>
      <c r="U328" s="39"/>
      <c r="V328" s="39"/>
      <c r="W328" s="39"/>
      <c r="X328" s="39"/>
      <c r="Y328" s="39"/>
      <c r="Z328" s="39"/>
      <c r="AA328" s="39"/>
      <c r="AB328" s="39"/>
      <c r="AC328" s="39"/>
      <c r="AD328" s="39"/>
      <c r="AE328" s="39"/>
      <c r="AT328" s="18" t="s">
        <v>140</v>
      </c>
      <c r="AU328" s="18" t="s">
        <v>138</v>
      </c>
    </row>
    <row r="329" s="12" customFormat="1" ht="22.8" customHeight="1">
      <c r="A329" s="12"/>
      <c r="B329" s="185"/>
      <c r="C329" s="186"/>
      <c r="D329" s="187" t="s">
        <v>77</v>
      </c>
      <c r="E329" s="199" t="s">
        <v>539</v>
      </c>
      <c r="F329" s="199" t="s">
        <v>540</v>
      </c>
      <c r="G329" s="186"/>
      <c r="H329" s="186"/>
      <c r="I329" s="189"/>
      <c r="J329" s="200">
        <f>BK329</f>
        <v>0</v>
      </c>
      <c r="K329" s="186"/>
      <c r="L329" s="191"/>
      <c r="M329" s="192"/>
      <c r="N329" s="193"/>
      <c r="O329" s="193"/>
      <c r="P329" s="194">
        <f>SUM(P330:P348)</f>
        <v>0</v>
      </c>
      <c r="Q329" s="193"/>
      <c r="R329" s="194">
        <f>SUM(R330:R348)</f>
        <v>1.0059533599999999</v>
      </c>
      <c r="S329" s="193"/>
      <c r="T329" s="195">
        <f>SUM(T330:T348)</f>
        <v>0.023940000000000003</v>
      </c>
      <c r="U329" s="12"/>
      <c r="V329" s="12"/>
      <c r="W329" s="12"/>
      <c r="X329" s="12"/>
      <c r="Y329" s="12"/>
      <c r="Z329" s="12"/>
      <c r="AA329" s="12"/>
      <c r="AB329" s="12"/>
      <c r="AC329" s="12"/>
      <c r="AD329" s="12"/>
      <c r="AE329" s="12"/>
      <c r="AR329" s="196" t="s">
        <v>138</v>
      </c>
      <c r="AT329" s="197" t="s">
        <v>77</v>
      </c>
      <c r="AU329" s="197" t="s">
        <v>8</v>
      </c>
      <c r="AY329" s="196" t="s">
        <v>130</v>
      </c>
      <c r="BK329" s="198">
        <f>SUM(BK330:BK348)</f>
        <v>0</v>
      </c>
    </row>
    <row r="330" s="2" customFormat="1" ht="37.8" customHeight="1">
      <c r="A330" s="39"/>
      <c r="B330" s="40"/>
      <c r="C330" s="201" t="s">
        <v>541</v>
      </c>
      <c r="D330" s="201" t="s">
        <v>132</v>
      </c>
      <c r="E330" s="202" t="s">
        <v>542</v>
      </c>
      <c r="F330" s="203" t="s">
        <v>543</v>
      </c>
      <c r="G330" s="204" t="s">
        <v>182</v>
      </c>
      <c r="H330" s="205">
        <v>262.24000000000001</v>
      </c>
      <c r="I330" s="206"/>
      <c r="J330" s="207">
        <f>ROUND(I330*H330,0)</f>
        <v>0</v>
      </c>
      <c r="K330" s="203" t="s">
        <v>136</v>
      </c>
      <c r="L330" s="45"/>
      <c r="M330" s="208" t="s">
        <v>21</v>
      </c>
      <c r="N330" s="209" t="s">
        <v>50</v>
      </c>
      <c r="O330" s="85"/>
      <c r="P330" s="210">
        <f>O330*H330</f>
        <v>0</v>
      </c>
      <c r="Q330" s="210">
        <v>0</v>
      </c>
      <c r="R330" s="210">
        <f>Q330*H330</f>
        <v>0</v>
      </c>
      <c r="S330" s="210">
        <v>0</v>
      </c>
      <c r="T330" s="211">
        <f>S330*H330</f>
        <v>0</v>
      </c>
      <c r="U330" s="39"/>
      <c r="V330" s="39"/>
      <c r="W330" s="39"/>
      <c r="X330" s="39"/>
      <c r="Y330" s="39"/>
      <c r="Z330" s="39"/>
      <c r="AA330" s="39"/>
      <c r="AB330" s="39"/>
      <c r="AC330" s="39"/>
      <c r="AD330" s="39"/>
      <c r="AE330" s="39"/>
      <c r="AR330" s="212" t="s">
        <v>227</v>
      </c>
      <c r="AT330" s="212" t="s">
        <v>132</v>
      </c>
      <c r="AU330" s="212" t="s">
        <v>138</v>
      </c>
      <c r="AY330" s="18" t="s">
        <v>130</v>
      </c>
      <c r="BE330" s="213">
        <f>IF(N330="základní",J330,0)</f>
        <v>0</v>
      </c>
      <c r="BF330" s="213">
        <f>IF(N330="snížená",J330,0)</f>
        <v>0</v>
      </c>
      <c r="BG330" s="213">
        <f>IF(N330="zákl. přenesená",J330,0)</f>
        <v>0</v>
      </c>
      <c r="BH330" s="213">
        <f>IF(N330="sníž. přenesená",J330,0)</f>
        <v>0</v>
      </c>
      <c r="BI330" s="213">
        <f>IF(N330="nulová",J330,0)</f>
        <v>0</v>
      </c>
      <c r="BJ330" s="18" t="s">
        <v>138</v>
      </c>
      <c r="BK330" s="213">
        <f>ROUND(I330*H330,0)</f>
        <v>0</v>
      </c>
      <c r="BL330" s="18" t="s">
        <v>227</v>
      </c>
      <c r="BM330" s="212" t="s">
        <v>544</v>
      </c>
    </row>
    <row r="331" s="2" customFormat="1">
      <c r="A331" s="39"/>
      <c r="B331" s="40"/>
      <c r="C331" s="41"/>
      <c r="D331" s="214" t="s">
        <v>140</v>
      </c>
      <c r="E331" s="41"/>
      <c r="F331" s="215" t="s">
        <v>545</v>
      </c>
      <c r="G331" s="41"/>
      <c r="H331" s="41"/>
      <c r="I331" s="216"/>
      <c r="J331" s="41"/>
      <c r="K331" s="41"/>
      <c r="L331" s="45"/>
      <c r="M331" s="217"/>
      <c r="N331" s="218"/>
      <c r="O331" s="85"/>
      <c r="P331" s="85"/>
      <c r="Q331" s="85"/>
      <c r="R331" s="85"/>
      <c r="S331" s="85"/>
      <c r="T331" s="86"/>
      <c r="U331" s="39"/>
      <c r="V331" s="39"/>
      <c r="W331" s="39"/>
      <c r="X331" s="39"/>
      <c r="Y331" s="39"/>
      <c r="Z331" s="39"/>
      <c r="AA331" s="39"/>
      <c r="AB331" s="39"/>
      <c r="AC331" s="39"/>
      <c r="AD331" s="39"/>
      <c r="AE331" s="39"/>
      <c r="AT331" s="18" t="s">
        <v>140</v>
      </c>
      <c r="AU331" s="18" t="s">
        <v>138</v>
      </c>
    </row>
    <row r="332" s="13" customFormat="1">
      <c r="A332" s="13"/>
      <c r="B332" s="219"/>
      <c r="C332" s="220"/>
      <c r="D332" s="214" t="s">
        <v>142</v>
      </c>
      <c r="E332" s="221" t="s">
        <v>21</v>
      </c>
      <c r="F332" s="222" t="s">
        <v>546</v>
      </c>
      <c r="G332" s="220"/>
      <c r="H332" s="221" t="s">
        <v>21</v>
      </c>
      <c r="I332" s="223"/>
      <c r="J332" s="220"/>
      <c r="K332" s="220"/>
      <c r="L332" s="224"/>
      <c r="M332" s="225"/>
      <c r="N332" s="226"/>
      <c r="O332" s="226"/>
      <c r="P332" s="226"/>
      <c r="Q332" s="226"/>
      <c r="R332" s="226"/>
      <c r="S332" s="226"/>
      <c r="T332" s="227"/>
      <c r="U332" s="13"/>
      <c r="V332" s="13"/>
      <c r="W332" s="13"/>
      <c r="X332" s="13"/>
      <c r="Y332" s="13"/>
      <c r="Z332" s="13"/>
      <c r="AA332" s="13"/>
      <c r="AB332" s="13"/>
      <c r="AC332" s="13"/>
      <c r="AD332" s="13"/>
      <c r="AE332" s="13"/>
      <c r="AT332" s="228" t="s">
        <v>142</v>
      </c>
      <c r="AU332" s="228" t="s">
        <v>138</v>
      </c>
      <c r="AV332" s="13" t="s">
        <v>8</v>
      </c>
      <c r="AW332" s="13" t="s">
        <v>38</v>
      </c>
      <c r="AX332" s="13" t="s">
        <v>78</v>
      </c>
      <c r="AY332" s="228" t="s">
        <v>130</v>
      </c>
    </row>
    <row r="333" s="14" customFormat="1">
      <c r="A333" s="14"/>
      <c r="B333" s="229"/>
      <c r="C333" s="230"/>
      <c r="D333" s="214" t="s">
        <v>142</v>
      </c>
      <c r="E333" s="231" t="s">
        <v>21</v>
      </c>
      <c r="F333" s="232" t="s">
        <v>412</v>
      </c>
      <c r="G333" s="230"/>
      <c r="H333" s="233">
        <v>262.24000000000001</v>
      </c>
      <c r="I333" s="234"/>
      <c r="J333" s="230"/>
      <c r="K333" s="230"/>
      <c r="L333" s="235"/>
      <c r="M333" s="236"/>
      <c r="N333" s="237"/>
      <c r="O333" s="237"/>
      <c r="P333" s="237"/>
      <c r="Q333" s="237"/>
      <c r="R333" s="237"/>
      <c r="S333" s="237"/>
      <c r="T333" s="238"/>
      <c r="U333" s="14"/>
      <c r="V333" s="14"/>
      <c r="W333" s="14"/>
      <c r="X333" s="14"/>
      <c r="Y333" s="14"/>
      <c r="Z333" s="14"/>
      <c r="AA333" s="14"/>
      <c r="AB333" s="14"/>
      <c r="AC333" s="14"/>
      <c r="AD333" s="14"/>
      <c r="AE333" s="14"/>
      <c r="AT333" s="239" t="s">
        <v>142</v>
      </c>
      <c r="AU333" s="239" t="s">
        <v>138</v>
      </c>
      <c r="AV333" s="14" t="s">
        <v>138</v>
      </c>
      <c r="AW333" s="14" t="s">
        <v>38</v>
      </c>
      <c r="AX333" s="14" t="s">
        <v>78</v>
      </c>
      <c r="AY333" s="239" t="s">
        <v>130</v>
      </c>
    </row>
    <row r="334" s="15" customFormat="1">
      <c r="A334" s="15"/>
      <c r="B334" s="240"/>
      <c r="C334" s="241"/>
      <c r="D334" s="214" t="s">
        <v>142</v>
      </c>
      <c r="E334" s="242" t="s">
        <v>21</v>
      </c>
      <c r="F334" s="243" t="s">
        <v>145</v>
      </c>
      <c r="G334" s="241"/>
      <c r="H334" s="244">
        <v>262.24000000000001</v>
      </c>
      <c r="I334" s="245"/>
      <c r="J334" s="241"/>
      <c r="K334" s="241"/>
      <c r="L334" s="246"/>
      <c r="M334" s="247"/>
      <c r="N334" s="248"/>
      <c r="O334" s="248"/>
      <c r="P334" s="248"/>
      <c r="Q334" s="248"/>
      <c r="R334" s="248"/>
      <c r="S334" s="248"/>
      <c r="T334" s="249"/>
      <c r="U334" s="15"/>
      <c r="V334" s="15"/>
      <c r="W334" s="15"/>
      <c r="X334" s="15"/>
      <c r="Y334" s="15"/>
      <c r="Z334" s="15"/>
      <c r="AA334" s="15"/>
      <c r="AB334" s="15"/>
      <c r="AC334" s="15"/>
      <c r="AD334" s="15"/>
      <c r="AE334" s="15"/>
      <c r="AT334" s="250" t="s">
        <v>142</v>
      </c>
      <c r="AU334" s="250" t="s">
        <v>138</v>
      </c>
      <c r="AV334" s="15" t="s">
        <v>137</v>
      </c>
      <c r="AW334" s="15" t="s">
        <v>38</v>
      </c>
      <c r="AX334" s="15" t="s">
        <v>8</v>
      </c>
      <c r="AY334" s="250" t="s">
        <v>130</v>
      </c>
    </row>
    <row r="335" s="2" customFormat="1" ht="24.15" customHeight="1">
      <c r="A335" s="39"/>
      <c r="B335" s="40"/>
      <c r="C335" s="251" t="s">
        <v>547</v>
      </c>
      <c r="D335" s="251" t="s">
        <v>173</v>
      </c>
      <c r="E335" s="252" t="s">
        <v>548</v>
      </c>
      <c r="F335" s="253" t="s">
        <v>549</v>
      </c>
      <c r="G335" s="254" t="s">
        <v>182</v>
      </c>
      <c r="H335" s="255">
        <v>534.97000000000003</v>
      </c>
      <c r="I335" s="256"/>
      <c r="J335" s="257">
        <f>ROUND(I335*H335,0)</f>
        <v>0</v>
      </c>
      <c r="K335" s="253" t="s">
        <v>136</v>
      </c>
      <c r="L335" s="258"/>
      <c r="M335" s="259" t="s">
        <v>21</v>
      </c>
      <c r="N335" s="260" t="s">
        <v>50</v>
      </c>
      <c r="O335" s="85"/>
      <c r="P335" s="210">
        <f>O335*H335</f>
        <v>0</v>
      </c>
      <c r="Q335" s="210">
        <v>0.0018</v>
      </c>
      <c r="R335" s="210">
        <f>Q335*H335</f>
        <v>0.96294599999999997</v>
      </c>
      <c r="S335" s="210">
        <v>0</v>
      </c>
      <c r="T335" s="211">
        <f>S335*H335</f>
        <v>0</v>
      </c>
      <c r="U335" s="39"/>
      <c r="V335" s="39"/>
      <c r="W335" s="39"/>
      <c r="X335" s="39"/>
      <c r="Y335" s="39"/>
      <c r="Z335" s="39"/>
      <c r="AA335" s="39"/>
      <c r="AB335" s="39"/>
      <c r="AC335" s="39"/>
      <c r="AD335" s="39"/>
      <c r="AE335" s="39"/>
      <c r="AR335" s="212" t="s">
        <v>319</v>
      </c>
      <c r="AT335" s="212" t="s">
        <v>173</v>
      </c>
      <c r="AU335" s="212" t="s">
        <v>138</v>
      </c>
      <c r="AY335" s="18" t="s">
        <v>130</v>
      </c>
      <c r="BE335" s="213">
        <f>IF(N335="základní",J335,0)</f>
        <v>0</v>
      </c>
      <c r="BF335" s="213">
        <f>IF(N335="snížená",J335,0)</f>
        <v>0</v>
      </c>
      <c r="BG335" s="213">
        <f>IF(N335="zákl. přenesená",J335,0)</f>
        <v>0</v>
      </c>
      <c r="BH335" s="213">
        <f>IF(N335="sníž. přenesená",J335,0)</f>
        <v>0</v>
      </c>
      <c r="BI335" s="213">
        <f>IF(N335="nulová",J335,0)</f>
        <v>0</v>
      </c>
      <c r="BJ335" s="18" t="s">
        <v>138</v>
      </c>
      <c r="BK335" s="213">
        <f>ROUND(I335*H335,0)</f>
        <v>0</v>
      </c>
      <c r="BL335" s="18" t="s">
        <v>227</v>
      </c>
      <c r="BM335" s="212" t="s">
        <v>550</v>
      </c>
    </row>
    <row r="336" s="14" customFormat="1">
      <c r="A336" s="14"/>
      <c r="B336" s="229"/>
      <c r="C336" s="230"/>
      <c r="D336" s="214" t="s">
        <v>142</v>
      </c>
      <c r="E336" s="230"/>
      <c r="F336" s="232" t="s">
        <v>551</v>
      </c>
      <c r="G336" s="230"/>
      <c r="H336" s="233">
        <v>534.97000000000003</v>
      </c>
      <c r="I336" s="234"/>
      <c r="J336" s="230"/>
      <c r="K336" s="230"/>
      <c r="L336" s="235"/>
      <c r="M336" s="236"/>
      <c r="N336" s="237"/>
      <c r="O336" s="237"/>
      <c r="P336" s="237"/>
      <c r="Q336" s="237"/>
      <c r="R336" s="237"/>
      <c r="S336" s="237"/>
      <c r="T336" s="238"/>
      <c r="U336" s="14"/>
      <c r="V336" s="14"/>
      <c r="W336" s="14"/>
      <c r="X336" s="14"/>
      <c r="Y336" s="14"/>
      <c r="Z336" s="14"/>
      <c r="AA336" s="14"/>
      <c r="AB336" s="14"/>
      <c r="AC336" s="14"/>
      <c r="AD336" s="14"/>
      <c r="AE336" s="14"/>
      <c r="AT336" s="239" t="s">
        <v>142</v>
      </c>
      <c r="AU336" s="239" t="s">
        <v>138</v>
      </c>
      <c r="AV336" s="14" t="s">
        <v>138</v>
      </c>
      <c r="AW336" s="14" t="s">
        <v>4</v>
      </c>
      <c r="AX336" s="14" t="s">
        <v>8</v>
      </c>
      <c r="AY336" s="239" t="s">
        <v>130</v>
      </c>
    </row>
    <row r="337" s="2" customFormat="1" ht="37.8" customHeight="1">
      <c r="A337" s="39"/>
      <c r="B337" s="40"/>
      <c r="C337" s="201" t="s">
        <v>552</v>
      </c>
      <c r="D337" s="201" t="s">
        <v>132</v>
      </c>
      <c r="E337" s="202" t="s">
        <v>553</v>
      </c>
      <c r="F337" s="203" t="s">
        <v>554</v>
      </c>
      <c r="G337" s="204" t="s">
        <v>182</v>
      </c>
      <c r="H337" s="205">
        <v>17.100000000000001</v>
      </c>
      <c r="I337" s="206"/>
      <c r="J337" s="207">
        <f>ROUND(I337*H337,0)</f>
        <v>0</v>
      </c>
      <c r="K337" s="203" t="s">
        <v>136</v>
      </c>
      <c r="L337" s="45"/>
      <c r="M337" s="208" t="s">
        <v>21</v>
      </c>
      <c r="N337" s="209" t="s">
        <v>50</v>
      </c>
      <c r="O337" s="85"/>
      <c r="P337" s="210">
        <f>O337*H337</f>
        <v>0</v>
      </c>
      <c r="Q337" s="210">
        <v>0</v>
      </c>
      <c r="R337" s="210">
        <f>Q337*H337</f>
        <v>0</v>
      </c>
      <c r="S337" s="210">
        <v>0.0014</v>
      </c>
      <c r="T337" s="211">
        <f>S337*H337</f>
        <v>0.023940000000000003</v>
      </c>
      <c r="U337" s="39"/>
      <c r="V337" s="39"/>
      <c r="W337" s="39"/>
      <c r="X337" s="39"/>
      <c r="Y337" s="39"/>
      <c r="Z337" s="39"/>
      <c r="AA337" s="39"/>
      <c r="AB337" s="39"/>
      <c r="AC337" s="39"/>
      <c r="AD337" s="39"/>
      <c r="AE337" s="39"/>
      <c r="AR337" s="212" t="s">
        <v>227</v>
      </c>
      <c r="AT337" s="212" t="s">
        <v>132</v>
      </c>
      <c r="AU337" s="212" t="s">
        <v>138</v>
      </c>
      <c r="AY337" s="18" t="s">
        <v>130</v>
      </c>
      <c r="BE337" s="213">
        <f>IF(N337="základní",J337,0)</f>
        <v>0</v>
      </c>
      <c r="BF337" s="213">
        <f>IF(N337="snížená",J337,0)</f>
        <v>0</v>
      </c>
      <c r="BG337" s="213">
        <f>IF(N337="zákl. přenesená",J337,0)</f>
        <v>0</v>
      </c>
      <c r="BH337" s="213">
        <f>IF(N337="sníž. přenesená",J337,0)</f>
        <v>0</v>
      </c>
      <c r="BI337" s="213">
        <f>IF(N337="nulová",J337,0)</f>
        <v>0</v>
      </c>
      <c r="BJ337" s="18" t="s">
        <v>138</v>
      </c>
      <c r="BK337" s="213">
        <f>ROUND(I337*H337,0)</f>
        <v>0</v>
      </c>
      <c r="BL337" s="18" t="s">
        <v>227</v>
      </c>
      <c r="BM337" s="212" t="s">
        <v>555</v>
      </c>
    </row>
    <row r="338" s="2" customFormat="1">
      <c r="A338" s="39"/>
      <c r="B338" s="40"/>
      <c r="C338" s="41"/>
      <c r="D338" s="214" t="s">
        <v>140</v>
      </c>
      <c r="E338" s="41"/>
      <c r="F338" s="215" t="s">
        <v>556</v>
      </c>
      <c r="G338" s="41"/>
      <c r="H338" s="41"/>
      <c r="I338" s="216"/>
      <c r="J338" s="41"/>
      <c r="K338" s="41"/>
      <c r="L338" s="45"/>
      <c r="M338" s="217"/>
      <c r="N338" s="218"/>
      <c r="O338" s="85"/>
      <c r="P338" s="85"/>
      <c r="Q338" s="85"/>
      <c r="R338" s="85"/>
      <c r="S338" s="85"/>
      <c r="T338" s="86"/>
      <c r="U338" s="39"/>
      <c r="V338" s="39"/>
      <c r="W338" s="39"/>
      <c r="X338" s="39"/>
      <c r="Y338" s="39"/>
      <c r="Z338" s="39"/>
      <c r="AA338" s="39"/>
      <c r="AB338" s="39"/>
      <c r="AC338" s="39"/>
      <c r="AD338" s="39"/>
      <c r="AE338" s="39"/>
      <c r="AT338" s="18" t="s">
        <v>140</v>
      </c>
      <c r="AU338" s="18" t="s">
        <v>138</v>
      </c>
    </row>
    <row r="339" s="13" customFormat="1">
      <c r="A339" s="13"/>
      <c r="B339" s="219"/>
      <c r="C339" s="220"/>
      <c r="D339" s="214" t="s">
        <v>142</v>
      </c>
      <c r="E339" s="221" t="s">
        <v>21</v>
      </c>
      <c r="F339" s="222" t="s">
        <v>557</v>
      </c>
      <c r="G339" s="220"/>
      <c r="H339" s="221" t="s">
        <v>21</v>
      </c>
      <c r="I339" s="223"/>
      <c r="J339" s="220"/>
      <c r="K339" s="220"/>
      <c r="L339" s="224"/>
      <c r="M339" s="225"/>
      <c r="N339" s="226"/>
      <c r="O339" s="226"/>
      <c r="P339" s="226"/>
      <c r="Q339" s="226"/>
      <c r="R339" s="226"/>
      <c r="S339" s="226"/>
      <c r="T339" s="227"/>
      <c r="U339" s="13"/>
      <c r="V339" s="13"/>
      <c r="W339" s="13"/>
      <c r="X339" s="13"/>
      <c r="Y339" s="13"/>
      <c r="Z339" s="13"/>
      <c r="AA339" s="13"/>
      <c r="AB339" s="13"/>
      <c r="AC339" s="13"/>
      <c r="AD339" s="13"/>
      <c r="AE339" s="13"/>
      <c r="AT339" s="228" t="s">
        <v>142</v>
      </c>
      <c r="AU339" s="228" t="s">
        <v>138</v>
      </c>
      <c r="AV339" s="13" t="s">
        <v>8</v>
      </c>
      <c r="AW339" s="13" t="s">
        <v>38</v>
      </c>
      <c r="AX339" s="13" t="s">
        <v>78</v>
      </c>
      <c r="AY339" s="228" t="s">
        <v>130</v>
      </c>
    </row>
    <row r="340" s="14" customFormat="1">
      <c r="A340" s="14"/>
      <c r="B340" s="229"/>
      <c r="C340" s="230"/>
      <c r="D340" s="214" t="s">
        <v>142</v>
      </c>
      <c r="E340" s="231" t="s">
        <v>21</v>
      </c>
      <c r="F340" s="232" t="s">
        <v>558</v>
      </c>
      <c r="G340" s="230"/>
      <c r="H340" s="233">
        <v>17.100000000000001</v>
      </c>
      <c r="I340" s="234"/>
      <c r="J340" s="230"/>
      <c r="K340" s="230"/>
      <c r="L340" s="235"/>
      <c r="M340" s="236"/>
      <c r="N340" s="237"/>
      <c r="O340" s="237"/>
      <c r="P340" s="237"/>
      <c r="Q340" s="237"/>
      <c r="R340" s="237"/>
      <c r="S340" s="237"/>
      <c r="T340" s="238"/>
      <c r="U340" s="14"/>
      <c r="V340" s="14"/>
      <c r="W340" s="14"/>
      <c r="X340" s="14"/>
      <c r="Y340" s="14"/>
      <c r="Z340" s="14"/>
      <c r="AA340" s="14"/>
      <c r="AB340" s="14"/>
      <c r="AC340" s="14"/>
      <c r="AD340" s="14"/>
      <c r="AE340" s="14"/>
      <c r="AT340" s="239" t="s">
        <v>142</v>
      </c>
      <c r="AU340" s="239" t="s">
        <v>138</v>
      </c>
      <c r="AV340" s="14" t="s">
        <v>138</v>
      </c>
      <c r="AW340" s="14" t="s">
        <v>38</v>
      </c>
      <c r="AX340" s="14" t="s">
        <v>78</v>
      </c>
      <c r="AY340" s="239" t="s">
        <v>130</v>
      </c>
    </row>
    <row r="341" s="15" customFormat="1">
      <c r="A341" s="15"/>
      <c r="B341" s="240"/>
      <c r="C341" s="241"/>
      <c r="D341" s="214" t="s">
        <v>142</v>
      </c>
      <c r="E341" s="242" t="s">
        <v>21</v>
      </c>
      <c r="F341" s="243" t="s">
        <v>145</v>
      </c>
      <c r="G341" s="241"/>
      <c r="H341" s="244">
        <v>17.100000000000001</v>
      </c>
      <c r="I341" s="245"/>
      <c r="J341" s="241"/>
      <c r="K341" s="241"/>
      <c r="L341" s="246"/>
      <c r="M341" s="247"/>
      <c r="N341" s="248"/>
      <c r="O341" s="248"/>
      <c r="P341" s="248"/>
      <c r="Q341" s="248"/>
      <c r="R341" s="248"/>
      <c r="S341" s="248"/>
      <c r="T341" s="249"/>
      <c r="U341" s="15"/>
      <c r="V341" s="15"/>
      <c r="W341" s="15"/>
      <c r="X341" s="15"/>
      <c r="Y341" s="15"/>
      <c r="Z341" s="15"/>
      <c r="AA341" s="15"/>
      <c r="AB341" s="15"/>
      <c r="AC341" s="15"/>
      <c r="AD341" s="15"/>
      <c r="AE341" s="15"/>
      <c r="AT341" s="250" t="s">
        <v>142</v>
      </c>
      <c r="AU341" s="250" t="s">
        <v>138</v>
      </c>
      <c r="AV341" s="15" t="s">
        <v>137</v>
      </c>
      <c r="AW341" s="15" t="s">
        <v>38</v>
      </c>
      <c r="AX341" s="15" t="s">
        <v>8</v>
      </c>
      <c r="AY341" s="250" t="s">
        <v>130</v>
      </c>
    </row>
    <row r="342" s="2" customFormat="1" ht="49.05" customHeight="1">
      <c r="A342" s="39"/>
      <c r="B342" s="40"/>
      <c r="C342" s="201" t="s">
        <v>559</v>
      </c>
      <c r="D342" s="201" t="s">
        <v>132</v>
      </c>
      <c r="E342" s="202" t="s">
        <v>560</v>
      </c>
      <c r="F342" s="203" t="s">
        <v>561</v>
      </c>
      <c r="G342" s="204" t="s">
        <v>182</v>
      </c>
      <c r="H342" s="205">
        <v>262.24000000000001</v>
      </c>
      <c r="I342" s="206"/>
      <c r="J342" s="207">
        <f>ROUND(I342*H342,0)</f>
        <v>0</v>
      </c>
      <c r="K342" s="203" t="s">
        <v>136</v>
      </c>
      <c r="L342" s="45"/>
      <c r="M342" s="208" t="s">
        <v>21</v>
      </c>
      <c r="N342" s="209" t="s">
        <v>50</v>
      </c>
      <c r="O342" s="85"/>
      <c r="P342" s="210">
        <f>O342*H342</f>
        <v>0</v>
      </c>
      <c r="Q342" s="210">
        <v>1.0000000000000001E-05</v>
      </c>
      <c r="R342" s="210">
        <f>Q342*H342</f>
        <v>0.0026224000000000004</v>
      </c>
      <c r="S342" s="210">
        <v>0</v>
      </c>
      <c r="T342" s="211">
        <f>S342*H342</f>
        <v>0</v>
      </c>
      <c r="U342" s="39"/>
      <c r="V342" s="39"/>
      <c r="W342" s="39"/>
      <c r="X342" s="39"/>
      <c r="Y342" s="39"/>
      <c r="Z342" s="39"/>
      <c r="AA342" s="39"/>
      <c r="AB342" s="39"/>
      <c r="AC342" s="39"/>
      <c r="AD342" s="39"/>
      <c r="AE342" s="39"/>
      <c r="AR342" s="212" t="s">
        <v>227</v>
      </c>
      <c r="AT342" s="212" t="s">
        <v>132</v>
      </c>
      <c r="AU342" s="212" t="s">
        <v>138</v>
      </c>
      <c r="AY342" s="18" t="s">
        <v>130</v>
      </c>
      <c r="BE342" s="213">
        <f>IF(N342="základní",J342,0)</f>
        <v>0</v>
      </c>
      <c r="BF342" s="213">
        <f>IF(N342="snížená",J342,0)</f>
        <v>0</v>
      </c>
      <c r="BG342" s="213">
        <f>IF(N342="zákl. přenesená",J342,0)</f>
        <v>0</v>
      </c>
      <c r="BH342" s="213">
        <f>IF(N342="sníž. přenesená",J342,0)</f>
        <v>0</v>
      </c>
      <c r="BI342" s="213">
        <f>IF(N342="nulová",J342,0)</f>
        <v>0</v>
      </c>
      <c r="BJ342" s="18" t="s">
        <v>138</v>
      </c>
      <c r="BK342" s="213">
        <f>ROUND(I342*H342,0)</f>
        <v>0</v>
      </c>
      <c r="BL342" s="18" t="s">
        <v>227</v>
      </c>
      <c r="BM342" s="212" t="s">
        <v>562</v>
      </c>
    </row>
    <row r="343" s="14" customFormat="1">
      <c r="A343" s="14"/>
      <c r="B343" s="229"/>
      <c r="C343" s="230"/>
      <c r="D343" s="214" t="s">
        <v>142</v>
      </c>
      <c r="E343" s="231" t="s">
        <v>21</v>
      </c>
      <c r="F343" s="232" t="s">
        <v>412</v>
      </c>
      <c r="G343" s="230"/>
      <c r="H343" s="233">
        <v>262.24000000000001</v>
      </c>
      <c r="I343" s="234"/>
      <c r="J343" s="230"/>
      <c r="K343" s="230"/>
      <c r="L343" s="235"/>
      <c r="M343" s="236"/>
      <c r="N343" s="237"/>
      <c r="O343" s="237"/>
      <c r="P343" s="237"/>
      <c r="Q343" s="237"/>
      <c r="R343" s="237"/>
      <c r="S343" s="237"/>
      <c r="T343" s="238"/>
      <c r="U343" s="14"/>
      <c r="V343" s="14"/>
      <c r="W343" s="14"/>
      <c r="X343" s="14"/>
      <c r="Y343" s="14"/>
      <c r="Z343" s="14"/>
      <c r="AA343" s="14"/>
      <c r="AB343" s="14"/>
      <c r="AC343" s="14"/>
      <c r="AD343" s="14"/>
      <c r="AE343" s="14"/>
      <c r="AT343" s="239" t="s">
        <v>142</v>
      </c>
      <c r="AU343" s="239" t="s">
        <v>138</v>
      </c>
      <c r="AV343" s="14" t="s">
        <v>138</v>
      </c>
      <c r="AW343" s="14" t="s">
        <v>38</v>
      </c>
      <c r="AX343" s="14" t="s">
        <v>78</v>
      </c>
      <c r="AY343" s="239" t="s">
        <v>130</v>
      </c>
    </row>
    <row r="344" s="15" customFormat="1">
      <c r="A344" s="15"/>
      <c r="B344" s="240"/>
      <c r="C344" s="241"/>
      <c r="D344" s="214" t="s">
        <v>142</v>
      </c>
      <c r="E344" s="242" t="s">
        <v>21</v>
      </c>
      <c r="F344" s="243" t="s">
        <v>145</v>
      </c>
      <c r="G344" s="241"/>
      <c r="H344" s="244">
        <v>262.24000000000001</v>
      </c>
      <c r="I344" s="245"/>
      <c r="J344" s="241"/>
      <c r="K344" s="241"/>
      <c r="L344" s="246"/>
      <c r="M344" s="247"/>
      <c r="N344" s="248"/>
      <c r="O344" s="248"/>
      <c r="P344" s="248"/>
      <c r="Q344" s="248"/>
      <c r="R344" s="248"/>
      <c r="S344" s="248"/>
      <c r="T344" s="249"/>
      <c r="U344" s="15"/>
      <c r="V344" s="15"/>
      <c r="W344" s="15"/>
      <c r="X344" s="15"/>
      <c r="Y344" s="15"/>
      <c r="Z344" s="15"/>
      <c r="AA344" s="15"/>
      <c r="AB344" s="15"/>
      <c r="AC344" s="15"/>
      <c r="AD344" s="15"/>
      <c r="AE344" s="15"/>
      <c r="AT344" s="250" t="s">
        <v>142</v>
      </c>
      <c r="AU344" s="250" t="s">
        <v>138</v>
      </c>
      <c r="AV344" s="15" t="s">
        <v>137</v>
      </c>
      <c r="AW344" s="15" t="s">
        <v>38</v>
      </c>
      <c r="AX344" s="15" t="s">
        <v>8</v>
      </c>
      <c r="AY344" s="250" t="s">
        <v>130</v>
      </c>
    </row>
    <row r="345" s="2" customFormat="1" ht="37.8" customHeight="1">
      <c r="A345" s="39"/>
      <c r="B345" s="40"/>
      <c r="C345" s="251" t="s">
        <v>563</v>
      </c>
      <c r="D345" s="251" t="s">
        <v>173</v>
      </c>
      <c r="E345" s="252" t="s">
        <v>564</v>
      </c>
      <c r="F345" s="253" t="s">
        <v>565</v>
      </c>
      <c r="G345" s="254" t="s">
        <v>182</v>
      </c>
      <c r="H345" s="255">
        <v>288.464</v>
      </c>
      <c r="I345" s="256"/>
      <c r="J345" s="257">
        <f>ROUND(I345*H345,0)</f>
        <v>0</v>
      </c>
      <c r="K345" s="253" t="s">
        <v>136</v>
      </c>
      <c r="L345" s="258"/>
      <c r="M345" s="259" t="s">
        <v>21</v>
      </c>
      <c r="N345" s="260" t="s">
        <v>50</v>
      </c>
      <c r="O345" s="85"/>
      <c r="P345" s="210">
        <f>O345*H345</f>
        <v>0</v>
      </c>
      <c r="Q345" s="210">
        <v>0.00013999999999999999</v>
      </c>
      <c r="R345" s="210">
        <f>Q345*H345</f>
        <v>0.040384959999999998</v>
      </c>
      <c r="S345" s="210">
        <v>0</v>
      </c>
      <c r="T345" s="211">
        <f>S345*H345</f>
        <v>0</v>
      </c>
      <c r="U345" s="39"/>
      <c r="V345" s="39"/>
      <c r="W345" s="39"/>
      <c r="X345" s="39"/>
      <c r="Y345" s="39"/>
      <c r="Z345" s="39"/>
      <c r="AA345" s="39"/>
      <c r="AB345" s="39"/>
      <c r="AC345" s="39"/>
      <c r="AD345" s="39"/>
      <c r="AE345" s="39"/>
      <c r="AR345" s="212" t="s">
        <v>319</v>
      </c>
      <c r="AT345" s="212" t="s">
        <v>173</v>
      </c>
      <c r="AU345" s="212" t="s">
        <v>138</v>
      </c>
      <c r="AY345" s="18" t="s">
        <v>130</v>
      </c>
      <c r="BE345" s="213">
        <f>IF(N345="základní",J345,0)</f>
        <v>0</v>
      </c>
      <c r="BF345" s="213">
        <f>IF(N345="snížená",J345,0)</f>
        <v>0</v>
      </c>
      <c r="BG345" s="213">
        <f>IF(N345="zákl. přenesená",J345,0)</f>
        <v>0</v>
      </c>
      <c r="BH345" s="213">
        <f>IF(N345="sníž. přenesená",J345,0)</f>
        <v>0</v>
      </c>
      <c r="BI345" s="213">
        <f>IF(N345="nulová",J345,0)</f>
        <v>0</v>
      </c>
      <c r="BJ345" s="18" t="s">
        <v>138</v>
      </c>
      <c r="BK345" s="213">
        <f>ROUND(I345*H345,0)</f>
        <v>0</v>
      </c>
      <c r="BL345" s="18" t="s">
        <v>227</v>
      </c>
      <c r="BM345" s="212" t="s">
        <v>566</v>
      </c>
    </row>
    <row r="346" s="14" customFormat="1">
      <c r="A346" s="14"/>
      <c r="B346" s="229"/>
      <c r="C346" s="230"/>
      <c r="D346" s="214" t="s">
        <v>142</v>
      </c>
      <c r="E346" s="230"/>
      <c r="F346" s="232" t="s">
        <v>567</v>
      </c>
      <c r="G346" s="230"/>
      <c r="H346" s="233">
        <v>288.464</v>
      </c>
      <c r="I346" s="234"/>
      <c r="J346" s="230"/>
      <c r="K346" s="230"/>
      <c r="L346" s="235"/>
      <c r="M346" s="236"/>
      <c r="N346" s="237"/>
      <c r="O346" s="237"/>
      <c r="P346" s="237"/>
      <c r="Q346" s="237"/>
      <c r="R346" s="237"/>
      <c r="S346" s="237"/>
      <c r="T346" s="238"/>
      <c r="U346" s="14"/>
      <c r="V346" s="14"/>
      <c r="W346" s="14"/>
      <c r="X346" s="14"/>
      <c r="Y346" s="14"/>
      <c r="Z346" s="14"/>
      <c r="AA346" s="14"/>
      <c r="AB346" s="14"/>
      <c r="AC346" s="14"/>
      <c r="AD346" s="14"/>
      <c r="AE346" s="14"/>
      <c r="AT346" s="239" t="s">
        <v>142</v>
      </c>
      <c r="AU346" s="239" t="s">
        <v>138</v>
      </c>
      <c r="AV346" s="14" t="s">
        <v>138</v>
      </c>
      <c r="AW346" s="14" t="s">
        <v>4</v>
      </c>
      <c r="AX346" s="14" t="s">
        <v>8</v>
      </c>
      <c r="AY346" s="239" t="s">
        <v>130</v>
      </c>
    </row>
    <row r="347" s="2" customFormat="1" ht="49.05" customHeight="1">
      <c r="A347" s="39"/>
      <c r="B347" s="40"/>
      <c r="C347" s="201" t="s">
        <v>568</v>
      </c>
      <c r="D347" s="201" t="s">
        <v>132</v>
      </c>
      <c r="E347" s="202" t="s">
        <v>569</v>
      </c>
      <c r="F347" s="203" t="s">
        <v>570</v>
      </c>
      <c r="G347" s="204" t="s">
        <v>163</v>
      </c>
      <c r="H347" s="205">
        <v>1.006</v>
      </c>
      <c r="I347" s="206"/>
      <c r="J347" s="207">
        <f>ROUND(I347*H347,0)</f>
        <v>0</v>
      </c>
      <c r="K347" s="203" t="s">
        <v>136</v>
      </c>
      <c r="L347" s="45"/>
      <c r="M347" s="208" t="s">
        <v>21</v>
      </c>
      <c r="N347" s="209" t="s">
        <v>50</v>
      </c>
      <c r="O347" s="85"/>
      <c r="P347" s="210">
        <f>O347*H347</f>
        <v>0</v>
      </c>
      <c r="Q347" s="210">
        <v>0</v>
      </c>
      <c r="R347" s="210">
        <f>Q347*H347</f>
        <v>0</v>
      </c>
      <c r="S347" s="210">
        <v>0</v>
      </c>
      <c r="T347" s="211">
        <f>S347*H347</f>
        <v>0</v>
      </c>
      <c r="U347" s="39"/>
      <c r="V347" s="39"/>
      <c r="W347" s="39"/>
      <c r="X347" s="39"/>
      <c r="Y347" s="39"/>
      <c r="Z347" s="39"/>
      <c r="AA347" s="39"/>
      <c r="AB347" s="39"/>
      <c r="AC347" s="39"/>
      <c r="AD347" s="39"/>
      <c r="AE347" s="39"/>
      <c r="AR347" s="212" t="s">
        <v>227</v>
      </c>
      <c r="AT347" s="212" t="s">
        <v>132</v>
      </c>
      <c r="AU347" s="212" t="s">
        <v>138</v>
      </c>
      <c r="AY347" s="18" t="s">
        <v>130</v>
      </c>
      <c r="BE347" s="213">
        <f>IF(N347="základní",J347,0)</f>
        <v>0</v>
      </c>
      <c r="BF347" s="213">
        <f>IF(N347="snížená",J347,0)</f>
        <v>0</v>
      </c>
      <c r="BG347" s="213">
        <f>IF(N347="zákl. přenesená",J347,0)</f>
        <v>0</v>
      </c>
      <c r="BH347" s="213">
        <f>IF(N347="sníž. přenesená",J347,0)</f>
        <v>0</v>
      </c>
      <c r="BI347" s="213">
        <f>IF(N347="nulová",J347,0)</f>
        <v>0</v>
      </c>
      <c r="BJ347" s="18" t="s">
        <v>138</v>
      </c>
      <c r="BK347" s="213">
        <f>ROUND(I347*H347,0)</f>
        <v>0</v>
      </c>
      <c r="BL347" s="18" t="s">
        <v>227</v>
      </c>
      <c r="BM347" s="212" t="s">
        <v>571</v>
      </c>
    </row>
    <row r="348" s="2" customFormat="1">
      <c r="A348" s="39"/>
      <c r="B348" s="40"/>
      <c r="C348" s="41"/>
      <c r="D348" s="214" t="s">
        <v>140</v>
      </c>
      <c r="E348" s="41"/>
      <c r="F348" s="215" t="s">
        <v>572</v>
      </c>
      <c r="G348" s="41"/>
      <c r="H348" s="41"/>
      <c r="I348" s="216"/>
      <c r="J348" s="41"/>
      <c r="K348" s="41"/>
      <c r="L348" s="45"/>
      <c r="M348" s="217"/>
      <c r="N348" s="218"/>
      <c r="O348" s="85"/>
      <c r="P348" s="85"/>
      <c r="Q348" s="85"/>
      <c r="R348" s="85"/>
      <c r="S348" s="85"/>
      <c r="T348" s="86"/>
      <c r="U348" s="39"/>
      <c r="V348" s="39"/>
      <c r="W348" s="39"/>
      <c r="X348" s="39"/>
      <c r="Y348" s="39"/>
      <c r="Z348" s="39"/>
      <c r="AA348" s="39"/>
      <c r="AB348" s="39"/>
      <c r="AC348" s="39"/>
      <c r="AD348" s="39"/>
      <c r="AE348" s="39"/>
      <c r="AT348" s="18" t="s">
        <v>140</v>
      </c>
      <c r="AU348" s="18" t="s">
        <v>138</v>
      </c>
    </row>
    <row r="349" s="12" customFormat="1" ht="22.8" customHeight="1">
      <c r="A349" s="12"/>
      <c r="B349" s="185"/>
      <c r="C349" s="186"/>
      <c r="D349" s="187" t="s">
        <v>77</v>
      </c>
      <c r="E349" s="199" t="s">
        <v>573</v>
      </c>
      <c r="F349" s="199" t="s">
        <v>574</v>
      </c>
      <c r="G349" s="186"/>
      <c r="H349" s="186"/>
      <c r="I349" s="189"/>
      <c r="J349" s="200">
        <f>BK349</f>
        <v>0</v>
      </c>
      <c r="K349" s="186"/>
      <c r="L349" s="191"/>
      <c r="M349" s="192"/>
      <c r="N349" s="193"/>
      <c r="O349" s="193"/>
      <c r="P349" s="194">
        <f>SUM(P350:P359)</f>
        <v>0</v>
      </c>
      <c r="Q349" s="193"/>
      <c r="R349" s="194">
        <f>SUM(R350:R359)</f>
        <v>0.0041999999999999997</v>
      </c>
      <c r="S349" s="193"/>
      <c r="T349" s="195">
        <f>SUM(T350:T359)</f>
        <v>0.0155</v>
      </c>
      <c r="U349" s="12"/>
      <c r="V349" s="12"/>
      <c r="W349" s="12"/>
      <c r="X349" s="12"/>
      <c r="Y349" s="12"/>
      <c r="Z349" s="12"/>
      <c r="AA349" s="12"/>
      <c r="AB349" s="12"/>
      <c r="AC349" s="12"/>
      <c r="AD349" s="12"/>
      <c r="AE349" s="12"/>
      <c r="AR349" s="196" t="s">
        <v>138</v>
      </c>
      <c r="AT349" s="197" t="s">
        <v>77</v>
      </c>
      <c r="AU349" s="197" t="s">
        <v>8</v>
      </c>
      <c r="AY349" s="196" t="s">
        <v>130</v>
      </c>
      <c r="BK349" s="198">
        <f>SUM(BK350:BK359)</f>
        <v>0</v>
      </c>
    </row>
    <row r="350" s="2" customFormat="1" ht="24.15" customHeight="1">
      <c r="A350" s="39"/>
      <c r="B350" s="40"/>
      <c r="C350" s="201" t="s">
        <v>575</v>
      </c>
      <c r="D350" s="201" t="s">
        <v>132</v>
      </c>
      <c r="E350" s="202" t="s">
        <v>576</v>
      </c>
      <c r="F350" s="203" t="s">
        <v>577</v>
      </c>
      <c r="G350" s="204" t="s">
        <v>213</v>
      </c>
      <c r="H350" s="205">
        <v>25</v>
      </c>
      <c r="I350" s="206"/>
      <c r="J350" s="207">
        <f>ROUND(I350*H350,0)</f>
        <v>0</v>
      </c>
      <c r="K350" s="203" t="s">
        <v>136</v>
      </c>
      <c r="L350" s="45"/>
      <c r="M350" s="208" t="s">
        <v>21</v>
      </c>
      <c r="N350" s="209" t="s">
        <v>50</v>
      </c>
      <c r="O350" s="85"/>
      <c r="P350" s="210">
        <f>O350*H350</f>
        <v>0</v>
      </c>
      <c r="Q350" s="210">
        <v>0</v>
      </c>
      <c r="R350" s="210">
        <f>Q350*H350</f>
        <v>0</v>
      </c>
      <c r="S350" s="210">
        <v>0</v>
      </c>
      <c r="T350" s="211">
        <f>S350*H350</f>
        <v>0</v>
      </c>
      <c r="U350" s="39"/>
      <c r="V350" s="39"/>
      <c r="W350" s="39"/>
      <c r="X350" s="39"/>
      <c r="Y350" s="39"/>
      <c r="Z350" s="39"/>
      <c r="AA350" s="39"/>
      <c r="AB350" s="39"/>
      <c r="AC350" s="39"/>
      <c r="AD350" s="39"/>
      <c r="AE350" s="39"/>
      <c r="AR350" s="212" t="s">
        <v>227</v>
      </c>
      <c r="AT350" s="212" t="s">
        <v>132</v>
      </c>
      <c r="AU350" s="212" t="s">
        <v>138</v>
      </c>
      <c r="AY350" s="18" t="s">
        <v>130</v>
      </c>
      <c r="BE350" s="213">
        <f>IF(N350="základní",J350,0)</f>
        <v>0</v>
      </c>
      <c r="BF350" s="213">
        <f>IF(N350="snížená",J350,0)</f>
        <v>0</v>
      </c>
      <c r="BG350" s="213">
        <f>IF(N350="zákl. přenesená",J350,0)</f>
        <v>0</v>
      </c>
      <c r="BH350" s="213">
        <f>IF(N350="sníž. přenesená",J350,0)</f>
        <v>0</v>
      </c>
      <c r="BI350" s="213">
        <f>IF(N350="nulová",J350,0)</f>
        <v>0</v>
      </c>
      <c r="BJ350" s="18" t="s">
        <v>138</v>
      </c>
      <c r="BK350" s="213">
        <f>ROUND(I350*H350,0)</f>
        <v>0</v>
      </c>
      <c r="BL350" s="18" t="s">
        <v>227</v>
      </c>
      <c r="BM350" s="212" t="s">
        <v>578</v>
      </c>
    </row>
    <row r="351" s="2" customFormat="1">
      <c r="A351" s="39"/>
      <c r="B351" s="40"/>
      <c r="C351" s="41"/>
      <c r="D351" s="214" t="s">
        <v>140</v>
      </c>
      <c r="E351" s="41"/>
      <c r="F351" s="215" t="s">
        <v>579</v>
      </c>
      <c r="G351" s="41"/>
      <c r="H351" s="41"/>
      <c r="I351" s="216"/>
      <c r="J351" s="41"/>
      <c r="K351" s="41"/>
      <c r="L351" s="45"/>
      <c r="M351" s="217"/>
      <c r="N351" s="218"/>
      <c r="O351" s="85"/>
      <c r="P351" s="85"/>
      <c r="Q351" s="85"/>
      <c r="R351" s="85"/>
      <c r="S351" s="85"/>
      <c r="T351" s="86"/>
      <c r="U351" s="39"/>
      <c r="V351" s="39"/>
      <c r="W351" s="39"/>
      <c r="X351" s="39"/>
      <c r="Y351" s="39"/>
      <c r="Z351" s="39"/>
      <c r="AA351" s="39"/>
      <c r="AB351" s="39"/>
      <c r="AC351" s="39"/>
      <c r="AD351" s="39"/>
      <c r="AE351" s="39"/>
      <c r="AT351" s="18" t="s">
        <v>140</v>
      </c>
      <c r="AU351" s="18" t="s">
        <v>138</v>
      </c>
    </row>
    <row r="352" s="13" customFormat="1">
      <c r="A352" s="13"/>
      <c r="B352" s="219"/>
      <c r="C352" s="220"/>
      <c r="D352" s="214" t="s">
        <v>142</v>
      </c>
      <c r="E352" s="221" t="s">
        <v>21</v>
      </c>
      <c r="F352" s="222" t="s">
        <v>580</v>
      </c>
      <c r="G352" s="220"/>
      <c r="H352" s="221" t="s">
        <v>21</v>
      </c>
      <c r="I352" s="223"/>
      <c r="J352" s="220"/>
      <c r="K352" s="220"/>
      <c r="L352" s="224"/>
      <c r="M352" s="225"/>
      <c r="N352" s="226"/>
      <c r="O352" s="226"/>
      <c r="P352" s="226"/>
      <c r="Q352" s="226"/>
      <c r="R352" s="226"/>
      <c r="S352" s="226"/>
      <c r="T352" s="227"/>
      <c r="U352" s="13"/>
      <c r="V352" s="13"/>
      <c r="W352" s="13"/>
      <c r="X352" s="13"/>
      <c r="Y352" s="13"/>
      <c r="Z352" s="13"/>
      <c r="AA352" s="13"/>
      <c r="AB352" s="13"/>
      <c r="AC352" s="13"/>
      <c r="AD352" s="13"/>
      <c r="AE352" s="13"/>
      <c r="AT352" s="228" t="s">
        <v>142</v>
      </c>
      <c r="AU352" s="228" t="s">
        <v>138</v>
      </c>
      <c r="AV352" s="13" t="s">
        <v>8</v>
      </c>
      <c r="AW352" s="13" t="s">
        <v>38</v>
      </c>
      <c r="AX352" s="13" t="s">
        <v>78</v>
      </c>
      <c r="AY352" s="228" t="s">
        <v>130</v>
      </c>
    </row>
    <row r="353" s="14" customFormat="1">
      <c r="A353" s="14"/>
      <c r="B353" s="229"/>
      <c r="C353" s="230"/>
      <c r="D353" s="214" t="s">
        <v>142</v>
      </c>
      <c r="E353" s="231" t="s">
        <v>21</v>
      </c>
      <c r="F353" s="232" t="s">
        <v>581</v>
      </c>
      <c r="G353" s="230"/>
      <c r="H353" s="233">
        <v>25</v>
      </c>
      <c r="I353" s="234"/>
      <c r="J353" s="230"/>
      <c r="K353" s="230"/>
      <c r="L353" s="235"/>
      <c r="M353" s="236"/>
      <c r="N353" s="237"/>
      <c r="O353" s="237"/>
      <c r="P353" s="237"/>
      <c r="Q353" s="237"/>
      <c r="R353" s="237"/>
      <c r="S353" s="237"/>
      <c r="T353" s="238"/>
      <c r="U353" s="14"/>
      <c r="V353" s="14"/>
      <c r="W353" s="14"/>
      <c r="X353" s="14"/>
      <c r="Y353" s="14"/>
      <c r="Z353" s="14"/>
      <c r="AA353" s="14"/>
      <c r="AB353" s="14"/>
      <c r="AC353" s="14"/>
      <c r="AD353" s="14"/>
      <c r="AE353" s="14"/>
      <c r="AT353" s="239" t="s">
        <v>142</v>
      </c>
      <c r="AU353" s="239" t="s">
        <v>138</v>
      </c>
      <c r="AV353" s="14" t="s">
        <v>138</v>
      </c>
      <c r="AW353" s="14" t="s">
        <v>38</v>
      </c>
      <c r="AX353" s="14" t="s">
        <v>78</v>
      </c>
      <c r="AY353" s="239" t="s">
        <v>130</v>
      </c>
    </row>
    <row r="354" s="15" customFormat="1">
      <c r="A354" s="15"/>
      <c r="B354" s="240"/>
      <c r="C354" s="241"/>
      <c r="D354" s="214" t="s">
        <v>142</v>
      </c>
      <c r="E354" s="242" t="s">
        <v>21</v>
      </c>
      <c r="F354" s="243" t="s">
        <v>145</v>
      </c>
      <c r="G354" s="241"/>
      <c r="H354" s="244">
        <v>25</v>
      </c>
      <c r="I354" s="245"/>
      <c r="J354" s="241"/>
      <c r="K354" s="241"/>
      <c r="L354" s="246"/>
      <c r="M354" s="247"/>
      <c r="N354" s="248"/>
      <c r="O354" s="248"/>
      <c r="P354" s="248"/>
      <c r="Q354" s="248"/>
      <c r="R354" s="248"/>
      <c r="S354" s="248"/>
      <c r="T354" s="249"/>
      <c r="U354" s="15"/>
      <c r="V354" s="15"/>
      <c r="W354" s="15"/>
      <c r="X354" s="15"/>
      <c r="Y354" s="15"/>
      <c r="Z354" s="15"/>
      <c r="AA354" s="15"/>
      <c r="AB354" s="15"/>
      <c r="AC354" s="15"/>
      <c r="AD354" s="15"/>
      <c r="AE354" s="15"/>
      <c r="AT354" s="250" t="s">
        <v>142</v>
      </c>
      <c r="AU354" s="250" t="s">
        <v>138</v>
      </c>
      <c r="AV354" s="15" t="s">
        <v>137</v>
      </c>
      <c r="AW354" s="15" t="s">
        <v>38</v>
      </c>
      <c r="AX354" s="15" t="s">
        <v>8</v>
      </c>
      <c r="AY354" s="250" t="s">
        <v>130</v>
      </c>
    </row>
    <row r="355" s="2" customFormat="1" ht="14.4" customHeight="1">
      <c r="A355" s="39"/>
      <c r="B355" s="40"/>
      <c r="C355" s="251" t="s">
        <v>582</v>
      </c>
      <c r="D355" s="251" t="s">
        <v>173</v>
      </c>
      <c r="E355" s="252" t="s">
        <v>583</v>
      </c>
      <c r="F355" s="253" t="s">
        <v>584</v>
      </c>
      <c r="G355" s="254" t="s">
        <v>383</v>
      </c>
      <c r="H355" s="255">
        <v>30</v>
      </c>
      <c r="I355" s="256"/>
      <c r="J355" s="257">
        <f>ROUND(I355*H355,0)</f>
        <v>0</v>
      </c>
      <c r="K355" s="253" t="s">
        <v>21</v>
      </c>
      <c r="L355" s="258"/>
      <c r="M355" s="259" t="s">
        <v>21</v>
      </c>
      <c r="N355" s="260" t="s">
        <v>50</v>
      </c>
      <c r="O355" s="85"/>
      <c r="P355" s="210">
        <f>O355*H355</f>
        <v>0</v>
      </c>
      <c r="Q355" s="210">
        <v>0.00013999999999999999</v>
      </c>
      <c r="R355" s="210">
        <f>Q355*H355</f>
        <v>0.0041999999999999997</v>
      </c>
      <c r="S355" s="210">
        <v>0</v>
      </c>
      <c r="T355" s="211">
        <f>S355*H355</f>
        <v>0</v>
      </c>
      <c r="U355" s="39"/>
      <c r="V355" s="39"/>
      <c r="W355" s="39"/>
      <c r="X355" s="39"/>
      <c r="Y355" s="39"/>
      <c r="Z355" s="39"/>
      <c r="AA355" s="39"/>
      <c r="AB355" s="39"/>
      <c r="AC355" s="39"/>
      <c r="AD355" s="39"/>
      <c r="AE355" s="39"/>
      <c r="AR355" s="212" t="s">
        <v>319</v>
      </c>
      <c r="AT355" s="212" t="s">
        <v>173</v>
      </c>
      <c r="AU355" s="212" t="s">
        <v>138</v>
      </c>
      <c r="AY355" s="18" t="s">
        <v>130</v>
      </c>
      <c r="BE355" s="213">
        <f>IF(N355="základní",J355,0)</f>
        <v>0</v>
      </c>
      <c r="BF355" s="213">
        <f>IF(N355="snížená",J355,0)</f>
        <v>0</v>
      </c>
      <c r="BG355" s="213">
        <f>IF(N355="zákl. přenesená",J355,0)</f>
        <v>0</v>
      </c>
      <c r="BH355" s="213">
        <f>IF(N355="sníž. přenesená",J355,0)</f>
        <v>0</v>
      </c>
      <c r="BI355" s="213">
        <f>IF(N355="nulová",J355,0)</f>
        <v>0</v>
      </c>
      <c r="BJ355" s="18" t="s">
        <v>138</v>
      </c>
      <c r="BK355" s="213">
        <f>ROUND(I355*H355,0)</f>
        <v>0</v>
      </c>
      <c r="BL355" s="18" t="s">
        <v>227</v>
      </c>
      <c r="BM355" s="212" t="s">
        <v>585</v>
      </c>
    </row>
    <row r="356" s="2" customFormat="1" ht="37.8" customHeight="1">
      <c r="A356" s="39"/>
      <c r="B356" s="40"/>
      <c r="C356" s="201" t="s">
        <v>586</v>
      </c>
      <c r="D356" s="201" t="s">
        <v>132</v>
      </c>
      <c r="E356" s="202" t="s">
        <v>587</v>
      </c>
      <c r="F356" s="203" t="s">
        <v>588</v>
      </c>
      <c r="G356" s="204" t="s">
        <v>213</v>
      </c>
      <c r="H356" s="205">
        <v>25</v>
      </c>
      <c r="I356" s="206"/>
      <c r="J356" s="207">
        <f>ROUND(I356*H356,0)</f>
        <v>0</v>
      </c>
      <c r="K356" s="203" t="s">
        <v>136</v>
      </c>
      <c r="L356" s="45"/>
      <c r="M356" s="208" t="s">
        <v>21</v>
      </c>
      <c r="N356" s="209" t="s">
        <v>50</v>
      </c>
      <c r="O356" s="85"/>
      <c r="P356" s="210">
        <f>O356*H356</f>
        <v>0</v>
      </c>
      <c r="Q356" s="210">
        <v>0</v>
      </c>
      <c r="R356" s="210">
        <f>Q356*H356</f>
        <v>0</v>
      </c>
      <c r="S356" s="210">
        <v>0.00062</v>
      </c>
      <c r="T356" s="211">
        <f>S356*H356</f>
        <v>0.0155</v>
      </c>
      <c r="U356" s="39"/>
      <c r="V356" s="39"/>
      <c r="W356" s="39"/>
      <c r="X356" s="39"/>
      <c r="Y356" s="39"/>
      <c r="Z356" s="39"/>
      <c r="AA356" s="39"/>
      <c r="AB356" s="39"/>
      <c r="AC356" s="39"/>
      <c r="AD356" s="39"/>
      <c r="AE356" s="39"/>
      <c r="AR356" s="212" t="s">
        <v>227</v>
      </c>
      <c r="AT356" s="212" t="s">
        <v>132</v>
      </c>
      <c r="AU356" s="212" t="s">
        <v>138</v>
      </c>
      <c r="AY356" s="18" t="s">
        <v>130</v>
      </c>
      <c r="BE356" s="213">
        <f>IF(N356="základní",J356,0)</f>
        <v>0</v>
      </c>
      <c r="BF356" s="213">
        <f>IF(N356="snížená",J356,0)</f>
        <v>0</v>
      </c>
      <c r="BG356" s="213">
        <f>IF(N356="zákl. přenesená",J356,0)</f>
        <v>0</v>
      </c>
      <c r="BH356" s="213">
        <f>IF(N356="sníž. přenesená",J356,0)</f>
        <v>0</v>
      </c>
      <c r="BI356" s="213">
        <f>IF(N356="nulová",J356,0)</f>
        <v>0</v>
      </c>
      <c r="BJ356" s="18" t="s">
        <v>138</v>
      </c>
      <c r="BK356" s="213">
        <f>ROUND(I356*H356,0)</f>
        <v>0</v>
      </c>
      <c r="BL356" s="18" t="s">
        <v>227</v>
      </c>
      <c r="BM356" s="212" t="s">
        <v>589</v>
      </c>
    </row>
    <row r="357" s="13" customFormat="1">
      <c r="A357" s="13"/>
      <c r="B357" s="219"/>
      <c r="C357" s="220"/>
      <c r="D357" s="214" t="s">
        <v>142</v>
      </c>
      <c r="E357" s="221" t="s">
        <v>21</v>
      </c>
      <c r="F357" s="222" t="s">
        <v>590</v>
      </c>
      <c r="G357" s="220"/>
      <c r="H357" s="221" t="s">
        <v>21</v>
      </c>
      <c r="I357" s="223"/>
      <c r="J357" s="220"/>
      <c r="K357" s="220"/>
      <c r="L357" s="224"/>
      <c r="M357" s="225"/>
      <c r="N357" s="226"/>
      <c r="O357" s="226"/>
      <c r="P357" s="226"/>
      <c r="Q357" s="226"/>
      <c r="R357" s="226"/>
      <c r="S357" s="226"/>
      <c r="T357" s="227"/>
      <c r="U357" s="13"/>
      <c r="V357" s="13"/>
      <c r="W357" s="13"/>
      <c r="X357" s="13"/>
      <c r="Y357" s="13"/>
      <c r="Z357" s="13"/>
      <c r="AA357" s="13"/>
      <c r="AB357" s="13"/>
      <c r="AC357" s="13"/>
      <c r="AD357" s="13"/>
      <c r="AE357" s="13"/>
      <c r="AT357" s="228" t="s">
        <v>142</v>
      </c>
      <c r="AU357" s="228" t="s">
        <v>138</v>
      </c>
      <c r="AV357" s="13" t="s">
        <v>8</v>
      </c>
      <c r="AW357" s="13" t="s">
        <v>38</v>
      </c>
      <c r="AX357" s="13" t="s">
        <v>78</v>
      </c>
      <c r="AY357" s="228" t="s">
        <v>130</v>
      </c>
    </row>
    <row r="358" s="14" customFormat="1">
      <c r="A358" s="14"/>
      <c r="B358" s="229"/>
      <c r="C358" s="230"/>
      <c r="D358" s="214" t="s">
        <v>142</v>
      </c>
      <c r="E358" s="231" t="s">
        <v>21</v>
      </c>
      <c r="F358" s="232" t="s">
        <v>581</v>
      </c>
      <c r="G358" s="230"/>
      <c r="H358" s="233">
        <v>25</v>
      </c>
      <c r="I358" s="234"/>
      <c r="J358" s="230"/>
      <c r="K358" s="230"/>
      <c r="L358" s="235"/>
      <c r="M358" s="236"/>
      <c r="N358" s="237"/>
      <c r="O358" s="237"/>
      <c r="P358" s="237"/>
      <c r="Q358" s="237"/>
      <c r="R358" s="237"/>
      <c r="S358" s="237"/>
      <c r="T358" s="238"/>
      <c r="U358" s="14"/>
      <c r="V358" s="14"/>
      <c r="W358" s="14"/>
      <c r="X358" s="14"/>
      <c r="Y358" s="14"/>
      <c r="Z358" s="14"/>
      <c r="AA358" s="14"/>
      <c r="AB358" s="14"/>
      <c r="AC358" s="14"/>
      <c r="AD358" s="14"/>
      <c r="AE358" s="14"/>
      <c r="AT358" s="239" t="s">
        <v>142</v>
      </c>
      <c r="AU358" s="239" t="s">
        <v>138</v>
      </c>
      <c r="AV358" s="14" t="s">
        <v>138</v>
      </c>
      <c r="AW358" s="14" t="s">
        <v>38</v>
      </c>
      <c r="AX358" s="14" t="s">
        <v>78</v>
      </c>
      <c r="AY358" s="239" t="s">
        <v>130</v>
      </c>
    </row>
    <row r="359" s="15" customFormat="1">
      <c r="A359" s="15"/>
      <c r="B359" s="240"/>
      <c r="C359" s="241"/>
      <c r="D359" s="214" t="s">
        <v>142</v>
      </c>
      <c r="E359" s="242" t="s">
        <v>21</v>
      </c>
      <c r="F359" s="243" t="s">
        <v>145</v>
      </c>
      <c r="G359" s="241"/>
      <c r="H359" s="244">
        <v>25</v>
      </c>
      <c r="I359" s="245"/>
      <c r="J359" s="241"/>
      <c r="K359" s="241"/>
      <c r="L359" s="246"/>
      <c r="M359" s="247"/>
      <c r="N359" s="248"/>
      <c r="O359" s="248"/>
      <c r="P359" s="248"/>
      <c r="Q359" s="248"/>
      <c r="R359" s="248"/>
      <c r="S359" s="248"/>
      <c r="T359" s="249"/>
      <c r="U359" s="15"/>
      <c r="V359" s="15"/>
      <c r="W359" s="15"/>
      <c r="X359" s="15"/>
      <c r="Y359" s="15"/>
      <c r="Z359" s="15"/>
      <c r="AA359" s="15"/>
      <c r="AB359" s="15"/>
      <c r="AC359" s="15"/>
      <c r="AD359" s="15"/>
      <c r="AE359" s="15"/>
      <c r="AT359" s="250" t="s">
        <v>142</v>
      </c>
      <c r="AU359" s="250" t="s">
        <v>138</v>
      </c>
      <c r="AV359" s="15" t="s">
        <v>137</v>
      </c>
      <c r="AW359" s="15" t="s">
        <v>38</v>
      </c>
      <c r="AX359" s="15" t="s">
        <v>8</v>
      </c>
      <c r="AY359" s="250" t="s">
        <v>130</v>
      </c>
    </row>
    <row r="360" s="12" customFormat="1" ht="22.8" customHeight="1">
      <c r="A360" s="12"/>
      <c r="B360" s="185"/>
      <c r="C360" s="186"/>
      <c r="D360" s="187" t="s">
        <v>77</v>
      </c>
      <c r="E360" s="199" t="s">
        <v>591</v>
      </c>
      <c r="F360" s="199" t="s">
        <v>592</v>
      </c>
      <c r="G360" s="186"/>
      <c r="H360" s="186"/>
      <c r="I360" s="189"/>
      <c r="J360" s="200">
        <f>BK360</f>
        <v>0</v>
      </c>
      <c r="K360" s="186"/>
      <c r="L360" s="191"/>
      <c r="M360" s="192"/>
      <c r="N360" s="193"/>
      <c r="O360" s="193"/>
      <c r="P360" s="194">
        <f>SUM(P361:P363)</f>
        <v>0</v>
      </c>
      <c r="Q360" s="193"/>
      <c r="R360" s="194">
        <f>SUM(R361:R363)</f>
        <v>0</v>
      </c>
      <c r="S360" s="193"/>
      <c r="T360" s="195">
        <f>SUM(T361:T363)</f>
        <v>0</v>
      </c>
      <c r="U360" s="12"/>
      <c r="V360" s="12"/>
      <c r="W360" s="12"/>
      <c r="X360" s="12"/>
      <c r="Y360" s="12"/>
      <c r="Z360" s="12"/>
      <c r="AA360" s="12"/>
      <c r="AB360" s="12"/>
      <c r="AC360" s="12"/>
      <c r="AD360" s="12"/>
      <c r="AE360" s="12"/>
      <c r="AR360" s="196" t="s">
        <v>138</v>
      </c>
      <c r="AT360" s="197" t="s">
        <v>77</v>
      </c>
      <c r="AU360" s="197" t="s">
        <v>8</v>
      </c>
      <c r="AY360" s="196" t="s">
        <v>130</v>
      </c>
      <c r="BK360" s="198">
        <f>SUM(BK361:BK363)</f>
        <v>0</v>
      </c>
    </row>
    <row r="361" s="2" customFormat="1" ht="24.15" customHeight="1">
      <c r="A361" s="39"/>
      <c r="B361" s="40"/>
      <c r="C361" s="201" t="s">
        <v>593</v>
      </c>
      <c r="D361" s="201" t="s">
        <v>132</v>
      </c>
      <c r="E361" s="202" t="s">
        <v>42</v>
      </c>
      <c r="F361" s="203" t="s">
        <v>594</v>
      </c>
      <c r="G361" s="204" t="s">
        <v>21</v>
      </c>
      <c r="H361" s="205">
        <v>0</v>
      </c>
      <c r="I361" s="206"/>
      <c r="J361" s="207">
        <f>ROUND(I361*H361,0)</f>
        <v>0</v>
      </c>
      <c r="K361" s="203" t="s">
        <v>21</v>
      </c>
      <c r="L361" s="45"/>
      <c r="M361" s="208" t="s">
        <v>21</v>
      </c>
      <c r="N361" s="209" t="s">
        <v>50</v>
      </c>
      <c r="O361" s="85"/>
      <c r="P361" s="210">
        <f>O361*H361</f>
        <v>0</v>
      </c>
      <c r="Q361" s="210">
        <v>0</v>
      </c>
      <c r="R361" s="210">
        <f>Q361*H361</f>
        <v>0</v>
      </c>
      <c r="S361" s="210">
        <v>0</v>
      </c>
      <c r="T361" s="211">
        <f>S361*H361</f>
        <v>0</v>
      </c>
      <c r="U361" s="39"/>
      <c r="V361" s="39"/>
      <c r="W361" s="39"/>
      <c r="X361" s="39"/>
      <c r="Y361" s="39"/>
      <c r="Z361" s="39"/>
      <c r="AA361" s="39"/>
      <c r="AB361" s="39"/>
      <c r="AC361" s="39"/>
      <c r="AD361" s="39"/>
      <c r="AE361" s="39"/>
      <c r="AR361" s="212" t="s">
        <v>227</v>
      </c>
      <c r="AT361" s="212" t="s">
        <v>132</v>
      </c>
      <c r="AU361" s="212" t="s">
        <v>138</v>
      </c>
      <c r="AY361" s="18" t="s">
        <v>130</v>
      </c>
      <c r="BE361" s="213">
        <f>IF(N361="základní",J361,0)</f>
        <v>0</v>
      </c>
      <c r="BF361" s="213">
        <f>IF(N361="snížená",J361,0)</f>
        <v>0</v>
      </c>
      <c r="BG361" s="213">
        <f>IF(N361="zákl. přenesená",J361,0)</f>
        <v>0</v>
      </c>
      <c r="BH361" s="213">
        <f>IF(N361="sníž. přenesená",J361,0)</f>
        <v>0</v>
      </c>
      <c r="BI361" s="213">
        <f>IF(N361="nulová",J361,0)</f>
        <v>0</v>
      </c>
      <c r="BJ361" s="18" t="s">
        <v>138</v>
      </c>
      <c r="BK361" s="213">
        <f>ROUND(I361*H361,0)</f>
        <v>0</v>
      </c>
      <c r="BL361" s="18" t="s">
        <v>227</v>
      </c>
      <c r="BM361" s="212" t="s">
        <v>595</v>
      </c>
    </row>
    <row r="362" s="2" customFormat="1" ht="14.4" customHeight="1">
      <c r="A362" s="39"/>
      <c r="B362" s="40"/>
      <c r="C362" s="201" t="s">
        <v>596</v>
      </c>
      <c r="D362" s="201" t="s">
        <v>132</v>
      </c>
      <c r="E362" s="202" t="s">
        <v>597</v>
      </c>
      <c r="F362" s="203" t="s">
        <v>598</v>
      </c>
      <c r="G362" s="204" t="s">
        <v>383</v>
      </c>
      <c r="H362" s="205">
        <v>2</v>
      </c>
      <c r="I362" s="206"/>
      <c r="J362" s="207">
        <f>ROUND(I362*H362,0)</f>
        <v>0</v>
      </c>
      <c r="K362" s="203" t="s">
        <v>21</v>
      </c>
      <c r="L362" s="45"/>
      <c r="M362" s="208" t="s">
        <v>21</v>
      </c>
      <c r="N362" s="209" t="s">
        <v>50</v>
      </c>
      <c r="O362" s="85"/>
      <c r="P362" s="210">
        <f>O362*H362</f>
        <v>0</v>
      </c>
      <c r="Q362" s="210">
        <v>0</v>
      </c>
      <c r="R362" s="210">
        <f>Q362*H362</f>
        <v>0</v>
      </c>
      <c r="S362" s="210">
        <v>0</v>
      </c>
      <c r="T362" s="211">
        <f>S362*H362</f>
        <v>0</v>
      </c>
      <c r="U362" s="39"/>
      <c r="V362" s="39"/>
      <c r="W362" s="39"/>
      <c r="X362" s="39"/>
      <c r="Y362" s="39"/>
      <c r="Z362" s="39"/>
      <c r="AA362" s="39"/>
      <c r="AB362" s="39"/>
      <c r="AC362" s="39"/>
      <c r="AD362" s="39"/>
      <c r="AE362" s="39"/>
      <c r="AR362" s="212" t="s">
        <v>227</v>
      </c>
      <c r="AT362" s="212" t="s">
        <v>132</v>
      </c>
      <c r="AU362" s="212" t="s">
        <v>138</v>
      </c>
      <c r="AY362" s="18" t="s">
        <v>130</v>
      </c>
      <c r="BE362" s="213">
        <f>IF(N362="základní",J362,0)</f>
        <v>0</v>
      </c>
      <c r="BF362" s="213">
        <f>IF(N362="snížená",J362,0)</f>
        <v>0</v>
      </c>
      <c r="BG362" s="213">
        <f>IF(N362="zákl. přenesená",J362,0)</f>
        <v>0</v>
      </c>
      <c r="BH362" s="213">
        <f>IF(N362="sníž. přenesená",J362,0)</f>
        <v>0</v>
      </c>
      <c r="BI362" s="213">
        <f>IF(N362="nulová",J362,0)</f>
        <v>0</v>
      </c>
      <c r="BJ362" s="18" t="s">
        <v>138</v>
      </c>
      <c r="BK362" s="213">
        <f>ROUND(I362*H362,0)</f>
        <v>0</v>
      </c>
      <c r="BL362" s="18" t="s">
        <v>227</v>
      </c>
      <c r="BM362" s="212" t="s">
        <v>599</v>
      </c>
    </row>
    <row r="363" s="2" customFormat="1" ht="37.8" customHeight="1">
      <c r="A363" s="39"/>
      <c r="B363" s="40"/>
      <c r="C363" s="201" t="s">
        <v>600</v>
      </c>
      <c r="D363" s="201" t="s">
        <v>132</v>
      </c>
      <c r="E363" s="202" t="s">
        <v>601</v>
      </c>
      <c r="F363" s="203" t="s">
        <v>602</v>
      </c>
      <c r="G363" s="204" t="s">
        <v>383</v>
      </c>
      <c r="H363" s="205">
        <v>2</v>
      </c>
      <c r="I363" s="206"/>
      <c r="J363" s="207">
        <f>ROUND(I363*H363,0)</f>
        <v>0</v>
      </c>
      <c r="K363" s="203" t="s">
        <v>21</v>
      </c>
      <c r="L363" s="45"/>
      <c r="M363" s="208" t="s">
        <v>21</v>
      </c>
      <c r="N363" s="209" t="s">
        <v>50</v>
      </c>
      <c r="O363" s="85"/>
      <c r="P363" s="210">
        <f>O363*H363</f>
        <v>0</v>
      </c>
      <c r="Q363" s="210">
        <v>0</v>
      </c>
      <c r="R363" s="210">
        <f>Q363*H363</f>
        <v>0</v>
      </c>
      <c r="S363" s="210">
        <v>0</v>
      </c>
      <c r="T363" s="211">
        <f>S363*H363</f>
        <v>0</v>
      </c>
      <c r="U363" s="39"/>
      <c r="V363" s="39"/>
      <c r="W363" s="39"/>
      <c r="X363" s="39"/>
      <c r="Y363" s="39"/>
      <c r="Z363" s="39"/>
      <c r="AA363" s="39"/>
      <c r="AB363" s="39"/>
      <c r="AC363" s="39"/>
      <c r="AD363" s="39"/>
      <c r="AE363" s="39"/>
      <c r="AR363" s="212" t="s">
        <v>227</v>
      </c>
      <c r="AT363" s="212" t="s">
        <v>132</v>
      </c>
      <c r="AU363" s="212" t="s">
        <v>138</v>
      </c>
      <c r="AY363" s="18" t="s">
        <v>130</v>
      </c>
      <c r="BE363" s="213">
        <f>IF(N363="základní",J363,0)</f>
        <v>0</v>
      </c>
      <c r="BF363" s="213">
        <f>IF(N363="snížená",J363,0)</f>
        <v>0</v>
      </c>
      <c r="BG363" s="213">
        <f>IF(N363="zákl. přenesená",J363,0)</f>
        <v>0</v>
      </c>
      <c r="BH363" s="213">
        <f>IF(N363="sníž. přenesená",J363,0)</f>
        <v>0</v>
      </c>
      <c r="BI363" s="213">
        <f>IF(N363="nulová",J363,0)</f>
        <v>0</v>
      </c>
      <c r="BJ363" s="18" t="s">
        <v>138</v>
      </c>
      <c r="BK363" s="213">
        <f>ROUND(I363*H363,0)</f>
        <v>0</v>
      </c>
      <c r="BL363" s="18" t="s">
        <v>227</v>
      </c>
      <c r="BM363" s="212" t="s">
        <v>603</v>
      </c>
    </row>
    <row r="364" s="12" customFormat="1" ht="22.8" customHeight="1">
      <c r="A364" s="12"/>
      <c r="B364" s="185"/>
      <c r="C364" s="186"/>
      <c r="D364" s="187" t="s">
        <v>77</v>
      </c>
      <c r="E364" s="199" t="s">
        <v>604</v>
      </c>
      <c r="F364" s="199" t="s">
        <v>605</v>
      </c>
      <c r="G364" s="186"/>
      <c r="H364" s="186"/>
      <c r="I364" s="189"/>
      <c r="J364" s="200">
        <f>BK364</f>
        <v>0</v>
      </c>
      <c r="K364" s="186"/>
      <c r="L364" s="191"/>
      <c r="M364" s="192"/>
      <c r="N364" s="193"/>
      <c r="O364" s="193"/>
      <c r="P364" s="194">
        <f>SUM(P365:P382)</f>
        <v>0</v>
      </c>
      <c r="Q364" s="193"/>
      <c r="R364" s="194">
        <f>SUM(R365:R382)</f>
        <v>2.7484964499999998</v>
      </c>
      <c r="S364" s="193"/>
      <c r="T364" s="195">
        <f>SUM(T365:T382)</f>
        <v>0</v>
      </c>
      <c r="U364" s="12"/>
      <c r="V364" s="12"/>
      <c r="W364" s="12"/>
      <c r="X364" s="12"/>
      <c r="Y364" s="12"/>
      <c r="Z364" s="12"/>
      <c r="AA364" s="12"/>
      <c r="AB364" s="12"/>
      <c r="AC364" s="12"/>
      <c r="AD364" s="12"/>
      <c r="AE364" s="12"/>
      <c r="AR364" s="196" t="s">
        <v>138</v>
      </c>
      <c r="AT364" s="197" t="s">
        <v>77</v>
      </c>
      <c r="AU364" s="197" t="s">
        <v>8</v>
      </c>
      <c r="AY364" s="196" t="s">
        <v>130</v>
      </c>
      <c r="BK364" s="198">
        <f>SUM(BK365:BK382)</f>
        <v>0</v>
      </c>
    </row>
    <row r="365" s="2" customFormat="1" ht="37.8" customHeight="1">
      <c r="A365" s="39"/>
      <c r="B365" s="40"/>
      <c r="C365" s="201" t="s">
        <v>606</v>
      </c>
      <c r="D365" s="201" t="s">
        <v>132</v>
      </c>
      <c r="E365" s="202" t="s">
        <v>607</v>
      </c>
      <c r="F365" s="203" t="s">
        <v>608</v>
      </c>
      <c r="G365" s="204" t="s">
        <v>135</v>
      </c>
      <c r="H365" s="205">
        <v>2.3069999999999999</v>
      </c>
      <c r="I365" s="206"/>
      <c r="J365" s="207">
        <f>ROUND(I365*H365,0)</f>
        <v>0</v>
      </c>
      <c r="K365" s="203" t="s">
        <v>136</v>
      </c>
      <c r="L365" s="45"/>
      <c r="M365" s="208" t="s">
        <v>21</v>
      </c>
      <c r="N365" s="209" t="s">
        <v>50</v>
      </c>
      <c r="O365" s="85"/>
      <c r="P365" s="210">
        <f>O365*H365</f>
        <v>0</v>
      </c>
      <c r="Q365" s="210">
        <v>0.00108</v>
      </c>
      <c r="R365" s="210">
        <f>Q365*H365</f>
        <v>0.0024915599999999999</v>
      </c>
      <c r="S365" s="210">
        <v>0</v>
      </c>
      <c r="T365" s="211">
        <f>S365*H365</f>
        <v>0</v>
      </c>
      <c r="U365" s="39"/>
      <c r="V365" s="39"/>
      <c r="W365" s="39"/>
      <c r="X365" s="39"/>
      <c r="Y365" s="39"/>
      <c r="Z365" s="39"/>
      <c r="AA365" s="39"/>
      <c r="AB365" s="39"/>
      <c r="AC365" s="39"/>
      <c r="AD365" s="39"/>
      <c r="AE365" s="39"/>
      <c r="AR365" s="212" t="s">
        <v>227</v>
      </c>
      <c r="AT365" s="212" t="s">
        <v>132</v>
      </c>
      <c r="AU365" s="212" t="s">
        <v>138</v>
      </c>
      <c r="AY365" s="18" t="s">
        <v>130</v>
      </c>
      <c r="BE365" s="213">
        <f>IF(N365="základní",J365,0)</f>
        <v>0</v>
      </c>
      <c r="BF365" s="213">
        <f>IF(N365="snížená",J365,0)</f>
        <v>0</v>
      </c>
      <c r="BG365" s="213">
        <f>IF(N365="zákl. přenesená",J365,0)</f>
        <v>0</v>
      </c>
      <c r="BH365" s="213">
        <f>IF(N365="sníž. přenesená",J365,0)</f>
        <v>0</v>
      </c>
      <c r="BI365" s="213">
        <f>IF(N365="nulová",J365,0)</f>
        <v>0</v>
      </c>
      <c r="BJ365" s="18" t="s">
        <v>138</v>
      </c>
      <c r="BK365" s="213">
        <f>ROUND(I365*H365,0)</f>
        <v>0</v>
      </c>
      <c r="BL365" s="18" t="s">
        <v>227</v>
      </c>
      <c r="BM365" s="212" t="s">
        <v>609</v>
      </c>
    </row>
    <row r="366" s="2" customFormat="1">
      <c r="A366" s="39"/>
      <c r="B366" s="40"/>
      <c r="C366" s="41"/>
      <c r="D366" s="214" t="s">
        <v>140</v>
      </c>
      <c r="E366" s="41"/>
      <c r="F366" s="215" t="s">
        <v>610</v>
      </c>
      <c r="G366" s="41"/>
      <c r="H366" s="41"/>
      <c r="I366" s="216"/>
      <c r="J366" s="41"/>
      <c r="K366" s="41"/>
      <c r="L366" s="45"/>
      <c r="M366" s="217"/>
      <c r="N366" s="218"/>
      <c r="O366" s="85"/>
      <c r="P366" s="85"/>
      <c r="Q366" s="85"/>
      <c r="R366" s="85"/>
      <c r="S366" s="85"/>
      <c r="T366" s="86"/>
      <c r="U366" s="39"/>
      <c r="V366" s="39"/>
      <c r="W366" s="39"/>
      <c r="X366" s="39"/>
      <c r="Y366" s="39"/>
      <c r="Z366" s="39"/>
      <c r="AA366" s="39"/>
      <c r="AB366" s="39"/>
      <c r="AC366" s="39"/>
      <c r="AD366" s="39"/>
      <c r="AE366" s="39"/>
      <c r="AT366" s="18" t="s">
        <v>140</v>
      </c>
      <c r="AU366" s="18" t="s">
        <v>138</v>
      </c>
    </row>
    <row r="367" s="2" customFormat="1" ht="37.8" customHeight="1">
      <c r="A367" s="39"/>
      <c r="B367" s="40"/>
      <c r="C367" s="201" t="s">
        <v>611</v>
      </c>
      <c r="D367" s="201" t="s">
        <v>132</v>
      </c>
      <c r="E367" s="202" t="s">
        <v>612</v>
      </c>
      <c r="F367" s="203" t="s">
        <v>613</v>
      </c>
      <c r="G367" s="204" t="s">
        <v>182</v>
      </c>
      <c r="H367" s="205">
        <v>92.263000000000005</v>
      </c>
      <c r="I367" s="206"/>
      <c r="J367" s="207">
        <f>ROUND(I367*H367,0)</f>
        <v>0</v>
      </c>
      <c r="K367" s="203" t="s">
        <v>136</v>
      </c>
      <c r="L367" s="45"/>
      <c r="M367" s="208" t="s">
        <v>21</v>
      </c>
      <c r="N367" s="209" t="s">
        <v>50</v>
      </c>
      <c r="O367" s="85"/>
      <c r="P367" s="210">
        <f>O367*H367</f>
        <v>0</v>
      </c>
      <c r="Q367" s="210">
        <v>0.015740000000000001</v>
      </c>
      <c r="R367" s="210">
        <f>Q367*H367</f>
        <v>1.4522196200000002</v>
      </c>
      <c r="S367" s="210">
        <v>0</v>
      </c>
      <c r="T367" s="211">
        <f>S367*H367</f>
        <v>0</v>
      </c>
      <c r="U367" s="39"/>
      <c r="V367" s="39"/>
      <c r="W367" s="39"/>
      <c r="X367" s="39"/>
      <c r="Y367" s="39"/>
      <c r="Z367" s="39"/>
      <c r="AA367" s="39"/>
      <c r="AB367" s="39"/>
      <c r="AC367" s="39"/>
      <c r="AD367" s="39"/>
      <c r="AE367" s="39"/>
      <c r="AR367" s="212" t="s">
        <v>227</v>
      </c>
      <c r="AT367" s="212" t="s">
        <v>132</v>
      </c>
      <c r="AU367" s="212" t="s">
        <v>138</v>
      </c>
      <c r="AY367" s="18" t="s">
        <v>130</v>
      </c>
      <c r="BE367" s="213">
        <f>IF(N367="základní",J367,0)</f>
        <v>0</v>
      </c>
      <c r="BF367" s="213">
        <f>IF(N367="snížená",J367,0)</f>
        <v>0</v>
      </c>
      <c r="BG367" s="213">
        <f>IF(N367="zákl. přenesená",J367,0)</f>
        <v>0</v>
      </c>
      <c r="BH367" s="213">
        <f>IF(N367="sníž. přenesená",J367,0)</f>
        <v>0</v>
      </c>
      <c r="BI367" s="213">
        <f>IF(N367="nulová",J367,0)</f>
        <v>0</v>
      </c>
      <c r="BJ367" s="18" t="s">
        <v>138</v>
      </c>
      <c r="BK367" s="213">
        <f>ROUND(I367*H367,0)</f>
        <v>0</v>
      </c>
      <c r="BL367" s="18" t="s">
        <v>227</v>
      </c>
      <c r="BM367" s="212" t="s">
        <v>614</v>
      </c>
    </row>
    <row r="368" s="2" customFormat="1">
      <c r="A368" s="39"/>
      <c r="B368" s="40"/>
      <c r="C368" s="41"/>
      <c r="D368" s="214" t="s">
        <v>140</v>
      </c>
      <c r="E368" s="41"/>
      <c r="F368" s="215" t="s">
        <v>615</v>
      </c>
      <c r="G368" s="41"/>
      <c r="H368" s="41"/>
      <c r="I368" s="216"/>
      <c r="J368" s="41"/>
      <c r="K368" s="41"/>
      <c r="L368" s="45"/>
      <c r="M368" s="217"/>
      <c r="N368" s="218"/>
      <c r="O368" s="85"/>
      <c r="P368" s="85"/>
      <c r="Q368" s="85"/>
      <c r="R368" s="85"/>
      <c r="S368" s="85"/>
      <c r="T368" s="86"/>
      <c r="U368" s="39"/>
      <c r="V368" s="39"/>
      <c r="W368" s="39"/>
      <c r="X368" s="39"/>
      <c r="Y368" s="39"/>
      <c r="Z368" s="39"/>
      <c r="AA368" s="39"/>
      <c r="AB368" s="39"/>
      <c r="AC368" s="39"/>
      <c r="AD368" s="39"/>
      <c r="AE368" s="39"/>
      <c r="AT368" s="18" t="s">
        <v>140</v>
      </c>
      <c r="AU368" s="18" t="s">
        <v>138</v>
      </c>
    </row>
    <row r="369" s="13" customFormat="1">
      <c r="A369" s="13"/>
      <c r="B369" s="219"/>
      <c r="C369" s="220"/>
      <c r="D369" s="214" t="s">
        <v>142</v>
      </c>
      <c r="E369" s="221" t="s">
        <v>21</v>
      </c>
      <c r="F369" s="222" t="s">
        <v>616</v>
      </c>
      <c r="G369" s="220"/>
      <c r="H369" s="221" t="s">
        <v>21</v>
      </c>
      <c r="I369" s="223"/>
      <c r="J369" s="220"/>
      <c r="K369" s="220"/>
      <c r="L369" s="224"/>
      <c r="M369" s="225"/>
      <c r="N369" s="226"/>
      <c r="O369" s="226"/>
      <c r="P369" s="226"/>
      <c r="Q369" s="226"/>
      <c r="R369" s="226"/>
      <c r="S369" s="226"/>
      <c r="T369" s="227"/>
      <c r="U369" s="13"/>
      <c r="V369" s="13"/>
      <c r="W369" s="13"/>
      <c r="X369" s="13"/>
      <c r="Y369" s="13"/>
      <c r="Z369" s="13"/>
      <c r="AA369" s="13"/>
      <c r="AB369" s="13"/>
      <c r="AC369" s="13"/>
      <c r="AD369" s="13"/>
      <c r="AE369" s="13"/>
      <c r="AT369" s="228" t="s">
        <v>142</v>
      </c>
      <c r="AU369" s="228" t="s">
        <v>138</v>
      </c>
      <c r="AV369" s="13" t="s">
        <v>8</v>
      </c>
      <c r="AW369" s="13" t="s">
        <v>38</v>
      </c>
      <c r="AX369" s="13" t="s">
        <v>78</v>
      </c>
      <c r="AY369" s="228" t="s">
        <v>130</v>
      </c>
    </row>
    <row r="370" s="14" customFormat="1">
      <c r="A370" s="14"/>
      <c r="B370" s="229"/>
      <c r="C370" s="230"/>
      <c r="D370" s="214" t="s">
        <v>142</v>
      </c>
      <c r="E370" s="231" t="s">
        <v>21</v>
      </c>
      <c r="F370" s="232" t="s">
        <v>617</v>
      </c>
      <c r="G370" s="230"/>
      <c r="H370" s="233">
        <v>92.263000000000005</v>
      </c>
      <c r="I370" s="234"/>
      <c r="J370" s="230"/>
      <c r="K370" s="230"/>
      <c r="L370" s="235"/>
      <c r="M370" s="236"/>
      <c r="N370" s="237"/>
      <c r="O370" s="237"/>
      <c r="P370" s="237"/>
      <c r="Q370" s="237"/>
      <c r="R370" s="237"/>
      <c r="S370" s="237"/>
      <c r="T370" s="238"/>
      <c r="U370" s="14"/>
      <c r="V370" s="14"/>
      <c r="W370" s="14"/>
      <c r="X370" s="14"/>
      <c r="Y370" s="14"/>
      <c r="Z370" s="14"/>
      <c r="AA370" s="14"/>
      <c r="AB370" s="14"/>
      <c r="AC370" s="14"/>
      <c r="AD370" s="14"/>
      <c r="AE370" s="14"/>
      <c r="AT370" s="239" t="s">
        <v>142</v>
      </c>
      <c r="AU370" s="239" t="s">
        <v>138</v>
      </c>
      <c r="AV370" s="14" t="s">
        <v>138</v>
      </c>
      <c r="AW370" s="14" t="s">
        <v>38</v>
      </c>
      <c r="AX370" s="14" t="s">
        <v>78</v>
      </c>
      <c r="AY370" s="239" t="s">
        <v>130</v>
      </c>
    </row>
    <row r="371" s="15" customFormat="1">
      <c r="A371" s="15"/>
      <c r="B371" s="240"/>
      <c r="C371" s="241"/>
      <c r="D371" s="214" t="s">
        <v>142</v>
      </c>
      <c r="E371" s="242" t="s">
        <v>21</v>
      </c>
      <c r="F371" s="243" t="s">
        <v>145</v>
      </c>
      <c r="G371" s="241"/>
      <c r="H371" s="244">
        <v>92.263000000000005</v>
      </c>
      <c r="I371" s="245"/>
      <c r="J371" s="241"/>
      <c r="K371" s="241"/>
      <c r="L371" s="246"/>
      <c r="M371" s="247"/>
      <c r="N371" s="248"/>
      <c r="O371" s="248"/>
      <c r="P371" s="248"/>
      <c r="Q371" s="248"/>
      <c r="R371" s="248"/>
      <c r="S371" s="248"/>
      <c r="T371" s="249"/>
      <c r="U371" s="15"/>
      <c r="V371" s="15"/>
      <c r="W371" s="15"/>
      <c r="X371" s="15"/>
      <c r="Y371" s="15"/>
      <c r="Z371" s="15"/>
      <c r="AA371" s="15"/>
      <c r="AB371" s="15"/>
      <c r="AC371" s="15"/>
      <c r="AD371" s="15"/>
      <c r="AE371" s="15"/>
      <c r="AT371" s="250" t="s">
        <v>142</v>
      </c>
      <c r="AU371" s="250" t="s">
        <v>138</v>
      </c>
      <c r="AV371" s="15" t="s">
        <v>137</v>
      </c>
      <c r="AW371" s="15" t="s">
        <v>38</v>
      </c>
      <c r="AX371" s="15" t="s">
        <v>8</v>
      </c>
      <c r="AY371" s="250" t="s">
        <v>130</v>
      </c>
    </row>
    <row r="372" s="2" customFormat="1" ht="24.15" customHeight="1">
      <c r="A372" s="39"/>
      <c r="B372" s="40"/>
      <c r="C372" s="201" t="s">
        <v>618</v>
      </c>
      <c r="D372" s="201" t="s">
        <v>132</v>
      </c>
      <c r="E372" s="202" t="s">
        <v>619</v>
      </c>
      <c r="F372" s="203" t="s">
        <v>620</v>
      </c>
      <c r="G372" s="204" t="s">
        <v>182</v>
      </c>
      <c r="H372" s="205">
        <v>92.263000000000005</v>
      </c>
      <c r="I372" s="206"/>
      <c r="J372" s="207">
        <f>ROUND(I372*H372,0)</f>
        <v>0</v>
      </c>
      <c r="K372" s="203" t="s">
        <v>136</v>
      </c>
      <c r="L372" s="45"/>
      <c r="M372" s="208" t="s">
        <v>21</v>
      </c>
      <c r="N372" s="209" t="s">
        <v>50</v>
      </c>
      <c r="O372" s="85"/>
      <c r="P372" s="210">
        <f>O372*H372</f>
        <v>0</v>
      </c>
      <c r="Q372" s="210">
        <v>0</v>
      </c>
      <c r="R372" s="210">
        <f>Q372*H372</f>
        <v>0</v>
      </c>
      <c r="S372" s="210">
        <v>0</v>
      </c>
      <c r="T372" s="211">
        <f>S372*H372</f>
        <v>0</v>
      </c>
      <c r="U372" s="39"/>
      <c r="V372" s="39"/>
      <c r="W372" s="39"/>
      <c r="X372" s="39"/>
      <c r="Y372" s="39"/>
      <c r="Z372" s="39"/>
      <c r="AA372" s="39"/>
      <c r="AB372" s="39"/>
      <c r="AC372" s="39"/>
      <c r="AD372" s="39"/>
      <c r="AE372" s="39"/>
      <c r="AR372" s="212" t="s">
        <v>227</v>
      </c>
      <c r="AT372" s="212" t="s">
        <v>132</v>
      </c>
      <c r="AU372" s="212" t="s">
        <v>138</v>
      </c>
      <c r="AY372" s="18" t="s">
        <v>130</v>
      </c>
      <c r="BE372" s="213">
        <f>IF(N372="základní",J372,0)</f>
        <v>0</v>
      </c>
      <c r="BF372" s="213">
        <f>IF(N372="snížená",J372,0)</f>
        <v>0</v>
      </c>
      <c r="BG372" s="213">
        <f>IF(N372="zákl. přenesená",J372,0)</f>
        <v>0</v>
      </c>
      <c r="BH372" s="213">
        <f>IF(N372="sníž. přenesená",J372,0)</f>
        <v>0</v>
      </c>
      <c r="BI372" s="213">
        <f>IF(N372="nulová",J372,0)</f>
        <v>0</v>
      </c>
      <c r="BJ372" s="18" t="s">
        <v>138</v>
      </c>
      <c r="BK372" s="213">
        <f>ROUND(I372*H372,0)</f>
        <v>0</v>
      </c>
      <c r="BL372" s="18" t="s">
        <v>227</v>
      </c>
      <c r="BM372" s="212" t="s">
        <v>621</v>
      </c>
    </row>
    <row r="373" s="2" customFormat="1">
      <c r="A373" s="39"/>
      <c r="B373" s="40"/>
      <c r="C373" s="41"/>
      <c r="D373" s="214" t="s">
        <v>140</v>
      </c>
      <c r="E373" s="41"/>
      <c r="F373" s="215" t="s">
        <v>622</v>
      </c>
      <c r="G373" s="41"/>
      <c r="H373" s="41"/>
      <c r="I373" s="216"/>
      <c r="J373" s="41"/>
      <c r="K373" s="41"/>
      <c r="L373" s="45"/>
      <c r="M373" s="217"/>
      <c r="N373" s="218"/>
      <c r="O373" s="85"/>
      <c r="P373" s="85"/>
      <c r="Q373" s="85"/>
      <c r="R373" s="85"/>
      <c r="S373" s="85"/>
      <c r="T373" s="86"/>
      <c r="U373" s="39"/>
      <c r="V373" s="39"/>
      <c r="W373" s="39"/>
      <c r="X373" s="39"/>
      <c r="Y373" s="39"/>
      <c r="Z373" s="39"/>
      <c r="AA373" s="39"/>
      <c r="AB373" s="39"/>
      <c r="AC373" s="39"/>
      <c r="AD373" s="39"/>
      <c r="AE373" s="39"/>
      <c r="AT373" s="18" t="s">
        <v>140</v>
      </c>
      <c r="AU373" s="18" t="s">
        <v>138</v>
      </c>
    </row>
    <row r="374" s="2" customFormat="1" ht="14.4" customHeight="1">
      <c r="A374" s="39"/>
      <c r="B374" s="40"/>
      <c r="C374" s="251" t="s">
        <v>623</v>
      </c>
      <c r="D374" s="251" t="s">
        <v>173</v>
      </c>
      <c r="E374" s="252" t="s">
        <v>624</v>
      </c>
      <c r="F374" s="253" t="s">
        <v>625</v>
      </c>
      <c r="G374" s="254" t="s">
        <v>135</v>
      </c>
      <c r="H374" s="255">
        <v>2.3069999999999999</v>
      </c>
      <c r="I374" s="256"/>
      <c r="J374" s="257">
        <f>ROUND(I374*H374,0)</f>
        <v>0</v>
      </c>
      <c r="K374" s="253" t="s">
        <v>136</v>
      </c>
      <c r="L374" s="258"/>
      <c r="M374" s="259" t="s">
        <v>21</v>
      </c>
      <c r="N374" s="260" t="s">
        <v>50</v>
      </c>
      <c r="O374" s="85"/>
      <c r="P374" s="210">
        <f>O374*H374</f>
        <v>0</v>
      </c>
      <c r="Q374" s="210">
        <v>0.55000000000000004</v>
      </c>
      <c r="R374" s="210">
        <f>Q374*H374</f>
        <v>1.26885</v>
      </c>
      <c r="S374" s="210">
        <v>0</v>
      </c>
      <c r="T374" s="211">
        <f>S374*H374</f>
        <v>0</v>
      </c>
      <c r="U374" s="39"/>
      <c r="V374" s="39"/>
      <c r="W374" s="39"/>
      <c r="X374" s="39"/>
      <c r="Y374" s="39"/>
      <c r="Z374" s="39"/>
      <c r="AA374" s="39"/>
      <c r="AB374" s="39"/>
      <c r="AC374" s="39"/>
      <c r="AD374" s="39"/>
      <c r="AE374" s="39"/>
      <c r="AR374" s="212" t="s">
        <v>319</v>
      </c>
      <c r="AT374" s="212" t="s">
        <v>173</v>
      </c>
      <c r="AU374" s="212" t="s">
        <v>138</v>
      </c>
      <c r="AY374" s="18" t="s">
        <v>130</v>
      </c>
      <c r="BE374" s="213">
        <f>IF(N374="základní",J374,0)</f>
        <v>0</v>
      </c>
      <c r="BF374" s="213">
        <f>IF(N374="snížená",J374,0)</f>
        <v>0</v>
      </c>
      <c r="BG374" s="213">
        <f>IF(N374="zákl. přenesená",J374,0)</f>
        <v>0</v>
      </c>
      <c r="BH374" s="213">
        <f>IF(N374="sníž. přenesená",J374,0)</f>
        <v>0</v>
      </c>
      <c r="BI374" s="213">
        <f>IF(N374="nulová",J374,0)</f>
        <v>0</v>
      </c>
      <c r="BJ374" s="18" t="s">
        <v>138</v>
      </c>
      <c r="BK374" s="213">
        <f>ROUND(I374*H374,0)</f>
        <v>0</v>
      </c>
      <c r="BL374" s="18" t="s">
        <v>227</v>
      </c>
      <c r="BM374" s="212" t="s">
        <v>626</v>
      </c>
    </row>
    <row r="375" s="14" customFormat="1">
      <c r="A375" s="14"/>
      <c r="B375" s="229"/>
      <c r="C375" s="230"/>
      <c r="D375" s="214" t="s">
        <v>142</v>
      </c>
      <c r="E375" s="231" t="s">
        <v>21</v>
      </c>
      <c r="F375" s="232" t="s">
        <v>627</v>
      </c>
      <c r="G375" s="230"/>
      <c r="H375" s="233">
        <v>2.3069999999999999</v>
      </c>
      <c r="I375" s="234"/>
      <c r="J375" s="230"/>
      <c r="K375" s="230"/>
      <c r="L375" s="235"/>
      <c r="M375" s="236"/>
      <c r="N375" s="237"/>
      <c r="O375" s="237"/>
      <c r="P375" s="237"/>
      <c r="Q375" s="237"/>
      <c r="R375" s="237"/>
      <c r="S375" s="237"/>
      <c r="T375" s="238"/>
      <c r="U375" s="14"/>
      <c r="V375" s="14"/>
      <c r="W375" s="14"/>
      <c r="X375" s="14"/>
      <c r="Y375" s="14"/>
      <c r="Z375" s="14"/>
      <c r="AA375" s="14"/>
      <c r="AB375" s="14"/>
      <c r="AC375" s="14"/>
      <c r="AD375" s="14"/>
      <c r="AE375" s="14"/>
      <c r="AT375" s="239" t="s">
        <v>142</v>
      </c>
      <c r="AU375" s="239" t="s">
        <v>138</v>
      </c>
      <c r="AV375" s="14" t="s">
        <v>138</v>
      </c>
      <c r="AW375" s="14" t="s">
        <v>38</v>
      </c>
      <c r="AX375" s="14" t="s">
        <v>78</v>
      </c>
      <c r="AY375" s="239" t="s">
        <v>130</v>
      </c>
    </row>
    <row r="376" s="15" customFormat="1">
      <c r="A376" s="15"/>
      <c r="B376" s="240"/>
      <c r="C376" s="241"/>
      <c r="D376" s="214" t="s">
        <v>142</v>
      </c>
      <c r="E376" s="242" t="s">
        <v>21</v>
      </c>
      <c r="F376" s="243" t="s">
        <v>145</v>
      </c>
      <c r="G376" s="241"/>
      <c r="H376" s="244">
        <v>2.3069999999999999</v>
      </c>
      <c r="I376" s="245"/>
      <c r="J376" s="241"/>
      <c r="K376" s="241"/>
      <c r="L376" s="246"/>
      <c r="M376" s="247"/>
      <c r="N376" s="248"/>
      <c r="O376" s="248"/>
      <c r="P376" s="248"/>
      <c r="Q376" s="248"/>
      <c r="R376" s="248"/>
      <c r="S376" s="248"/>
      <c r="T376" s="249"/>
      <c r="U376" s="15"/>
      <c r="V376" s="15"/>
      <c r="W376" s="15"/>
      <c r="X376" s="15"/>
      <c r="Y376" s="15"/>
      <c r="Z376" s="15"/>
      <c r="AA376" s="15"/>
      <c r="AB376" s="15"/>
      <c r="AC376" s="15"/>
      <c r="AD376" s="15"/>
      <c r="AE376" s="15"/>
      <c r="AT376" s="250" t="s">
        <v>142</v>
      </c>
      <c r="AU376" s="250" t="s">
        <v>138</v>
      </c>
      <c r="AV376" s="15" t="s">
        <v>137</v>
      </c>
      <c r="AW376" s="15" t="s">
        <v>38</v>
      </c>
      <c r="AX376" s="15" t="s">
        <v>8</v>
      </c>
      <c r="AY376" s="250" t="s">
        <v>130</v>
      </c>
    </row>
    <row r="377" s="2" customFormat="1" ht="24.15" customHeight="1">
      <c r="A377" s="39"/>
      <c r="B377" s="40"/>
      <c r="C377" s="201" t="s">
        <v>628</v>
      </c>
      <c r="D377" s="201" t="s">
        <v>132</v>
      </c>
      <c r="E377" s="202" t="s">
        <v>629</v>
      </c>
      <c r="F377" s="203" t="s">
        <v>630</v>
      </c>
      <c r="G377" s="204" t="s">
        <v>182</v>
      </c>
      <c r="H377" s="205">
        <v>92.263000000000005</v>
      </c>
      <c r="I377" s="206"/>
      <c r="J377" s="207">
        <f>ROUND(I377*H377,0)</f>
        <v>0</v>
      </c>
      <c r="K377" s="203" t="s">
        <v>136</v>
      </c>
      <c r="L377" s="45"/>
      <c r="M377" s="208" t="s">
        <v>21</v>
      </c>
      <c r="N377" s="209" t="s">
        <v>50</v>
      </c>
      <c r="O377" s="85"/>
      <c r="P377" s="210">
        <f>O377*H377</f>
        <v>0</v>
      </c>
      <c r="Q377" s="210">
        <v>0.00020000000000000001</v>
      </c>
      <c r="R377" s="210">
        <f>Q377*H377</f>
        <v>0.018452600000000003</v>
      </c>
      <c r="S377" s="210">
        <v>0</v>
      </c>
      <c r="T377" s="211">
        <f>S377*H377</f>
        <v>0</v>
      </c>
      <c r="U377" s="39"/>
      <c r="V377" s="39"/>
      <c r="W377" s="39"/>
      <c r="X377" s="39"/>
      <c r="Y377" s="39"/>
      <c r="Z377" s="39"/>
      <c r="AA377" s="39"/>
      <c r="AB377" s="39"/>
      <c r="AC377" s="39"/>
      <c r="AD377" s="39"/>
      <c r="AE377" s="39"/>
      <c r="AR377" s="212" t="s">
        <v>227</v>
      </c>
      <c r="AT377" s="212" t="s">
        <v>132</v>
      </c>
      <c r="AU377" s="212" t="s">
        <v>138</v>
      </c>
      <c r="AY377" s="18" t="s">
        <v>130</v>
      </c>
      <c r="BE377" s="213">
        <f>IF(N377="základní",J377,0)</f>
        <v>0</v>
      </c>
      <c r="BF377" s="213">
        <f>IF(N377="snížená",J377,0)</f>
        <v>0</v>
      </c>
      <c r="BG377" s="213">
        <f>IF(N377="zákl. přenesená",J377,0)</f>
        <v>0</v>
      </c>
      <c r="BH377" s="213">
        <f>IF(N377="sníž. přenesená",J377,0)</f>
        <v>0</v>
      </c>
      <c r="BI377" s="213">
        <f>IF(N377="nulová",J377,0)</f>
        <v>0</v>
      </c>
      <c r="BJ377" s="18" t="s">
        <v>138</v>
      </c>
      <c r="BK377" s="213">
        <f>ROUND(I377*H377,0)</f>
        <v>0</v>
      </c>
      <c r="BL377" s="18" t="s">
        <v>227</v>
      </c>
      <c r="BM377" s="212" t="s">
        <v>631</v>
      </c>
    </row>
    <row r="378" s="2" customFormat="1">
      <c r="A378" s="39"/>
      <c r="B378" s="40"/>
      <c r="C378" s="41"/>
      <c r="D378" s="214" t="s">
        <v>140</v>
      </c>
      <c r="E378" s="41"/>
      <c r="F378" s="215" t="s">
        <v>632</v>
      </c>
      <c r="G378" s="41"/>
      <c r="H378" s="41"/>
      <c r="I378" s="216"/>
      <c r="J378" s="41"/>
      <c r="K378" s="41"/>
      <c r="L378" s="45"/>
      <c r="M378" s="217"/>
      <c r="N378" s="218"/>
      <c r="O378" s="85"/>
      <c r="P378" s="85"/>
      <c r="Q378" s="85"/>
      <c r="R378" s="85"/>
      <c r="S378" s="85"/>
      <c r="T378" s="86"/>
      <c r="U378" s="39"/>
      <c r="V378" s="39"/>
      <c r="W378" s="39"/>
      <c r="X378" s="39"/>
      <c r="Y378" s="39"/>
      <c r="Z378" s="39"/>
      <c r="AA378" s="39"/>
      <c r="AB378" s="39"/>
      <c r="AC378" s="39"/>
      <c r="AD378" s="39"/>
      <c r="AE378" s="39"/>
      <c r="AT378" s="18" t="s">
        <v>140</v>
      </c>
      <c r="AU378" s="18" t="s">
        <v>138</v>
      </c>
    </row>
    <row r="379" s="2" customFormat="1" ht="24.15" customHeight="1">
      <c r="A379" s="39"/>
      <c r="B379" s="40"/>
      <c r="C379" s="201" t="s">
        <v>633</v>
      </c>
      <c r="D379" s="201" t="s">
        <v>132</v>
      </c>
      <c r="E379" s="202" t="s">
        <v>634</v>
      </c>
      <c r="F379" s="203" t="s">
        <v>635</v>
      </c>
      <c r="G379" s="204" t="s">
        <v>135</v>
      </c>
      <c r="H379" s="205">
        <v>2.3069999999999999</v>
      </c>
      <c r="I379" s="206"/>
      <c r="J379" s="207">
        <f>ROUND(I379*H379,0)</f>
        <v>0</v>
      </c>
      <c r="K379" s="203" t="s">
        <v>136</v>
      </c>
      <c r="L379" s="45"/>
      <c r="M379" s="208" t="s">
        <v>21</v>
      </c>
      <c r="N379" s="209" t="s">
        <v>50</v>
      </c>
      <c r="O379" s="85"/>
      <c r="P379" s="210">
        <f>O379*H379</f>
        <v>0</v>
      </c>
      <c r="Q379" s="210">
        <v>0.00281</v>
      </c>
      <c r="R379" s="210">
        <f>Q379*H379</f>
        <v>0.0064826699999999994</v>
      </c>
      <c r="S379" s="210">
        <v>0</v>
      </c>
      <c r="T379" s="211">
        <f>S379*H379</f>
        <v>0</v>
      </c>
      <c r="U379" s="39"/>
      <c r="V379" s="39"/>
      <c r="W379" s="39"/>
      <c r="X379" s="39"/>
      <c r="Y379" s="39"/>
      <c r="Z379" s="39"/>
      <c r="AA379" s="39"/>
      <c r="AB379" s="39"/>
      <c r="AC379" s="39"/>
      <c r="AD379" s="39"/>
      <c r="AE379" s="39"/>
      <c r="AR379" s="212" t="s">
        <v>227</v>
      </c>
      <c r="AT379" s="212" t="s">
        <v>132</v>
      </c>
      <c r="AU379" s="212" t="s">
        <v>138</v>
      </c>
      <c r="AY379" s="18" t="s">
        <v>130</v>
      </c>
      <c r="BE379" s="213">
        <f>IF(N379="základní",J379,0)</f>
        <v>0</v>
      </c>
      <c r="BF379" s="213">
        <f>IF(N379="snížená",J379,0)</f>
        <v>0</v>
      </c>
      <c r="BG379" s="213">
        <f>IF(N379="zákl. přenesená",J379,0)</f>
        <v>0</v>
      </c>
      <c r="BH379" s="213">
        <f>IF(N379="sníž. přenesená",J379,0)</f>
        <v>0</v>
      </c>
      <c r="BI379" s="213">
        <f>IF(N379="nulová",J379,0)</f>
        <v>0</v>
      </c>
      <c r="BJ379" s="18" t="s">
        <v>138</v>
      </c>
      <c r="BK379" s="213">
        <f>ROUND(I379*H379,0)</f>
        <v>0</v>
      </c>
      <c r="BL379" s="18" t="s">
        <v>227</v>
      </c>
      <c r="BM379" s="212" t="s">
        <v>636</v>
      </c>
    </row>
    <row r="380" s="2" customFormat="1">
      <c r="A380" s="39"/>
      <c r="B380" s="40"/>
      <c r="C380" s="41"/>
      <c r="D380" s="214" t="s">
        <v>140</v>
      </c>
      <c r="E380" s="41"/>
      <c r="F380" s="215" t="s">
        <v>637</v>
      </c>
      <c r="G380" s="41"/>
      <c r="H380" s="41"/>
      <c r="I380" s="216"/>
      <c r="J380" s="41"/>
      <c r="K380" s="41"/>
      <c r="L380" s="45"/>
      <c r="M380" s="217"/>
      <c r="N380" s="218"/>
      <c r="O380" s="85"/>
      <c r="P380" s="85"/>
      <c r="Q380" s="85"/>
      <c r="R380" s="85"/>
      <c r="S380" s="85"/>
      <c r="T380" s="86"/>
      <c r="U380" s="39"/>
      <c r="V380" s="39"/>
      <c r="W380" s="39"/>
      <c r="X380" s="39"/>
      <c r="Y380" s="39"/>
      <c r="Z380" s="39"/>
      <c r="AA380" s="39"/>
      <c r="AB380" s="39"/>
      <c r="AC380" s="39"/>
      <c r="AD380" s="39"/>
      <c r="AE380" s="39"/>
      <c r="AT380" s="18" t="s">
        <v>140</v>
      </c>
      <c r="AU380" s="18" t="s">
        <v>138</v>
      </c>
    </row>
    <row r="381" s="2" customFormat="1" ht="49.05" customHeight="1">
      <c r="A381" s="39"/>
      <c r="B381" s="40"/>
      <c r="C381" s="201" t="s">
        <v>638</v>
      </c>
      <c r="D381" s="201" t="s">
        <v>132</v>
      </c>
      <c r="E381" s="202" t="s">
        <v>639</v>
      </c>
      <c r="F381" s="203" t="s">
        <v>640</v>
      </c>
      <c r="G381" s="204" t="s">
        <v>163</v>
      </c>
      <c r="H381" s="205">
        <v>2.7480000000000002</v>
      </c>
      <c r="I381" s="206"/>
      <c r="J381" s="207">
        <f>ROUND(I381*H381,0)</f>
        <v>0</v>
      </c>
      <c r="K381" s="203" t="s">
        <v>136</v>
      </c>
      <c r="L381" s="45"/>
      <c r="M381" s="208" t="s">
        <v>21</v>
      </c>
      <c r="N381" s="209" t="s">
        <v>50</v>
      </c>
      <c r="O381" s="85"/>
      <c r="P381" s="210">
        <f>O381*H381</f>
        <v>0</v>
      </c>
      <c r="Q381" s="210">
        <v>0</v>
      </c>
      <c r="R381" s="210">
        <f>Q381*H381</f>
        <v>0</v>
      </c>
      <c r="S381" s="210">
        <v>0</v>
      </c>
      <c r="T381" s="211">
        <f>S381*H381</f>
        <v>0</v>
      </c>
      <c r="U381" s="39"/>
      <c r="V381" s="39"/>
      <c r="W381" s="39"/>
      <c r="X381" s="39"/>
      <c r="Y381" s="39"/>
      <c r="Z381" s="39"/>
      <c r="AA381" s="39"/>
      <c r="AB381" s="39"/>
      <c r="AC381" s="39"/>
      <c r="AD381" s="39"/>
      <c r="AE381" s="39"/>
      <c r="AR381" s="212" t="s">
        <v>227</v>
      </c>
      <c r="AT381" s="212" t="s">
        <v>132</v>
      </c>
      <c r="AU381" s="212" t="s">
        <v>138</v>
      </c>
      <c r="AY381" s="18" t="s">
        <v>130</v>
      </c>
      <c r="BE381" s="213">
        <f>IF(N381="základní",J381,0)</f>
        <v>0</v>
      </c>
      <c r="BF381" s="213">
        <f>IF(N381="snížená",J381,0)</f>
        <v>0</v>
      </c>
      <c r="BG381" s="213">
        <f>IF(N381="zákl. přenesená",J381,0)</f>
        <v>0</v>
      </c>
      <c r="BH381" s="213">
        <f>IF(N381="sníž. přenesená",J381,0)</f>
        <v>0</v>
      </c>
      <c r="BI381" s="213">
        <f>IF(N381="nulová",J381,0)</f>
        <v>0</v>
      </c>
      <c r="BJ381" s="18" t="s">
        <v>138</v>
      </c>
      <c r="BK381" s="213">
        <f>ROUND(I381*H381,0)</f>
        <v>0</v>
      </c>
      <c r="BL381" s="18" t="s">
        <v>227</v>
      </c>
      <c r="BM381" s="212" t="s">
        <v>641</v>
      </c>
    </row>
    <row r="382" s="2" customFormat="1">
      <c r="A382" s="39"/>
      <c r="B382" s="40"/>
      <c r="C382" s="41"/>
      <c r="D382" s="214" t="s">
        <v>140</v>
      </c>
      <c r="E382" s="41"/>
      <c r="F382" s="215" t="s">
        <v>642</v>
      </c>
      <c r="G382" s="41"/>
      <c r="H382" s="41"/>
      <c r="I382" s="216"/>
      <c r="J382" s="41"/>
      <c r="K382" s="41"/>
      <c r="L382" s="45"/>
      <c r="M382" s="217"/>
      <c r="N382" s="218"/>
      <c r="O382" s="85"/>
      <c r="P382" s="85"/>
      <c r="Q382" s="85"/>
      <c r="R382" s="85"/>
      <c r="S382" s="85"/>
      <c r="T382" s="86"/>
      <c r="U382" s="39"/>
      <c r="V382" s="39"/>
      <c r="W382" s="39"/>
      <c r="X382" s="39"/>
      <c r="Y382" s="39"/>
      <c r="Z382" s="39"/>
      <c r="AA382" s="39"/>
      <c r="AB382" s="39"/>
      <c r="AC382" s="39"/>
      <c r="AD382" s="39"/>
      <c r="AE382" s="39"/>
      <c r="AT382" s="18" t="s">
        <v>140</v>
      </c>
      <c r="AU382" s="18" t="s">
        <v>138</v>
      </c>
    </row>
    <row r="383" s="12" customFormat="1" ht="22.8" customHeight="1">
      <c r="A383" s="12"/>
      <c r="B383" s="185"/>
      <c r="C383" s="186"/>
      <c r="D383" s="187" t="s">
        <v>77</v>
      </c>
      <c r="E383" s="199" t="s">
        <v>643</v>
      </c>
      <c r="F383" s="199" t="s">
        <v>644</v>
      </c>
      <c r="G383" s="186"/>
      <c r="H383" s="186"/>
      <c r="I383" s="189"/>
      <c r="J383" s="200">
        <f>BK383</f>
        <v>0</v>
      </c>
      <c r="K383" s="186"/>
      <c r="L383" s="191"/>
      <c r="M383" s="192"/>
      <c r="N383" s="193"/>
      <c r="O383" s="193"/>
      <c r="P383" s="194">
        <f>SUM(P384:P419)</f>
        <v>0</v>
      </c>
      <c r="Q383" s="193"/>
      <c r="R383" s="194">
        <f>SUM(R384:R419)</f>
        <v>0.65094999999999992</v>
      </c>
      <c r="S383" s="193"/>
      <c r="T383" s="195">
        <f>SUM(T384:T419)</f>
        <v>0.41147699999999998</v>
      </c>
      <c r="U383" s="12"/>
      <c r="V383" s="12"/>
      <c r="W383" s="12"/>
      <c r="X383" s="12"/>
      <c r="Y383" s="12"/>
      <c r="Z383" s="12"/>
      <c r="AA383" s="12"/>
      <c r="AB383" s="12"/>
      <c r="AC383" s="12"/>
      <c r="AD383" s="12"/>
      <c r="AE383" s="12"/>
      <c r="AR383" s="196" t="s">
        <v>138</v>
      </c>
      <c r="AT383" s="197" t="s">
        <v>77</v>
      </c>
      <c r="AU383" s="197" t="s">
        <v>8</v>
      </c>
      <c r="AY383" s="196" t="s">
        <v>130</v>
      </c>
      <c r="BK383" s="198">
        <f>SUM(BK384:BK419)</f>
        <v>0</v>
      </c>
    </row>
    <row r="384" s="2" customFormat="1" ht="24.15" customHeight="1">
      <c r="A384" s="39"/>
      <c r="B384" s="40"/>
      <c r="C384" s="201" t="s">
        <v>645</v>
      </c>
      <c r="D384" s="201" t="s">
        <v>132</v>
      </c>
      <c r="E384" s="202" t="s">
        <v>646</v>
      </c>
      <c r="F384" s="203" t="s">
        <v>647</v>
      </c>
      <c r="G384" s="204" t="s">
        <v>213</v>
      </c>
      <c r="H384" s="205">
        <v>95.099999999999994</v>
      </c>
      <c r="I384" s="206"/>
      <c r="J384" s="207">
        <f>ROUND(I384*H384,0)</f>
        <v>0</v>
      </c>
      <c r="K384" s="203" t="s">
        <v>136</v>
      </c>
      <c r="L384" s="45"/>
      <c r="M384" s="208" t="s">
        <v>21</v>
      </c>
      <c r="N384" s="209" t="s">
        <v>50</v>
      </c>
      <c r="O384" s="85"/>
      <c r="P384" s="210">
        <f>O384*H384</f>
        <v>0</v>
      </c>
      <c r="Q384" s="210">
        <v>0</v>
      </c>
      <c r="R384" s="210">
        <f>Q384*H384</f>
        <v>0</v>
      </c>
      <c r="S384" s="210">
        <v>0.00167</v>
      </c>
      <c r="T384" s="211">
        <f>S384*H384</f>
        <v>0.15881699999999999</v>
      </c>
      <c r="U384" s="39"/>
      <c r="V384" s="39"/>
      <c r="W384" s="39"/>
      <c r="X384" s="39"/>
      <c r="Y384" s="39"/>
      <c r="Z384" s="39"/>
      <c r="AA384" s="39"/>
      <c r="AB384" s="39"/>
      <c r="AC384" s="39"/>
      <c r="AD384" s="39"/>
      <c r="AE384" s="39"/>
      <c r="AR384" s="212" t="s">
        <v>227</v>
      </c>
      <c r="AT384" s="212" t="s">
        <v>132</v>
      </c>
      <c r="AU384" s="212" t="s">
        <v>138</v>
      </c>
      <c r="AY384" s="18" t="s">
        <v>130</v>
      </c>
      <c r="BE384" s="213">
        <f>IF(N384="základní",J384,0)</f>
        <v>0</v>
      </c>
      <c r="BF384" s="213">
        <f>IF(N384="snížená",J384,0)</f>
        <v>0</v>
      </c>
      <c r="BG384" s="213">
        <f>IF(N384="zákl. přenesená",J384,0)</f>
        <v>0</v>
      </c>
      <c r="BH384" s="213">
        <f>IF(N384="sníž. přenesená",J384,0)</f>
        <v>0</v>
      </c>
      <c r="BI384" s="213">
        <f>IF(N384="nulová",J384,0)</f>
        <v>0</v>
      </c>
      <c r="BJ384" s="18" t="s">
        <v>138</v>
      </c>
      <c r="BK384" s="213">
        <f>ROUND(I384*H384,0)</f>
        <v>0</v>
      </c>
      <c r="BL384" s="18" t="s">
        <v>227</v>
      </c>
      <c r="BM384" s="212" t="s">
        <v>648</v>
      </c>
    </row>
    <row r="385" s="14" customFormat="1">
      <c r="A385" s="14"/>
      <c r="B385" s="229"/>
      <c r="C385" s="230"/>
      <c r="D385" s="214" t="s">
        <v>142</v>
      </c>
      <c r="E385" s="231" t="s">
        <v>21</v>
      </c>
      <c r="F385" s="232" t="s">
        <v>649</v>
      </c>
      <c r="G385" s="230"/>
      <c r="H385" s="233">
        <v>95.099999999999994</v>
      </c>
      <c r="I385" s="234"/>
      <c r="J385" s="230"/>
      <c r="K385" s="230"/>
      <c r="L385" s="235"/>
      <c r="M385" s="236"/>
      <c r="N385" s="237"/>
      <c r="O385" s="237"/>
      <c r="P385" s="237"/>
      <c r="Q385" s="237"/>
      <c r="R385" s="237"/>
      <c r="S385" s="237"/>
      <c r="T385" s="238"/>
      <c r="U385" s="14"/>
      <c r="V385" s="14"/>
      <c r="W385" s="14"/>
      <c r="X385" s="14"/>
      <c r="Y385" s="14"/>
      <c r="Z385" s="14"/>
      <c r="AA385" s="14"/>
      <c r="AB385" s="14"/>
      <c r="AC385" s="14"/>
      <c r="AD385" s="14"/>
      <c r="AE385" s="14"/>
      <c r="AT385" s="239" t="s">
        <v>142</v>
      </c>
      <c r="AU385" s="239" t="s">
        <v>138</v>
      </c>
      <c r="AV385" s="14" t="s">
        <v>138</v>
      </c>
      <c r="AW385" s="14" t="s">
        <v>38</v>
      </c>
      <c r="AX385" s="14" t="s">
        <v>78</v>
      </c>
      <c r="AY385" s="239" t="s">
        <v>130</v>
      </c>
    </row>
    <row r="386" s="15" customFormat="1">
      <c r="A386" s="15"/>
      <c r="B386" s="240"/>
      <c r="C386" s="241"/>
      <c r="D386" s="214" t="s">
        <v>142</v>
      </c>
      <c r="E386" s="242" t="s">
        <v>21</v>
      </c>
      <c r="F386" s="243" t="s">
        <v>145</v>
      </c>
      <c r="G386" s="241"/>
      <c r="H386" s="244">
        <v>95.099999999999994</v>
      </c>
      <c r="I386" s="245"/>
      <c r="J386" s="241"/>
      <c r="K386" s="241"/>
      <c r="L386" s="246"/>
      <c r="M386" s="247"/>
      <c r="N386" s="248"/>
      <c r="O386" s="248"/>
      <c r="P386" s="248"/>
      <c r="Q386" s="248"/>
      <c r="R386" s="248"/>
      <c r="S386" s="248"/>
      <c r="T386" s="249"/>
      <c r="U386" s="15"/>
      <c r="V386" s="15"/>
      <c r="W386" s="15"/>
      <c r="X386" s="15"/>
      <c r="Y386" s="15"/>
      <c r="Z386" s="15"/>
      <c r="AA386" s="15"/>
      <c r="AB386" s="15"/>
      <c r="AC386" s="15"/>
      <c r="AD386" s="15"/>
      <c r="AE386" s="15"/>
      <c r="AT386" s="250" t="s">
        <v>142</v>
      </c>
      <c r="AU386" s="250" t="s">
        <v>138</v>
      </c>
      <c r="AV386" s="15" t="s">
        <v>137</v>
      </c>
      <c r="AW386" s="15" t="s">
        <v>38</v>
      </c>
      <c r="AX386" s="15" t="s">
        <v>8</v>
      </c>
      <c r="AY386" s="250" t="s">
        <v>130</v>
      </c>
    </row>
    <row r="387" s="2" customFormat="1" ht="24.15" customHeight="1">
      <c r="A387" s="39"/>
      <c r="B387" s="40"/>
      <c r="C387" s="201" t="s">
        <v>440</v>
      </c>
      <c r="D387" s="201" t="s">
        <v>132</v>
      </c>
      <c r="E387" s="202" t="s">
        <v>650</v>
      </c>
      <c r="F387" s="203" t="s">
        <v>651</v>
      </c>
      <c r="G387" s="204" t="s">
        <v>213</v>
      </c>
      <c r="H387" s="205">
        <v>30.5</v>
      </c>
      <c r="I387" s="206"/>
      <c r="J387" s="207">
        <f>ROUND(I387*H387,0)</f>
        <v>0</v>
      </c>
      <c r="K387" s="203" t="s">
        <v>136</v>
      </c>
      <c r="L387" s="45"/>
      <c r="M387" s="208" t="s">
        <v>21</v>
      </c>
      <c r="N387" s="209" t="s">
        <v>50</v>
      </c>
      <c r="O387" s="85"/>
      <c r="P387" s="210">
        <f>O387*H387</f>
        <v>0</v>
      </c>
      <c r="Q387" s="210">
        <v>0</v>
      </c>
      <c r="R387" s="210">
        <f>Q387*H387</f>
        <v>0</v>
      </c>
      <c r="S387" s="210">
        <v>0.0025999999999999999</v>
      </c>
      <c r="T387" s="211">
        <f>S387*H387</f>
        <v>0.079299999999999995</v>
      </c>
      <c r="U387" s="39"/>
      <c r="V387" s="39"/>
      <c r="W387" s="39"/>
      <c r="X387" s="39"/>
      <c r="Y387" s="39"/>
      <c r="Z387" s="39"/>
      <c r="AA387" s="39"/>
      <c r="AB387" s="39"/>
      <c r="AC387" s="39"/>
      <c r="AD387" s="39"/>
      <c r="AE387" s="39"/>
      <c r="AR387" s="212" t="s">
        <v>227</v>
      </c>
      <c r="AT387" s="212" t="s">
        <v>132</v>
      </c>
      <c r="AU387" s="212" t="s">
        <v>138</v>
      </c>
      <c r="AY387" s="18" t="s">
        <v>130</v>
      </c>
      <c r="BE387" s="213">
        <f>IF(N387="základní",J387,0)</f>
        <v>0</v>
      </c>
      <c r="BF387" s="213">
        <f>IF(N387="snížená",J387,0)</f>
        <v>0</v>
      </c>
      <c r="BG387" s="213">
        <f>IF(N387="zákl. přenesená",J387,0)</f>
        <v>0</v>
      </c>
      <c r="BH387" s="213">
        <f>IF(N387="sníž. přenesená",J387,0)</f>
        <v>0</v>
      </c>
      <c r="BI387" s="213">
        <f>IF(N387="nulová",J387,0)</f>
        <v>0</v>
      </c>
      <c r="BJ387" s="18" t="s">
        <v>138</v>
      </c>
      <c r="BK387" s="213">
        <f>ROUND(I387*H387,0)</f>
        <v>0</v>
      </c>
      <c r="BL387" s="18" t="s">
        <v>227</v>
      </c>
      <c r="BM387" s="212" t="s">
        <v>652</v>
      </c>
    </row>
    <row r="388" s="2" customFormat="1" ht="14.4" customHeight="1">
      <c r="A388" s="39"/>
      <c r="B388" s="40"/>
      <c r="C388" s="201" t="s">
        <v>653</v>
      </c>
      <c r="D388" s="201" t="s">
        <v>132</v>
      </c>
      <c r="E388" s="202" t="s">
        <v>654</v>
      </c>
      <c r="F388" s="203" t="s">
        <v>655</v>
      </c>
      <c r="G388" s="204" t="s">
        <v>213</v>
      </c>
      <c r="H388" s="205">
        <v>20</v>
      </c>
      <c r="I388" s="206"/>
      <c r="J388" s="207">
        <f>ROUND(I388*H388,0)</f>
        <v>0</v>
      </c>
      <c r="K388" s="203" t="s">
        <v>656</v>
      </c>
      <c r="L388" s="45"/>
      <c r="M388" s="208" t="s">
        <v>21</v>
      </c>
      <c r="N388" s="209" t="s">
        <v>50</v>
      </c>
      <c r="O388" s="85"/>
      <c r="P388" s="210">
        <f>O388*H388</f>
        <v>0</v>
      </c>
      <c r="Q388" s="210">
        <v>0</v>
      </c>
      <c r="R388" s="210">
        <f>Q388*H388</f>
        <v>0</v>
      </c>
      <c r="S388" s="210">
        <v>0.0039399999999999999</v>
      </c>
      <c r="T388" s="211">
        <f>S388*H388</f>
        <v>0.078799999999999995</v>
      </c>
      <c r="U388" s="39"/>
      <c r="V388" s="39"/>
      <c r="W388" s="39"/>
      <c r="X388" s="39"/>
      <c r="Y388" s="39"/>
      <c r="Z388" s="39"/>
      <c r="AA388" s="39"/>
      <c r="AB388" s="39"/>
      <c r="AC388" s="39"/>
      <c r="AD388" s="39"/>
      <c r="AE388" s="39"/>
      <c r="AR388" s="212" t="s">
        <v>227</v>
      </c>
      <c r="AT388" s="212" t="s">
        <v>132</v>
      </c>
      <c r="AU388" s="212" t="s">
        <v>138</v>
      </c>
      <c r="AY388" s="18" t="s">
        <v>130</v>
      </c>
      <c r="BE388" s="213">
        <f>IF(N388="základní",J388,0)</f>
        <v>0</v>
      </c>
      <c r="BF388" s="213">
        <f>IF(N388="snížená",J388,0)</f>
        <v>0</v>
      </c>
      <c r="BG388" s="213">
        <f>IF(N388="zákl. přenesená",J388,0)</f>
        <v>0</v>
      </c>
      <c r="BH388" s="213">
        <f>IF(N388="sníž. přenesená",J388,0)</f>
        <v>0</v>
      </c>
      <c r="BI388" s="213">
        <f>IF(N388="nulová",J388,0)</f>
        <v>0</v>
      </c>
      <c r="BJ388" s="18" t="s">
        <v>138</v>
      </c>
      <c r="BK388" s="213">
        <f>ROUND(I388*H388,0)</f>
        <v>0</v>
      </c>
      <c r="BL388" s="18" t="s">
        <v>227</v>
      </c>
      <c r="BM388" s="212" t="s">
        <v>657</v>
      </c>
    </row>
    <row r="389" s="2" customFormat="1" ht="24.15" customHeight="1">
      <c r="A389" s="39"/>
      <c r="B389" s="40"/>
      <c r="C389" s="201" t="s">
        <v>477</v>
      </c>
      <c r="D389" s="201" t="s">
        <v>132</v>
      </c>
      <c r="E389" s="202" t="s">
        <v>658</v>
      </c>
      <c r="F389" s="203" t="s">
        <v>659</v>
      </c>
      <c r="G389" s="204" t="s">
        <v>213</v>
      </c>
      <c r="H389" s="205">
        <v>24</v>
      </c>
      <c r="I389" s="206"/>
      <c r="J389" s="207">
        <f>ROUND(I389*H389,0)</f>
        <v>0</v>
      </c>
      <c r="K389" s="203" t="s">
        <v>136</v>
      </c>
      <c r="L389" s="45"/>
      <c r="M389" s="208" t="s">
        <v>21</v>
      </c>
      <c r="N389" s="209" t="s">
        <v>50</v>
      </c>
      <c r="O389" s="85"/>
      <c r="P389" s="210">
        <f>O389*H389</f>
        <v>0</v>
      </c>
      <c r="Q389" s="210">
        <v>0</v>
      </c>
      <c r="R389" s="210">
        <f>Q389*H389</f>
        <v>0</v>
      </c>
      <c r="S389" s="210">
        <v>0.0039399999999999999</v>
      </c>
      <c r="T389" s="211">
        <f>S389*H389</f>
        <v>0.094560000000000005</v>
      </c>
      <c r="U389" s="39"/>
      <c r="V389" s="39"/>
      <c r="W389" s="39"/>
      <c r="X389" s="39"/>
      <c r="Y389" s="39"/>
      <c r="Z389" s="39"/>
      <c r="AA389" s="39"/>
      <c r="AB389" s="39"/>
      <c r="AC389" s="39"/>
      <c r="AD389" s="39"/>
      <c r="AE389" s="39"/>
      <c r="AR389" s="212" t="s">
        <v>227</v>
      </c>
      <c r="AT389" s="212" t="s">
        <v>132</v>
      </c>
      <c r="AU389" s="212" t="s">
        <v>138</v>
      </c>
      <c r="AY389" s="18" t="s">
        <v>130</v>
      </c>
      <c r="BE389" s="213">
        <f>IF(N389="základní",J389,0)</f>
        <v>0</v>
      </c>
      <c r="BF389" s="213">
        <f>IF(N389="snížená",J389,0)</f>
        <v>0</v>
      </c>
      <c r="BG389" s="213">
        <f>IF(N389="zákl. přenesená",J389,0)</f>
        <v>0</v>
      </c>
      <c r="BH389" s="213">
        <f>IF(N389="sníž. přenesená",J389,0)</f>
        <v>0</v>
      </c>
      <c r="BI389" s="213">
        <f>IF(N389="nulová",J389,0)</f>
        <v>0</v>
      </c>
      <c r="BJ389" s="18" t="s">
        <v>138</v>
      </c>
      <c r="BK389" s="213">
        <f>ROUND(I389*H389,0)</f>
        <v>0</v>
      </c>
      <c r="BL389" s="18" t="s">
        <v>227</v>
      </c>
      <c r="BM389" s="212" t="s">
        <v>660</v>
      </c>
    </row>
    <row r="390" s="14" customFormat="1">
      <c r="A390" s="14"/>
      <c r="B390" s="229"/>
      <c r="C390" s="230"/>
      <c r="D390" s="214" t="s">
        <v>142</v>
      </c>
      <c r="E390" s="231" t="s">
        <v>21</v>
      </c>
      <c r="F390" s="232" t="s">
        <v>661</v>
      </c>
      <c r="G390" s="230"/>
      <c r="H390" s="233">
        <v>24</v>
      </c>
      <c r="I390" s="234"/>
      <c r="J390" s="230"/>
      <c r="K390" s="230"/>
      <c r="L390" s="235"/>
      <c r="M390" s="236"/>
      <c r="N390" s="237"/>
      <c r="O390" s="237"/>
      <c r="P390" s="237"/>
      <c r="Q390" s="237"/>
      <c r="R390" s="237"/>
      <c r="S390" s="237"/>
      <c r="T390" s="238"/>
      <c r="U390" s="14"/>
      <c r="V390" s="14"/>
      <c r="W390" s="14"/>
      <c r="X390" s="14"/>
      <c r="Y390" s="14"/>
      <c r="Z390" s="14"/>
      <c r="AA390" s="14"/>
      <c r="AB390" s="14"/>
      <c r="AC390" s="14"/>
      <c r="AD390" s="14"/>
      <c r="AE390" s="14"/>
      <c r="AT390" s="239" t="s">
        <v>142</v>
      </c>
      <c r="AU390" s="239" t="s">
        <v>138</v>
      </c>
      <c r="AV390" s="14" t="s">
        <v>138</v>
      </c>
      <c r="AW390" s="14" t="s">
        <v>38</v>
      </c>
      <c r="AX390" s="14" t="s">
        <v>78</v>
      </c>
      <c r="AY390" s="239" t="s">
        <v>130</v>
      </c>
    </row>
    <row r="391" s="15" customFormat="1">
      <c r="A391" s="15"/>
      <c r="B391" s="240"/>
      <c r="C391" s="241"/>
      <c r="D391" s="214" t="s">
        <v>142</v>
      </c>
      <c r="E391" s="242" t="s">
        <v>21</v>
      </c>
      <c r="F391" s="243" t="s">
        <v>145</v>
      </c>
      <c r="G391" s="241"/>
      <c r="H391" s="244">
        <v>24</v>
      </c>
      <c r="I391" s="245"/>
      <c r="J391" s="241"/>
      <c r="K391" s="241"/>
      <c r="L391" s="246"/>
      <c r="M391" s="247"/>
      <c r="N391" s="248"/>
      <c r="O391" s="248"/>
      <c r="P391" s="248"/>
      <c r="Q391" s="248"/>
      <c r="R391" s="248"/>
      <c r="S391" s="248"/>
      <c r="T391" s="249"/>
      <c r="U391" s="15"/>
      <c r="V391" s="15"/>
      <c r="W391" s="15"/>
      <c r="X391" s="15"/>
      <c r="Y391" s="15"/>
      <c r="Z391" s="15"/>
      <c r="AA391" s="15"/>
      <c r="AB391" s="15"/>
      <c r="AC391" s="15"/>
      <c r="AD391" s="15"/>
      <c r="AE391" s="15"/>
      <c r="AT391" s="250" t="s">
        <v>142</v>
      </c>
      <c r="AU391" s="250" t="s">
        <v>138</v>
      </c>
      <c r="AV391" s="15" t="s">
        <v>137</v>
      </c>
      <c r="AW391" s="15" t="s">
        <v>38</v>
      </c>
      <c r="AX391" s="15" t="s">
        <v>8</v>
      </c>
      <c r="AY391" s="250" t="s">
        <v>130</v>
      </c>
    </row>
    <row r="392" s="2" customFormat="1" ht="37.8" customHeight="1">
      <c r="A392" s="39"/>
      <c r="B392" s="40"/>
      <c r="C392" s="201" t="s">
        <v>662</v>
      </c>
      <c r="D392" s="201" t="s">
        <v>132</v>
      </c>
      <c r="E392" s="202" t="s">
        <v>663</v>
      </c>
      <c r="F392" s="203" t="s">
        <v>664</v>
      </c>
      <c r="G392" s="204" t="s">
        <v>213</v>
      </c>
      <c r="H392" s="205">
        <v>3.6000000000000001</v>
      </c>
      <c r="I392" s="206"/>
      <c r="J392" s="207">
        <f>ROUND(I392*H392,0)</f>
        <v>0</v>
      </c>
      <c r="K392" s="203" t="s">
        <v>136</v>
      </c>
      <c r="L392" s="45"/>
      <c r="M392" s="208" t="s">
        <v>21</v>
      </c>
      <c r="N392" s="209" t="s">
        <v>50</v>
      </c>
      <c r="O392" s="85"/>
      <c r="P392" s="210">
        <f>O392*H392</f>
        <v>0</v>
      </c>
      <c r="Q392" s="210">
        <v>0.0035799999999999998</v>
      </c>
      <c r="R392" s="210">
        <f>Q392*H392</f>
        <v>0.012888</v>
      </c>
      <c r="S392" s="210">
        <v>0</v>
      </c>
      <c r="T392" s="211">
        <f>S392*H392</f>
        <v>0</v>
      </c>
      <c r="U392" s="39"/>
      <c r="V392" s="39"/>
      <c r="W392" s="39"/>
      <c r="X392" s="39"/>
      <c r="Y392" s="39"/>
      <c r="Z392" s="39"/>
      <c r="AA392" s="39"/>
      <c r="AB392" s="39"/>
      <c r="AC392" s="39"/>
      <c r="AD392" s="39"/>
      <c r="AE392" s="39"/>
      <c r="AR392" s="212" t="s">
        <v>227</v>
      </c>
      <c r="AT392" s="212" t="s">
        <v>132</v>
      </c>
      <c r="AU392" s="212" t="s">
        <v>138</v>
      </c>
      <c r="AY392" s="18" t="s">
        <v>130</v>
      </c>
      <c r="BE392" s="213">
        <f>IF(N392="základní",J392,0)</f>
        <v>0</v>
      </c>
      <c r="BF392" s="213">
        <f>IF(N392="snížená",J392,0)</f>
        <v>0</v>
      </c>
      <c r="BG392" s="213">
        <f>IF(N392="zákl. přenesená",J392,0)</f>
        <v>0</v>
      </c>
      <c r="BH392" s="213">
        <f>IF(N392="sníž. přenesená",J392,0)</f>
        <v>0</v>
      </c>
      <c r="BI392" s="213">
        <f>IF(N392="nulová",J392,0)</f>
        <v>0</v>
      </c>
      <c r="BJ392" s="18" t="s">
        <v>138</v>
      </c>
      <c r="BK392" s="213">
        <f>ROUND(I392*H392,0)</f>
        <v>0</v>
      </c>
      <c r="BL392" s="18" t="s">
        <v>227</v>
      </c>
      <c r="BM392" s="212" t="s">
        <v>665</v>
      </c>
    </row>
    <row r="393" s="14" customFormat="1">
      <c r="A393" s="14"/>
      <c r="B393" s="229"/>
      <c r="C393" s="230"/>
      <c r="D393" s="214" t="s">
        <v>142</v>
      </c>
      <c r="E393" s="231" t="s">
        <v>21</v>
      </c>
      <c r="F393" s="232" t="s">
        <v>666</v>
      </c>
      <c r="G393" s="230"/>
      <c r="H393" s="233">
        <v>3.6000000000000001</v>
      </c>
      <c r="I393" s="234"/>
      <c r="J393" s="230"/>
      <c r="K393" s="230"/>
      <c r="L393" s="235"/>
      <c r="M393" s="236"/>
      <c r="N393" s="237"/>
      <c r="O393" s="237"/>
      <c r="P393" s="237"/>
      <c r="Q393" s="237"/>
      <c r="R393" s="237"/>
      <c r="S393" s="237"/>
      <c r="T393" s="238"/>
      <c r="U393" s="14"/>
      <c r="V393" s="14"/>
      <c r="W393" s="14"/>
      <c r="X393" s="14"/>
      <c r="Y393" s="14"/>
      <c r="Z393" s="14"/>
      <c r="AA393" s="14"/>
      <c r="AB393" s="14"/>
      <c r="AC393" s="14"/>
      <c r="AD393" s="14"/>
      <c r="AE393" s="14"/>
      <c r="AT393" s="239" t="s">
        <v>142</v>
      </c>
      <c r="AU393" s="239" t="s">
        <v>138</v>
      </c>
      <c r="AV393" s="14" t="s">
        <v>138</v>
      </c>
      <c r="AW393" s="14" t="s">
        <v>38</v>
      </c>
      <c r="AX393" s="14" t="s">
        <v>78</v>
      </c>
      <c r="AY393" s="239" t="s">
        <v>130</v>
      </c>
    </row>
    <row r="394" s="15" customFormat="1">
      <c r="A394" s="15"/>
      <c r="B394" s="240"/>
      <c r="C394" s="241"/>
      <c r="D394" s="214" t="s">
        <v>142</v>
      </c>
      <c r="E394" s="242" t="s">
        <v>21</v>
      </c>
      <c r="F394" s="243" t="s">
        <v>145</v>
      </c>
      <c r="G394" s="241"/>
      <c r="H394" s="244">
        <v>3.6000000000000001</v>
      </c>
      <c r="I394" s="245"/>
      <c r="J394" s="241"/>
      <c r="K394" s="241"/>
      <c r="L394" s="246"/>
      <c r="M394" s="247"/>
      <c r="N394" s="248"/>
      <c r="O394" s="248"/>
      <c r="P394" s="248"/>
      <c r="Q394" s="248"/>
      <c r="R394" s="248"/>
      <c r="S394" s="248"/>
      <c r="T394" s="249"/>
      <c r="U394" s="15"/>
      <c r="V394" s="15"/>
      <c r="W394" s="15"/>
      <c r="X394" s="15"/>
      <c r="Y394" s="15"/>
      <c r="Z394" s="15"/>
      <c r="AA394" s="15"/>
      <c r="AB394" s="15"/>
      <c r="AC394" s="15"/>
      <c r="AD394" s="15"/>
      <c r="AE394" s="15"/>
      <c r="AT394" s="250" t="s">
        <v>142</v>
      </c>
      <c r="AU394" s="250" t="s">
        <v>138</v>
      </c>
      <c r="AV394" s="15" t="s">
        <v>137</v>
      </c>
      <c r="AW394" s="15" t="s">
        <v>38</v>
      </c>
      <c r="AX394" s="15" t="s">
        <v>8</v>
      </c>
      <c r="AY394" s="250" t="s">
        <v>130</v>
      </c>
    </row>
    <row r="395" s="2" customFormat="1" ht="37.8" customHeight="1">
      <c r="A395" s="39"/>
      <c r="B395" s="40"/>
      <c r="C395" s="201" t="s">
        <v>667</v>
      </c>
      <c r="D395" s="201" t="s">
        <v>132</v>
      </c>
      <c r="E395" s="202" t="s">
        <v>668</v>
      </c>
      <c r="F395" s="203" t="s">
        <v>669</v>
      </c>
      <c r="G395" s="204" t="s">
        <v>213</v>
      </c>
      <c r="H395" s="205">
        <v>1.6000000000000001</v>
      </c>
      <c r="I395" s="206"/>
      <c r="J395" s="207">
        <f>ROUND(I395*H395,0)</f>
        <v>0</v>
      </c>
      <c r="K395" s="203" t="s">
        <v>136</v>
      </c>
      <c r="L395" s="45"/>
      <c r="M395" s="208" t="s">
        <v>21</v>
      </c>
      <c r="N395" s="209" t="s">
        <v>50</v>
      </c>
      <c r="O395" s="85"/>
      <c r="P395" s="210">
        <f>O395*H395</f>
        <v>0</v>
      </c>
      <c r="Q395" s="210">
        <v>0.0042900000000000004</v>
      </c>
      <c r="R395" s="210">
        <f>Q395*H395</f>
        <v>0.0068640000000000012</v>
      </c>
      <c r="S395" s="210">
        <v>0</v>
      </c>
      <c r="T395" s="211">
        <f>S395*H395</f>
        <v>0</v>
      </c>
      <c r="U395" s="39"/>
      <c r="V395" s="39"/>
      <c r="W395" s="39"/>
      <c r="X395" s="39"/>
      <c r="Y395" s="39"/>
      <c r="Z395" s="39"/>
      <c r="AA395" s="39"/>
      <c r="AB395" s="39"/>
      <c r="AC395" s="39"/>
      <c r="AD395" s="39"/>
      <c r="AE395" s="39"/>
      <c r="AR395" s="212" t="s">
        <v>227</v>
      </c>
      <c r="AT395" s="212" t="s">
        <v>132</v>
      </c>
      <c r="AU395" s="212" t="s">
        <v>138</v>
      </c>
      <c r="AY395" s="18" t="s">
        <v>130</v>
      </c>
      <c r="BE395" s="213">
        <f>IF(N395="základní",J395,0)</f>
        <v>0</v>
      </c>
      <c r="BF395" s="213">
        <f>IF(N395="snížená",J395,0)</f>
        <v>0</v>
      </c>
      <c r="BG395" s="213">
        <f>IF(N395="zákl. přenesená",J395,0)</f>
        <v>0</v>
      </c>
      <c r="BH395" s="213">
        <f>IF(N395="sníž. přenesená",J395,0)</f>
        <v>0</v>
      </c>
      <c r="BI395" s="213">
        <f>IF(N395="nulová",J395,0)</f>
        <v>0</v>
      </c>
      <c r="BJ395" s="18" t="s">
        <v>138</v>
      </c>
      <c r="BK395" s="213">
        <f>ROUND(I395*H395,0)</f>
        <v>0</v>
      </c>
      <c r="BL395" s="18" t="s">
        <v>227</v>
      </c>
      <c r="BM395" s="212" t="s">
        <v>670</v>
      </c>
    </row>
    <row r="396" s="14" customFormat="1">
      <c r="A396" s="14"/>
      <c r="B396" s="229"/>
      <c r="C396" s="230"/>
      <c r="D396" s="214" t="s">
        <v>142</v>
      </c>
      <c r="E396" s="231" t="s">
        <v>21</v>
      </c>
      <c r="F396" s="232" t="s">
        <v>671</v>
      </c>
      <c r="G396" s="230"/>
      <c r="H396" s="233">
        <v>1.6000000000000001</v>
      </c>
      <c r="I396" s="234"/>
      <c r="J396" s="230"/>
      <c r="K396" s="230"/>
      <c r="L396" s="235"/>
      <c r="M396" s="236"/>
      <c r="N396" s="237"/>
      <c r="O396" s="237"/>
      <c r="P396" s="237"/>
      <c r="Q396" s="237"/>
      <c r="R396" s="237"/>
      <c r="S396" s="237"/>
      <c r="T396" s="238"/>
      <c r="U396" s="14"/>
      <c r="V396" s="14"/>
      <c r="W396" s="14"/>
      <c r="X396" s="14"/>
      <c r="Y396" s="14"/>
      <c r="Z396" s="14"/>
      <c r="AA396" s="14"/>
      <c r="AB396" s="14"/>
      <c r="AC396" s="14"/>
      <c r="AD396" s="14"/>
      <c r="AE396" s="14"/>
      <c r="AT396" s="239" t="s">
        <v>142</v>
      </c>
      <c r="AU396" s="239" t="s">
        <v>138</v>
      </c>
      <c r="AV396" s="14" t="s">
        <v>138</v>
      </c>
      <c r="AW396" s="14" t="s">
        <v>38</v>
      </c>
      <c r="AX396" s="14" t="s">
        <v>78</v>
      </c>
      <c r="AY396" s="239" t="s">
        <v>130</v>
      </c>
    </row>
    <row r="397" s="15" customFormat="1">
      <c r="A397" s="15"/>
      <c r="B397" s="240"/>
      <c r="C397" s="241"/>
      <c r="D397" s="214" t="s">
        <v>142</v>
      </c>
      <c r="E397" s="242" t="s">
        <v>21</v>
      </c>
      <c r="F397" s="243" t="s">
        <v>145</v>
      </c>
      <c r="G397" s="241"/>
      <c r="H397" s="244">
        <v>1.6000000000000001</v>
      </c>
      <c r="I397" s="245"/>
      <c r="J397" s="241"/>
      <c r="K397" s="241"/>
      <c r="L397" s="246"/>
      <c r="M397" s="247"/>
      <c r="N397" s="248"/>
      <c r="O397" s="248"/>
      <c r="P397" s="248"/>
      <c r="Q397" s="248"/>
      <c r="R397" s="248"/>
      <c r="S397" s="248"/>
      <c r="T397" s="249"/>
      <c r="U397" s="15"/>
      <c r="V397" s="15"/>
      <c r="W397" s="15"/>
      <c r="X397" s="15"/>
      <c r="Y397" s="15"/>
      <c r="Z397" s="15"/>
      <c r="AA397" s="15"/>
      <c r="AB397" s="15"/>
      <c r="AC397" s="15"/>
      <c r="AD397" s="15"/>
      <c r="AE397" s="15"/>
      <c r="AT397" s="250" t="s">
        <v>142</v>
      </c>
      <c r="AU397" s="250" t="s">
        <v>138</v>
      </c>
      <c r="AV397" s="15" t="s">
        <v>137</v>
      </c>
      <c r="AW397" s="15" t="s">
        <v>38</v>
      </c>
      <c r="AX397" s="15" t="s">
        <v>8</v>
      </c>
      <c r="AY397" s="250" t="s">
        <v>130</v>
      </c>
    </row>
    <row r="398" s="2" customFormat="1" ht="37.8" customHeight="1">
      <c r="A398" s="39"/>
      <c r="B398" s="40"/>
      <c r="C398" s="201" t="s">
        <v>672</v>
      </c>
      <c r="D398" s="201" t="s">
        <v>132</v>
      </c>
      <c r="E398" s="202" t="s">
        <v>673</v>
      </c>
      <c r="F398" s="203" t="s">
        <v>674</v>
      </c>
      <c r="G398" s="204" t="s">
        <v>213</v>
      </c>
      <c r="H398" s="205">
        <v>80</v>
      </c>
      <c r="I398" s="206"/>
      <c r="J398" s="207">
        <f>ROUND(I398*H398,0)</f>
        <v>0</v>
      </c>
      <c r="K398" s="203" t="s">
        <v>136</v>
      </c>
      <c r="L398" s="45"/>
      <c r="M398" s="208" t="s">
        <v>21</v>
      </c>
      <c r="N398" s="209" t="s">
        <v>50</v>
      </c>
      <c r="O398" s="85"/>
      <c r="P398" s="210">
        <f>O398*H398</f>
        <v>0</v>
      </c>
      <c r="Q398" s="210">
        <v>0.0053499999999999997</v>
      </c>
      <c r="R398" s="210">
        <f>Q398*H398</f>
        <v>0.42799999999999999</v>
      </c>
      <c r="S398" s="210">
        <v>0</v>
      </c>
      <c r="T398" s="211">
        <f>S398*H398</f>
        <v>0</v>
      </c>
      <c r="U398" s="39"/>
      <c r="V398" s="39"/>
      <c r="W398" s="39"/>
      <c r="X398" s="39"/>
      <c r="Y398" s="39"/>
      <c r="Z398" s="39"/>
      <c r="AA398" s="39"/>
      <c r="AB398" s="39"/>
      <c r="AC398" s="39"/>
      <c r="AD398" s="39"/>
      <c r="AE398" s="39"/>
      <c r="AR398" s="212" t="s">
        <v>227</v>
      </c>
      <c r="AT398" s="212" t="s">
        <v>132</v>
      </c>
      <c r="AU398" s="212" t="s">
        <v>138</v>
      </c>
      <c r="AY398" s="18" t="s">
        <v>130</v>
      </c>
      <c r="BE398" s="213">
        <f>IF(N398="základní",J398,0)</f>
        <v>0</v>
      </c>
      <c r="BF398" s="213">
        <f>IF(N398="snížená",J398,0)</f>
        <v>0</v>
      </c>
      <c r="BG398" s="213">
        <f>IF(N398="zákl. přenesená",J398,0)</f>
        <v>0</v>
      </c>
      <c r="BH398" s="213">
        <f>IF(N398="sníž. přenesená",J398,0)</f>
        <v>0</v>
      </c>
      <c r="BI398" s="213">
        <f>IF(N398="nulová",J398,0)</f>
        <v>0</v>
      </c>
      <c r="BJ398" s="18" t="s">
        <v>138</v>
      </c>
      <c r="BK398" s="213">
        <f>ROUND(I398*H398,0)</f>
        <v>0</v>
      </c>
      <c r="BL398" s="18" t="s">
        <v>227</v>
      </c>
      <c r="BM398" s="212" t="s">
        <v>675</v>
      </c>
    </row>
    <row r="399" s="14" customFormat="1">
      <c r="A399" s="14"/>
      <c r="B399" s="229"/>
      <c r="C399" s="230"/>
      <c r="D399" s="214" t="s">
        <v>142</v>
      </c>
      <c r="E399" s="231" t="s">
        <v>21</v>
      </c>
      <c r="F399" s="232" t="s">
        <v>676</v>
      </c>
      <c r="G399" s="230"/>
      <c r="H399" s="233">
        <v>80</v>
      </c>
      <c r="I399" s="234"/>
      <c r="J399" s="230"/>
      <c r="K399" s="230"/>
      <c r="L399" s="235"/>
      <c r="M399" s="236"/>
      <c r="N399" s="237"/>
      <c r="O399" s="237"/>
      <c r="P399" s="237"/>
      <c r="Q399" s="237"/>
      <c r="R399" s="237"/>
      <c r="S399" s="237"/>
      <c r="T399" s="238"/>
      <c r="U399" s="14"/>
      <c r="V399" s="14"/>
      <c r="W399" s="14"/>
      <c r="X399" s="14"/>
      <c r="Y399" s="14"/>
      <c r="Z399" s="14"/>
      <c r="AA399" s="14"/>
      <c r="AB399" s="14"/>
      <c r="AC399" s="14"/>
      <c r="AD399" s="14"/>
      <c r="AE399" s="14"/>
      <c r="AT399" s="239" t="s">
        <v>142</v>
      </c>
      <c r="AU399" s="239" t="s">
        <v>138</v>
      </c>
      <c r="AV399" s="14" t="s">
        <v>138</v>
      </c>
      <c r="AW399" s="14" t="s">
        <v>38</v>
      </c>
      <c r="AX399" s="14" t="s">
        <v>78</v>
      </c>
      <c r="AY399" s="239" t="s">
        <v>130</v>
      </c>
    </row>
    <row r="400" s="15" customFormat="1">
      <c r="A400" s="15"/>
      <c r="B400" s="240"/>
      <c r="C400" s="241"/>
      <c r="D400" s="214" t="s">
        <v>142</v>
      </c>
      <c r="E400" s="242" t="s">
        <v>21</v>
      </c>
      <c r="F400" s="243" t="s">
        <v>145</v>
      </c>
      <c r="G400" s="241"/>
      <c r="H400" s="244">
        <v>80</v>
      </c>
      <c r="I400" s="245"/>
      <c r="J400" s="241"/>
      <c r="K400" s="241"/>
      <c r="L400" s="246"/>
      <c r="M400" s="247"/>
      <c r="N400" s="248"/>
      <c r="O400" s="248"/>
      <c r="P400" s="248"/>
      <c r="Q400" s="248"/>
      <c r="R400" s="248"/>
      <c r="S400" s="248"/>
      <c r="T400" s="249"/>
      <c r="U400" s="15"/>
      <c r="V400" s="15"/>
      <c r="W400" s="15"/>
      <c r="X400" s="15"/>
      <c r="Y400" s="15"/>
      <c r="Z400" s="15"/>
      <c r="AA400" s="15"/>
      <c r="AB400" s="15"/>
      <c r="AC400" s="15"/>
      <c r="AD400" s="15"/>
      <c r="AE400" s="15"/>
      <c r="AT400" s="250" t="s">
        <v>142</v>
      </c>
      <c r="AU400" s="250" t="s">
        <v>138</v>
      </c>
      <c r="AV400" s="15" t="s">
        <v>137</v>
      </c>
      <c r="AW400" s="15" t="s">
        <v>38</v>
      </c>
      <c r="AX400" s="15" t="s">
        <v>8</v>
      </c>
      <c r="AY400" s="250" t="s">
        <v>130</v>
      </c>
    </row>
    <row r="401" s="2" customFormat="1" ht="37.8" customHeight="1">
      <c r="A401" s="39"/>
      <c r="B401" s="40"/>
      <c r="C401" s="201" t="s">
        <v>28</v>
      </c>
      <c r="D401" s="201" t="s">
        <v>132</v>
      </c>
      <c r="E401" s="202" t="s">
        <v>677</v>
      </c>
      <c r="F401" s="203" t="s">
        <v>678</v>
      </c>
      <c r="G401" s="204" t="s">
        <v>213</v>
      </c>
      <c r="H401" s="205">
        <v>15.1</v>
      </c>
      <c r="I401" s="206"/>
      <c r="J401" s="207">
        <f>ROUND(I401*H401,0)</f>
        <v>0</v>
      </c>
      <c r="K401" s="203" t="s">
        <v>136</v>
      </c>
      <c r="L401" s="45"/>
      <c r="M401" s="208" t="s">
        <v>21</v>
      </c>
      <c r="N401" s="209" t="s">
        <v>50</v>
      </c>
      <c r="O401" s="85"/>
      <c r="P401" s="210">
        <f>O401*H401</f>
        <v>0</v>
      </c>
      <c r="Q401" s="210">
        <v>0.0085400000000000007</v>
      </c>
      <c r="R401" s="210">
        <f>Q401*H401</f>
        <v>0.12895400000000001</v>
      </c>
      <c r="S401" s="210">
        <v>0</v>
      </c>
      <c r="T401" s="211">
        <f>S401*H401</f>
        <v>0</v>
      </c>
      <c r="U401" s="39"/>
      <c r="V401" s="39"/>
      <c r="W401" s="39"/>
      <c r="X401" s="39"/>
      <c r="Y401" s="39"/>
      <c r="Z401" s="39"/>
      <c r="AA401" s="39"/>
      <c r="AB401" s="39"/>
      <c r="AC401" s="39"/>
      <c r="AD401" s="39"/>
      <c r="AE401" s="39"/>
      <c r="AR401" s="212" t="s">
        <v>227</v>
      </c>
      <c r="AT401" s="212" t="s">
        <v>132</v>
      </c>
      <c r="AU401" s="212" t="s">
        <v>138</v>
      </c>
      <c r="AY401" s="18" t="s">
        <v>130</v>
      </c>
      <c r="BE401" s="213">
        <f>IF(N401="základní",J401,0)</f>
        <v>0</v>
      </c>
      <c r="BF401" s="213">
        <f>IF(N401="snížená",J401,0)</f>
        <v>0</v>
      </c>
      <c r="BG401" s="213">
        <f>IF(N401="zákl. přenesená",J401,0)</f>
        <v>0</v>
      </c>
      <c r="BH401" s="213">
        <f>IF(N401="sníž. přenesená",J401,0)</f>
        <v>0</v>
      </c>
      <c r="BI401" s="213">
        <f>IF(N401="nulová",J401,0)</f>
        <v>0</v>
      </c>
      <c r="BJ401" s="18" t="s">
        <v>138</v>
      </c>
      <c r="BK401" s="213">
        <f>ROUND(I401*H401,0)</f>
        <v>0</v>
      </c>
      <c r="BL401" s="18" t="s">
        <v>227</v>
      </c>
      <c r="BM401" s="212" t="s">
        <v>679</v>
      </c>
    </row>
    <row r="402" s="14" customFormat="1">
      <c r="A402" s="14"/>
      <c r="B402" s="229"/>
      <c r="C402" s="230"/>
      <c r="D402" s="214" t="s">
        <v>142</v>
      </c>
      <c r="E402" s="231" t="s">
        <v>21</v>
      </c>
      <c r="F402" s="232" t="s">
        <v>680</v>
      </c>
      <c r="G402" s="230"/>
      <c r="H402" s="233">
        <v>15.1</v>
      </c>
      <c r="I402" s="234"/>
      <c r="J402" s="230"/>
      <c r="K402" s="230"/>
      <c r="L402" s="235"/>
      <c r="M402" s="236"/>
      <c r="N402" s="237"/>
      <c r="O402" s="237"/>
      <c r="P402" s="237"/>
      <c r="Q402" s="237"/>
      <c r="R402" s="237"/>
      <c r="S402" s="237"/>
      <c r="T402" s="238"/>
      <c r="U402" s="14"/>
      <c r="V402" s="14"/>
      <c r="W402" s="14"/>
      <c r="X402" s="14"/>
      <c r="Y402" s="14"/>
      <c r="Z402" s="14"/>
      <c r="AA402" s="14"/>
      <c r="AB402" s="14"/>
      <c r="AC402" s="14"/>
      <c r="AD402" s="14"/>
      <c r="AE402" s="14"/>
      <c r="AT402" s="239" t="s">
        <v>142</v>
      </c>
      <c r="AU402" s="239" t="s">
        <v>138</v>
      </c>
      <c r="AV402" s="14" t="s">
        <v>138</v>
      </c>
      <c r="AW402" s="14" t="s">
        <v>38</v>
      </c>
      <c r="AX402" s="14" t="s">
        <v>78</v>
      </c>
      <c r="AY402" s="239" t="s">
        <v>130</v>
      </c>
    </row>
    <row r="403" s="15" customFormat="1">
      <c r="A403" s="15"/>
      <c r="B403" s="240"/>
      <c r="C403" s="241"/>
      <c r="D403" s="214" t="s">
        <v>142</v>
      </c>
      <c r="E403" s="242" t="s">
        <v>21</v>
      </c>
      <c r="F403" s="243" t="s">
        <v>145</v>
      </c>
      <c r="G403" s="241"/>
      <c r="H403" s="244">
        <v>15.1</v>
      </c>
      <c r="I403" s="245"/>
      <c r="J403" s="241"/>
      <c r="K403" s="241"/>
      <c r="L403" s="246"/>
      <c r="M403" s="247"/>
      <c r="N403" s="248"/>
      <c r="O403" s="248"/>
      <c r="P403" s="248"/>
      <c r="Q403" s="248"/>
      <c r="R403" s="248"/>
      <c r="S403" s="248"/>
      <c r="T403" s="249"/>
      <c r="U403" s="15"/>
      <c r="V403" s="15"/>
      <c r="W403" s="15"/>
      <c r="X403" s="15"/>
      <c r="Y403" s="15"/>
      <c r="Z403" s="15"/>
      <c r="AA403" s="15"/>
      <c r="AB403" s="15"/>
      <c r="AC403" s="15"/>
      <c r="AD403" s="15"/>
      <c r="AE403" s="15"/>
      <c r="AT403" s="250" t="s">
        <v>142</v>
      </c>
      <c r="AU403" s="250" t="s">
        <v>138</v>
      </c>
      <c r="AV403" s="15" t="s">
        <v>137</v>
      </c>
      <c r="AW403" s="15" t="s">
        <v>38</v>
      </c>
      <c r="AX403" s="15" t="s">
        <v>8</v>
      </c>
      <c r="AY403" s="250" t="s">
        <v>130</v>
      </c>
    </row>
    <row r="404" s="2" customFormat="1" ht="37.8" customHeight="1">
      <c r="A404" s="39"/>
      <c r="B404" s="40"/>
      <c r="C404" s="201" t="s">
        <v>681</v>
      </c>
      <c r="D404" s="201" t="s">
        <v>132</v>
      </c>
      <c r="E404" s="202" t="s">
        <v>682</v>
      </c>
      <c r="F404" s="203" t="s">
        <v>683</v>
      </c>
      <c r="G404" s="204" t="s">
        <v>213</v>
      </c>
      <c r="H404" s="205">
        <v>1.8</v>
      </c>
      <c r="I404" s="206"/>
      <c r="J404" s="207">
        <f>ROUND(I404*H404,0)</f>
        <v>0</v>
      </c>
      <c r="K404" s="203" t="s">
        <v>136</v>
      </c>
      <c r="L404" s="45"/>
      <c r="M404" s="208" t="s">
        <v>21</v>
      </c>
      <c r="N404" s="209" t="s">
        <v>50</v>
      </c>
      <c r="O404" s="85"/>
      <c r="P404" s="210">
        <f>O404*H404</f>
        <v>0</v>
      </c>
      <c r="Q404" s="210">
        <v>0.0053800000000000002</v>
      </c>
      <c r="R404" s="210">
        <f>Q404*H404</f>
        <v>0.0096839999999999999</v>
      </c>
      <c r="S404" s="210">
        <v>0</v>
      </c>
      <c r="T404" s="211">
        <f>S404*H404</f>
        <v>0</v>
      </c>
      <c r="U404" s="39"/>
      <c r="V404" s="39"/>
      <c r="W404" s="39"/>
      <c r="X404" s="39"/>
      <c r="Y404" s="39"/>
      <c r="Z404" s="39"/>
      <c r="AA404" s="39"/>
      <c r="AB404" s="39"/>
      <c r="AC404" s="39"/>
      <c r="AD404" s="39"/>
      <c r="AE404" s="39"/>
      <c r="AR404" s="212" t="s">
        <v>227</v>
      </c>
      <c r="AT404" s="212" t="s">
        <v>132</v>
      </c>
      <c r="AU404" s="212" t="s">
        <v>138</v>
      </c>
      <c r="AY404" s="18" t="s">
        <v>130</v>
      </c>
      <c r="BE404" s="213">
        <f>IF(N404="základní",J404,0)</f>
        <v>0</v>
      </c>
      <c r="BF404" s="213">
        <f>IF(N404="snížená",J404,0)</f>
        <v>0</v>
      </c>
      <c r="BG404" s="213">
        <f>IF(N404="zákl. přenesená",J404,0)</f>
        <v>0</v>
      </c>
      <c r="BH404" s="213">
        <f>IF(N404="sníž. přenesená",J404,0)</f>
        <v>0</v>
      </c>
      <c r="BI404" s="213">
        <f>IF(N404="nulová",J404,0)</f>
        <v>0</v>
      </c>
      <c r="BJ404" s="18" t="s">
        <v>138</v>
      </c>
      <c r="BK404" s="213">
        <f>ROUND(I404*H404,0)</f>
        <v>0</v>
      </c>
      <c r="BL404" s="18" t="s">
        <v>227</v>
      </c>
      <c r="BM404" s="212" t="s">
        <v>684</v>
      </c>
    </row>
    <row r="405" s="2" customFormat="1">
      <c r="A405" s="39"/>
      <c r="B405" s="40"/>
      <c r="C405" s="41"/>
      <c r="D405" s="214" t="s">
        <v>140</v>
      </c>
      <c r="E405" s="41"/>
      <c r="F405" s="215" t="s">
        <v>685</v>
      </c>
      <c r="G405" s="41"/>
      <c r="H405" s="41"/>
      <c r="I405" s="216"/>
      <c r="J405" s="41"/>
      <c r="K405" s="41"/>
      <c r="L405" s="45"/>
      <c r="M405" s="217"/>
      <c r="N405" s="218"/>
      <c r="O405" s="85"/>
      <c r="P405" s="85"/>
      <c r="Q405" s="85"/>
      <c r="R405" s="85"/>
      <c r="S405" s="85"/>
      <c r="T405" s="86"/>
      <c r="U405" s="39"/>
      <c r="V405" s="39"/>
      <c r="W405" s="39"/>
      <c r="X405" s="39"/>
      <c r="Y405" s="39"/>
      <c r="Z405" s="39"/>
      <c r="AA405" s="39"/>
      <c r="AB405" s="39"/>
      <c r="AC405" s="39"/>
      <c r="AD405" s="39"/>
      <c r="AE405" s="39"/>
      <c r="AT405" s="18" t="s">
        <v>140</v>
      </c>
      <c r="AU405" s="18" t="s">
        <v>138</v>
      </c>
    </row>
    <row r="406" s="13" customFormat="1">
      <c r="A406" s="13"/>
      <c r="B406" s="219"/>
      <c r="C406" s="220"/>
      <c r="D406" s="214" t="s">
        <v>142</v>
      </c>
      <c r="E406" s="221" t="s">
        <v>21</v>
      </c>
      <c r="F406" s="222" t="s">
        <v>686</v>
      </c>
      <c r="G406" s="220"/>
      <c r="H406" s="221" t="s">
        <v>21</v>
      </c>
      <c r="I406" s="223"/>
      <c r="J406" s="220"/>
      <c r="K406" s="220"/>
      <c r="L406" s="224"/>
      <c r="M406" s="225"/>
      <c r="N406" s="226"/>
      <c r="O406" s="226"/>
      <c r="P406" s="226"/>
      <c r="Q406" s="226"/>
      <c r="R406" s="226"/>
      <c r="S406" s="226"/>
      <c r="T406" s="227"/>
      <c r="U406" s="13"/>
      <c r="V406" s="13"/>
      <c r="W406" s="13"/>
      <c r="X406" s="13"/>
      <c r="Y406" s="13"/>
      <c r="Z406" s="13"/>
      <c r="AA406" s="13"/>
      <c r="AB406" s="13"/>
      <c r="AC406" s="13"/>
      <c r="AD406" s="13"/>
      <c r="AE406" s="13"/>
      <c r="AT406" s="228" t="s">
        <v>142</v>
      </c>
      <c r="AU406" s="228" t="s">
        <v>138</v>
      </c>
      <c r="AV406" s="13" t="s">
        <v>8</v>
      </c>
      <c r="AW406" s="13" t="s">
        <v>38</v>
      </c>
      <c r="AX406" s="13" t="s">
        <v>78</v>
      </c>
      <c r="AY406" s="228" t="s">
        <v>130</v>
      </c>
    </row>
    <row r="407" s="14" customFormat="1">
      <c r="A407" s="14"/>
      <c r="B407" s="229"/>
      <c r="C407" s="230"/>
      <c r="D407" s="214" t="s">
        <v>142</v>
      </c>
      <c r="E407" s="231" t="s">
        <v>21</v>
      </c>
      <c r="F407" s="232" t="s">
        <v>687</v>
      </c>
      <c r="G407" s="230"/>
      <c r="H407" s="233">
        <v>1.8</v>
      </c>
      <c r="I407" s="234"/>
      <c r="J407" s="230"/>
      <c r="K407" s="230"/>
      <c r="L407" s="235"/>
      <c r="M407" s="236"/>
      <c r="N407" s="237"/>
      <c r="O407" s="237"/>
      <c r="P407" s="237"/>
      <c r="Q407" s="237"/>
      <c r="R407" s="237"/>
      <c r="S407" s="237"/>
      <c r="T407" s="238"/>
      <c r="U407" s="14"/>
      <c r="V407" s="14"/>
      <c r="W407" s="14"/>
      <c r="X407" s="14"/>
      <c r="Y407" s="14"/>
      <c r="Z407" s="14"/>
      <c r="AA407" s="14"/>
      <c r="AB407" s="14"/>
      <c r="AC407" s="14"/>
      <c r="AD407" s="14"/>
      <c r="AE407" s="14"/>
      <c r="AT407" s="239" t="s">
        <v>142</v>
      </c>
      <c r="AU407" s="239" t="s">
        <v>138</v>
      </c>
      <c r="AV407" s="14" t="s">
        <v>138</v>
      </c>
      <c r="AW407" s="14" t="s">
        <v>38</v>
      </c>
      <c r="AX407" s="14" t="s">
        <v>78</v>
      </c>
      <c r="AY407" s="239" t="s">
        <v>130</v>
      </c>
    </row>
    <row r="408" s="15" customFormat="1">
      <c r="A408" s="15"/>
      <c r="B408" s="240"/>
      <c r="C408" s="241"/>
      <c r="D408" s="214" t="s">
        <v>142</v>
      </c>
      <c r="E408" s="242" t="s">
        <v>21</v>
      </c>
      <c r="F408" s="243" t="s">
        <v>145</v>
      </c>
      <c r="G408" s="241"/>
      <c r="H408" s="244">
        <v>1.8</v>
      </c>
      <c r="I408" s="245"/>
      <c r="J408" s="241"/>
      <c r="K408" s="241"/>
      <c r="L408" s="246"/>
      <c r="M408" s="247"/>
      <c r="N408" s="248"/>
      <c r="O408" s="248"/>
      <c r="P408" s="248"/>
      <c r="Q408" s="248"/>
      <c r="R408" s="248"/>
      <c r="S408" s="248"/>
      <c r="T408" s="249"/>
      <c r="U408" s="15"/>
      <c r="V408" s="15"/>
      <c r="W408" s="15"/>
      <c r="X408" s="15"/>
      <c r="Y408" s="15"/>
      <c r="Z408" s="15"/>
      <c r="AA408" s="15"/>
      <c r="AB408" s="15"/>
      <c r="AC408" s="15"/>
      <c r="AD408" s="15"/>
      <c r="AE408" s="15"/>
      <c r="AT408" s="250" t="s">
        <v>142</v>
      </c>
      <c r="AU408" s="250" t="s">
        <v>138</v>
      </c>
      <c r="AV408" s="15" t="s">
        <v>137</v>
      </c>
      <c r="AW408" s="15" t="s">
        <v>38</v>
      </c>
      <c r="AX408" s="15" t="s">
        <v>8</v>
      </c>
      <c r="AY408" s="250" t="s">
        <v>130</v>
      </c>
    </row>
    <row r="409" s="2" customFormat="1" ht="14.4" customHeight="1">
      <c r="A409" s="39"/>
      <c r="B409" s="40"/>
      <c r="C409" s="201" t="s">
        <v>688</v>
      </c>
      <c r="D409" s="201" t="s">
        <v>132</v>
      </c>
      <c r="E409" s="202" t="s">
        <v>689</v>
      </c>
      <c r="F409" s="203" t="s">
        <v>690</v>
      </c>
      <c r="G409" s="204" t="s">
        <v>213</v>
      </c>
      <c r="H409" s="205">
        <v>30.5</v>
      </c>
      <c r="I409" s="206"/>
      <c r="J409" s="207">
        <f>ROUND(I409*H409,0)</f>
        <v>0</v>
      </c>
      <c r="K409" s="203" t="s">
        <v>136</v>
      </c>
      <c r="L409" s="45"/>
      <c r="M409" s="208" t="s">
        <v>21</v>
      </c>
      <c r="N409" s="209" t="s">
        <v>50</v>
      </c>
      <c r="O409" s="85"/>
      <c r="P409" s="210">
        <f>O409*H409</f>
        <v>0</v>
      </c>
      <c r="Q409" s="210">
        <v>0</v>
      </c>
      <c r="R409" s="210">
        <f>Q409*H409</f>
        <v>0</v>
      </c>
      <c r="S409" s="210">
        <v>0</v>
      </c>
      <c r="T409" s="211">
        <f>S409*H409</f>
        <v>0</v>
      </c>
      <c r="U409" s="39"/>
      <c r="V409" s="39"/>
      <c r="W409" s="39"/>
      <c r="X409" s="39"/>
      <c r="Y409" s="39"/>
      <c r="Z409" s="39"/>
      <c r="AA409" s="39"/>
      <c r="AB409" s="39"/>
      <c r="AC409" s="39"/>
      <c r="AD409" s="39"/>
      <c r="AE409" s="39"/>
      <c r="AR409" s="212" t="s">
        <v>227</v>
      </c>
      <c r="AT409" s="212" t="s">
        <v>132</v>
      </c>
      <c r="AU409" s="212" t="s">
        <v>138</v>
      </c>
      <c r="AY409" s="18" t="s">
        <v>130</v>
      </c>
      <c r="BE409" s="213">
        <f>IF(N409="základní",J409,0)</f>
        <v>0</v>
      </c>
      <c r="BF409" s="213">
        <f>IF(N409="snížená",J409,0)</f>
        <v>0</v>
      </c>
      <c r="BG409" s="213">
        <f>IF(N409="zákl. přenesená",J409,0)</f>
        <v>0</v>
      </c>
      <c r="BH409" s="213">
        <f>IF(N409="sníž. přenesená",J409,0)</f>
        <v>0</v>
      </c>
      <c r="BI409" s="213">
        <f>IF(N409="nulová",J409,0)</f>
        <v>0</v>
      </c>
      <c r="BJ409" s="18" t="s">
        <v>138</v>
      </c>
      <c r="BK409" s="213">
        <f>ROUND(I409*H409,0)</f>
        <v>0</v>
      </c>
      <c r="BL409" s="18" t="s">
        <v>227</v>
      </c>
      <c r="BM409" s="212" t="s">
        <v>691</v>
      </c>
    </row>
    <row r="410" s="2" customFormat="1" ht="24.15" customHeight="1">
      <c r="A410" s="39"/>
      <c r="B410" s="40"/>
      <c r="C410" s="201" t="s">
        <v>692</v>
      </c>
      <c r="D410" s="201" t="s">
        <v>132</v>
      </c>
      <c r="E410" s="202" t="s">
        <v>693</v>
      </c>
      <c r="F410" s="203" t="s">
        <v>694</v>
      </c>
      <c r="G410" s="204" t="s">
        <v>383</v>
      </c>
      <c r="H410" s="205">
        <v>8</v>
      </c>
      <c r="I410" s="206"/>
      <c r="J410" s="207">
        <f>ROUND(I410*H410,0)</f>
        <v>0</v>
      </c>
      <c r="K410" s="203" t="s">
        <v>136</v>
      </c>
      <c r="L410" s="45"/>
      <c r="M410" s="208" t="s">
        <v>21</v>
      </c>
      <c r="N410" s="209" t="s">
        <v>50</v>
      </c>
      <c r="O410" s="85"/>
      <c r="P410" s="210">
        <f>O410*H410</f>
        <v>0</v>
      </c>
      <c r="Q410" s="210">
        <v>0</v>
      </c>
      <c r="R410" s="210">
        <f>Q410*H410</f>
        <v>0</v>
      </c>
      <c r="S410" s="210">
        <v>0</v>
      </c>
      <c r="T410" s="211">
        <f>S410*H410</f>
        <v>0</v>
      </c>
      <c r="U410" s="39"/>
      <c r="V410" s="39"/>
      <c r="W410" s="39"/>
      <c r="X410" s="39"/>
      <c r="Y410" s="39"/>
      <c r="Z410" s="39"/>
      <c r="AA410" s="39"/>
      <c r="AB410" s="39"/>
      <c r="AC410" s="39"/>
      <c r="AD410" s="39"/>
      <c r="AE410" s="39"/>
      <c r="AR410" s="212" t="s">
        <v>227</v>
      </c>
      <c r="AT410" s="212" t="s">
        <v>132</v>
      </c>
      <c r="AU410" s="212" t="s">
        <v>138</v>
      </c>
      <c r="AY410" s="18" t="s">
        <v>130</v>
      </c>
      <c r="BE410" s="213">
        <f>IF(N410="základní",J410,0)</f>
        <v>0</v>
      </c>
      <c r="BF410" s="213">
        <f>IF(N410="snížená",J410,0)</f>
        <v>0</v>
      </c>
      <c r="BG410" s="213">
        <f>IF(N410="zákl. přenesená",J410,0)</f>
        <v>0</v>
      </c>
      <c r="BH410" s="213">
        <f>IF(N410="sníž. přenesená",J410,0)</f>
        <v>0</v>
      </c>
      <c r="BI410" s="213">
        <f>IF(N410="nulová",J410,0)</f>
        <v>0</v>
      </c>
      <c r="BJ410" s="18" t="s">
        <v>138</v>
      </c>
      <c r="BK410" s="213">
        <f>ROUND(I410*H410,0)</f>
        <v>0</v>
      </c>
      <c r="BL410" s="18" t="s">
        <v>227</v>
      </c>
      <c r="BM410" s="212" t="s">
        <v>695</v>
      </c>
    </row>
    <row r="411" s="2" customFormat="1" ht="14.4" customHeight="1">
      <c r="A411" s="39"/>
      <c r="B411" s="40"/>
      <c r="C411" s="251" t="s">
        <v>696</v>
      </c>
      <c r="D411" s="251" t="s">
        <v>173</v>
      </c>
      <c r="E411" s="252" t="s">
        <v>697</v>
      </c>
      <c r="F411" s="253" t="s">
        <v>698</v>
      </c>
      <c r="G411" s="254" t="s">
        <v>383</v>
      </c>
      <c r="H411" s="255">
        <v>8</v>
      </c>
      <c r="I411" s="256"/>
      <c r="J411" s="257">
        <f>ROUND(I411*H411,0)</f>
        <v>0</v>
      </c>
      <c r="K411" s="253" t="s">
        <v>136</v>
      </c>
      <c r="L411" s="258"/>
      <c r="M411" s="259" t="s">
        <v>21</v>
      </c>
      <c r="N411" s="260" t="s">
        <v>50</v>
      </c>
      <c r="O411" s="85"/>
      <c r="P411" s="210">
        <f>O411*H411</f>
        <v>0</v>
      </c>
      <c r="Q411" s="210">
        <v>0.00092000000000000003</v>
      </c>
      <c r="R411" s="210">
        <f>Q411*H411</f>
        <v>0.0073600000000000002</v>
      </c>
      <c r="S411" s="210">
        <v>0</v>
      </c>
      <c r="T411" s="211">
        <f>S411*H411</f>
        <v>0</v>
      </c>
      <c r="U411" s="39"/>
      <c r="V411" s="39"/>
      <c r="W411" s="39"/>
      <c r="X411" s="39"/>
      <c r="Y411" s="39"/>
      <c r="Z411" s="39"/>
      <c r="AA411" s="39"/>
      <c r="AB411" s="39"/>
      <c r="AC411" s="39"/>
      <c r="AD411" s="39"/>
      <c r="AE411" s="39"/>
      <c r="AR411" s="212" t="s">
        <v>319</v>
      </c>
      <c r="AT411" s="212" t="s">
        <v>173</v>
      </c>
      <c r="AU411" s="212" t="s">
        <v>138</v>
      </c>
      <c r="AY411" s="18" t="s">
        <v>130</v>
      </c>
      <c r="BE411" s="213">
        <f>IF(N411="základní",J411,0)</f>
        <v>0</v>
      </c>
      <c r="BF411" s="213">
        <f>IF(N411="snížená",J411,0)</f>
        <v>0</v>
      </c>
      <c r="BG411" s="213">
        <f>IF(N411="zákl. přenesená",J411,0)</f>
        <v>0</v>
      </c>
      <c r="BH411" s="213">
        <f>IF(N411="sníž. přenesená",J411,0)</f>
        <v>0</v>
      </c>
      <c r="BI411" s="213">
        <f>IF(N411="nulová",J411,0)</f>
        <v>0</v>
      </c>
      <c r="BJ411" s="18" t="s">
        <v>138</v>
      </c>
      <c r="BK411" s="213">
        <f>ROUND(I411*H411,0)</f>
        <v>0</v>
      </c>
      <c r="BL411" s="18" t="s">
        <v>227</v>
      </c>
      <c r="BM411" s="212" t="s">
        <v>699</v>
      </c>
    </row>
    <row r="412" s="2" customFormat="1" ht="14.4" customHeight="1">
      <c r="A412" s="39"/>
      <c r="B412" s="40"/>
      <c r="C412" s="201" t="s">
        <v>700</v>
      </c>
      <c r="D412" s="201" t="s">
        <v>132</v>
      </c>
      <c r="E412" s="202" t="s">
        <v>701</v>
      </c>
      <c r="F412" s="203" t="s">
        <v>702</v>
      </c>
      <c r="G412" s="204" t="s">
        <v>213</v>
      </c>
      <c r="H412" s="205">
        <v>24</v>
      </c>
      <c r="I412" s="206"/>
      <c r="J412" s="207">
        <f>ROUND(I412*H412,0)</f>
        <v>0</v>
      </c>
      <c r="K412" s="203" t="s">
        <v>136</v>
      </c>
      <c r="L412" s="45"/>
      <c r="M412" s="208" t="s">
        <v>21</v>
      </c>
      <c r="N412" s="209" t="s">
        <v>50</v>
      </c>
      <c r="O412" s="85"/>
      <c r="P412" s="210">
        <f>O412*H412</f>
        <v>0</v>
      </c>
      <c r="Q412" s="210">
        <v>0</v>
      </c>
      <c r="R412" s="210">
        <f>Q412*H412</f>
        <v>0</v>
      </c>
      <c r="S412" s="210">
        <v>0</v>
      </c>
      <c r="T412" s="211">
        <f>S412*H412</f>
        <v>0</v>
      </c>
      <c r="U412" s="39"/>
      <c r="V412" s="39"/>
      <c r="W412" s="39"/>
      <c r="X412" s="39"/>
      <c r="Y412" s="39"/>
      <c r="Z412" s="39"/>
      <c r="AA412" s="39"/>
      <c r="AB412" s="39"/>
      <c r="AC412" s="39"/>
      <c r="AD412" s="39"/>
      <c r="AE412" s="39"/>
      <c r="AR412" s="212" t="s">
        <v>227</v>
      </c>
      <c r="AT412" s="212" t="s">
        <v>132</v>
      </c>
      <c r="AU412" s="212" t="s">
        <v>138</v>
      </c>
      <c r="AY412" s="18" t="s">
        <v>130</v>
      </c>
      <c r="BE412" s="213">
        <f>IF(N412="základní",J412,0)</f>
        <v>0</v>
      </c>
      <c r="BF412" s="213">
        <f>IF(N412="snížená",J412,0)</f>
        <v>0</v>
      </c>
      <c r="BG412" s="213">
        <f>IF(N412="zákl. přenesená",J412,0)</f>
        <v>0</v>
      </c>
      <c r="BH412" s="213">
        <f>IF(N412="sníž. přenesená",J412,0)</f>
        <v>0</v>
      </c>
      <c r="BI412" s="213">
        <f>IF(N412="nulová",J412,0)</f>
        <v>0</v>
      </c>
      <c r="BJ412" s="18" t="s">
        <v>138</v>
      </c>
      <c r="BK412" s="213">
        <f>ROUND(I412*H412,0)</f>
        <v>0</v>
      </c>
      <c r="BL412" s="18" t="s">
        <v>227</v>
      </c>
      <c r="BM412" s="212" t="s">
        <v>703</v>
      </c>
    </row>
    <row r="413" s="13" customFormat="1">
      <c r="A413" s="13"/>
      <c r="B413" s="219"/>
      <c r="C413" s="220"/>
      <c r="D413" s="214" t="s">
        <v>142</v>
      </c>
      <c r="E413" s="221" t="s">
        <v>21</v>
      </c>
      <c r="F413" s="222" t="s">
        <v>704</v>
      </c>
      <c r="G413" s="220"/>
      <c r="H413" s="221" t="s">
        <v>21</v>
      </c>
      <c r="I413" s="223"/>
      <c r="J413" s="220"/>
      <c r="K413" s="220"/>
      <c r="L413" s="224"/>
      <c r="M413" s="225"/>
      <c r="N413" s="226"/>
      <c r="O413" s="226"/>
      <c r="P413" s="226"/>
      <c r="Q413" s="226"/>
      <c r="R413" s="226"/>
      <c r="S413" s="226"/>
      <c r="T413" s="227"/>
      <c r="U413" s="13"/>
      <c r="V413" s="13"/>
      <c r="W413" s="13"/>
      <c r="X413" s="13"/>
      <c r="Y413" s="13"/>
      <c r="Z413" s="13"/>
      <c r="AA413" s="13"/>
      <c r="AB413" s="13"/>
      <c r="AC413" s="13"/>
      <c r="AD413" s="13"/>
      <c r="AE413" s="13"/>
      <c r="AT413" s="228" t="s">
        <v>142</v>
      </c>
      <c r="AU413" s="228" t="s">
        <v>138</v>
      </c>
      <c r="AV413" s="13" t="s">
        <v>8</v>
      </c>
      <c r="AW413" s="13" t="s">
        <v>38</v>
      </c>
      <c r="AX413" s="13" t="s">
        <v>78</v>
      </c>
      <c r="AY413" s="228" t="s">
        <v>130</v>
      </c>
    </row>
    <row r="414" s="14" customFormat="1">
      <c r="A414" s="14"/>
      <c r="B414" s="229"/>
      <c r="C414" s="230"/>
      <c r="D414" s="214" t="s">
        <v>142</v>
      </c>
      <c r="E414" s="231" t="s">
        <v>21</v>
      </c>
      <c r="F414" s="232" t="s">
        <v>661</v>
      </c>
      <c r="G414" s="230"/>
      <c r="H414" s="233">
        <v>24</v>
      </c>
      <c r="I414" s="234"/>
      <c r="J414" s="230"/>
      <c r="K414" s="230"/>
      <c r="L414" s="235"/>
      <c r="M414" s="236"/>
      <c r="N414" s="237"/>
      <c r="O414" s="237"/>
      <c r="P414" s="237"/>
      <c r="Q414" s="237"/>
      <c r="R414" s="237"/>
      <c r="S414" s="237"/>
      <c r="T414" s="238"/>
      <c r="U414" s="14"/>
      <c r="V414" s="14"/>
      <c r="W414" s="14"/>
      <c r="X414" s="14"/>
      <c r="Y414" s="14"/>
      <c r="Z414" s="14"/>
      <c r="AA414" s="14"/>
      <c r="AB414" s="14"/>
      <c r="AC414" s="14"/>
      <c r="AD414" s="14"/>
      <c r="AE414" s="14"/>
      <c r="AT414" s="239" t="s">
        <v>142</v>
      </c>
      <c r="AU414" s="239" t="s">
        <v>138</v>
      </c>
      <c r="AV414" s="14" t="s">
        <v>138</v>
      </c>
      <c r="AW414" s="14" t="s">
        <v>38</v>
      </c>
      <c r="AX414" s="14" t="s">
        <v>78</v>
      </c>
      <c r="AY414" s="239" t="s">
        <v>130</v>
      </c>
    </row>
    <row r="415" s="15" customFormat="1">
      <c r="A415" s="15"/>
      <c r="B415" s="240"/>
      <c r="C415" s="241"/>
      <c r="D415" s="214" t="s">
        <v>142</v>
      </c>
      <c r="E415" s="242" t="s">
        <v>21</v>
      </c>
      <c r="F415" s="243" t="s">
        <v>145</v>
      </c>
      <c r="G415" s="241"/>
      <c r="H415" s="244">
        <v>24</v>
      </c>
      <c r="I415" s="245"/>
      <c r="J415" s="241"/>
      <c r="K415" s="241"/>
      <c r="L415" s="246"/>
      <c r="M415" s="247"/>
      <c r="N415" s="248"/>
      <c r="O415" s="248"/>
      <c r="P415" s="248"/>
      <c r="Q415" s="248"/>
      <c r="R415" s="248"/>
      <c r="S415" s="248"/>
      <c r="T415" s="249"/>
      <c r="U415" s="15"/>
      <c r="V415" s="15"/>
      <c r="W415" s="15"/>
      <c r="X415" s="15"/>
      <c r="Y415" s="15"/>
      <c r="Z415" s="15"/>
      <c r="AA415" s="15"/>
      <c r="AB415" s="15"/>
      <c r="AC415" s="15"/>
      <c r="AD415" s="15"/>
      <c r="AE415" s="15"/>
      <c r="AT415" s="250" t="s">
        <v>142</v>
      </c>
      <c r="AU415" s="250" t="s">
        <v>138</v>
      </c>
      <c r="AV415" s="15" t="s">
        <v>137</v>
      </c>
      <c r="AW415" s="15" t="s">
        <v>38</v>
      </c>
      <c r="AX415" s="15" t="s">
        <v>8</v>
      </c>
      <c r="AY415" s="250" t="s">
        <v>130</v>
      </c>
    </row>
    <row r="416" s="2" customFormat="1" ht="37.8" customHeight="1">
      <c r="A416" s="39"/>
      <c r="B416" s="40"/>
      <c r="C416" s="201" t="s">
        <v>705</v>
      </c>
      <c r="D416" s="201" t="s">
        <v>132</v>
      </c>
      <c r="E416" s="202" t="s">
        <v>706</v>
      </c>
      <c r="F416" s="203" t="s">
        <v>707</v>
      </c>
      <c r="G416" s="204" t="s">
        <v>213</v>
      </c>
      <c r="H416" s="205">
        <v>20</v>
      </c>
      <c r="I416" s="206"/>
      <c r="J416" s="207">
        <f>ROUND(I416*H416,0)</f>
        <v>0</v>
      </c>
      <c r="K416" s="203" t="s">
        <v>656</v>
      </c>
      <c r="L416" s="45"/>
      <c r="M416" s="208" t="s">
        <v>21</v>
      </c>
      <c r="N416" s="209" t="s">
        <v>50</v>
      </c>
      <c r="O416" s="85"/>
      <c r="P416" s="210">
        <f>O416*H416</f>
        <v>0</v>
      </c>
      <c r="Q416" s="210">
        <v>0.0028600000000000001</v>
      </c>
      <c r="R416" s="210">
        <f>Q416*H416</f>
        <v>0.057200000000000001</v>
      </c>
      <c r="S416" s="210">
        <v>0</v>
      </c>
      <c r="T416" s="211">
        <f>S416*H416</f>
        <v>0</v>
      </c>
      <c r="U416" s="39"/>
      <c r="V416" s="39"/>
      <c r="W416" s="39"/>
      <c r="X416" s="39"/>
      <c r="Y416" s="39"/>
      <c r="Z416" s="39"/>
      <c r="AA416" s="39"/>
      <c r="AB416" s="39"/>
      <c r="AC416" s="39"/>
      <c r="AD416" s="39"/>
      <c r="AE416" s="39"/>
      <c r="AR416" s="212" t="s">
        <v>227</v>
      </c>
      <c r="AT416" s="212" t="s">
        <v>132</v>
      </c>
      <c r="AU416" s="212" t="s">
        <v>138</v>
      </c>
      <c r="AY416" s="18" t="s">
        <v>130</v>
      </c>
      <c r="BE416" s="213">
        <f>IF(N416="základní",J416,0)</f>
        <v>0</v>
      </c>
      <c r="BF416" s="213">
        <f>IF(N416="snížená",J416,0)</f>
        <v>0</v>
      </c>
      <c r="BG416" s="213">
        <f>IF(N416="zákl. přenesená",J416,0)</f>
        <v>0</v>
      </c>
      <c r="BH416" s="213">
        <f>IF(N416="sníž. přenesená",J416,0)</f>
        <v>0</v>
      </c>
      <c r="BI416" s="213">
        <f>IF(N416="nulová",J416,0)</f>
        <v>0</v>
      </c>
      <c r="BJ416" s="18" t="s">
        <v>138</v>
      </c>
      <c r="BK416" s="213">
        <f>ROUND(I416*H416,0)</f>
        <v>0</v>
      </c>
      <c r="BL416" s="18" t="s">
        <v>227</v>
      </c>
      <c r="BM416" s="212" t="s">
        <v>708</v>
      </c>
    </row>
    <row r="417" s="2" customFormat="1" ht="37.8" customHeight="1">
      <c r="A417" s="39"/>
      <c r="B417" s="40"/>
      <c r="C417" s="201" t="s">
        <v>709</v>
      </c>
      <c r="D417" s="201" t="s">
        <v>132</v>
      </c>
      <c r="E417" s="202" t="s">
        <v>710</v>
      </c>
      <c r="F417" s="203" t="s">
        <v>711</v>
      </c>
      <c r="G417" s="204" t="s">
        <v>383</v>
      </c>
      <c r="H417" s="205">
        <v>4</v>
      </c>
      <c r="I417" s="206"/>
      <c r="J417" s="207">
        <f>ROUND(I417*H417,0)</f>
        <v>0</v>
      </c>
      <c r="K417" s="203" t="s">
        <v>21</v>
      </c>
      <c r="L417" s="45"/>
      <c r="M417" s="208" t="s">
        <v>21</v>
      </c>
      <c r="N417" s="209" t="s">
        <v>50</v>
      </c>
      <c r="O417" s="85"/>
      <c r="P417" s="210">
        <f>O417*H417</f>
        <v>0</v>
      </c>
      <c r="Q417" s="210">
        <v>0</v>
      </c>
      <c r="R417" s="210">
        <f>Q417*H417</f>
        <v>0</v>
      </c>
      <c r="S417" s="210">
        <v>0</v>
      </c>
      <c r="T417" s="211">
        <f>S417*H417</f>
        <v>0</v>
      </c>
      <c r="U417" s="39"/>
      <c r="V417" s="39"/>
      <c r="W417" s="39"/>
      <c r="X417" s="39"/>
      <c r="Y417" s="39"/>
      <c r="Z417" s="39"/>
      <c r="AA417" s="39"/>
      <c r="AB417" s="39"/>
      <c r="AC417" s="39"/>
      <c r="AD417" s="39"/>
      <c r="AE417" s="39"/>
      <c r="AR417" s="212" t="s">
        <v>227</v>
      </c>
      <c r="AT417" s="212" t="s">
        <v>132</v>
      </c>
      <c r="AU417" s="212" t="s">
        <v>138</v>
      </c>
      <c r="AY417" s="18" t="s">
        <v>130</v>
      </c>
      <c r="BE417" s="213">
        <f>IF(N417="základní",J417,0)</f>
        <v>0</v>
      </c>
      <c r="BF417" s="213">
        <f>IF(N417="snížená",J417,0)</f>
        <v>0</v>
      </c>
      <c r="BG417" s="213">
        <f>IF(N417="zákl. přenesená",J417,0)</f>
        <v>0</v>
      </c>
      <c r="BH417" s="213">
        <f>IF(N417="sníž. přenesená",J417,0)</f>
        <v>0</v>
      </c>
      <c r="BI417" s="213">
        <f>IF(N417="nulová",J417,0)</f>
        <v>0</v>
      </c>
      <c r="BJ417" s="18" t="s">
        <v>138</v>
      </c>
      <c r="BK417" s="213">
        <f>ROUND(I417*H417,0)</f>
        <v>0</v>
      </c>
      <c r="BL417" s="18" t="s">
        <v>227</v>
      </c>
      <c r="BM417" s="212" t="s">
        <v>712</v>
      </c>
    </row>
    <row r="418" s="2" customFormat="1" ht="49.05" customHeight="1">
      <c r="A418" s="39"/>
      <c r="B418" s="40"/>
      <c r="C418" s="201" t="s">
        <v>713</v>
      </c>
      <c r="D418" s="201" t="s">
        <v>132</v>
      </c>
      <c r="E418" s="202" t="s">
        <v>714</v>
      </c>
      <c r="F418" s="203" t="s">
        <v>715</v>
      </c>
      <c r="G418" s="204" t="s">
        <v>163</v>
      </c>
      <c r="H418" s="205">
        <v>0.65100000000000002</v>
      </c>
      <c r="I418" s="206"/>
      <c r="J418" s="207">
        <f>ROUND(I418*H418,0)</f>
        <v>0</v>
      </c>
      <c r="K418" s="203" t="s">
        <v>136</v>
      </c>
      <c r="L418" s="45"/>
      <c r="M418" s="208" t="s">
        <v>21</v>
      </c>
      <c r="N418" s="209" t="s">
        <v>50</v>
      </c>
      <c r="O418" s="85"/>
      <c r="P418" s="210">
        <f>O418*H418</f>
        <v>0</v>
      </c>
      <c r="Q418" s="210">
        <v>0</v>
      </c>
      <c r="R418" s="210">
        <f>Q418*H418</f>
        <v>0</v>
      </c>
      <c r="S418" s="210">
        <v>0</v>
      </c>
      <c r="T418" s="211">
        <f>S418*H418</f>
        <v>0</v>
      </c>
      <c r="U418" s="39"/>
      <c r="V418" s="39"/>
      <c r="W418" s="39"/>
      <c r="X418" s="39"/>
      <c r="Y418" s="39"/>
      <c r="Z418" s="39"/>
      <c r="AA418" s="39"/>
      <c r="AB418" s="39"/>
      <c r="AC418" s="39"/>
      <c r="AD418" s="39"/>
      <c r="AE418" s="39"/>
      <c r="AR418" s="212" t="s">
        <v>227</v>
      </c>
      <c r="AT418" s="212" t="s">
        <v>132</v>
      </c>
      <c r="AU418" s="212" t="s">
        <v>138</v>
      </c>
      <c r="AY418" s="18" t="s">
        <v>130</v>
      </c>
      <c r="BE418" s="213">
        <f>IF(N418="základní",J418,0)</f>
        <v>0</v>
      </c>
      <c r="BF418" s="213">
        <f>IF(N418="snížená",J418,0)</f>
        <v>0</v>
      </c>
      <c r="BG418" s="213">
        <f>IF(N418="zákl. přenesená",J418,0)</f>
        <v>0</v>
      </c>
      <c r="BH418" s="213">
        <f>IF(N418="sníž. přenesená",J418,0)</f>
        <v>0</v>
      </c>
      <c r="BI418" s="213">
        <f>IF(N418="nulová",J418,0)</f>
        <v>0</v>
      </c>
      <c r="BJ418" s="18" t="s">
        <v>138</v>
      </c>
      <c r="BK418" s="213">
        <f>ROUND(I418*H418,0)</f>
        <v>0</v>
      </c>
      <c r="BL418" s="18" t="s">
        <v>227</v>
      </c>
      <c r="BM418" s="212" t="s">
        <v>716</v>
      </c>
    </row>
    <row r="419" s="2" customFormat="1">
      <c r="A419" s="39"/>
      <c r="B419" s="40"/>
      <c r="C419" s="41"/>
      <c r="D419" s="214" t="s">
        <v>140</v>
      </c>
      <c r="E419" s="41"/>
      <c r="F419" s="215" t="s">
        <v>717</v>
      </c>
      <c r="G419" s="41"/>
      <c r="H419" s="41"/>
      <c r="I419" s="216"/>
      <c r="J419" s="41"/>
      <c r="K419" s="41"/>
      <c r="L419" s="45"/>
      <c r="M419" s="217"/>
      <c r="N419" s="218"/>
      <c r="O419" s="85"/>
      <c r="P419" s="85"/>
      <c r="Q419" s="85"/>
      <c r="R419" s="85"/>
      <c r="S419" s="85"/>
      <c r="T419" s="86"/>
      <c r="U419" s="39"/>
      <c r="V419" s="39"/>
      <c r="W419" s="39"/>
      <c r="X419" s="39"/>
      <c r="Y419" s="39"/>
      <c r="Z419" s="39"/>
      <c r="AA419" s="39"/>
      <c r="AB419" s="39"/>
      <c r="AC419" s="39"/>
      <c r="AD419" s="39"/>
      <c r="AE419" s="39"/>
      <c r="AT419" s="18" t="s">
        <v>140</v>
      </c>
      <c r="AU419" s="18" t="s">
        <v>138</v>
      </c>
    </row>
    <row r="420" s="12" customFormat="1" ht="22.8" customHeight="1">
      <c r="A420" s="12"/>
      <c r="B420" s="185"/>
      <c r="C420" s="186"/>
      <c r="D420" s="187" t="s">
        <v>77</v>
      </c>
      <c r="E420" s="199" t="s">
        <v>718</v>
      </c>
      <c r="F420" s="199" t="s">
        <v>719</v>
      </c>
      <c r="G420" s="186"/>
      <c r="H420" s="186"/>
      <c r="I420" s="189"/>
      <c r="J420" s="200">
        <f>BK420</f>
        <v>0</v>
      </c>
      <c r="K420" s="186"/>
      <c r="L420" s="191"/>
      <c r="M420" s="192"/>
      <c r="N420" s="193"/>
      <c r="O420" s="193"/>
      <c r="P420" s="194">
        <f>SUM(P421:P425)</f>
        <v>0</v>
      </c>
      <c r="Q420" s="193"/>
      <c r="R420" s="194">
        <f>SUM(R421:R425)</f>
        <v>0</v>
      </c>
      <c r="S420" s="193"/>
      <c r="T420" s="195">
        <f>SUM(T421:T425)</f>
        <v>3.7473902399999997</v>
      </c>
      <c r="U420" s="12"/>
      <c r="V420" s="12"/>
      <c r="W420" s="12"/>
      <c r="X420" s="12"/>
      <c r="Y420" s="12"/>
      <c r="Z420" s="12"/>
      <c r="AA420" s="12"/>
      <c r="AB420" s="12"/>
      <c r="AC420" s="12"/>
      <c r="AD420" s="12"/>
      <c r="AE420" s="12"/>
      <c r="AR420" s="196" t="s">
        <v>138</v>
      </c>
      <c r="AT420" s="197" t="s">
        <v>77</v>
      </c>
      <c r="AU420" s="197" t="s">
        <v>8</v>
      </c>
      <c r="AY420" s="196" t="s">
        <v>130</v>
      </c>
      <c r="BK420" s="198">
        <f>SUM(BK421:BK425)</f>
        <v>0</v>
      </c>
    </row>
    <row r="421" s="2" customFormat="1" ht="37.8" customHeight="1">
      <c r="A421" s="39"/>
      <c r="B421" s="40"/>
      <c r="C421" s="201" t="s">
        <v>720</v>
      </c>
      <c r="D421" s="201" t="s">
        <v>132</v>
      </c>
      <c r="E421" s="202" t="s">
        <v>721</v>
      </c>
      <c r="F421" s="203" t="s">
        <v>722</v>
      </c>
      <c r="G421" s="204" t="s">
        <v>182</v>
      </c>
      <c r="H421" s="205">
        <v>410.44799999999998</v>
      </c>
      <c r="I421" s="206"/>
      <c r="J421" s="207">
        <f>ROUND(I421*H421,0)</f>
        <v>0</v>
      </c>
      <c r="K421" s="203" t="s">
        <v>136</v>
      </c>
      <c r="L421" s="45"/>
      <c r="M421" s="208" t="s">
        <v>21</v>
      </c>
      <c r="N421" s="209" t="s">
        <v>50</v>
      </c>
      <c r="O421" s="85"/>
      <c r="P421" s="210">
        <f>O421*H421</f>
        <v>0</v>
      </c>
      <c r="Q421" s="210">
        <v>0</v>
      </c>
      <c r="R421" s="210">
        <f>Q421*H421</f>
        <v>0</v>
      </c>
      <c r="S421" s="210">
        <v>0.0091299999999999992</v>
      </c>
      <c r="T421" s="211">
        <f>S421*H421</f>
        <v>3.7473902399999997</v>
      </c>
      <c r="U421" s="39"/>
      <c r="V421" s="39"/>
      <c r="W421" s="39"/>
      <c r="X421" s="39"/>
      <c r="Y421" s="39"/>
      <c r="Z421" s="39"/>
      <c r="AA421" s="39"/>
      <c r="AB421" s="39"/>
      <c r="AC421" s="39"/>
      <c r="AD421" s="39"/>
      <c r="AE421" s="39"/>
      <c r="AR421" s="212" t="s">
        <v>227</v>
      </c>
      <c r="AT421" s="212" t="s">
        <v>132</v>
      </c>
      <c r="AU421" s="212" t="s">
        <v>138</v>
      </c>
      <c r="AY421" s="18" t="s">
        <v>130</v>
      </c>
      <c r="BE421" s="213">
        <f>IF(N421="základní",J421,0)</f>
        <v>0</v>
      </c>
      <c r="BF421" s="213">
        <f>IF(N421="snížená",J421,0)</f>
        <v>0</v>
      </c>
      <c r="BG421" s="213">
        <f>IF(N421="zákl. přenesená",J421,0)</f>
        <v>0</v>
      </c>
      <c r="BH421" s="213">
        <f>IF(N421="sníž. přenesená",J421,0)</f>
        <v>0</v>
      </c>
      <c r="BI421" s="213">
        <f>IF(N421="nulová",J421,0)</f>
        <v>0</v>
      </c>
      <c r="BJ421" s="18" t="s">
        <v>138</v>
      </c>
      <c r="BK421" s="213">
        <f>ROUND(I421*H421,0)</f>
        <v>0</v>
      </c>
      <c r="BL421" s="18" t="s">
        <v>227</v>
      </c>
      <c r="BM421" s="212" t="s">
        <v>723</v>
      </c>
    </row>
    <row r="422" s="14" customFormat="1">
      <c r="A422" s="14"/>
      <c r="B422" s="229"/>
      <c r="C422" s="230"/>
      <c r="D422" s="214" t="s">
        <v>142</v>
      </c>
      <c r="E422" s="231" t="s">
        <v>21</v>
      </c>
      <c r="F422" s="232" t="s">
        <v>724</v>
      </c>
      <c r="G422" s="230"/>
      <c r="H422" s="233">
        <v>410.44799999999998</v>
      </c>
      <c r="I422" s="234"/>
      <c r="J422" s="230"/>
      <c r="K422" s="230"/>
      <c r="L422" s="235"/>
      <c r="M422" s="236"/>
      <c r="N422" s="237"/>
      <c r="O422" s="237"/>
      <c r="P422" s="237"/>
      <c r="Q422" s="237"/>
      <c r="R422" s="237"/>
      <c r="S422" s="237"/>
      <c r="T422" s="238"/>
      <c r="U422" s="14"/>
      <c r="V422" s="14"/>
      <c r="W422" s="14"/>
      <c r="X422" s="14"/>
      <c r="Y422" s="14"/>
      <c r="Z422" s="14"/>
      <c r="AA422" s="14"/>
      <c r="AB422" s="14"/>
      <c r="AC422" s="14"/>
      <c r="AD422" s="14"/>
      <c r="AE422" s="14"/>
      <c r="AT422" s="239" t="s">
        <v>142</v>
      </c>
      <c r="AU422" s="239" t="s">
        <v>138</v>
      </c>
      <c r="AV422" s="14" t="s">
        <v>138</v>
      </c>
      <c r="AW422" s="14" t="s">
        <v>38</v>
      </c>
      <c r="AX422" s="14" t="s">
        <v>78</v>
      </c>
      <c r="AY422" s="239" t="s">
        <v>130</v>
      </c>
    </row>
    <row r="423" s="15" customFormat="1">
      <c r="A423" s="15"/>
      <c r="B423" s="240"/>
      <c r="C423" s="241"/>
      <c r="D423" s="214" t="s">
        <v>142</v>
      </c>
      <c r="E423" s="242" t="s">
        <v>21</v>
      </c>
      <c r="F423" s="243" t="s">
        <v>145</v>
      </c>
      <c r="G423" s="241"/>
      <c r="H423" s="244">
        <v>410.44799999999998</v>
      </c>
      <c r="I423" s="245"/>
      <c r="J423" s="241"/>
      <c r="K423" s="241"/>
      <c r="L423" s="246"/>
      <c r="M423" s="247"/>
      <c r="N423" s="248"/>
      <c r="O423" s="248"/>
      <c r="P423" s="248"/>
      <c r="Q423" s="248"/>
      <c r="R423" s="248"/>
      <c r="S423" s="248"/>
      <c r="T423" s="249"/>
      <c r="U423" s="15"/>
      <c r="V423" s="15"/>
      <c r="W423" s="15"/>
      <c r="X423" s="15"/>
      <c r="Y423" s="15"/>
      <c r="Z423" s="15"/>
      <c r="AA423" s="15"/>
      <c r="AB423" s="15"/>
      <c r="AC423" s="15"/>
      <c r="AD423" s="15"/>
      <c r="AE423" s="15"/>
      <c r="AT423" s="250" t="s">
        <v>142</v>
      </c>
      <c r="AU423" s="250" t="s">
        <v>138</v>
      </c>
      <c r="AV423" s="15" t="s">
        <v>137</v>
      </c>
      <c r="AW423" s="15" t="s">
        <v>38</v>
      </c>
      <c r="AX423" s="15" t="s">
        <v>8</v>
      </c>
      <c r="AY423" s="250" t="s">
        <v>130</v>
      </c>
    </row>
    <row r="424" s="2" customFormat="1" ht="49.05" customHeight="1">
      <c r="A424" s="39"/>
      <c r="B424" s="40"/>
      <c r="C424" s="201" t="s">
        <v>725</v>
      </c>
      <c r="D424" s="201" t="s">
        <v>132</v>
      </c>
      <c r="E424" s="202" t="s">
        <v>726</v>
      </c>
      <c r="F424" s="203" t="s">
        <v>727</v>
      </c>
      <c r="G424" s="204" t="s">
        <v>163</v>
      </c>
      <c r="H424" s="205">
        <v>6.157</v>
      </c>
      <c r="I424" s="206"/>
      <c r="J424" s="207">
        <f>ROUND(I424*H424,0)</f>
        <v>0</v>
      </c>
      <c r="K424" s="203" t="s">
        <v>136</v>
      </c>
      <c r="L424" s="45"/>
      <c r="M424" s="208" t="s">
        <v>21</v>
      </c>
      <c r="N424" s="209" t="s">
        <v>50</v>
      </c>
      <c r="O424" s="85"/>
      <c r="P424" s="210">
        <f>O424*H424</f>
        <v>0</v>
      </c>
      <c r="Q424" s="210">
        <v>0</v>
      </c>
      <c r="R424" s="210">
        <f>Q424*H424</f>
        <v>0</v>
      </c>
      <c r="S424" s="210">
        <v>0</v>
      </c>
      <c r="T424" s="211">
        <f>S424*H424</f>
        <v>0</v>
      </c>
      <c r="U424" s="39"/>
      <c r="V424" s="39"/>
      <c r="W424" s="39"/>
      <c r="X424" s="39"/>
      <c r="Y424" s="39"/>
      <c r="Z424" s="39"/>
      <c r="AA424" s="39"/>
      <c r="AB424" s="39"/>
      <c r="AC424" s="39"/>
      <c r="AD424" s="39"/>
      <c r="AE424" s="39"/>
      <c r="AR424" s="212" t="s">
        <v>227</v>
      </c>
      <c r="AT424" s="212" t="s">
        <v>132</v>
      </c>
      <c r="AU424" s="212" t="s">
        <v>138</v>
      </c>
      <c r="AY424" s="18" t="s">
        <v>130</v>
      </c>
      <c r="BE424" s="213">
        <f>IF(N424="základní",J424,0)</f>
        <v>0</v>
      </c>
      <c r="BF424" s="213">
        <f>IF(N424="snížená",J424,0)</f>
        <v>0</v>
      </c>
      <c r="BG424" s="213">
        <f>IF(N424="zákl. přenesená",J424,0)</f>
        <v>0</v>
      </c>
      <c r="BH424" s="213">
        <f>IF(N424="sníž. přenesená",J424,0)</f>
        <v>0</v>
      </c>
      <c r="BI424" s="213">
        <f>IF(N424="nulová",J424,0)</f>
        <v>0</v>
      </c>
      <c r="BJ424" s="18" t="s">
        <v>138</v>
      </c>
      <c r="BK424" s="213">
        <f>ROUND(I424*H424,0)</f>
        <v>0</v>
      </c>
      <c r="BL424" s="18" t="s">
        <v>227</v>
      </c>
      <c r="BM424" s="212" t="s">
        <v>728</v>
      </c>
    </row>
    <row r="425" s="2" customFormat="1">
      <c r="A425" s="39"/>
      <c r="B425" s="40"/>
      <c r="C425" s="41"/>
      <c r="D425" s="214" t="s">
        <v>140</v>
      </c>
      <c r="E425" s="41"/>
      <c r="F425" s="215" t="s">
        <v>729</v>
      </c>
      <c r="G425" s="41"/>
      <c r="H425" s="41"/>
      <c r="I425" s="216"/>
      <c r="J425" s="41"/>
      <c r="K425" s="41"/>
      <c r="L425" s="45"/>
      <c r="M425" s="217"/>
      <c r="N425" s="218"/>
      <c r="O425" s="85"/>
      <c r="P425" s="85"/>
      <c r="Q425" s="85"/>
      <c r="R425" s="85"/>
      <c r="S425" s="85"/>
      <c r="T425" s="86"/>
      <c r="U425" s="39"/>
      <c r="V425" s="39"/>
      <c r="W425" s="39"/>
      <c r="X425" s="39"/>
      <c r="Y425" s="39"/>
      <c r="Z425" s="39"/>
      <c r="AA425" s="39"/>
      <c r="AB425" s="39"/>
      <c r="AC425" s="39"/>
      <c r="AD425" s="39"/>
      <c r="AE425" s="39"/>
      <c r="AT425" s="18" t="s">
        <v>140</v>
      </c>
      <c r="AU425" s="18" t="s">
        <v>138</v>
      </c>
    </row>
    <row r="426" s="12" customFormat="1" ht="22.8" customHeight="1">
      <c r="A426" s="12"/>
      <c r="B426" s="185"/>
      <c r="C426" s="186"/>
      <c r="D426" s="187" t="s">
        <v>77</v>
      </c>
      <c r="E426" s="199" t="s">
        <v>730</v>
      </c>
      <c r="F426" s="199" t="s">
        <v>731</v>
      </c>
      <c r="G426" s="186"/>
      <c r="H426" s="186"/>
      <c r="I426" s="189"/>
      <c r="J426" s="200">
        <f>BK426</f>
        <v>0</v>
      </c>
      <c r="K426" s="186"/>
      <c r="L426" s="191"/>
      <c r="M426" s="192"/>
      <c r="N426" s="193"/>
      <c r="O426" s="193"/>
      <c r="P426" s="194">
        <f>SUM(P427:P429)</f>
        <v>0</v>
      </c>
      <c r="Q426" s="193"/>
      <c r="R426" s="194">
        <f>SUM(R427:R429)</f>
        <v>0</v>
      </c>
      <c r="S426" s="193"/>
      <c r="T426" s="195">
        <f>SUM(T427:T429)</f>
        <v>0</v>
      </c>
      <c r="U426" s="12"/>
      <c r="V426" s="12"/>
      <c r="W426" s="12"/>
      <c r="X426" s="12"/>
      <c r="Y426" s="12"/>
      <c r="Z426" s="12"/>
      <c r="AA426" s="12"/>
      <c r="AB426" s="12"/>
      <c r="AC426" s="12"/>
      <c r="AD426" s="12"/>
      <c r="AE426" s="12"/>
      <c r="AR426" s="196" t="s">
        <v>138</v>
      </c>
      <c r="AT426" s="197" t="s">
        <v>77</v>
      </c>
      <c r="AU426" s="197" t="s">
        <v>8</v>
      </c>
      <c r="AY426" s="196" t="s">
        <v>130</v>
      </c>
      <c r="BK426" s="198">
        <f>SUM(BK427:BK429)</f>
        <v>0</v>
      </c>
    </row>
    <row r="427" s="2" customFormat="1" ht="24.15" customHeight="1">
      <c r="A427" s="39"/>
      <c r="B427" s="40"/>
      <c r="C427" s="201" t="s">
        <v>732</v>
      </c>
      <c r="D427" s="201" t="s">
        <v>132</v>
      </c>
      <c r="E427" s="202" t="s">
        <v>733</v>
      </c>
      <c r="F427" s="203" t="s">
        <v>734</v>
      </c>
      <c r="G427" s="204" t="s">
        <v>213</v>
      </c>
      <c r="H427" s="205">
        <v>14.1</v>
      </c>
      <c r="I427" s="206"/>
      <c r="J427" s="207">
        <f>ROUND(I427*H427,0)</f>
        <v>0</v>
      </c>
      <c r="K427" s="203" t="s">
        <v>21</v>
      </c>
      <c r="L427" s="45"/>
      <c r="M427" s="208" t="s">
        <v>21</v>
      </c>
      <c r="N427" s="209" t="s">
        <v>50</v>
      </c>
      <c r="O427" s="85"/>
      <c r="P427" s="210">
        <f>O427*H427</f>
        <v>0</v>
      </c>
      <c r="Q427" s="210">
        <v>0</v>
      </c>
      <c r="R427" s="210">
        <f>Q427*H427</f>
        <v>0</v>
      </c>
      <c r="S427" s="210">
        <v>0</v>
      </c>
      <c r="T427" s="211">
        <f>S427*H427</f>
        <v>0</v>
      </c>
      <c r="U427" s="39"/>
      <c r="V427" s="39"/>
      <c r="W427" s="39"/>
      <c r="X427" s="39"/>
      <c r="Y427" s="39"/>
      <c r="Z427" s="39"/>
      <c r="AA427" s="39"/>
      <c r="AB427" s="39"/>
      <c r="AC427" s="39"/>
      <c r="AD427" s="39"/>
      <c r="AE427" s="39"/>
      <c r="AR427" s="212" t="s">
        <v>227</v>
      </c>
      <c r="AT427" s="212" t="s">
        <v>132</v>
      </c>
      <c r="AU427" s="212" t="s">
        <v>138</v>
      </c>
      <c r="AY427" s="18" t="s">
        <v>130</v>
      </c>
      <c r="BE427" s="213">
        <f>IF(N427="základní",J427,0)</f>
        <v>0</v>
      </c>
      <c r="BF427" s="213">
        <f>IF(N427="snížená",J427,0)</f>
        <v>0</v>
      </c>
      <c r="BG427" s="213">
        <f>IF(N427="zákl. přenesená",J427,0)</f>
        <v>0</v>
      </c>
      <c r="BH427" s="213">
        <f>IF(N427="sníž. přenesená",J427,0)</f>
        <v>0</v>
      </c>
      <c r="BI427" s="213">
        <f>IF(N427="nulová",J427,0)</f>
        <v>0</v>
      </c>
      <c r="BJ427" s="18" t="s">
        <v>138</v>
      </c>
      <c r="BK427" s="213">
        <f>ROUND(I427*H427,0)</f>
        <v>0</v>
      </c>
      <c r="BL427" s="18" t="s">
        <v>227</v>
      </c>
      <c r="BM427" s="212" t="s">
        <v>735</v>
      </c>
    </row>
    <row r="428" s="14" customFormat="1">
      <c r="A428" s="14"/>
      <c r="B428" s="229"/>
      <c r="C428" s="230"/>
      <c r="D428" s="214" t="s">
        <v>142</v>
      </c>
      <c r="E428" s="231" t="s">
        <v>21</v>
      </c>
      <c r="F428" s="232" t="s">
        <v>736</v>
      </c>
      <c r="G428" s="230"/>
      <c r="H428" s="233">
        <v>14.1</v>
      </c>
      <c r="I428" s="234"/>
      <c r="J428" s="230"/>
      <c r="K428" s="230"/>
      <c r="L428" s="235"/>
      <c r="M428" s="236"/>
      <c r="N428" s="237"/>
      <c r="O428" s="237"/>
      <c r="P428" s="237"/>
      <c r="Q428" s="237"/>
      <c r="R428" s="237"/>
      <c r="S428" s="237"/>
      <c r="T428" s="238"/>
      <c r="U428" s="14"/>
      <c r="V428" s="14"/>
      <c r="W428" s="14"/>
      <c r="X428" s="14"/>
      <c r="Y428" s="14"/>
      <c r="Z428" s="14"/>
      <c r="AA428" s="14"/>
      <c r="AB428" s="14"/>
      <c r="AC428" s="14"/>
      <c r="AD428" s="14"/>
      <c r="AE428" s="14"/>
      <c r="AT428" s="239" t="s">
        <v>142</v>
      </c>
      <c r="AU428" s="239" t="s">
        <v>138</v>
      </c>
      <c r="AV428" s="14" t="s">
        <v>138</v>
      </c>
      <c r="AW428" s="14" t="s">
        <v>38</v>
      </c>
      <c r="AX428" s="14" t="s">
        <v>78</v>
      </c>
      <c r="AY428" s="239" t="s">
        <v>130</v>
      </c>
    </row>
    <row r="429" s="15" customFormat="1">
      <c r="A429" s="15"/>
      <c r="B429" s="240"/>
      <c r="C429" s="241"/>
      <c r="D429" s="214" t="s">
        <v>142</v>
      </c>
      <c r="E429" s="242" t="s">
        <v>21</v>
      </c>
      <c r="F429" s="243" t="s">
        <v>145</v>
      </c>
      <c r="G429" s="241"/>
      <c r="H429" s="244">
        <v>14.1</v>
      </c>
      <c r="I429" s="245"/>
      <c r="J429" s="241"/>
      <c r="K429" s="241"/>
      <c r="L429" s="246"/>
      <c r="M429" s="247"/>
      <c r="N429" s="248"/>
      <c r="O429" s="248"/>
      <c r="P429" s="248"/>
      <c r="Q429" s="248"/>
      <c r="R429" s="248"/>
      <c r="S429" s="248"/>
      <c r="T429" s="249"/>
      <c r="U429" s="15"/>
      <c r="V429" s="15"/>
      <c r="W429" s="15"/>
      <c r="X429" s="15"/>
      <c r="Y429" s="15"/>
      <c r="Z429" s="15"/>
      <c r="AA429" s="15"/>
      <c r="AB429" s="15"/>
      <c r="AC429" s="15"/>
      <c r="AD429" s="15"/>
      <c r="AE429" s="15"/>
      <c r="AT429" s="250" t="s">
        <v>142</v>
      </c>
      <c r="AU429" s="250" t="s">
        <v>138</v>
      </c>
      <c r="AV429" s="15" t="s">
        <v>137</v>
      </c>
      <c r="AW429" s="15" t="s">
        <v>38</v>
      </c>
      <c r="AX429" s="15" t="s">
        <v>8</v>
      </c>
      <c r="AY429" s="250" t="s">
        <v>130</v>
      </c>
    </row>
    <row r="430" s="12" customFormat="1" ht="22.8" customHeight="1">
      <c r="A430" s="12"/>
      <c r="B430" s="185"/>
      <c r="C430" s="186"/>
      <c r="D430" s="187" t="s">
        <v>77</v>
      </c>
      <c r="E430" s="199" t="s">
        <v>737</v>
      </c>
      <c r="F430" s="199" t="s">
        <v>738</v>
      </c>
      <c r="G430" s="186"/>
      <c r="H430" s="186"/>
      <c r="I430" s="189"/>
      <c r="J430" s="200">
        <f>BK430</f>
        <v>0</v>
      </c>
      <c r="K430" s="186"/>
      <c r="L430" s="191"/>
      <c r="M430" s="192"/>
      <c r="N430" s="193"/>
      <c r="O430" s="193"/>
      <c r="P430" s="194">
        <f>SUM(P431:P436)</f>
        <v>0</v>
      </c>
      <c r="Q430" s="193"/>
      <c r="R430" s="194">
        <f>SUM(R431:R436)</f>
        <v>0</v>
      </c>
      <c r="S430" s="193"/>
      <c r="T430" s="195">
        <f>SUM(T431:T436)</f>
        <v>0.23085000000000003</v>
      </c>
      <c r="U430" s="12"/>
      <c r="V430" s="12"/>
      <c r="W430" s="12"/>
      <c r="X430" s="12"/>
      <c r="Y430" s="12"/>
      <c r="Z430" s="12"/>
      <c r="AA430" s="12"/>
      <c r="AB430" s="12"/>
      <c r="AC430" s="12"/>
      <c r="AD430" s="12"/>
      <c r="AE430" s="12"/>
      <c r="AR430" s="196" t="s">
        <v>138</v>
      </c>
      <c r="AT430" s="197" t="s">
        <v>77</v>
      </c>
      <c r="AU430" s="197" t="s">
        <v>8</v>
      </c>
      <c r="AY430" s="196" t="s">
        <v>130</v>
      </c>
      <c r="BK430" s="198">
        <f>SUM(BK431:BK436)</f>
        <v>0</v>
      </c>
    </row>
    <row r="431" s="2" customFormat="1" ht="24.15" customHeight="1">
      <c r="A431" s="39"/>
      <c r="B431" s="40"/>
      <c r="C431" s="201" t="s">
        <v>739</v>
      </c>
      <c r="D431" s="201" t="s">
        <v>132</v>
      </c>
      <c r="E431" s="202" t="s">
        <v>740</v>
      </c>
      <c r="F431" s="203" t="s">
        <v>741</v>
      </c>
      <c r="G431" s="204" t="s">
        <v>182</v>
      </c>
      <c r="H431" s="205">
        <v>17.100000000000001</v>
      </c>
      <c r="I431" s="206"/>
      <c r="J431" s="207">
        <f>ROUND(I431*H431,0)</f>
        <v>0</v>
      </c>
      <c r="K431" s="203" t="s">
        <v>136</v>
      </c>
      <c r="L431" s="45"/>
      <c r="M431" s="208" t="s">
        <v>21</v>
      </c>
      <c r="N431" s="209" t="s">
        <v>50</v>
      </c>
      <c r="O431" s="85"/>
      <c r="P431" s="210">
        <f>O431*H431</f>
        <v>0</v>
      </c>
      <c r="Q431" s="210">
        <v>0</v>
      </c>
      <c r="R431" s="210">
        <f>Q431*H431</f>
        <v>0</v>
      </c>
      <c r="S431" s="210">
        <v>0.0033</v>
      </c>
      <c r="T431" s="211">
        <f>S431*H431</f>
        <v>0.056430000000000001</v>
      </c>
      <c r="U431" s="39"/>
      <c r="V431" s="39"/>
      <c r="W431" s="39"/>
      <c r="X431" s="39"/>
      <c r="Y431" s="39"/>
      <c r="Z431" s="39"/>
      <c r="AA431" s="39"/>
      <c r="AB431" s="39"/>
      <c r="AC431" s="39"/>
      <c r="AD431" s="39"/>
      <c r="AE431" s="39"/>
      <c r="AR431" s="212" t="s">
        <v>227</v>
      </c>
      <c r="AT431" s="212" t="s">
        <v>132</v>
      </c>
      <c r="AU431" s="212" t="s">
        <v>138</v>
      </c>
      <c r="AY431" s="18" t="s">
        <v>130</v>
      </c>
      <c r="BE431" s="213">
        <f>IF(N431="základní",J431,0)</f>
        <v>0</v>
      </c>
      <c r="BF431" s="213">
        <f>IF(N431="snížená",J431,0)</f>
        <v>0</v>
      </c>
      <c r="BG431" s="213">
        <f>IF(N431="zákl. přenesená",J431,0)</f>
        <v>0</v>
      </c>
      <c r="BH431" s="213">
        <f>IF(N431="sníž. přenesená",J431,0)</f>
        <v>0</v>
      </c>
      <c r="BI431" s="213">
        <f>IF(N431="nulová",J431,0)</f>
        <v>0</v>
      </c>
      <c r="BJ431" s="18" t="s">
        <v>138</v>
      </c>
      <c r="BK431" s="213">
        <f>ROUND(I431*H431,0)</f>
        <v>0</v>
      </c>
      <c r="BL431" s="18" t="s">
        <v>227</v>
      </c>
      <c r="BM431" s="212" t="s">
        <v>742</v>
      </c>
    </row>
    <row r="432" s="13" customFormat="1">
      <c r="A432" s="13"/>
      <c r="B432" s="219"/>
      <c r="C432" s="220"/>
      <c r="D432" s="214" t="s">
        <v>142</v>
      </c>
      <c r="E432" s="221" t="s">
        <v>21</v>
      </c>
      <c r="F432" s="222" t="s">
        <v>743</v>
      </c>
      <c r="G432" s="220"/>
      <c r="H432" s="221" t="s">
        <v>21</v>
      </c>
      <c r="I432" s="223"/>
      <c r="J432" s="220"/>
      <c r="K432" s="220"/>
      <c r="L432" s="224"/>
      <c r="M432" s="225"/>
      <c r="N432" s="226"/>
      <c r="O432" s="226"/>
      <c r="P432" s="226"/>
      <c r="Q432" s="226"/>
      <c r="R432" s="226"/>
      <c r="S432" s="226"/>
      <c r="T432" s="227"/>
      <c r="U432" s="13"/>
      <c r="V432" s="13"/>
      <c r="W432" s="13"/>
      <c r="X432" s="13"/>
      <c r="Y432" s="13"/>
      <c r="Z432" s="13"/>
      <c r="AA432" s="13"/>
      <c r="AB432" s="13"/>
      <c r="AC432" s="13"/>
      <c r="AD432" s="13"/>
      <c r="AE432" s="13"/>
      <c r="AT432" s="228" t="s">
        <v>142</v>
      </c>
      <c r="AU432" s="228" t="s">
        <v>138</v>
      </c>
      <c r="AV432" s="13" t="s">
        <v>8</v>
      </c>
      <c r="AW432" s="13" t="s">
        <v>38</v>
      </c>
      <c r="AX432" s="13" t="s">
        <v>78</v>
      </c>
      <c r="AY432" s="228" t="s">
        <v>130</v>
      </c>
    </row>
    <row r="433" s="14" customFormat="1">
      <c r="A433" s="14"/>
      <c r="B433" s="229"/>
      <c r="C433" s="230"/>
      <c r="D433" s="214" t="s">
        <v>142</v>
      </c>
      <c r="E433" s="231" t="s">
        <v>21</v>
      </c>
      <c r="F433" s="232" t="s">
        <v>558</v>
      </c>
      <c r="G433" s="230"/>
      <c r="H433" s="233">
        <v>17.100000000000001</v>
      </c>
      <c r="I433" s="234"/>
      <c r="J433" s="230"/>
      <c r="K433" s="230"/>
      <c r="L433" s="235"/>
      <c r="M433" s="236"/>
      <c r="N433" s="237"/>
      <c r="O433" s="237"/>
      <c r="P433" s="237"/>
      <c r="Q433" s="237"/>
      <c r="R433" s="237"/>
      <c r="S433" s="237"/>
      <c r="T433" s="238"/>
      <c r="U433" s="14"/>
      <c r="V433" s="14"/>
      <c r="W433" s="14"/>
      <c r="X433" s="14"/>
      <c r="Y433" s="14"/>
      <c r="Z433" s="14"/>
      <c r="AA433" s="14"/>
      <c r="AB433" s="14"/>
      <c r="AC433" s="14"/>
      <c r="AD433" s="14"/>
      <c r="AE433" s="14"/>
      <c r="AT433" s="239" t="s">
        <v>142</v>
      </c>
      <c r="AU433" s="239" t="s">
        <v>138</v>
      </c>
      <c r="AV433" s="14" t="s">
        <v>138</v>
      </c>
      <c r="AW433" s="14" t="s">
        <v>38</v>
      </c>
      <c r="AX433" s="14" t="s">
        <v>78</v>
      </c>
      <c r="AY433" s="239" t="s">
        <v>130</v>
      </c>
    </row>
    <row r="434" s="15" customFormat="1">
      <c r="A434" s="15"/>
      <c r="B434" s="240"/>
      <c r="C434" s="241"/>
      <c r="D434" s="214" t="s">
        <v>142</v>
      </c>
      <c r="E434" s="242" t="s">
        <v>21</v>
      </c>
      <c r="F434" s="243" t="s">
        <v>145</v>
      </c>
      <c r="G434" s="241"/>
      <c r="H434" s="244">
        <v>17.100000000000001</v>
      </c>
      <c r="I434" s="245"/>
      <c r="J434" s="241"/>
      <c r="K434" s="241"/>
      <c r="L434" s="246"/>
      <c r="M434" s="247"/>
      <c r="N434" s="248"/>
      <c r="O434" s="248"/>
      <c r="P434" s="248"/>
      <c r="Q434" s="248"/>
      <c r="R434" s="248"/>
      <c r="S434" s="248"/>
      <c r="T434" s="249"/>
      <c r="U434" s="15"/>
      <c r="V434" s="15"/>
      <c r="W434" s="15"/>
      <c r="X434" s="15"/>
      <c r="Y434" s="15"/>
      <c r="Z434" s="15"/>
      <c r="AA434" s="15"/>
      <c r="AB434" s="15"/>
      <c r="AC434" s="15"/>
      <c r="AD434" s="15"/>
      <c r="AE434" s="15"/>
      <c r="AT434" s="250" t="s">
        <v>142</v>
      </c>
      <c r="AU434" s="250" t="s">
        <v>138</v>
      </c>
      <c r="AV434" s="15" t="s">
        <v>137</v>
      </c>
      <c r="AW434" s="15" t="s">
        <v>38</v>
      </c>
      <c r="AX434" s="15" t="s">
        <v>8</v>
      </c>
      <c r="AY434" s="250" t="s">
        <v>130</v>
      </c>
    </row>
    <row r="435" s="2" customFormat="1" ht="24.15" customHeight="1">
      <c r="A435" s="39"/>
      <c r="B435" s="40"/>
      <c r="C435" s="201" t="s">
        <v>744</v>
      </c>
      <c r="D435" s="201" t="s">
        <v>132</v>
      </c>
      <c r="E435" s="202" t="s">
        <v>745</v>
      </c>
      <c r="F435" s="203" t="s">
        <v>746</v>
      </c>
      <c r="G435" s="204" t="s">
        <v>182</v>
      </c>
      <c r="H435" s="205">
        <v>17.100000000000001</v>
      </c>
      <c r="I435" s="206"/>
      <c r="J435" s="207">
        <f>ROUND(I435*H435,0)</f>
        <v>0</v>
      </c>
      <c r="K435" s="203" t="s">
        <v>136</v>
      </c>
      <c r="L435" s="45"/>
      <c r="M435" s="208" t="s">
        <v>21</v>
      </c>
      <c r="N435" s="209" t="s">
        <v>50</v>
      </c>
      <c r="O435" s="85"/>
      <c r="P435" s="210">
        <f>O435*H435</f>
        <v>0</v>
      </c>
      <c r="Q435" s="210">
        <v>0</v>
      </c>
      <c r="R435" s="210">
        <f>Q435*H435</f>
        <v>0</v>
      </c>
      <c r="S435" s="210">
        <v>0.010200000000000001</v>
      </c>
      <c r="T435" s="211">
        <f>S435*H435</f>
        <v>0.17442000000000002</v>
      </c>
      <c r="U435" s="39"/>
      <c r="V435" s="39"/>
      <c r="W435" s="39"/>
      <c r="X435" s="39"/>
      <c r="Y435" s="39"/>
      <c r="Z435" s="39"/>
      <c r="AA435" s="39"/>
      <c r="AB435" s="39"/>
      <c r="AC435" s="39"/>
      <c r="AD435" s="39"/>
      <c r="AE435" s="39"/>
      <c r="AR435" s="212" t="s">
        <v>227</v>
      </c>
      <c r="AT435" s="212" t="s">
        <v>132</v>
      </c>
      <c r="AU435" s="212" t="s">
        <v>138</v>
      </c>
      <c r="AY435" s="18" t="s">
        <v>130</v>
      </c>
      <c r="BE435" s="213">
        <f>IF(N435="základní",J435,0)</f>
        <v>0</v>
      </c>
      <c r="BF435" s="213">
        <f>IF(N435="snížená",J435,0)</f>
        <v>0</v>
      </c>
      <c r="BG435" s="213">
        <f>IF(N435="zákl. přenesená",J435,0)</f>
        <v>0</v>
      </c>
      <c r="BH435" s="213">
        <f>IF(N435="sníž. přenesená",J435,0)</f>
        <v>0</v>
      </c>
      <c r="BI435" s="213">
        <f>IF(N435="nulová",J435,0)</f>
        <v>0</v>
      </c>
      <c r="BJ435" s="18" t="s">
        <v>138</v>
      </c>
      <c r="BK435" s="213">
        <f>ROUND(I435*H435,0)</f>
        <v>0</v>
      </c>
      <c r="BL435" s="18" t="s">
        <v>227</v>
      </c>
      <c r="BM435" s="212" t="s">
        <v>747</v>
      </c>
    </row>
    <row r="436" s="2" customFormat="1" ht="37.8" customHeight="1">
      <c r="A436" s="39"/>
      <c r="B436" s="40"/>
      <c r="C436" s="201" t="s">
        <v>748</v>
      </c>
      <c r="D436" s="201" t="s">
        <v>132</v>
      </c>
      <c r="E436" s="202" t="s">
        <v>749</v>
      </c>
      <c r="F436" s="203" t="s">
        <v>750</v>
      </c>
      <c r="G436" s="204" t="s">
        <v>751</v>
      </c>
      <c r="H436" s="205">
        <v>6</v>
      </c>
      <c r="I436" s="206"/>
      <c r="J436" s="207">
        <f>ROUND(I436*H436,0)</f>
        <v>0</v>
      </c>
      <c r="K436" s="203" t="s">
        <v>21</v>
      </c>
      <c r="L436" s="45"/>
      <c r="M436" s="208" t="s">
        <v>21</v>
      </c>
      <c r="N436" s="209" t="s">
        <v>50</v>
      </c>
      <c r="O436" s="85"/>
      <c r="P436" s="210">
        <f>O436*H436</f>
        <v>0</v>
      </c>
      <c r="Q436" s="210">
        <v>0</v>
      </c>
      <c r="R436" s="210">
        <f>Q436*H436</f>
        <v>0</v>
      </c>
      <c r="S436" s="210">
        <v>0</v>
      </c>
      <c r="T436" s="211">
        <f>S436*H436</f>
        <v>0</v>
      </c>
      <c r="U436" s="39"/>
      <c r="V436" s="39"/>
      <c r="W436" s="39"/>
      <c r="X436" s="39"/>
      <c r="Y436" s="39"/>
      <c r="Z436" s="39"/>
      <c r="AA436" s="39"/>
      <c r="AB436" s="39"/>
      <c r="AC436" s="39"/>
      <c r="AD436" s="39"/>
      <c r="AE436" s="39"/>
      <c r="AR436" s="212" t="s">
        <v>227</v>
      </c>
      <c r="AT436" s="212" t="s">
        <v>132</v>
      </c>
      <c r="AU436" s="212" t="s">
        <v>138</v>
      </c>
      <c r="AY436" s="18" t="s">
        <v>130</v>
      </c>
      <c r="BE436" s="213">
        <f>IF(N436="základní",J436,0)</f>
        <v>0</v>
      </c>
      <c r="BF436" s="213">
        <f>IF(N436="snížená",J436,0)</f>
        <v>0</v>
      </c>
      <c r="BG436" s="213">
        <f>IF(N436="zákl. přenesená",J436,0)</f>
        <v>0</v>
      </c>
      <c r="BH436" s="213">
        <f>IF(N436="sníž. přenesená",J436,0)</f>
        <v>0</v>
      </c>
      <c r="BI436" s="213">
        <f>IF(N436="nulová",J436,0)</f>
        <v>0</v>
      </c>
      <c r="BJ436" s="18" t="s">
        <v>138</v>
      </c>
      <c r="BK436" s="213">
        <f>ROUND(I436*H436,0)</f>
        <v>0</v>
      </c>
      <c r="BL436" s="18" t="s">
        <v>227</v>
      </c>
      <c r="BM436" s="212" t="s">
        <v>752</v>
      </c>
    </row>
    <row r="437" s="12" customFormat="1" ht="22.8" customHeight="1">
      <c r="A437" s="12"/>
      <c r="B437" s="185"/>
      <c r="C437" s="186"/>
      <c r="D437" s="187" t="s">
        <v>77</v>
      </c>
      <c r="E437" s="199" t="s">
        <v>753</v>
      </c>
      <c r="F437" s="199" t="s">
        <v>754</v>
      </c>
      <c r="G437" s="186"/>
      <c r="H437" s="186"/>
      <c r="I437" s="189"/>
      <c r="J437" s="200">
        <f>BK437</f>
        <v>0</v>
      </c>
      <c r="K437" s="186"/>
      <c r="L437" s="191"/>
      <c r="M437" s="192"/>
      <c r="N437" s="193"/>
      <c r="O437" s="193"/>
      <c r="P437" s="194">
        <f>SUM(P438:P457)</f>
        <v>0</v>
      </c>
      <c r="Q437" s="193"/>
      <c r="R437" s="194">
        <f>SUM(R438:R457)</f>
        <v>0.015472159999999995</v>
      </c>
      <c r="S437" s="193"/>
      <c r="T437" s="195">
        <f>SUM(T438:T457)</f>
        <v>0</v>
      </c>
      <c r="U437" s="12"/>
      <c r="V437" s="12"/>
      <c r="W437" s="12"/>
      <c r="X437" s="12"/>
      <c r="Y437" s="12"/>
      <c r="Z437" s="12"/>
      <c r="AA437" s="12"/>
      <c r="AB437" s="12"/>
      <c r="AC437" s="12"/>
      <c r="AD437" s="12"/>
      <c r="AE437" s="12"/>
      <c r="AR437" s="196" t="s">
        <v>138</v>
      </c>
      <c r="AT437" s="197" t="s">
        <v>77</v>
      </c>
      <c r="AU437" s="197" t="s">
        <v>8</v>
      </c>
      <c r="AY437" s="196" t="s">
        <v>130</v>
      </c>
      <c r="BK437" s="198">
        <f>SUM(BK438:BK457)</f>
        <v>0</v>
      </c>
    </row>
    <row r="438" s="2" customFormat="1" ht="24.15" customHeight="1">
      <c r="A438" s="39"/>
      <c r="B438" s="40"/>
      <c r="C438" s="201" t="s">
        <v>755</v>
      </c>
      <c r="D438" s="201" t="s">
        <v>132</v>
      </c>
      <c r="E438" s="202" t="s">
        <v>756</v>
      </c>
      <c r="F438" s="203" t="s">
        <v>757</v>
      </c>
      <c r="G438" s="204" t="s">
        <v>182</v>
      </c>
      <c r="H438" s="205">
        <v>41.758000000000003</v>
      </c>
      <c r="I438" s="206"/>
      <c r="J438" s="207">
        <f>ROUND(I438*H438,0)</f>
        <v>0</v>
      </c>
      <c r="K438" s="203" t="s">
        <v>136</v>
      </c>
      <c r="L438" s="45"/>
      <c r="M438" s="208" t="s">
        <v>21</v>
      </c>
      <c r="N438" s="209" t="s">
        <v>50</v>
      </c>
      <c r="O438" s="85"/>
      <c r="P438" s="210">
        <f>O438*H438</f>
        <v>0</v>
      </c>
      <c r="Q438" s="210">
        <v>2.0000000000000002E-05</v>
      </c>
      <c r="R438" s="210">
        <f>Q438*H438</f>
        <v>0.00083516000000000016</v>
      </c>
      <c r="S438" s="210">
        <v>0</v>
      </c>
      <c r="T438" s="211">
        <f>S438*H438</f>
        <v>0</v>
      </c>
      <c r="U438" s="39"/>
      <c r="V438" s="39"/>
      <c r="W438" s="39"/>
      <c r="X438" s="39"/>
      <c r="Y438" s="39"/>
      <c r="Z438" s="39"/>
      <c r="AA438" s="39"/>
      <c r="AB438" s="39"/>
      <c r="AC438" s="39"/>
      <c r="AD438" s="39"/>
      <c r="AE438" s="39"/>
      <c r="AR438" s="212" t="s">
        <v>227</v>
      </c>
      <c r="AT438" s="212" t="s">
        <v>132</v>
      </c>
      <c r="AU438" s="212" t="s">
        <v>138</v>
      </c>
      <c r="AY438" s="18" t="s">
        <v>130</v>
      </c>
      <c r="BE438" s="213">
        <f>IF(N438="základní",J438,0)</f>
        <v>0</v>
      </c>
      <c r="BF438" s="213">
        <f>IF(N438="snížená",J438,0)</f>
        <v>0</v>
      </c>
      <c r="BG438" s="213">
        <f>IF(N438="zákl. přenesená",J438,0)</f>
        <v>0</v>
      </c>
      <c r="BH438" s="213">
        <f>IF(N438="sníž. přenesená",J438,0)</f>
        <v>0</v>
      </c>
      <c r="BI438" s="213">
        <f>IF(N438="nulová",J438,0)</f>
        <v>0</v>
      </c>
      <c r="BJ438" s="18" t="s">
        <v>138</v>
      </c>
      <c r="BK438" s="213">
        <f>ROUND(I438*H438,0)</f>
        <v>0</v>
      </c>
      <c r="BL438" s="18" t="s">
        <v>227</v>
      </c>
      <c r="BM438" s="212" t="s">
        <v>758</v>
      </c>
    </row>
    <row r="439" s="13" customFormat="1">
      <c r="A439" s="13"/>
      <c r="B439" s="219"/>
      <c r="C439" s="220"/>
      <c r="D439" s="214" t="s">
        <v>142</v>
      </c>
      <c r="E439" s="221" t="s">
        <v>21</v>
      </c>
      <c r="F439" s="222" t="s">
        <v>759</v>
      </c>
      <c r="G439" s="220"/>
      <c r="H439" s="221" t="s">
        <v>21</v>
      </c>
      <c r="I439" s="223"/>
      <c r="J439" s="220"/>
      <c r="K439" s="220"/>
      <c r="L439" s="224"/>
      <c r="M439" s="225"/>
      <c r="N439" s="226"/>
      <c r="O439" s="226"/>
      <c r="P439" s="226"/>
      <c r="Q439" s="226"/>
      <c r="R439" s="226"/>
      <c r="S439" s="226"/>
      <c r="T439" s="227"/>
      <c r="U439" s="13"/>
      <c r="V439" s="13"/>
      <c r="W439" s="13"/>
      <c r="X439" s="13"/>
      <c r="Y439" s="13"/>
      <c r="Z439" s="13"/>
      <c r="AA439" s="13"/>
      <c r="AB439" s="13"/>
      <c r="AC439" s="13"/>
      <c r="AD439" s="13"/>
      <c r="AE439" s="13"/>
      <c r="AT439" s="228" t="s">
        <v>142</v>
      </c>
      <c r="AU439" s="228" t="s">
        <v>138</v>
      </c>
      <c r="AV439" s="13" t="s">
        <v>8</v>
      </c>
      <c r="AW439" s="13" t="s">
        <v>38</v>
      </c>
      <c r="AX439" s="13" t="s">
        <v>78</v>
      </c>
      <c r="AY439" s="228" t="s">
        <v>130</v>
      </c>
    </row>
    <row r="440" s="14" customFormat="1">
      <c r="A440" s="14"/>
      <c r="B440" s="229"/>
      <c r="C440" s="230"/>
      <c r="D440" s="214" t="s">
        <v>142</v>
      </c>
      <c r="E440" s="231" t="s">
        <v>21</v>
      </c>
      <c r="F440" s="232" t="s">
        <v>760</v>
      </c>
      <c r="G440" s="230"/>
      <c r="H440" s="233">
        <v>2.1600000000000001</v>
      </c>
      <c r="I440" s="234"/>
      <c r="J440" s="230"/>
      <c r="K440" s="230"/>
      <c r="L440" s="235"/>
      <c r="M440" s="236"/>
      <c r="N440" s="237"/>
      <c r="O440" s="237"/>
      <c r="P440" s="237"/>
      <c r="Q440" s="237"/>
      <c r="R440" s="237"/>
      <c r="S440" s="237"/>
      <c r="T440" s="238"/>
      <c r="U440" s="14"/>
      <c r="V440" s="14"/>
      <c r="W440" s="14"/>
      <c r="X440" s="14"/>
      <c r="Y440" s="14"/>
      <c r="Z440" s="14"/>
      <c r="AA440" s="14"/>
      <c r="AB440" s="14"/>
      <c r="AC440" s="14"/>
      <c r="AD440" s="14"/>
      <c r="AE440" s="14"/>
      <c r="AT440" s="239" t="s">
        <v>142</v>
      </c>
      <c r="AU440" s="239" t="s">
        <v>138</v>
      </c>
      <c r="AV440" s="14" t="s">
        <v>138</v>
      </c>
      <c r="AW440" s="14" t="s">
        <v>38</v>
      </c>
      <c r="AX440" s="14" t="s">
        <v>78</v>
      </c>
      <c r="AY440" s="239" t="s">
        <v>130</v>
      </c>
    </row>
    <row r="441" s="13" customFormat="1">
      <c r="A441" s="13"/>
      <c r="B441" s="219"/>
      <c r="C441" s="220"/>
      <c r="D441" s="214" t="s">
        <v>142</v>
      </c>
      <c r="E441" s="221" t="s">
        <v>21</v>
      </c>
      <c r="F441" s="222" t="s">
        <v>761</v>
      </c>
      <c r="G441" s="220"/>
      <c r="H441" s="221" t="s">
        <v>21</v>
      </c>
      <c r="I441" s="223"/>
      <c r="J441" s="220"/>
      <c r="K441" s="220"/>
      <c r="L441" s="224"/>
      <c r="M441" s="225"/>
      <c r="N441" s="226"/>
      <c r="O441" s="226"/>
      <c r="P441" s="226"/>
      <c r="Q441" s="226"/>
      <c r="R441" s="226"/>
      <c r="S441" s="226"/>
      <c r="T441" s="227"/>
      <c r="U441" s="13"/>
      <c r="V441" s="13"/>
      <c r="W441" s="13"/>
      <c r="X441" s="13"/>
      <c r="Y441" s="13"/>
      <c r="Z441" s="13"/>
      <c r="AA441" s="13"/>
      <c r="AB441" s="13"/>
      <c r="AC441" s="13"/>
      <c r="AD441" s="13"/>
      <c r="AE441" s="13"/>
      <c r="AT441" s="228" t="s">
        <v>142</v>
      </c>
      <c r="AU441" s="228" t="s">
        <v>138</v>
      </c>
      <c r="AV441" s="13" t="s">
        <v>8</v>
      </c>
      <c r="AW441" s="13" t="s">
        <v>38</v>
      </c>
      <c r="AX441" s="13" t="s">
        <v>78</v>
      </c>
      <c r="AY441" s="228" t="s">
        <v>130</v>
      </c>
    </row>
    <row r="442" s="14" customFormat="1">
      <c r="A442" s="14"/>
      <c r="B442" s="229"/>
      <c r="C442" s="230"/>
      <c r="D442" s="214" t="s">
        <v>142</v>
      </c>
      <c r="E442" s="231" t="s">
        <v>21</v>
      </c>
      <c r="F442" s="232" t="s">
        <v>762</v>
      </c>
      <c r="G442" s="230"/>
      <c r="H442" s="233">
        <v>39.597999999999999</v>
      </c>
      <c r="I442" s="234"/>
      <c r="J442" s="230"/>
      <c r="K442" s="230"/>
      <c r="L442" s="235"/>
      <c r="M442" s="236"/>
      <c r="N442" s="237"/>
      <c r="O442" s="237"/>
      <c r="P442" s="237"/>
      <c r="Q442" s="237"/>
      <c r="R442" s="237"/>
      <c r="S442" s="237"/>
      <c r="T442" s="238"/>
      <c r="U442" s="14"/>
      <c r="V442" s="14"/>
      <c r="W442" s="14"/>
      <c r="X442" s="14"/>
      <c r="Y442" s="14"/>
      <c r="Z442" s="14"/>
      <c r="AA442" s="14"/>
      <c r="AB442" s="14"/>
      <c r="AC442" s="14"/>
      <c r="AD442" s="14"/>
      <c r="AE442" s="14"/>
      <c r="AT442" s="239" t="s">
        <v>142</v>
      </c>
      <c r="AU442" s="239" t="s">
        <v>138</v>
      </c>
      <c r="AV442" s="14" t="s">
        <v>138</v>
      </c>
      <c r="AW442" s="14" t="s">
        <v>38</v>
      </c>
      <c r="AX442" s="14" t="s">
        <v>78</v>
      </c>
      <c r="AY442" s="239" t="s">
        <v>130</v>
      </c>
    </row>
    <row r="443" s="15" customFormat="1">
      <c r="A443" s="15"/>
      <c r="B443" s="240"/>
      <c r="C443" s="241"/>
      <c r="D443" s="214" t="s">
        <v>142</v>
      </c>
      <c r="E443" s="242" t="s">
        <v>21</v>
      </c>
      <c r="F443" s="243" t="s">
        <v>145</v>
      </c>
      <c r="G443" s="241"/>
      <c r="H443" s="244">
        <v>41.758000000000003</v>
      </c>
      <c r="I443" s="245"/>
      <c r="J443" s="241"/>
      <c r="K443" s="241"/>
      <c r="L443" s="246"/>
      <c r="M443" s="247"/>
      <c r="N443" s="248"/>
      <c r="O443" s="248"/>
      <c r="P443" s="248"/>
      <c r="Q443" s="248"/>
      <c r="R443" s="248"/>
      <c r="S443" s="248"/>
      <c r="T443" s="249"/>
      <c r="U443" s="15"/>
      <c r="V443" s="15"/>
      <c r="W443" s="15"/>
      <c r="X443" s="15"/>
      <c r="Y443" s="15"/>
      <c r="Z443" s="15"/>
      <c r="AA443" s="15"/>
      <c r="AB443" s="15"/>
      <c r="AC443" s="15"/>
      <c r="AD443" s="15"/>
      <c r="AE443" s="15"/>
      <c r="AT443" s="250" t="s">
        <v>142</v>
      </c>
      <c r="AU443" s="250" t="s">
        <v>138</v>
      </c>
      <c r="AV443" s="15" t="s">
        <v>137</v>
      </c>
      <c r="AW443" s="15" t="s">
        <v>38</v>
      </c>
      <c r="AX443" s="15" t="s">
        <v>8</v>
      </c>
      <c r="AY443" s="250" t="s">
        <v>130</v>
      </c>
    </row>
    <row r="444" s="2" customFormat="1" ht="24.15" customHeight="1">
      <c r="A444" s="39"/>
      <c r="B444" s="40"/>
      <c r="C444" s="201" t="s">
        <v>763</v>
      </c>
      <c r="D444" s="201" t="s">
        <v>132</v>
      </c>
      <c r="E444" s="202" t="s">
        <v>764</v>
      </c>
      <c r="F444" s="203" t="s">
        <v>765</v>
      </c>
      <c r="G444" s="204" t="s">
        <v>182</v>
      </c>
      <c r="H444" s="205">
        <v>2.1600000000000001</v>
      </c>
      <c r="I444" s="206"/>
      <c r="J444" s="207">
        <f>ROUND(I444*H444,0)</f>
        <v>0</v>
      </c>
      <c r="K444" s="203" t="s">
        <v>136</v>
      </c>
      <c r="L444" s="45"/>
      <c r="M444" s="208" t="s">
        <v>21</v>
      </c>
      <c r="N444" s="209" t="s">
        <v>50</v>
      </c>
      <c r="O444" s="85"/>
      <c r="P444" s="210">
        <f>O444*H444</f>
        <v>0</v>
      </c>
      <c r="Q444" s="210">
        <v>0.00013999999999999999</v>
      </c>
      <c r="R444" s="210">
        <f>Q444*H444</f>
        <v>0.00030239999999999998</v>
      </c>
      <c r="S444" s="210">
        <v>0</v>
      </c>
      <c r="T444" s="211">
        <f>S444*H444</f>
        <v>0</v>
      </c>
      <c r="U444" s="39"/>
      <c r="V444" s="39"/>
      <c r="W444" s="39"/>
      <c r="X444" s="39"/>
      <c r="Y444" s="39"/>
      <c r="Z444" s="39"/>
      <c r="AA444" s="39"/>
      <c r="AB444" s="39"/>
      <c r="AC444" s="39"/>
      <c r="AD444" s="39"/>
      <c r="AE444" s="39"/>
      <c r="AR444" s="212" t="s">
        <v>227</v>
      </c>
      <c r="AT444" s="212" t="s">
        <v>132</v>
      </c>
      <c r="AU444" s="212" t="s">
        <v>138</v>
      </c>
      <c r="AY444" s="18" t="s">
        <v>130</v>
      </c>
      <c r="BE444" s="213">
        <f>IF(N444="základní",J444,0)</f>
        <v>0</v>
      </c>
      <c r="BF444" s="213">
        <f>IF(N444="snížená",J444,0)</f>
        <v>0</v>
      </c>
      <c r="BG444" s="213">
        <f>IF(N444="zákl. přenesená",J444,0)</f>
        <v>0</v>
      </c>
      <c r="BH444" s="213">
        <f>IF(N444="sníž. přenesená",J444,0)</f>
        <v>0</v>
      </c>
      <c r="BI444" s="213">
        <f>IF(N444="nulová",J444,0)</f>
        <v>0</v>
      </c>
      <c r="BJ444" s="18" t="s">
        <v>138</v>
      </c>
      <c r="BK444" s="213">
        <f>ROUND(I444*H444,0)</f>
        <v>0</v>
      </c>
      <c r="BL444" s="18" t="s">
        <v>227</v>
      </c>
      <c r="BM444" s="212" t="s">
        <v>766</v>
      </c>
    </row>
    <row r="445" s="13" customFormat="1">
      <c r="A445" s="13"/>
      <c r="B445" s="219"/>
      <c r="C445" s="220"/>
      <c r="D445" s="214" t="s">
        <v>142</v>
      </c>
      <c r="E445" s="221" t="s">
        <v>21</v>
      </c>
      <c r="F445" s="222" t="s">
        <v>759</v>
      </c>
      <c r="G445" s="220"/>
      <c r="H445" s="221" t="s">
        <v>21</v>
      </c>
      <c r="I445" s="223"/>
      <c r="J445" s="220"/>
      <c r="K445" s="220"/>
      <c r="L445" s="224"/>
      <c r="M445" s="225"/>
      <c r="N445" s="226"/>
      <c r="O445" s="226"/>
      <c r="P445" s="226"/>
      <c r="Q445" s="226"/>
      <c r="R445" s="226"/>
      <c r="S445" s="226"/>
      <c r="T445" s="227"/>
      <c r="U445" s="13"/>
      <c r="V445" s="13"/>
      <c r="W445" s="13"/>
      <c r="X445" s="13"/>
      <c r="Y445" s="13"/>
      <c r="Z445" s="13"/>
      <c r="AA445" s="13"/>
      <c r="AB445" s="13"/>
      <c r="AC445" s="13"/>
      <c r="AD445" s="13"/>
      <c r="AE445" s="13"/>
      <c r="AT445" s="228" t="s">
        <v>142</v>
      </c>
      <c r="AU445" s="228" t="s">
        <v>138</v>
      </c>
      <c r="AV445" s="13" t="s">
        <v>8</v>
      </c>
      <c r="AW445" s="13" t="s">
        <v>38</v>
      </c>
      <c r="AX445" s="13" t="s">
        <v>78</v>
      </c>
      <c r="AY445" s="228" t="s">
        <v>130</v>
      </c>
    </row>
    <row r="446" s="14" customFormat="1">
      <c r="A446" s="14"/>
      <c r="B446" s="229"/>
      <c r="C446" s="230"/>
      <c r="D446" s="214" t="s">
        <v>142</v>
      </c>
      <c r="E446" s="231" t="s">
        <v>21</v>
      </c>
      <c r="F446" s="232" t="s">
        <v>760</v>
      </c>
      <c r="G446" s="230"/>
      <c r="H446" s="233">
        <v>2.1600000000000001</v>
      </c>
      <c r="I446" s="234"/>
      <c r="J446" s="230"/>
      <c r="K446" s="230"/>
      <c r="L446" s="235"/>
      <c r="M446" s="236"/>
      <c r="N446" s="237"/>
      <c r="O446" s="237"/>
      <c r="P446" s="237"/>
      <c r="Q446" s="237"/>
      <c r="R446" s="237"/>
      <c r="S446" s="237"/>
      <c r="T446" s="238"/>
      <c r="U446" s="14"/>
      <c r="V446" s="14"/>
      <c r="W446" s="14"/>
      <c r="X446" s="14"/>
      <c r="Y446" s="14"/>
      <c r="Z446" s="14"/>
      <c r="AA446" s="14"/>
      <c r="AB446" s="14"/>
      <c r="AC446" s="14"/>
      <c r="AD446" s="14"/>
      <c r="AE446" s="14"/>
      <c r="AT446" s="239" t="s">
        <v>142</v>
      </c>
      <c r="AU446" s="239" t="s">
        <v>138</v>
      </c>
      <c r="AV446" s="14" t="s">
        <v>138</v>
      </c>
      <c r="AW446" s="14" t="s">
        <v>38</v>
      </c>
      <c r="AX446" s="14" t="s">
        <v>78</v>
      </c>
      <c r="AY446" s="239" t="s">
        <v>130</v>
      </c>
    </row>
    <row r="447" s="15" customFormat="1">
      <c r="A447" s="15"/>
      <c r="B447" s="240"/>
      <c r="C447" s="241"/>
      <c r="D447" s="214" t="s">
        <v>142</v>
      </c>
      <c r="E447" s="242" t="s">
        <v>21</v>
      </c>
      <c r="F447" s="243" t="s">
        <v>145</v>
      </c>
      <c r="G447" s="241"/>
      <c r="H447" s="244">
        <v>2.1600000000000001</v>
      </c>
      <c r="I447" s="245"/>
      <c r="J447" s="241"/>
      <c r="K447" s="241"/>
      <c r="L447" s="246"/>
      <c r="M447" s="247"/>
      <c r="N447" s="248"/>
      <c r="O447" s="248"/>
      <c r="P447" s="248"/>
      <c r="Q447" s="248"/>
      <c r="R447" s="248"/>
      <c r="S447" s="248"/>
      <c r="T447" s="249"/>
      <c r="U447" s="15"/>
      <c r="V447" s="15"/>
      <c r="W447" s="15"/>
      <c r="X447" s="15"/>
      <c r="Y447" s="15"/>
      <c r="Z447" s="15"/>
      <c r="AA447" s="15"/>
      <c r="AB447" s="15"/>
      <c r="AC447" s="15"/>
      <c r="AD447" s="15"/>
      <c r="AE447" s="15"/>
      <c r="AT447" s="250" t="s">
        <v>142</v>
      </c>
      <c r="AU447" s="250" t="s">
        <v>138</v>
      </c>
      <c r="AV447" s="15" t="s">
        <v>137</v>
      </c>
      <c r="AW447" s="15" t="s">
        <v>38</v>
      </c>
      <c r="AX447" s="15" t="s">
        <v>8</v>
      </c>
      <c r="AY447" s="250" t="s">
        <v>130</v>
      </c>
    </row>
    <row r="448" s="2" customFormat="1" ht="24.15" customHeight="1">
      <c r="A448" s="39"/>
      <c r="B448" s="40"/>
      <c r="C448" s="201" t="s">
        <v>767</v>
      </c>
      <c r="D448" s="201" t="s">
        <v>132</v>
      </c>
      <c r="E448" s="202" t="s">
        <v>768</v>
      </c>
      <c r="F448" s="203" t="s">
        <v>769</v>
      </c>
      <c r="G448" s="204" t="s">
        <v>182</v>
      </c>
      <c r="H448" s="205">
        <v>2.1600000000000001</v>
      </c>
      <c r="I448" s="206"/>
      <c r="J448" s="207">
        <f>ROUND(I448*H448,0)</f>
        <v>0</v>
      </c>
      <c r="K448" s="203" t="s">
        <v>136</v>
      </c>
      <c r="L448" s="45"/>
      <c r="M448" s="208" t="s">
        <v>21</v>
      </c>
      <c r="N448" s="209" t="s">
        <v>50</v>
      </c>
      <c r="O448" s="85"/>
      <c r="P448" s="210">
        <f>O448*H448</f>
        <v>0</v>
      </c>
      <c r="Q448" s="210">
        <v>0.00013999999999999999</v>
      </c>
      <c r="R448" s="210">
        <f>Q448*H448</f>
        <v>0.00030239999999999998</v>
      </c>
      <c r="S448" s="210">
        <v>0</v>
      </c>
      <c r="T448" s="211">
        <f>S448*H448</f>
        <v>0</v>
      </c>
      <c r="U448" s="39"/>
      <c r="V448" s="39"/>
      <c r="W448" s="39"/>
      <c r="X448" s="39"/>
      <c r="Y448" s="39"/>
      <c r="Z448" s="39"/>
      <c r="AA448" s="39"/>
      <c r="AB448" s="39"/>
      <c r="AC448" s="39"/>
      <c r="AD448" s="39"/>
      <c r="AE448" s="39"/>
      <c r="AR448" s="212" t="s">
        <v>137</v>
      </c>
      <c r="AT448" s="212" t="s">
        <v>132</v>
      </c>
      <c r="AU448" s="212" t="s">
        <v>138</v>
      </c>
      <c r="AY448" s="18" t="s">
        <v>130</v>
      </c>
      <c r="BE448" s="213">
        <f>IF(N448="základní",J448,0)</f>
        <v>0</v>
      </c>
      <c r="BF448" s="213">
        <f>IF(N448="snížená",J448,0)</f>
        <v>0</v>
      </c>
      <c r="BG448" s="213">
        <f>IF(N448="zákl. přenesená",J448,0)</f>
        <v>0</v>
      </c>
      <c r="BH448" s="213">
        <f>IF(N448="sníž. přenesená",J448,0)</f>
        <v>0</v>
      </c>
      <c r="BI448" s="213">
        <f>IF(N448="nulová",J448,0)</f>
        <v>0</v>
      </c>
      <c r="BJ448" s="18" t="s">
        <v>138</v>
      </c>
      <c r="BK448" s="213">
        <f>ROUND(I448*H448,0)</f>
        <v>0</v>
      </c>
      <c r="BL448" s="18" t="s">
        <v>137</v>
      </c>
      <c r="BM448" s="212" t="s">
        <v>770</v>
      </c>
    </row>
    <row r="449" s="2" customFormat="1" ht="24.15" customHeight="1">
      <c r="A449" s="39"/>
      <c r="B449" s="40"/>
      <c r="C449" s="201" t="s">
        <v>771</v>
      </c>
      <c r="D449" s="201" t="s">
        <v>132</v>
      </c>
      <c r="E449" s="202" t="s">
        <v>772</v>
      </c>
      <c r="F449" s="203" t="s">
        <v>773</v>
      </c>
      <c r="G449" s="204" t="s">
        <v>182</v>
      </c>
      <c r="H449" s="205">
        <v>2.1600000000000001</v>
      </c>
      <c r="I449" s="206"/>
      <c r="J449" s="207">
        <f>ROUND(I449*H449,0)</f>
        <v>0</v>
      </c>
      <c r="K449" s="203" t="s">
        <v>136</v>
      </c>
      <c r="L449" s="45"/>
      <c r="M449" s="208" t="s">
        <v>21</v>
      </c>
      <c r="N449" s="209" t="s">
        <v>50</v>
      </c>
      <c r="O449" s="85"/>
      <c r="P449" s="210">
        <f>O449*H449</f>
        <v>0</v>
      </c>
      <c r="Q449" s="210">
        <v>0.00013999999999999999</v>
      </c>
      <c r="R449" s="210">
        <f>Q449*H449</f>
        <v>0.00030239999999999998</v>
      </c>
      <c r="S449" s="210">
        <v>0</v>
      </c>
      <c r="T449" s="211">
        <f>S449*H449</f>
        <v>0</v>
      </c>
      <c r="U449" s="39"/>
      <c r="V449" s="39"/>
      <c r="W449" s="39"/>
      <c r="X449" s="39"/>
      <c r="Y449" s="39"/>
      <c r="Z449" s="39"/>
      <c r="AA449" s="39"/>
      <c r="AB449" s="39"/>
      <c r="AC449" s="39"/>
      <c r="AD449" s="39"/>
      <c r="AE449" s="39"/>
      <c r="AR449" s="212" t="s">
        <v>227</v>
      </c>
      <c r="AT449" s="212" t="s">
        <v>132</v>
      </c>
      <c r="AU449" s="212" t="s">
        <v>138</v>
      </c>
      <c r="AY449" s="18" t="s">
        <v>130</v>
      </c>
      <c r="BE449" s="213">
        <f>IF(N449="základní",J449,0)</f>
        <v>0</v>
      </c>
      <c r="BF449" s="213">
        <f>IF(N449="snížená",J449,0)</f>
        <v>0</v>
      </c>
      <c r="BG449" s="213">
        <f>IF(N449="zákl. přenesená",J449,0)</f>
        <v>0</v>
      </c>
      <c r="BH449" s="213">
        <f>IF(N449="sníž. přenesená",J449,0)</f>
        <v>0</v>
      </c>
      <c r="BI449" s="213">
        <f>IF(N449="nulová",J449,0)</f>
        <v>0</v>
      </c>
      <c r="BJ449" s="18" t="s">
        <v>138</v>
      </c>
      <c r="BK449" s="213">
        <f>ROUND(I449*H449,0)</f>
        <v>0</v>
      </c>
      <c r="BL449" s="18" t="s">
        <v>227</v>
      </c>
      <c r="BM449" s="212" t="s">
        <v>774</v>
      </c>
    </row>
    <row r="450" s="2" customFormat="1" ht="24.15" customHeight="1">
      <c r="A450" s="39"/>
      <c r="B450" s="40"/>
      <c r="C450" s="201" t="s">
        <v>775</v>
      </c>
      <c r="D450" s="201" t="s">
        <v>132</v>
      </c>
      <c r="E450" s="202" t="s">
        <v>776</v>
      </c>
      <c r="F450" s="203" t="s">
        <v>777</v>
      </c>
      <c r="G450" s="204" t="s">
        <v>182</v>
      </c>
      <c r="H450" s="205">
        <v>32.689999999999998</v>
      </c>
      <c r="I450" s="206"/>
      <c r="J450" s="207">
        <f>ROUND(I450*H450,0)</f>
        <v>0</v>
      </c>
      <c r="K450" s="203" t="s">
        <v>136</v>
      </c>
      <c r="L450" s="45"/>
      <c r="M450" s="208" t="s">
        <v>21</v>
      </c>
      <c r="N450" s="209" t="s">
        <v>50</v>
      </c>
      <c r="O450" s="85"/>
      <c r="P450" s="210">
        <f>O450*H450</f>
        <v>0</v>
      </c>
      <c r="Q450" s="210">
        <v>0.00013999999999999999</v>
      </c>
      <c r="R450" s="210">
        <f>Q450*H450</f>
        <v>0.0045765999999999992</v>
      </c>
      <c r="S450" s="210">
        <v>0</v>
      </c>
      <c r="T450" s="211">
        <f>S450*H450</f>
        <v>0</v>
      </c>
      <c r="U450" s="39"/>
      <c r="V450" s="39"/>
      <c r="W450" s="39"/>
      <c r="X450" s="39"/>
      <c r="Y450" s="39"/>
      <c r="Z450" s="39"/>
      <c r="AA450" s="39"/>
      <c r="AB450" s="39"/>
      <c r="AC450" s="39"/>
      <c r="AD450" s="39"/>
      <c r="AE450" s="39"/>
      <c r="AR450" s="212" t="s">
        <v>227</v>
      </c>
      <c r="AT450" s="212" t="s">
        <v>132</v>
      </c>
      <c r="AU450" s="212" t="s">
        <v>138</v>
      </c>
      <c r="AY450" s="18" t="s">
        <v>130</v>
      </c>
      <c r="BE450" s="213">
        <f>IF(N450="základní",J450,0)</f>
        <v>0</v>
      </c>
      <c r="BF450" s="213">
        <f>IF(N450="snížená",J450,0)</f>
        <v>0</v>
      </c>
      <c r="BG450" s="213">
        <f>IF(N450="zákl. přenesená",J450,0)</f>
        <v>0</v>
      </c>
      <c r="BH450" s="213">
        <f>IF(N450="sníž. přenesená",J450,0)</f>
        <v>0</v>
      </c>
      <c r="BI450" s="213">
        <f>IF(N450="nulová",J450,0)</f>
        <v>0</v>
      </c>
      <c r="BJ450" s="18" t="s">
        <v>138</v>
      </c>
      <c r="BK450" s="213">
        <f>ROUND(I450*H450,0)</f>
        <v>0</v>
      </c>
      <c r="BL450" s="18" t="s">
        <v>227</v>
      </c>
      <c r="BM450" s="212" t="s">
        <v>778</v>
      </c>
    </row>
    <row r="451" s="13" customFormat="1">
      <c r="A451" s="13"/>
      <c r="B451" s="219"/>
      <c r="C451" s="220"/>
      <c r="D451" s="214" t="s">
        <v>142</v>
      </c>
      <c r="E451" s="221" t="s">
        <v>21</v>
      </c>
      <c r="F451" s="222" t="s">
        <v>779</v>
      </c>
      <c r="G451" s="220"/>
      <c r="H451" s="221" t="s">
        <v>21</v>
      </c>
      <c r="I451" s="223"/>
      <c r="J451" s="220"/>
      <c r="K451" s="220"/>
      <c r="L451" s="224"/>
      <c r="M451" s="225"/>
      <c r="N451" s="226"/>
      <c r="O451" s="226"/>
      <c r="P451" s="226"/>
      <c r="Q451" s="226"/>
      <c r="R451" s="226"/>
      <c r="S451" s="226"/>
      <c r="T451" s="227"/>
      <c r="U451" s="13"/>
      <c r="V451" s="13"/>
      <c r="W451" s="13"/>
      <c r="X451" s="13"/>
      <c r="Y451" s="13"/>
      <c r="Z451" s="13"/>
      <c r="AA451" s="13"/>
      <c r="AB451" s="13"/>
      <c r="AC451" s="13"/>
      <c r="AD451" s="13"/>
      <c r="AE451" s="13"/>
      <c r="AT451" s="228" t="s">
        <v>142</v>
      </c>
      <c r="AU451" s="228" t="s">
        <v>138</v>
      </c>
      <c r="AV451" s="13" t="s">
        <v>8</v>
      </c>
      <c r="AW451" s="13" t="s">
        <v>38</v>
      </c>
      <c r="AX451" s="13" t="s">
        <v>78</v>
      </c>
      <c r="AY451" s="228" t="s">
        <v>130</v>
      </c>
    </row>
    <row r="452" s="14" customFormat="1">
      <c r="A452" s="14"/>
      <c r="B452" s="229"/>
      <c r="C452" s="230"/>
      <c r="D452" s="214" t="s">
        <v>142</v>
      </c>
      <c r="E452" s="231" t="s">
        <v>21</v>
      </c>
      <c r="F452" s="232" t="s">
        <v>780</v>
      </c>
      <c r="G452" s="230"/>
      <c r="H452" s="233">
        <v>8.2899999999999991</v>
      </c>
      <c r="I452" s="234"/>
      <c r="J452" s="230"/>
      <c r="K452" s="230"/>
      <c r="L452" s="235"/>
      <c r="M452" s="236"/>
      <c r="N452" s="237"/>
      <c r="O452" s="237"/>
      <c r="P452" s="237"/>
      <c r="Q452" s="237"/>
      <c r="R452" s="237"/>
      <c r="S452" s="237"/>
      <c r="T452" s="238"/>
      <c r="U452" s="14"/>
      <c r="V452" s="14"/>
      <c r="W452" s="14"/>
      <c r="X452" s="14"/>
      <c r="Y452" s="14"/>
      <c r="Z452" s="14"/>
      <c r="AA452" s="14"/>
      <c r="AB452" s="14"/>
      <c r="AC452" s="14"/>
      <c r="AD452" s="14"/>
      <c r="AE452" s="14"/>
      <c r="AT452" s="239" t="s">
        <v>142</v>
      </c>
      <c r="AU452" s="239" t="s">
        <v>138</v>
      </c>
      <c r="AV452" s="14" t="s">
        <v>138</v>
      </c>
      <c r="AW452" s="14" t="s">
        <v>38</v>
      </c>
      <c r="AX452" s="14" t="s">
        <v>78</v>
      </c>
      <c r="AY452" s="239" t="s">
        <v>130</v>
      </c>
    </row>
    <row r="453" s="13" customFormat="1">
      <c r="A453" s="13"/>
      <c r="B453" s="219"/>
      <c r="C453" s="220"/>
      <c r="D453" s="214" t="s">
        <v>142</v>
      </c>
      <c r="E453" s="221" t="s">
        <v>21</v>
      </c>
      <c r="F453" s="222" t="s">
        <v>781</v>
      </c>
      <c r="G453" s="220"/>
      <c r="H453" s="221" t="s">
        <v>21</v>
      </c>
      <c r="I453" s="223"/>
      <c r="J453" s="220"/>
      <c r="K453" s="220"/>
      <c r="L453" s="224"/>
      <c r="M453" s="225"/>
      <c r="N453" s="226"/>
      <c r="O453" s="226"/>
      <c r="P453" s="226"/>
      <c r="Q453" s="226"/>
      <c r="R453" s="226"/>
      <c r="S453" s="226"/>
      <c r="T453" s="227"/>
      <c r="U453" s="13"/>
      <c r="V453" s="13"/>
      <c r="W453" s="13"/>
      <c r="X453" s="13"/>
      <c r="Y453" s="13"/>
      <c r="Z453" s="13"/>
      <c r="AA453" s="13"/>
      <c r="AB453" s="13"/>
      <c r="AC453" s="13"/>
      <c r="AD453" s="13"/>
      <c r="AE453" s="13"/>
      <c r="AT453" s="228" t="s">
        <v>142</v>
      </c>
      <c r="AU453" s="228" t="s">
        <v>138</v>
      </c>
      <c r="AV453" s="13" t="s">
        <v>8</v>
      </c>
      <c r="AW453" s="13" t="s">
        <v>38</v>
      </c>
      <c r="AX453" s="13" t="s">
        <v>78</v>
      </c>
      <c r="AY453" s="228" t="s">
        <v>130</v>
      </c>
    </row>
    <row r="454" s="14" customFormat="1">
      <c r="A454" s="14"/>
      <c r="B454" s="229"/>
      <c r="C454" s="230"/>
      <c r="D454" s="214" t="s">
        <v>142</v>
      </c>
      <c r="E454" s="231" t="s">
        <v>21</v>
      </c>
      <c r="F454" s="232" t="s">
        <v>782</v>
      </c>
      <c r="G454" s="230"/>
      <c r="H454" s="233">
        <v>24.399999999999999</v>
      </c>
      <c r="I454" s="234"/>
      <c r="J454" s="230"/>
      <c r="K454" s="230"/>
      <c r="L454" s="235"/>
      <c r="M454" s="236"/>
      <c r="N454" s="237"/>
      <c r="O454" s="237"/>
      <c r="P454" s="237"/>
      <c r="Q454" s="237"/>
      <c r="R454" s="237"/>
      <c r="S454" s="237"/>
      <c r="T454" s="238"/>
      <c r="U454" s="14"/>
      <c r="V454" s="14"/>
      <c r="W454" s="14"/>
      <c r="X454" s="14"/>
      <c r="Y454" s="14"/>
      <c r="Z454" s="14"/>
      <c r="AA454" s="14"/>
      <c r="AB454" s="14"/>
      <c r="AC454" s="14"/>
      <c r="AD454" s="14"/>
      <c r="AE454" s="14"/>
      <c r="AT454" s="239" t="s">
        <v>142</v>
      </c>
      <c r="AU454" s="239" t="s">
        <v>138</v>
      </c>
      <c r="AV454" s="14" t="s">
        <v>138</v>
      </c>
      <c r="AW454" s="14" t="s">
        <v>38</v>
      </c>
      <c r="AX454" s="14" t="s">
        <v>78</v>
      </c>
      <c r="AY454" s="239" t="s">
        <v>130</v>
      </c>
    </row>
    <row r="455" s="15" customFormat="1">
      <c r="A455" s="15"/>
      <c r="B455" s="240"/>
      <c r="C455" s="241"/>
      <c r="D455" s="214" t="s">
        <v>142</v>
      </c>
      <c r="E455" s="242" t="s">
        <v>21</v>
      </c>
      <c r="F455" s="243" t="s">
        <v>145</v>
      </c>
      <c r="G455" s="241"/>
      <c r="H455" s="244">
        <v>32.689999999999998</v>
      </c>
      <c r="I455" s="245"/>
      <c r="J455" s="241"/>
      <c r="K455" s="241"/>
      <c r="L455" s="246"/>
      <c r="M455" s="247"/>
      <c r="N455" s="248"/>
      <c r="O455" s="248"/>
      <c r="P455" s="248"/>
      <c r="Q455" s="248"/>
      <c r="R455" s="248"/>
      <c r="S455" s="248"/>
      <c r="T455" s="249"/>
      <c r="U455" s="15"/>
      <c r="V455" s="15"/>
      <c r="W455" s="15"/>
      <c r="X455" s="15"/>
      <c r="Y455" s="15"/>
      <c r="Z455" s="15"/>
      <c r="AA455" s="15"/>
      <c r="AB455" s="15"/>
      <c r="AC455" s="15"/>
      <c r="AD455" s="15"/>
      <c r="AE455" s="15"/>
      <c r="AT455" s="250" t="s">
        <v>142</v>
      </c>
      <c r="AU455" s="250" t="s">
        <v>138</v>
      </c>
      <c r="AV455" s="15" t="s">
        <v>137</v>
      </c>
      <c r="AW455" s="15" t="s">
        <v>38</v>
      </c>
      <c r="AX455" s="15" t="s">
        <v>8</v>
      </c>
      <c r="AY455" s="250" t="s">
        <v>130</v>
      </c>
    </row>
    <row r="456" s="2" customFormat="1" ht="24.15" customHeight="1">
      <c r="A456" s="39"/>
      <c r="B456" s="40"/>
      <c r="C456" s="201" t="s">
        <v>783</v>
      </c>
      <c r="D456" s="201" t="s">
        <v>132</v>
      </c>
      <c r="E456" s="202" t="s">
        <v>784</v>
      </c>
      <c r="F456" s="203" t="s">
        <v>785</v>
      </c>
      <c r="G456" s="204" t="s">
        <v>182</v>
      </c>
      <c r="H456" s="205">
        <v>32.689999999999998</v>
      </c>
      <c r="I456" s="206"/>
      <c r="J456" s="207">
        <f>ROUND(I456*H456,0)</f>
        <v>0</v>
      </c>
      <c r="K456" s="203" t="s">
        <v>136</v>
      </c>
      <c r="L456" s="45"/>
      <c r="M456" s="208" t="s">
        <v>21</v>
      </c>
      <c r="N456" s="209" t="s">
        <v>50</v>
      </c>
      <c r="O456" s="85"/>
      <c r="P456" s="210">
        <f>O456*H456</f>
        <v>0</v>
      </c>
      <c r="Q456" s="210">
        <v>0.00013999999999999999</v>
      </c>
      <c r="R456" s="210">
        <f>Q456*H456</f>
        <v>0.0045765999999999992</v>
      </c>
      <c r="S456" s="210">
        <v>0</v>
      </c>
      <c r="T456" s="211">
        <f>S456*H456</f>
        <v>0</v>
      </c>
      <c r="U456" s="39"/>
      <c r="V456" s="39"/>
      <c r="W456" s="39"/>
      <c r="X456" s="39"/>
      <c r="Y456" s="39"/>
      <c r="Z456" s="39"/>
      <c r="AA456" s="39"/>
      <c r="AB456" s="39"/>
      <c r="AC456" s="39"/>
      <c r="AD456" s="39"/>
      <c r="AE456" s="39"/>
      <c r="AR456" s="212" t="s">
        <v>227</v>
      </c>
      <c r="AT456" s="212" t="s">
        <v>132</v>
      </c>
      <c r="AU456" s="212" t="s">
        <v>138</v>
      </c>
      <c r="AY456" s="18" t="s">
        <v>130</v>
      </c>
      <c r="BE456" s="213">
        <f>IF(N456="základní",J456,0)</f>
        <v>0</v>
      </c>
      <c r="BF456" s="213">
        <f>IF(N456="snížená",J456,0)</f>
        <v>0</v>
      </c>
      <c r="BG456" s="213">
        <f>IF(N456="zákl. přenesená",J456,0)</f>
        <v>0</v>
      </c>
      <c r="BH456" s="213">
        <f>IF(N456="sníž. přenesená",J456,0)</f>
        <v>0</v>
      </c>
      <c r="BI456" s="213">
        <f>IF(N456="nulová",J456,0)</f>
        <v>0</v>
      </c>
      <c r="BJ456" s="18" t="s">
        <v>138</v>
      </c>
      <c r="BK456" s="213">
        <f>ROUND(I456*H456,0)</f>
        <v>0</v>
      </c>
      <c r="BL456" s="18" t="s">
        <v>227</v>
      </c>
      <c r="BM456" s="212" t="s">
        <v>786</v>
      </c>
    </row>
    <row r="457" s="2" customFormat="1" ht="24.15" customHeight="1">
      <c r="A457" s="39"/>
      <c r="B457" s="40"/>
      <c r="C457" s="201" t="s">
        <v>787</v>
      </c>
      <c r="D457" s="201" t="s">
        <v>132</v>
      </c>
      <c r="E457" s="202" t="s">
        <v>788</v>
      </c>
      <c r="F457" s="203" t="s">
        <v>789</v>
      </c>
      <c r="G457" s="204" t="s">
        <v>182</v>
      </c>
      <c r="H457" s="205">
        <v>32.689999999999998</v>
      </c>
      <c r="I457" s="206"/>
      <c r="J457" s="207">
        <f>ROUND(I457*H457,0)</f>
        <v>0</v>
      </c>
      <c r="K457" s="203" t="s">
        <v>136</v>
      </c>
      <c r="L457" s="45"/>
      <c r="M457" s="208" t="s">
        <v>21</v>
      </c>
      <c r="N457" s="209" t="s">
        <v>50</v>
      </c>
      <c r="O457" s="85"/>
      <c r="P457" s="210">
        <f>O457*H457</f>
        <v>0</v>
      </c>
      <c r="Q457" s="210">
        <v>0.00013999999999999999</v>
      </c>
      <c r="R457" s="210">
        <f>Q457*H457</f>
        <v>0.0045765999999999992</v>
      </c>
      <c r="S457" s="210">
        <v>0</v>
      </c>
      <c r="T457" s="211">
        <f>S457*H457</f>
        <v>0</v>
      </c>
      <c r="U457" s="39"/>
      <c r="V457" s="39"/>
      <c r="W457" s="39"/>
      <c r="X457" s="39"/>
      <c r="Y457" s="39"/>
      <c r="Z457" s="39"/>
      <c r="AA457" s="39"/>
      <c r="AB457" s="39"/>
      <c r="AC457" s="39"/>
      <c r="AD457" s="39"/>
      <c r="AE457" s="39"/>
      <c r="AR457" s="212" t="s">
        <v>227</v>
      </c>
      <c r="AT457" s="212" t="s">
        <v>132</v>
      </c>
      <c r="AU457" s="212" t="s">
        <v>138</v>
      </c>
      <c r="AY457" s="18" t="s">
        <v>130</v>
      </c>
      <c r="BE457" s="213">
        <f>IF(N457="základní",J457,0)</f>
        <v>0</v>
      </c>
      <c r="BF457" s="213">
        <f>IF(N457="snížená",J457,0)</f>
        <v>0</v>
      </c>
      <c r="BG457" s="213">
        <f>IF(N457="zákl. přenesená",J457,0)</f>
        <v>0</v>
      </c>
      <c r="BH457" s="213">
        <f>IF(N457="sníž. přenesená",J457,0)</f>
        <v>0</v>
      </c>
      <c r="BI457" s="213">
        <f>IF(N457="nulová",J457,0)</f>
        <v>0</v>
      </c>
      <c r="BJ457" s="18" t="s">
        <v>138</v>
      </c>
      <c r="BK457" s="213">
        <f>ROUND(I457*H457,0)</f>
        <v>0</v>
      </c>
      <c r="BL457" s="18" t="s">
        <v>227</v>
      </c>
      <c r="BM457" s="212" t="s">
        <v>790</v>
      </c>
    </row>
    <row r="458" s="12" customFormat="1" ht="22.8" customHeight="1">
      <c r="A458" s="12"/>
      <c r="B458" s="185"/>
      <c r="C458" s="186"/>
      <c r="D458" s="187" t="s">
        <v>77</v>
      </c>
      <c r="E458" s="199" t="s">
        <v>791</v>
      </c>
      <c r="F458" s="199" t="s">
        <v>792</v>
      </c>
      <c r="G458" s="186"/>
      <c r="H458" s="186"/>
      <c r="I458" s="189"/>
      <c r="J458" s="200">
        <f>BK458</f>
        <v>0</v>
      </c>
      <c r="K458" s="186"/>
      <c r="L458" s="191"/>
      <c r="M458" s="192"/>
      <c r="N458" s="193"/>
      <c r="O458" s="193"/>
      <c r="P458" s="194">
        <f>SUM(P459:P461)</f>
        <v>0</v>
      </c>
      <c r="Q458" s="193"/>
      <c r="R458" s="194">
        <f>SUM(R459:R461)</f>
        <v>0.1657488</v>
      </c>
      <c r="S458" s="193"/>
      <c r="T458" s="195">
        <f>SUM(T459:T461)</f>
        <v>0</v>
      </c>
      <c r="U458" s="12"/>
      <c r="V458" s="12"/>
      <c r="W458" s="12"/>
      <c r="X458" s="12"/>
      <c r="Y458" s="12"/>
      <c r="Z458" s="12"/>
      <c r="AA458" s="12"/>
      <c r="AB458" s="12"/>
      <c r="AC458" s="12"/>
      <c r="AD458" s="12"/>
      <c r="AE458" s="12"/>
      <c r="AR458" s="196" t="s">
        <v>138</v>
      </c>
      <c r="AT458" s="197" t="s">
        <v>77</v>
      </c>
      <c r="AU458" s="197" t="s">
        <v>8</v>
      </c>
      <c r="AY458" s="196" t="s">
        <v>130</v>
      </c>
      <c r="BK458" s="198">
        <f>SUM(BK459:BK461)</f>
        <v>0</v>
      </c>
    </row>
    <row r="459" s="2" customFormat="1" ht="37.8" customHeight="1">
      <c r="A459" s="39"/>
      <c r="B459" s="40"/>
      <c r="C459" s="201" t="s">
        <v>793</v>
      </c>
      <c r="D459" s="201" t="s">
        <v>132</v>
      </c>
      <c r="E459" s="202" t="s">
        <v>794</v>
      </c>
      <c r="F459" s="203" t="s">
        <v>795</v>
      </c>
      <c r="G459" s="204" t="s">
        <v>182</v>
      </c>
      <c r="H459" s="205">
        <v>591.96000000000004</v>
      </c>
      <c r="I459" s="206"/>
      <c r="J459" s="207">
        <f>ROUND(I459*H459,0)</f>
        <v>0</v>
      </c>
      <c r="K459" s="203" t="s">
        <v>136</v>
      </c>
      <c r="L459" s="45"/>
      <c r="M459" s="208" t="s">
        <v>21</v>
      </c>
      <c r="N459" s="209" t="s">
        <v>50</v>
      </c>
      <c r="O459" s="85"/>
      <c r="P459" s="210">
        <f>O459*H459</f>
        <v>0</v>
      </c>
      <c r="Q459" s="210">
        <v>0.00027999999999999998</v>
      </c>
      <c r="R459" s="210">
        <f>Q459*H459</f>
        <v>0.1657488</v>
      </c>
      <c r="S459" s="210">
        <v>0</v>
      </c>
      <c r="T459" s="211">
        <f>S459*H459</f>
        <v>0</v>
      </c>
      <c r="U459" s="39"/>
      <c r="V459" s="39"/>
      <c r="W459" s="39"/>
      <c r="X459" s="39"/>
      <c r="Y459" s="39"/>
      <c r="Z459" s="39"/>
      <c r="AA459" s="39"/>
      <c r="AB459" s="39"/>
      <c r="AC459" s="39"/>
      <c r="AD459" s="39"/>
      <c r="AE459" s="39"/>
      <c r="AR459" s="212" t="s">
        <v>227</v>
      </c>
      <c r="AT459" s="212" t="s">
        <v>132</v>
      </c>
      <c r="AU459" s="212" t="s">
        <v>138</v>
      </c>
      <c r="AY459" s="18" t="s">
        <v>130</v>
      </c>
      <c r="BE459" s="213">
        <f>IF(N459="základní",J459,0)</f>
        <v>0</v>
      </c>
      <c r="BF459" s="213">
        <f>IF(N459="snížená",J459,0)</f>
        <v>0</v>
      </c>
      <c r="BG459" s="213">
        <f>IF(N459="zákl. přenesená",J459,0)</f>
        <v>0</v>
      </c>
      <c r="BH459" s="213">
        <f>IF(N459="sníž. přenesená",J459,0)</f>
        <v>0</v>
      </c>
      <c r="BI459" s="213">
        <f>IF(N459="nulová",J459,0)</f>
        <v>0</v>
      </c>
      <c r="BJ459" s="18" t="s">
        <v>138</v>
      </c>
      <c r="BK459" s="213">
        <f>ROUND(I459*H459,0)</f>
        <v>0</v>
      </c>
      <c r="BL459" s="18" t="s">
        <v>227</v>
      </c>
      <c r="BM459" s="212" t="s">
        <v>796</v>
      </c>
    </row>
    <row r="460" s="14" customFormat="1">
      <c r="A460" s="14"/>
      <c r="B460" s="229"/>
      <c r="C460" s="230"/>
      <c r="D460" s="214" t="s">
        <v>142</v>
      </c>
      <c r="E460" s="231" t="s">
        <v>21</v>
      </c>
      <c r="F460" s="232" t="s">
        <v>797</v>
      </c>
      <c r="G460" s="230"/>
      <c r="H460" s="233">
        <v>591.96000000000004</v>
      </c>
      <c r="I460" s="234"/>
      <c r="J460" s="230"/>
      <c r="K460" s="230"/>
      <c r="L460" s="235"/>
      <c r="M460" s="236"/>
      <c r="N460" s="237"/>
      <c r="O460" s="237"/>
      <c r="P460" s="237"/>
      <c r="Q460" s="237"/>
      <c r="R460" s="237"/>
      <c r="S460" s="237"/>
      <c r="T460" s="238"/>
      <c r="U460" s="14"/>
      <c r="V460" s="14"/>
      <c r="W460" s="14"/>
      <c r="X460" s="14"/>
      <c r="Y460" s="14"/>
      <c r="Z460" s="14"/>
      <c r="AA460" s="14"/>
      <c r="AB460" s="14"/>
      <c r="AC460" s="14"/>
      <c r="AD460" s="14"/>
      <c r="AE460" s="14"/>
      <c r="AT460" s="239" t="s">
        <v>142</v>
      </c>
      <c r="AU460" s="239" t="s">
        <v>138</v>
      </c>
      <c r="AV460" s="14" t="s">
        <v>138</v>
      </c>
      <c r="AW460" s="14" t="s">
        <v>38</v>
      </c>
      <c r="AX460" s="14" t="s">
        <v>78</v>
      </c>
      <c r="AY460" s="239" t="s">
        <v>130</v>
      </c>
    </row>
    <row r="461" s="15" customFormat="1">
      <c r="A461" s="15"/>
      <c r="B461" s="240"/>
      <c r="C461" s="241"/>
      <c r="D461" s="214" t="s">
        <v>142</v>
      </c>
      <c r="E461" s="242" t="s">
        <v>21</v>
      </c>
      <c r="F461" s="243" t="s">
        <v>145</v>
      </c>
      <c r="G461" s="241"/>
      <c r="H461" s="244">
        <v>591.96000000000004</v>
      </c>
      <c r="I461" s="245"/>
      <c r="J461" s="241"/>
      <c r="K461" s="241"/>
      <c r="L461" s="246"/>
      <c r="M461" s="261"/>
      <c r="N461" s="262"/>
      <c r="O461" s="262"/>
      <c r="P461" s="262"/>
      <c r="Q461" s="262"/>
      <c r="R461" s="262"/>
      <c r="S461" s="262"/>
      <c r="T461" s="263"/>
      <c r="U461" s="15"/>
      <c r="V461" s="15"/>
      <c r="W461" s="15"/>
      <c r="X461" s="15"/>
      <c r="Y461" s="15"/>
      <c r="Z461" s="15"/>
      <c r="AA461" s="15"/>
      <c r="AB461" s="15"/>
      <c r="AC461" s="15"/>
      <c r="AD461" s="15"/>
      <c r="AE461" s="15"/>
      <c r="AT461" s="250" t="s">
        <v>142</v>
      </c>
      <c r="AU461" s="250" t="s">
        <v>138</v>
      </c>
      <c r="AV461" s="15" t="s">
        <v>137</v>
      </c>
      <c r="AW461" s="15" t="s">
        <v>38</v>
      </c>
      <c r="AX461" s="15" t="s">
        <v>8</v>
      </c>
      <c r="AY461" s="250" t="s">
        <v>130</v>
      </c>
    </row>
    <row r="462" s="2" customFormat="1" ht="6.96" customHeight="1">
      <c r="A462" s="39"/>
      <c r="B462" s="60"/>
      <c r="C462" s="61"/>
      <c r="D462" s="61"/>
      <c r="E462" s="61"/>
      <c r="F462" s="61"/>
      <c r="G462" s="61"/>
      <c r="H462" s="61"/>
      <c r="I462" s="61"/>
      <c r="J462" s="61"/>
      <c r="K462" s="61"/>
      <c r="L462" s="45"/>
      <c r="M462" s="39"/>
      <c r="O462" s="39"/>
      <c r="P462" s="39"/>
      <c r="Q462" s="39"/>
      <c r="R462" s="39"/>
      <c r="S462" s="39"/>
      <c r="T462" s="39"/>
      <c r="U462" s="39"/>
      <c r="V462" s="39"/>
      <c r="W462" s="39"/>
      <c r="X462" s="39"/>
      <c r="Y462" s="39"/>
      <c r="Z462" s="39"/>
      <c r="AA462" s="39"/>
      <c r="AB462" s="39"/>
      <c r="AC462" s="39"/>
      <c r="AD462" s="39"/>
      <c r="AE462" s="39"/>
    </row>
  </sheetData>
  <sheetProtection sheet="1" autoFilter="0" formatColumns="0" formatRows="0" objects="1" scenarios="1" spinCount="100000" saltValue="tKyuI7HRbR60hjVtpJHyJmGIASly3oQZ1Cz4eE3YzGnNFGdxDsVV3Roo95P+KLznCjjTxOaO73To2z6i5pAbHw==" hashValue="tbqSyKst9ugtEvkrKYdJhXIvrFHLeg5C4asKVKlbXHTFSg3lpoYEtqiUjnSWhPR2vWATYJl0doVkP65VLC/v2Q==" algorithmName="SHA-512" password="C7F1"/>
  <autoFilter ref="C99:K461"/>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4" customWidth="1"/>
    <col min="2" max="2" width="1.667969" style="264" customWidth="1"/>
    <col min="3" max="4" width="5" style="264" customWidth="1"/>
    <col min="5" max="5" width="11.66016" style="264" customWidth="1"/>
    <col min="6" max="6" width="9.160156" style="264" customWidth="1"/>
    <col min="7" max="7" width="5" style="264" customWidth="1"/>
    <col min="8" max="8" width="77.83203" style="264" customWidth="1"/>
    <col min="9" max="10" width="20" style="264" customWidth="1"/>
    <col min="11" max="11" width="1.667969" style="264" customWidth="1"/>
  </cols>
  <sheetData>
    <row r="1" s="1" customFormat="1" ht="37.5" customHeight="1"/>
    <row r="2" s="1" customFormat="1" ht="7.5" customHeight="1">
      <c r="B2" s="265"/>
      <c r="C2" s="266"/>
      <c r="D2" s="266"/>
      <c r="E2" s="266"/>
      <c r="F2" s="266"/>
      <c r="G2" s="266"/>
      <c r="H2" s="266"/>
      <c r="I2" s="266"/>
      <c r="J2" s="266"/>
      <c r="K2" s="267"/>
    </row>
    <row r="3" s="16" customFormat="1" ht="45" customHeight="1">
      <c r="B3" s="268"/>
      <c r="C3" s="269" t="s">
        <v>798</v>
      </c>
      <c r="D3" s="269"/>
      <c r="E3" s="269"/>
      <c r="F3" s="269"/>
      <c r="G3" s="269"/>
      <c r="H3" s="269"/>
      <c r="I3" s="269"/>
      <c r="J3" s="269"/>
      <c r="K3" s="270"/>
    </row>
    <row r="4" s="1" customFormat="1" ht="25.5" customHeight="1">
      <c r="B4" s="271"/>
      <c r="C4" s="272" t="s">
        <v>799</v>
      </c>
      <c r="D4" s="272"/>
      <c r="E4" s="272"/>
      <c r="F4" s="272"/>
      <c r="G4" s="272"/>
      <c r="H4" s="272"/>
      <c r="I4" s="272"/>
      <c r="J4" s="272"/>
      <c r="K4" s="273"/>
    </row>
    <row r="5" s="1" customFormat="1" ht="5.25" customHeight="1">
      <c r="B5" s="271"/>
      <c r="C5" s="274"/>
      <c r="D5" s="274"/>
      <c r="E5" s="274"/>
      <c r="F5" s="274"/>
      <c r="G5" s="274"/>
      <c r="H5" s="274"/>
      <c r="I5" s="274"/>
      <c r="J5" s="274"/>
      <c r="K5" s="273"/>
    </row>
    <row r="6" s="1" customFormat="1" ht="15" customHeight="1">
      <c r="B6" s="271"/>
      <c r="C6" s="275" t="s">
        <v>800</v>
      </c>
      <c r="D6" s="275"/>
      <c r="E6" s="275"/>
      <c r="F6" s="275"/>
      <c r="G6" s="275"/>
      <c r="H6" s="275"/>
      <c r="I6" s="275"/>
      <c r="J6" s="275"/>
      <c r="K6" s="273"/>
    </row>
    <row r="7" s="1" customFormat="1" ht="15" customHeight="1">
      <c r="B7" s="276"/>
      <c r="C7" s="275" t="s">
        <v>801</v>
      </c>
      <c r="D7" s="275"/>
      <c r="E7" s="275"/>
      <c r="F7" s="275"/>
      <c r="G7" s="275"/>
      <c r="H7" s="275"/>
      <c r="I7" s="275"/>
      <c r="J7" s="275"/>
      <c r="K7" s="273"/>
    </row>
    <row r="8" s="1" customFormat="1" ht="12.75" customHeight="1">
      <c r="B8" s="276"/>
      <c r="C8" s="275"/>
      <c r="D8" s="275"/>
      <c r="E8" s="275"/>
      <c r="F8" s="275"/>
      <c r="G8" s="275"/>
      <c r="H8" s="275"/>
      <c r="I8" s="275"/>
      <c r="J8" s="275"/>
      <c r="K8" s="273"/>
    </row>
    <row r="9" s="1" customFormat="1" ht="15" customHeight="1">
      <c r="B9" s="276"/>
      <c r="C9" s="275" t="s">
        <v>802</v>
      </c>
      <c r="D9" s="275"/>
      <c r="E9" s="275"/>
      <c r="F9" s="275"/>
      <c r="G9" s="275"/>
      <c r="H9" s="275"/>
      <c r="I9" s="275"/>
      <c r="J9" s="275"/>
      <c r="K9" s="273"/>
    </row>
    <row r="10" s="1" customFormat="1" ht="15" customHeight="1">
      <c r="B10" s="276"/>
      <c r="C10" s="275"/>
      <c r="D10" s="275" t="s">
        <v>803</v>
      </c>
      <c r="E10" s="275"/>
      <c r="F10" s="275"/>
      <c r="G10" s="275"/>
      <c r="H10" s="275"/>
      <c r="I10" s="275"/>
      <c r="J10" s="275"/>
      <c r="K10" s="273"/>
    </row>
    <row r="11" s="1" customFormat="1" ht="15" customHeight="1">
      <c r="B11" s="276"/>
      <c r="C11" s="277"/>
      <c r="D11" s="275" t="s">
        <v>804</v>
      </c>
      <c r="E11" s="275"/>
      <c r="F11" s="275"/>
      <c r="G11" s="275"/>
      <c r="H11" s="275"/>
      <c r="I11" s="275"/>
      <c r="J11" s="275"/>
      <c r="K11" s="273"/>
    </row>
    <row r="12" s="1" customFormat="1" ht="15" customHeight="1">
      <c r="B12" s="276"/>
      <c r="C12" s="277"/>
      <c r="D12" s="275"/>
      <c r="E12" s="275"/>
      <c r="F12" s="275"/>
      <c r="G12" s="275"/>
      <c r="H12" s="275"/>
      <c r="I12" s="275"/>
      <c r="J12" s="275"/>
      <c r="K12" s="273"/>
    </row>
    <row r="13" s="1" customFormat="1" ht="15" customHeight="1">
      <c r="B13" s="276"/>
      <c r="C13" s="277"/>
      <c r="D13" s="278" t="s">
        <v>805</v>
      </c>
      <c r="E13" s="275"/>
      <c r="F13" s="275"/>
      <c r="G13" s="275"/>
      <c r="H13" s="275"/>
      <c r="I13" s="275"/>
      <c r="J13" s="275"/>
      <c r="K13" s="273"/>
    </row>
    <row r="14" s="1" customFormat="1" ht="12.75" customHeight="1">
      <c r="B14" s="276"/>
      <c r="C14" s="277"/>
      <c r="D14" s="277"/>
      <c r="E14" s="277"/>
      <c r="F14" s="277"/>
      <c r="G14" s="277"/>
      <c r="H14" s="277"/>
      <c r="I14" s="277"/>
      <c r="J14" s="277"/>
      <c r="K14" s="273"/>
    </row>
    <row r="15" s="1" customFormat="1" ht="15" customHeight="1">
      <c r="B15" s="276"/>
      <c r="C15" s="277"/>
      <c r="D15" s="275" t="s">
        <v>806</v>
      </c>
      <c r="E15" s="275"/>
      <c r="F15" s="275"/>
      <c r="G15" s="275"/>
      <c r="H15" s="275"/>
      <c r="I15" s="275"/>
      <c r="J15" s="275"/>
      <c r="K15" s="273"/>
    </row>
    <row r="16" s="1" customFormat="1" ht="15" customHeight="1">
      <c r="B16" s="276"/>
      <c r="C16" s="277"/>
      <c r="D16" s="275" t="s">
        <v>807</v>
      </c>
      <c r="E16" s="275"/>
      <c r="F16" s="275"/>
      <c r="G16" s="275"/>
      <c r="H16" s="275"/>
      <c r="I16" s="275"/>
      <c r="J16" s="275"/>
      <c r="K16" s="273"/>
    </row>
    <row r="17" s="1" customFormat="1" ht="15" customHeight="1">
      <c r="B17" s="276"/>
      <c r="C17" s="277"/>
      <c r="D17" s="275" t="s">
        <v>808</v>
      </c>
      <c r="E17" s="275"/>
      <c r="F17" s="275"/>
      <c r="G17" s="275"/>
      <c r="H17" s="275"/>
      <c r="I17" s="275"/>
      <c r="J17" s="275"/>
      <c r="K17" s="273"/>
    </row>
    <row r="18" s="1" customFormat="1" ht="15" customHeight="1">
      <c r="B18" s="276"/>
      <c r="C18" s="277"/>
      <c r="D18" s="277"/>
      <c r="E18" s="279" t="s">
        <v>85</v>
      </c>
      <c r="F18" s="275" t="s">
        <v>809</v>
      </c>
      <c r="G18" s="275"/>
      <c r="H18" s="275"/>
      <c r="I18" s="275"/>
      <c r="J18" s="275"/>
      <c r="K18" s="273"/>
    </row>
    <row r="19" s="1" customFormat="1" ht="15" customHeight="1">
      <c r="B19" s="276"/>
      <c r="C19" s="277"/>
      <c r="D19" s="277"/>
      <c r="E19" s="279" t="s">
        <v>810</v>
      </c>
      <c r="F19" s="275" t="s">
        <v>811</v>
      </c>
      <c r="G19" s="275"/>
      <c r="H19" s="275"/>
      <c r="I19" s="275"/>
      <c r="J19" s="275"/>
      <c r="K19" s="273"/>
    </row>
    <row r="20" s="1" customFormat="1" ht="15" customHeight="1">
      <c r="B20" s="276"/>
      <c r="C20" s="277"/>
      <c r="D20" s="277"/>
      <c r="E20" s="279" t="s">
        <v>812</v>
      </c>
      <c r="F20" s="275" t="s">
        <v>813</v>
      </c>
      <c r="G20" s="275"/>
      <c r="H20" s="275"/>
      <c r="I20" s="275"/>
      <c r="J20" s="275"/>
      <c r="K20" s="273"/>
    </row>
    <row r="21" s="1" customFormat="1" ht="15" customHeight="1">
      <c r="B21" s="276"/>
      <c r="C21" s="277"/>
      <c r="D21" s="277"/>
      <c r="E21" s="279" t="s">
        <v>814</v>
      </c>
      <c r="F21" s="275" t="s">
        <v>815</v>
      </c>
      <c r="G21" s="275"/>
      <c r="H21" s="275"/>
      <c r="I21" s="275"/>
      <c r="J21" s="275"/>
      <c r="K21" s="273"/>
    </row>
    <row r="22" s="1" customFormat="1" ht="15" customHeight="1">
      <c r="B22" s="276"/>
      <c r="C22" s="277"/>
      <c r="D22" s="277"/>
      <c r="E22" s="279" t="s">
        <v>816</v>
      </c>
      <c r="F22" s="275" t="s">
        <v>817</v>
      </c>
      <c r="G22" s="275"/>
      <c r="H22" s="275"/>
      <c r="I22" s="275"/>
      <c r="J22" s="275"/>
      <c r="K22" s="273"/>
    </row>
    <row r="23" s="1" customFormat="1" ht="15" customHeight="1">
      <c r="B23" s="276"/>
      <c r="C23" s="277"/>
      <c r="D23" s="277"/>
      <c r="E23" s="279" t="s">
        <v>818</v>
      </c>
      <c r="F23" s="275" t="s">
        <v>819</v>
      </c>
      <c r="G23" s="275"/>
      <c r="H23" s="275"/>
      <c r="I23" s="275"/>
      <c r="J23" s="275"/>
      <c r="K23" s="273"/>
    </row>
    <row r="24" s="1" customFormat="1" ht="12.75" customHeight="1">
      <c r="B24" s="276"/>
      <c r="C24" s="277"/>
      <c r="D24" s="277"/>
      <c r="E24" s="277"/>
      <c r="F24" s="277"/>
      <c r="G24" s="277"/>
      <c r="H24" s="277"/>
      <c r="I24" s="277"/>
      <c r="J24" s="277"/>
      <c r="K24" s="273"/>
    </row>
    <row r="25" s="1" customFormat="1" ht="15" customHeight="1">
      <c r="B25" s="276"/>
      <c r="C25" s="275" t="s">
        <v>820</v>
      </c>
      <c r="D25" s="275"/>
      <c r="E25" s="275"/>
      <c r="F25" s="275"/>
      <c r="G25" s="275"/>
      <c r="H25" s="275"/>
      <c r="I25" s="275"/>
      <c r="J25" s="275"/>
      <c r="K25" s="273"/>
    </row>
    <row r="26" s="1" customFormat="1" ht="15" customHeight="1">
      <c r="B26" s="276"/>
      <c r="C26" s="275" t="s">
        <v>821</v>
      </c>
      <c r="D26" s="275"/>
      <c r="E26" s="275"/>
      <c r="F26" s="275"/>
      <c r="G26" s="275"/>
      <c r="H26" s="275"/>
      <c r="I26" s="275"/>
      <c r="J26" s="275"/>
      <c r="K26" s="273"/>
    </row>
    <row r="27" s="1" customFormat="1" ht="15" customHeight="1">
      <c r="B27" s="276"/>
      <c r="C27" s="275"/>
      <c r="D27" s="275" t="s">
        <v>822</v>
      </c>
      <c r="E27" s="275"/>
      <c r="F27" s="275"/>
      <c r="G27" s="275"/>
      <c r="H27" s="275"/>
      <c r="I27" s="275"/>
      <c r="J27" s="275"/>
      <c r="K27" s="273"/>
    </row>
    <row r="28" s="1" customFormat="1" ht="15" customHeight="1">
      <c r="B28" s="276"/>
      <c r="C28" s="277"/>
      <c r="D28" s="275" t="s">
        <v>823</v>
      </c>
      <c r="E28" s="275"/>
      <c r="F28" s="275"/>
      <c r="G28" s="275"/>
      <c r="H28" s="275"/>
      <c r="I28" s="275"/>
      <c r="J28" s="275"/>
      <c r="K28" s="273"/>
    </row>
    <row r="29" s="1" customFormat="1" ht="12.75" customHeight="1">
      <c r="B29" s="276"/>
      <c r="C29" s="277"/>
      <c r="D29" s="277"/>
      <c r="E29" s="277"/>
      <c r="F29" s="277"/>
      <c r="G29" s="277"/>
      <c r="H29" s="277"/>
      <c r="I29" s="277"/>
      <c r="J29" s="277"/>
      <c r="K29" s="273"/>
    </row>
    <row r="30" s="1" customFormat="1" ht="15" customHeight="1">
      <c r="B30" s="276"/>
      <c r="C30" s="277"/>
      <c r="D30" s="275" t="s">
        <v>824</v>
      </c>
      <c r="E30" s="275"/>
      <c r="F30" s="275"/>
      <c r="G30" s="275"/>
      <c r="H30" s="275"/>
      <c r="I30" s="275"/>
      <c r="J30" s="275"/>
      <c r="K30" s="273"/>
    </row>
    <row r="31" s="1" customFormat="1" ht="15" customHeight="1">
      <c r="B31" s="276"/>
      <c r="C31" s="277"/>
      <c r="D31" s="275" t="s">
        <v>825</v>
      </c>
      <c r="E31" s="275"/>
      <c r="F31" s="275"/>
      <c r="G31" s="275"/>
      <c r="H31" s="275"/>
      <c r="I31" s="275"/>
      <c r="J31" s="275"/>
      <c r="K31" s="273"/>
    </row>
    <row r="32" s="1" customFormat="1" ht="12.75" customHeight="1">
      <c r="B32" s="276"/>
      <c r="C32" s="277"/>
      <c r="D32" s="277"/>
      <c r="E32" s="277"/>
      <c r="F32" s="277"/>
      <c r="G32" s="277"/>
      <c r="H32" s="277"/>
      <c r="I32" s="277"/>
      <c r="J32" s="277"/>
      <c r="K32" s="273"/>
    </row>
    <row r="33" s="1" customFormat="1" ht="15" customHeight="1">
      <c r="B33" s="276"/>
      <c r="C33" s="277"/>
      <c r="D33" s="275" t="s">
        <v>826</v>
      </c>
      <c r="E33" s="275"/>
      <c r="F33" s="275"/>
      <c r="G33" s="275"/>
      <c r="H33" s="275"/>
      <c r="I33" s="275"/>
      <c r="J33" s="275"/>
      <c r="K33" s="273"/>
    </row>
    <row r="34" s="1" customFormat="1" ht="15" customHeight="1">
      <c r="B34" s="276"/>
      <c r="C34" s="277"/>
      <c r="D34" s="275" t="s">
        <v>827</v>
      </c>
      <c r="E34" s="275"/>
      <c r="F34" s="275"/>
      <c r="G34" s="275"/>
      <c r="H34" s="275"/>
      <c r="I34" s="275"/>
      <c r="J34" s="275"/>
      <c r="K34" s="273"/>
    </row>
    <row r="35" s="1" customFormat="1" ht="15" customHeight="1">
      <c r="B35" s="276"/>
      <c r="C35" s="277"/>
      <c r="D35" s="275" t="s">
        <v>828</v>
      </c>
      <c r="E35" s="275"/>
      <c r="F35" s="275"/>
      <c r="G35" s="275"/>
      <c r="H35" s="275"/>
      <c r="I35" s="275"/>
      <c r="J35" s="275"/>
      <c r="K35" s="273"/>
    </row>
    <row r="36" s="1" customFormat="1" ht="15" customHeight="1">
      <c r="B36" s="276"/>
      <c r="C36" s="277"/>
      <c r="D36" s="275"/>
      <c r="E36" s="278" t="s">
        <v>116</v>
      </c>
      <c r="F36" s="275"/>
      <c r="G36" s="275" t="s">
        <v>829</v>
      </c>
      <c r="H36" s="275"/>
      <c r="I36" s="275"/>
      <c r="J36" s="275"/>
      <c r="K36" s="273"/>
    </row>
    <row r="37" s="1" customFormat="1" ht="30.75" customHeight="1">
      <c r="B37" s="276"/>
      <c r="C37" s="277"/>
      <c r="D37" s="275"/>
      <c r="E37" s="278" t="s">
        <v>830</v>
      </c>
      <c r="F37" s="275"/>
      <c r="G37" s="275" t="s">
        <v>831</v>
      </c>
      <c r="H37" s="275"/>
      <c r="I37" s="275"/>
      <c r="J37" s="275"/>
      <c r="K37" s="273"/>
    </row>
    <row r="38" s="1" customFormat="1" ht="15" customHeight="1">
      <c r="B38" s="276"/>
      <c r="C38" s="277"/>
      <c r="D38" s="275"/>
      <c r="E38" s="278" t="s">
        <v>59</v>
      </c>
      <c r="F38" s="275"/>
      <c r="G38" s="275" t="s">
        <v>832</v>
      </c>
      <c r="H38" s="275"/>
      <c r="I38" s="275"/>
      <c r="J38" s="275"/>
      <c r="K38" s="273"/>
    </row>
    <row r="39" s="1" customFormat="1" ht="15" customHeight="1">
      <c r="B39" s="276"/>
      <c r="C39" s="277"/>
      <c r="D39" s="275"/>
      <c r="E39" s="278" t="s">
        <v>60</v>
      </c>
      <c r="F39" s="275"/>
      <c r="G39" s="275" t="s">
        <v>833</v>
      </c>
      <c r="H39" s="275"/>
      <c r="I39" s="275"/>
      <c r="J39" s="275"/>
      <c r="K39" s="273"/>
    </row>
    <row r="40" s="1" customFormat="1" ht="15" customHeight="1">
      <c r="B40" s="276"/>
      <c r="C40" s="277"/>
      <c r="D40" s="275"/>
      <c r="E40" s="278" t="s">
        <v>117</v>
      </c>
      <c r="F40" s="275"/>
      <c r="G40" s="275" t="s">
        <v>834</v>
      </c>
      <c r="H40" s="275"/>
      <c r="I40" s="275"/>
      <c r="J40" s="275"/>
      <c r="K40" s="273"/>
    </row>
    <row r="41" s="1" customFormat="1" ht="15" customHeight="1">
      <c r="B41" s="276"/>
      <c r="C41" s="277"/>
      <c r="D41" s="275"/>
      <c r="E41" s="278" t="s">
        <v>118</v>
      </c>
      <c r="F41" s="275"/>
      <c r="G41" s="275" t="s">
        <v>835</v>
      </c>
      <c r="H41" s="275"/>
      <c r="I41" s="275"/>
      <c r="J41" s="275"/>
      <c r="K41" s="273"/>
    </row>
    <row r="42" s="1" customFormat="1" ht="15" customHeight="1">
      <c r="B42" s="276"/>
      <c r="C42" s="277"/>
      <c r="D42" s="275"/>
      <c r="E42" s="278" t="s">
        <v>836</v>
      </c>
      <c r="F42" s="275"/>
      <c r="G42" s="275" t="s">
        <v>837</v>
      </c>
      <c r="H42" s="275"/>
      <c r="I42" s="275"/>
      <c r="J42" s="275"/>
      <c r="K42" s="273"/>
    </row>
    <row r="43" s="1" customFormat="1" ht="15" customHeight="1">
      <c r="B43" s="276"/>
      <c r="C43" s="277"/>
      <c r="D43" s="275"/>
      <c r="E43" s="278"/>
      <c r="F43" s="275"/>
      <c r="G43" s="275" t="s">
        <v>838</v>
      </c>
      <c r="H43" s="275"/>
      <c r="I43" s="275"/>
      <c r="J43" s="275"/>
      <c r="K43" s="273"/>
    </row>
    <row r="44" s="1" customFormat="1" ht="15" customHeight="1">
      <c r="B44" s="276"/>
      <c r="C44" s="277"/>
      <c r="D44" s="275"/>
      <c r="E44" s="278" t="s">
        <v>839</v>
      </c>
      <c r="F44" s="275"/>
      <c r="G44" s="275" t="s">
        <v>840</v>
      </c>
      <c r="H44" s="275"/>
      <c r="I44" s="275"/>
      <c r="J44" s="275"/>
      <c r="K44" s="273"/>
    </row>
    <row r="45" s="1" customFormat="1" ht="15" customHeight="1">
      <c r="B45" s="276"/>
      <c r="C45" s="277"/>
      <c r="D45" s="275"/>
      <c r="E45" s="278" t="s">
        <v>120</v>
      </c>
      <c r="F45" s="275"/>
      <c r="G45" s="275" t="s">
        <v>841</v>
      </c>
      <c r="H45" s="275"/>
      <c r="I45" s="275"/>
      <c r="J45" s="275"/>
      <c r="K45" s="273"/>
    </row>
    <row r="46" s="1" customFormat="1" ht="12.75" customHeight="1">
      <c r="B46" s="276"/>
      <c r="C46" s="277"/>
      <c r="D46" s="275"/>
      <c r="E46" s="275"/>
      <c r="F46" s="275"/>
      <c r="G46" s="275"/>
      <c r="H46" s="275"/>
      <c r="I46" s="275"/>
      <c r="J46" s="275"/>
      <c r="K46" s="273"/>
    </row>
    <row r="47" s="1" customFormat="1" ht="15" customHeight="1">
      <c r="B47" s="276"/>
      <c r="C47" s="277"/>
      <c r="D47" s="275" t="s">
        <v>842</v>
      </c>
      <c r="E47" s="275"/>
      <c r="F47" s="275"/>
      <c r="G47" s="275"/>
      <c r="H47" s="275"/>
      <c r="I47" s="275"/>
      <c r="J47" s="275"/>
      <c r="K47" s="273"/>
    </row>
    <row r="48" s="1" customFormat="1" ht="15" customHeight="1">
      <c r="B48" s="276"/>
      <c r="C48" s="277"/>
      <c r="D48" s="277"/>
      <c r="E48" s="275" t="s">
        <v>843</v>
      </c>
      <c r="F48" s="275"/>
      <c r="G48" s="275"/>
      <c r="H48" s="275"/>
      <c r="I48" s="275"/>
      <c r="J48" s="275"/>
      <c r="K48" s="273"/>
    </row>
    <row r="49" s="1" customFormat="1" ht="15" customHeight="1">
      <c r="B49" s="276"/>
      <c r="C49" s="277"/>
      <c r="D49" s="277"/>
      <c r="E49" s="275" t="s">
        <v>844</v>
      </c>
      <c r="F49" s="275"/>
      <c r="G49" s="275"/>
      <c r="H49" s="275"/>
      <c r="I49" s="275"/>
      <c r="J49" s="275"/>
      <c r="K49" s="273"/>
    </row>
    <row r="50" s="1" customFormat="1" ht="15" customHeight="1">
      <c r="B50" s="276"/>
      <c r="C50" s="277"/>
      <c r="D50" s="277"/>
      <c r="E50" s="275" t="s">
        <v>845</v>
      </c>
      <c r="F50" s="275"/>
      <c r="G50" s="275"/>
      <c r="H50" s="275"/>
      <c r="I50" s="275"/>
      <c r="J50" s="275"/>
      <c r="K50" s="273"/>
    </row>
    <row r="51" s="1" customFormat="1" ht="15" customHeight="1">
      <c r="B51" s="276"/>
      <c r="C51" s="277"/>
      <c r="D51" s="275" t="s">
        <v>846</v>
      </c>
      <c r="E51" s="275"/>
      <c r="F51" s="275"/>
      <c r="G51" s="275"/>
      <c r="H51" s="275"/>
      <c r="I51" s="275"/>
      <c r="J51" s="275"/>
      <c r="K51" s="273"/>
    </row>
    <row r="52" s="1" customFormat="1" ht="25.5" customHeight="1">
      <c r="B52" s="271"/>
      <c r="C52" s="272" t="s">
        <v>847</v>
      </c>
      <c r="D52" s="272"/>
      <c r="E52" s="272"/>
      <c r="F52" s="272"/>
      <c r="G52" s="272"/>
      <c r="H52" s="272"/>
      <c r="I52" s="272"/>
      <c r="J52" s="272"/>
      <c r="K52" s="273"/>
    </row>
    <row r="53" s="1" customFormat="1" ht="5.25" customHeight="1">
      <c r="B53" s="271"/>
      <c r="C53" s="274"/>
      <c r="D53" s="274"/>
      <c r="E53" s="274"/>
      <c r="F53" s="274"/>
      <c r="G53" s="274"/>
      <c r="H53" s="274"/>
      <c r="I53" s="274"/>
      <c r="J53" s="274"/>
      <c r="K53" s="273"/>
    </row>
    <row r="54" s="1" customFormat="1" ht="15" customHeight="1">
      <c r="B54" s="271"/>
      <c r="C54" s="275" t="s">
        <v>848</v>
      </c>
      <c r="D54" s="275"/>
      <c r="E54" s="275"/>
      <c r="F54" s="275"/>
      <c r="G54" s="275"/>
      <c r="H54" s="275"/>
      <c r="I54" s="275"/>
      <c r="J54" s="275"/>
      <c r="K54" s="273"/>
    </row>
    <row r="55" s="1" customFormat="1" ht="15" customHeight="1">
      <c r="B55" s="271"/>
      <c r="C55" s="275" t="s">
        <v>849</v>
      </c>
      <c r="D55" s="275"/>
      <c r="E55" s="275"/>
      <c r="F55" s="275"/>
      <c r="G55" s="275"/>
      <c r="H55" s="275"/>
      <c r="I55" s="275"/>
      <c r="J55" s="275"/>
      <c r="K55" s="273"/>
    </row>
    <row r="56" s="1" customFormat="1" ht="12.75" customHeight="1">
      <c r="B56" s="271"/>
      <c r="C56" s="275"/>
      <c r="D56" s="275"/>
      <c r="E56" s="275"/>
      <c r="F56" s="275"/>
      <c r="G56" s="275"/>
      <c r="H56" s="275"/>
      <c r="I56" s="275"/>
      <c r="J56" s="275"/>
      <c r="K56" s="273"/>
    </row>
    <row r="57" s="1" customFormat="1" ht="15" customHeight="1">
      <c r="B57" s="271"/>
      <c r="C57" s="275" t="s">
        <v>850</v>
      </c>
      <c r="D57" s="275"/>
      <c r="E57" s="275"/>
      <c r="F57" s="275"/>
      <c r="G57" s="275"/>
      <c r="H57" s="275"/>
      <c r="I57" s="275"/>
      <c r="J57" s="275"/>
      <c r="K57" s="273"/>
    </row>
    <row r="58" s="1" customFormat="1" ht="15" customHeight="1">
      <c r="B58" s="271"/>
      <c r="C58" s="277"/>
      <c r="D58" s="275" t="s">
        <v>851</v>
      </c>
      <c r="E58" s="275"/>
      <c r="F58" s="275"/>
      <c r="G58" s="275"/>
      <c r="H58" s="275"/>
      <c r="I58" s="275"/>
      <c r="J58" s="275"/>
      <c r="K58" s="273"/>
    </row>
    <row r="59" s="1" customFormat="1" ht="15" customHeight="1">
      <c r="B59" s="271"/>
      <c r="C59" s="277"/>
      <c r="D59" s="275" t="s">
        <v>852</v>
      </c>
      <c r="E59" s="275"/>
      <c r="F59" s="275"/>
      <c r="G59" s="275"/>
      <c r="H59" s="275"/>
      <c r="I59" s="275"/>
      <c r="J59" s="275"/>
      <c r="K59" s="273"/>
    </row>
    <row r="60" s="1" customFormat="1" ht="15" customHeight="1">
      <c r="B60" s="271"/>
      <c r="C60" s="277"/>
      <c r="D60" s="275" t="s">
        <v>853</v>
      </c>
      <c r="E60" s="275"/>
      <c r="F60" s="275"/>
      <c r="G60" s="275"/>
      <c r="H60" s="275"/>
      <c r="I60" s="275"/>
      <c r="J60" s="275"/>
      <c r="K60" s="273"/>
    </row>
    <row r="61" s="1" customFormat="1" ht="15" customHeight="1">
      <c r="B61" s="271"/>
      <c r="C61" s="277"/>
      <c r="D61" s="275" t="s">
        <v>854</v>
      </c>
      <c r="E61" s="275"/>
      <c r="F61" s="275"/>
      <c r="G61" s="275"/>
      <c r="H61" s="275"/>
      <c r="I61" s="275"/>
      <c r="J61" s="275"/>
      <c r="K61" s="273"/>
    </row>
    <row r="62" s="1" customFormat="1" ht="15" customHeight="1">
      <c r="B62" s="271"/>
      <c r="C62" s="277"/>
      <c r="D62" s="280" t="s">
        <v>855</v>
      </c>
      <c r="E62" s="280"/>
      <c r="F62" s="280"/>
      <c r="G62" s="280"/>
      <c r="H62" s="280"/>
      <c r="I62" s="280"/>
      <c r="J62" s="280"/>
      <c r="K62" s="273"/>
    </row>
    <row r="63" s="1" customFormat="1" ht="15" customHeight="1">
      <c r="B63" s="271"/>
      <c r="C63" s="277"/>
      <c r="D63" s="275" t="s">
        <v>856</v>
      </c>
      <c r="E63" s="275"/>
      <c r="F63" s="275"/>
      <c r="G63" s="275"/>
      <c r="H63" s="275"/>
      <c r="I63" s="275"/>
      <c r="J63" s="275"/>
      <c r="K63" s="273"/>
    </row>
    <row r="64" s="1" customFormat="1" ht="12.75" customHeight="1">
      <c r="B64" s="271"/>
      <c r="C64" s="277"/>
      <c r="D64" s="277"/>
      <c r="E64" s="281"/>
      <c r="F64" s="277"/>
      <c r="G64" s="277"/>
      <c r="H64" s="277"/>
      <c r="I64" s="277"/>
      <c r="J64" s="277"/>
      <c r="K64" s="273"/>
    </row>
    <row r="65" s="1" customFormat="1" ht="15" customHeight="1">
      <c r="B65" s="271"/>
      <c r="C65" s="277"/>
      <c r="D65" s="275" t="s">
        <v>857</v>
      </c>
      <c r="E65" s="275"/>
      <c r="F65" s="275"/>
      <c r="G65" s="275"/>
      <c r="H65" s="275"/>
      <c r="I65" s="275"/>
      <c r="J65" s="275"/>
      <c r="K65" s="273"/>
    </row>
    <row r="66" s="1" customFormat="1" ht="15" customHeight="1">
      <c r="B66" s="271"/>
      <c r="C66" s="277"/>
      <c r="D66" s="280" t="s">
        <v>858</v>
      </c>
      <c r="E66" s="280"/>
      <c r="F66" s="280"/>
      <c r="G66" s="280"/>
      <c r="H66" s="280"/>
      <c r="I66" s="280"/>
      <c r="J66" s="280"/>
      <c r="K66" s="273"/>
    </row>
    <row r="67" s="1" customFormat="1" ht="15" customHeight="1">
      <c r="B67" s="271"/>
      <c r="C67" s="277"/>
      <c r="D67" s="275" t="s">
        <v>859</v>
      </c>
      <c r="E67" s="275"/>
      <c r="F67" s="275"/>
      <c r="G67" s="275"/>
      <c r="H67" s="275"/>
      <c r="I67" s="275"/>
      <c r="J67" s="275"/>
      <c r="K67" s="273"/>
    </row>
    <row r="68" s="1" customFormat="1" ht="15" customHeight="1">
      <c r="B68" s="271"/>
      <c r="C68" s="277"/>
      <c r="D68" s="275" t="s">
        <v>860</v>
      </c>
      <c r="E68" s="275"/>
      <c r="F68" s="275"/>
      <c r="G68" s="275"/>
      <c r="H68" s="275"/>
      <c r="I68" s="275"/>
      <c r="J68" s="275"/>
      <c r="K68" s="273"/>
    </row>
    <row r="69" s="1" customFormat="1" ht="15" customHeight="1">
      <c r="B69" s="271"/>
      <c r="C69" s="277"/>
      <c r="D69" s="275" t="s">
        <v>861</v>
      </c>
      <c r="E69" s="275"/>
      <c r="F69" s="275"/>
      <c r="G69" s="275"/>
      <c r="H69" s="275"/>
      <c r="I69" s="275"/>
      <c r="J69" s="275"/>
      <c r="K69" s="273"/>
    </row>
    <row r="70" s="1" customFormat="1" ht="15" customHeight="1">
      <c r="B70" s="271"/>
      <c r="C70" s="277"/>
      <c r="D70" s="275" t="s">
        <v>862</v>
      </c>
      <c r="E70" s="275"/>
      <c r="F70" s="275"/>
      <c r="G70" s="275"/>
      <c r="H70" s="275"/>
      <c r="I70" s="275"/>
      <c r="J70" s="275"/>
      <c r="K70" s="273"/>
    </row>
    <row r="71" s="1" customFormat="1" ht="12.75" customHeight="1">
      <c r="B71" s="282"/>
      <c r="C71" s="283"/>
      <c r="D71" s="283"/>
      <c r="E71" s="283"/>
      <c r="F71" s="283"/>
      <c r="G71" s="283"/>
      <c r="H71" s="283"/>
      <c r="I71" s="283"/>
      <c r="J71" s="283"/>
      <c r="K71" s="284"/>
    </row>
    <row r="72" s="1" customFormat="1" ht="18.75" customHeight="1">
      <c r="B72" s="285"/>
      <c r="C72" s="285"/>
      <c r="D72" s="285"/>
      <c r="E72" s="285"/>
      <c r="F72" s="285"/>
      <c r="G72" s="285"/>
      <c r="H72" s="285"/>
      <c r="I72" s="285"/>
      <c r="J72" s="285"/>
      <c r="K72" s="286"/>
    </row>
    <row r="73" s="1" customFormat="1" ht="18.75" customHeight="1">
      <c r="B73" s="286"/>
      <c r="C73" s="286"/>
      <c r="D73" s="286"/>
      <c r="E73" s="286"/>
      <c r="F73" s="286"/>
      <c r="G73" s="286"/>
      <c r="H73" s="286"/>
      <c r="I73" s="286"/>
      <c r="J73" s="286"/>
      <c r="K73" s="286"/>
    </row>
    <row r="74" s="1" customFormat="1" ht="7.5" customHeight="1">
      <c r="B74" s="287"/>
      <c r="C74" s="288"/>
      <c r="D74" s="288"/>
      <c r="E74" s="288"/>
      <c r="F74" s="288"/>
      <c r="G74" s="288"/>
      <c r="H74" s="288"/>
      <c r="I74" s="288"/>
      <c r="J74" s="288"/>
      <c r="K74" s="289"/>
    </row>
    <row r="75" s="1" customFormat="1" ht="45" customHeight="1">
      <c r="B75" s="290"/>
      <c r="C75" s="291" t="s">
        <v>863</v>
      </c>
      <c r="D75" s="291"/>
      <c r="E75" s="291"/>
      <c r="F75" s="291"/>
      <c r="G75" s="291"/>
      <c r="H75" s="291"/>
      <c r="I75" s="291"/>
      <c r="J75" s="291"/>
      <c r="K75" s="292"/>
    </row>
    <row r="76" s="1" customFormat="1" ht="17.25" customHeight="1">
      <c r="B76" s="290"/>
      <c r="C76" s="293" t="s">
        <v>864</v>
      </c>
      <c r="D76" s="293"/>
      <c r="E76" s="293"/>
      <c r="F76" s="293" t="s">
        <v>865</v>
      </c>
      <c r="G76" s="294"/>
      <c r="H76" s="293" t="s">
        <v>60</v>
      </c>
      <c r="I76" s="293" t="s">
        <v>63</v>
      </c>
      <c r="J76" s="293" t="s">
        <v>866</v>
      </c>
      <c r="K76" s="292"/>
    </row>
    <row r="77" s="1" customFormat="1" ht="17.25" customHeight="1">
      <c r="B77" s="290"/>
      <c r="C77" s="295" t="s">
        <v>867</v>
      </c>
      <c r="D77" s="295"/>
      <c r="E77" s="295"/>
      <c r="F77" s="296" t="s">
        <v>868</v>
      </c>
      <c r="G77" s="297"/>
      <c r="H77" s="295"/>
      <c r="I77" s="295"/>
      <c r="J77" s="295" t="s">
        <v>869</v>
      </c>
      <c r="K77" s="292"/>
    </row>
    <row r="78" s="1" customFormat="1" ht="5.25" customHeight="1">
      <c r="B78" s="290"/>
      <c r="C78" s="298"/>
      <c r="D78" s="298"/>
      <c r="E78" s="298"/>
      <c r="F78" s="298"/>
      <c r="G78" s="299"/>
      <c r="H78" s="298"/>
      <c r="I78" s="298"/>
      <c r="J78" s="298"/>
      <c r="K78" s="292"/>
    </row>
    <row r="79" s="1" customFormat="1" ht="15" customHeight="1">
      <c r="B79" s="290"/>
      <c r="C79" s="278" t="s">
        <v>59</v>
      </c>
      <c r="D79" s="300"/>
      <c r="E79" s="300"/>
      <c r="F79" s="301" t="s">
        <v>870</v>
      </c>
      <c r="G79" s="302"/>
      <c r="H79" s="278" t="s">
        <v>871</v>
      </c>
      <c r="I79" s="278" t="s">
        <v>872</v>
      </c>
      <c r="J79" s="278">
        <v>20</v>
      </c>
      <c r="K79" s="292"/>
    </row>
    <row r="80" s="1" customFormat="1" ht="15" customHeight="1">
      <c r="B80" s="290"/>
      <c r="C80" s="278" t="s">
        <v>873</v>
      </c>
      <c r="D80" s="278"/>
      <c r="E80" s="278"/>
      <c r="F80" s="301" t="s">
        <v>870</v>
      </c>
      <c r="G80" s="302"/>
      <c r="H80" s="278" t="s">
        <v>874</v>
      </c>
      <c r="I80" s="278" t="s">
        <v>872</v>
      </c>
      <c r="J80" s="278">
        <v>120</v>
      </c>
      <c r="K80" s="292"/>
    </row>
    <row r="81" s="1" customFormat="1" ht="15" customHeight="1">
      <c r="B81" s="303"/>
      <c r="C81" s="278" t="s">
        <v>875</v>
      </c>
      <c r="D81" s="278"/>
      <c r="E81" s="278"/>
      <c r="F81" s="301" t="s">
        <v>876</v>
      </c>
      <c r="G81" s="302"/>
      <c r="H81" s="278" t="s">
        <v>877</v>
      </c>
      <c r="I81" s="278" t="s">
        <v>872</v>
      </c>
      <c r="J81" s="278">
        <v>50</v>
      </c>
      <c r="K81" s="292"/>
    </row>
    <row r="82" s="1" customFormat="1" ht="15" customHeight="1">
      <c r="B82" s="303"/>
      <c r="C82" s="278" t="s">
        <v>878</v>
      </c>
      <c r="D82" s="278"/>
      <c r="E82" s="278"/>
      <c r="F82" s="301" t="s">
        <v>870</v>
      </c>
      <c r="G82" s="302"/>
      <c r="H82" s="278" t="s">
        <v>879</v>
      </c>
      <c r="I82" s="278" t="s">
        <v>880</v>
      </c>
      <c r="J82" s="278"/>
      <c r="K82" s="292"/>
    </row>
    <row r="83" s="1" customFormat="1" ht="15" customHeight="1">
      <c r="B83" s="303"/>
      <c r="C83" s="304" t="s">
        <v>881</v>
      </c>
      <c r="D83" s="304"/>
      <c r="E83" s="304"/>
      <c r="F83" s="305" t="s">
        <v>876</v>
      </c>
      <c r="G83" s="304"/>
      <c r="H83" s="304" t="s">
        <v>882</v>
      </c>
      <c r="I83" s="304" t="s">
        <v>872</v>
      </c>
      <c r="J83" s="304">
        <v>15</v>
      </c>
      <c r="K83" s="292"/>
    </row>
    <row r="84" s="1" customFormat="1" ht="15" customHeight="1">
      <c r="B84" s="303"/>
      <c r="C84" s="304" t="s">
        <v>883</v>
      </c>
      <c r="D84" s="304"/>
      <c r="E84" s="304"/>
      <c r="F84" s="305" t="s">
        <v>876</v>
      </c>
      <c r="G84" s="304"/>
      <c r="H84" s="304" t="s">
        <v>884</v>
      </c>
      <c r="I84" s="304" t="s">
        <v>872</v>
      </c>
      <c r="J84" s="304">
        <v>15</v>
      </c>
      <c r="K84" s="292"/>
    </row>
    <row r="85" s="1" customFormat="1" ht="15" customHeight="1">
      <c r="B85" s="303"/>
      <c r="C85" s="304" t="s">
        <v>885</v>
      </c>
      <c r="D85" s="304"/>
      <c r="E85" s="304"/>
      <c r="F85" s="305" t="s">
        <v>876</v>
      </c>
      <c r="G85" s="304"/>
      <c r="H85" s="304" t="s">
        <v>886</v>
      </c>
      <c r="I85" s="304" t="s">
        <v>872</v>
      </c>
      <c r="J85" s="304">
        <v>20</v>
      </c>
      <c r="K85" s="292"/>
    </row>
    <row r="86" s="1" customFormat="1" ht="15" customHeight="1">
      <c r="B86" s="303"/>
      <c r="C86" s="304" t="s">
        <v>887</v>
      </c>
      <c r="D86" s="304"/>
      <c r="E86" s="304"/>
      <c r="F86" s="305" t="s">
        <v>876</v>
      </c>
      <c r="G86" s="304"/>
      <c r="H86" s="304" t="s">
        <v>888</v>
      </c>
      <c r="I86" s="304" t="s">
        <v>872</v>
      </c>
      <c r="J86" s="304">
        <v>20</v>
      </c>
      <c r="K86" s="292"/>
    </row>
    <row r="87" s="1" customFormat="1" ht="15" customHeight="1">
      <c r="B87" s="303"/>
      <c r="C87" s="278" t="s">
        <v>889</v>
      </c>
      <c r="D87" s="278"/>
      <c r="E87" s="278"/>
      <c r="F87" s="301" t="s">
        <v>876</v>
      </c>
      <c r="G87" s="302"/>
      <c r="H87" s="278" t="s">
        <v>890</v>
      </c>
      <c r="I87" s="278" t="s">
        <v>872</v>
      </c>
      <c r="J87" s="278">
        <v>50</v>
      </c>
      <c r="K87" s="292"/>
    </row>
    <row r="88" s="1" customFormat="1" ht="15" customHeight="1">
      <c r="B88" s="303"/>
      <c r="C88" s="278" t="s">
        <v>891</v>
      </c>
      <c r="D88" s="278"/>
      <c r="E88" s="278"/>
      <c r="F88" s="301" t="s">
        <v>876</v>
      </c>
      <c r="G88" s="302"/>
      <c r="H88" s="278" t="s">
        <v>892</v>
      </c>
      <c r="I88" s="278" t="s">
        <v>872</v>
      </c>
      <c r="J88" s="278">
        <v>20</v>
      </c>
      <c r="K88" s="292"/>
    </row>
    <row r="89" s="1" customFormat="1" ht="15" customHeight="1">
      <c r="B89" s="303"/>
      <c r="C89" s="278" t="s">
        <v>893</v>
      </c>
      <c r="D89" s="278"/>
      <c r="E89" s="278"/>
      <c r="F89" s="301" t="s">
        <v>876</v>
      </c>
      <c r="G89" s="302"/>
      <c r="H89" s="278" t="s">
        <v>894</v>
      </c>
      <c r="I89" s="278" t="s">
        <v>872</v>
      </c>
      <c r="J89" s="278">
        <v>20</v>
      </c>
      <c r="K89" s="292"/>
    </row>
    <row r="90" s="1" customFormat="1" ht="15" customHeight="1">
      <c r="B90" s="303"/>
      <c r="C90" s="278" t="s">
        <v>895</v>
      </c>
      <c r="D90" s="278"/>
      <c r="E90" s="278"/>
      <c r="F90" s="301" t="s">
        <v>876</v>
      </c>
      <c r="G90" s="302"/>
      <c r="H90" s="278" t="s">
        <v>896</v>
      </c>
      <c r="I90" s="278" t="s">
        <v>872</v>
      </c>
      <c r="J90" s="278">
        <v>50</v>
      </c>
      <c r="K90" s="292"/>
    </row>
    <row r="91" s="1" customFormat="1" ht="15" customHeight="1">
      <c r="B91" s="303"/>
      <c r="C91" s="278" t="s">
        <v>897</v>
      </c>
      <c r="D91" s="278"/>
      <c r="E91" s="278"/>
      <c r="F91" s="301" t="s">
        <v>876</v>
      </c>
      <c r="G91" s="302"/>
      <c r="H91" s="278" t="s">
        <v>897</v>
      </c>
      <c r="I91" s="278" t="s">
        <v>872</v>
      </c>
      <c r="J91" s="278">
        <v>50</v>
      </c>
      <c r="K91" s="292"/>
    </row>
    <row r="92" s="1" customFormat="1" ht="15" customHeight="1">
      <c r="B92" s="303"/>
      <c r="C92" s="278" t="s">
        <v>898</v>
      </c>
      <c r="D92" s="278"/>
      <c r="E92" s="278"/>
      <c r="F92" s="301" t="s">
        <v>876</v>
      </c>
      <c r="G92" s="302"/>
      <c r="H92" s="278" t="s">
        <v>899</v>
      </c>
      <c r="I92" s="278" t="s">
        <v>872</v>
      </c>
      <c r="J92" s="278">
        <v>255</v>
      </c>
      <c r="K92" s="292"/>
    </row>
    <row r="93" s="1" customFormat="1" ht="15" customHeight="1">
      <c r="B93" s="303"/>
      <c r="C93" s="278" t="s">
        <v>900</v>
      </c>
      <c r="D93" s="278"/>
      <c r="E93" s="278"/>
      <c r="F93" s="301" t="s">
        <v>870</v>
      </c>
      <c r="G93" s="302"/>
      <c r="H93" s="278" t="s">
        <v>901</v>
      </c>
      <c r="I93" s="278" t="s">
        <v>902</v>
      </c>
      <c r="J93" s="278"/>
      <c r="K93" s="292"/>
    </row>
    <row r="94" s="1" customFormat="1" ht="15" customHeight="1">
      <c r="B94" s="303"/>
      <c r="C94" s="278" t="s">
        <v>903</v>
      </c>
      <c r="D94" s="278"/>
      <c r="E94" s="278"/>
      <c r="F94" s="301" t="s">
        <v>870</v>
      </c>
      <c r="G94" s="302"/>
      <c r="H94" s="278" t="s">
        <v>904</v>
      </c>
      <c r="I94" s="278" t="s">
        <v>905</v>
      </c>
      <c r="J94" s="278"/>
      <c r="K94" s="292"/>
    </row>
    <row r="95" s="1" customFormat="1" ht="15" customHeight="1">
      <c r="B95" s="303"/>
      <c r="C95" s="278" t="s">
        <v>906</v>
      </c>
      <c r="D95" s="278"/>
      <c r="E95" s="278"/>
      <c r="F95" s="301" t="s">
        <v>870</v>
      </c>
      <c r="G95" s="302"/>
      <c r="H95" s="278" t="s">
        <v>906</v>
      </c>
      <c r="I95" s="278" t="s">
        <v>905</v>
      </c>
      <c r="J95" s="278"/>
      <c r="K95" s="292"/>
    </row>
    <row r="96" s="1" customFormat="1" ht="15" customHeight="1">
      <c r="B96" s="303"/>
      <c r="C96" s="278" t="s">
        <v>44</v>
      </c>
      <c r="D96" s="278"/>
      <c r="E96" s="278"/>
      <c r="F96" s="301" t="s">
        <v>870</v>
      </c>
      <c r="G96" s="302"/>
      <c r="H96" s="278" t="s">
        <v>907</v>
      </c>
      <c r="I96" s="278" t="s">
        <v>905</v>
      </c>
      <c r="J96" s="278"/>
      <c r="K96" s="292"/>
    </row>
    <row r="97" s="1" customFormat="1" ht="15" customHeight="1">
      <c r="B97" s="303"/>
      <c r="C97" s="278" t="s">
        <v>54</v>
      </c>
      <c r="D97" s="278"/>
      <c r="E97" s="278"/>
      <c r="F97" s="301" t="s">
        <v>870</v>
      </c>
      <c r="G97" s="302"/>
      <c r="H97" s="278" t="s">
        <v>908</v>
      </c>
      <c r="I97" s="278" t="s">
        <v>905</v>
      </c>
      <c r="J97" s="278"/>
      <c r="K97" s="292"/>
    </row>
    <row r="98" s="1" customFormat="1" ht="15" customHeight="1">
      <c r="B98" s="306"/>
      <c r="C98" s="307"/>
      <c r="D98" s="307"/>
      <c r="E98" s="307"/>
      <c r="F98" s="307"/>
      <c r="G98" s="307"/>
      <c r="H98" s="307"/>
      <c r="I98" s="307"/>
      <c r="J98" s="307"/>
      <c r="K98" s="308"/>
    </row>
    <row r="99" s="1" customFormat="1" ht="18.75" customHeight="1">
      <c r="B99" s="309"/>
      <c r="C99" s="310"/>
      <c r="D99" s="310"/>
      <c r="E99" s="310"/>
      <c r="F99" s="310"/>
      <c r="G99" s="310"/>
      <c r="H99" s="310"/>
      <c r="I99" s="310"/>
      <c r="J99" s="310"/>
      <c r="K99" s="309"/>
    </row>
    <row r="100" s="1" customFormat="1" ht="18.75" customHeight="1">
      <c r="B100" s="286"/>
      <c r="C100" s="286"/>
      <c r="D100" s="286"/>
      <c r="E100" s="286"/>
      <c r="F100" s="286"/>
      <c r="G100" s="286"/>
      <c r="H100" s="286"/>
      <c r="I100" s="286"/>
      <c r="J100" s="286"/>
      <c r="K100" s="286"/>
    </row>
    <row r="101" s="1" customFormat="1" ht="7.5" customHeight="1">
      <c r="B101" s="287"/>
      <c r="C101" s="288"/>
      <c r="D101" s="288"/>
      <c r="E101" s="288"/>
      <c r="F101" s="288"/>
      <c r="G101" s="288"/>
      <c r="H101" s="288"/>
      <c r="I101" s="288"/>
      <c r="J101" s="288"/>
      <c r="K101" s="289"/>
    </row>
    <row r="102" s="1" customFormat="1" ht="45" customHeight="1">
      <c r="B102" s="290"/>
      <c r="C102" s="291" t="s">
        <v>909</v>
      </c>
      <c r="D102" s="291"/>
      <c r="E102" s="291"/>
      <c r="F102" s="291"/>
      <c r="G102" s="291"/>
      <c r="H102" s="291"/>
      <c r="I102" s="291"/>
      <c r="J102" s="291"/>
      <c r="K102" s="292"/>
    </row>
    <row r="103" s="1" customFormat="1" ht="17.25" customHeight="1">
      <c r="B103" s="290"/>
      <c r="C103" s="293" t="s">
        <v>864</v>
      </c>
      <c r="D103" s="293"/>
      <c r="E103" s="293"/>
      <c r="F103" s="293" t="s">
        <v>865</v>
      </c>
      <c r="G103" s="294"/>
      <c r="H103" s="293" t="s">
        <v>60</v>
      </c>
      <c r="I103" s="293" t="s">
        <v>63</v>
      </c>
      <c r="J103" s="293" t="s">
        <v>866</v>
      </c>
      <c r="K103" s="292"/>
    </row>
    <row r="104" s="1" customFormat="1" ht="17.25" customHeight="1">
      <c r="B104" s="290"/>
      <c r="C104" s="295" t="s">
        <v>867</v>
      </c>
      <c r="D104" s="295"/>
      <c r="E104" s="295"/>
      <c r="F104" s="296" t="s">
        <v>868</v>
      </c>
      <c r="G104" s="297"/>
      <c r="H104" s="295"/>
      <c r="I104" s="295"/>
      <c r="J104" s="295" t="s">
        <v>869</v>
      </c>
      <c r="K104" s="292"/>
    </row>
    <row r="105" s="1" customFormat="1" ht="5.25" customHeight="1">
      <c r="B105" s="290"/>
      <c r="C105" s="293"/>
      <c r="D105" s="293"/>
      <c r="E105" s="293"/>
      <c r="F105" s="293"/>
      <c r="G105" s="311"/>
      <c r="H105" s="293"/>
      <c r="I105" s="293"/>
      <c r="J105" s="293"/>
      <c r="K105" s="292"/>
    </row>
    <row r="106" s="1" customFormat="1" ht="15" customHeight="1">
      <c r="B106" s="290"/>
      <c r="C106" s="278" t="s">
        <v>59</v>
      </c>
      <c r="D106" s="300"/>
      <c r="E106" s="300"/>
      <c r="F106" s="301" t="s">
        <v>870</v>
      </c>
      <c r="G106" s="278"/>
      <c r="H106" s="278" t="s">
        <v>910</v>
      </c>
      <c r="I106" s="278" t="s">
        <v>872</v>
      </c>
      <c r="J106" s="278">
        <v>20</v>
      </c>
      <c r="K106" s="292"/>
    </row>
    <row r="107" s="1" customFormat="1" ht="15" customHeight="1">
      <c r="B107" s="290"/>
      <c r="C107" s="278" t="s">
        <v>873</v>
      </c>
      <c r="D107" s="278"/>
      <c r="E107" s="278"/>
      <c r="F107" s="301" t="s">
        <v>870</v>
      </c>
      <c r="G107" s="278"/>
      <c r="H107" s="278" t="s">
        <v>910</v>
      </c>
      <c r="I107" s="278" t="s">
        <v>872</v>
      </c>
      <c r="J107" s="278">
        <v>120</v>
      </c>
      <c r="K107" s="292"/>
    </row>
    <row r="108" s="1" customFormat="1" ht="15" customHeight="1">
      <c r="B108" s="303"/>
      <c r="C108" s="278" t="s">
        <v>875</v>
      </c>
      <c r="D108" s="278"/>
      <c r="E108" s="278"/>
      <c r="F108" s="301" t="s">
        <v>876</v>
      </c>
      <c r="G108" s="278"/>
      <c r="H108" s="278" t="s">
        <v>910</v>
      </c>
      <c r="I108" s="278" t="s">
        <v>872</v>
      </c>
      <c r="J108" s="278">
        <v>50</v>
      </c>
      <c r="K108" s="292"/>
    </row>
    <row r="109" s="1" customFormat="1" ht="15" customHeight="1">
      <c r="B109" s="303"/>
      <c r="C109" s="278" t="s">
        <v>878</v>
      </c>
      <c r="D109" s="278"/>
      <c r="E109" s="278"/>
      <c r="F109" s="301" t="s">
        <v>870</v>
      </c>
      <c r="G109" s="278"/>
      <c r="H109" s="278" t="s">
        <v>910</v>
      </c>
      <c r="I109" s="278" t="s">
        <v>880</v>
      </c>
      <c r="J109" s="278"/>
      <c r="K109" s="292"/>
    </row>
    <row r="110" s="1" customFormat="1" ht="15" customHeight="1">
      <c r="B110" s="303"/>
      <c r="C110" s="278" t="s">
        <v>889</v>
      </c>
      <c r="D110" s="278"/>
      <c r="E110" s="278"/>
      <c r="F110" s="301" t="s">
        <v>876</v>
      </c>
      <c r="G110" s="278"/>
      <c r="H110" s="278" t="s">
        <v>910</v>
      </c>
      <c r="I110" s="278" t="s">
        <v>872</v>
      </c>
      <c r="J110" s="278">
        <v>50</v>
      </c>
      <c r="K110" s="292"/>
    </row>
    <row r="111" s="1" customFormat="1" ht="15" customHeight="1">
      <c r="B111" s="303"/>
      <c r="C111" s="278" t="s">
        <v>897</v>
      </c>
      <c r="D111" s="278"/>
      <c r="E111" s="278"/>
      <c r="F111" s="301" t="s">
        <v>876</v>
      </c>
      <c r="G111" s="278"/>
      <c r="H111" s="278" t="s">
        <v>910</v>
      </c>
      <c r="I111" s="278" t="s">
        <v>872</v>
      </c>
      <c r="J111" s="278">
        <v>50</v>
      </c>
      <c r="K111" s="292"/>
    </row>
    <row r="112" s="1" customFormat="1" ht="15" customHeight="1">
      <c r="B112" s="303"/>
      <c r="C112" s="278" t="s">
        <v>895</v>
      </c>
      <c r="D112" s="278"/>
      <c r="E112" s="278"/>
      <c r="F112" s="301" t="s">
        <v>876</v>
      </c>
      <c r="G112" s="278"/>
      <c r="H112" s="278" t="s">
        <v>910</v>
      </c>
      <c r="I112" s="278" t="s">
        <v>872</v>
      </c>
      <c r="J112" s="278">
        <v>50</v>
      </c>
      <c r="K112" s="292"/>
    </row>
    <row r="113" s="1" customFormat="1" ht="15" customHeight="1">
      <c r="B113" s="303"/>
      <c r="C113" s="278" t="s">
        <v>59</v>
      </c>
      <c r="D113" s="278"/>
      <c r="E113" s="278"/>
      <c r="F113" s="301" t="s">
        <v>870</v>
      </c>
      <c r="G113" s="278"/>
      <c r="H113" s="278" t="s">
        <v>911</v>
      </c>
      <c r="I113" s="278" t="s">
        <v>872</v>
      </c>
      <c r="J113" s="278">
        <v>20</v>
      </c>
      <c r="K113" s="292"/>
    </row>
    <row r="114" s="1" customFormat="1" ht="15" customHeight="1">
      <c r="B114" s="303"/>
      <c r="C114" s="278" t="s">
        <v>912</v>
      </c>
      <c r="D114" s="278"/>
      <c r="E114" s="278"/>
      <c r="F114" s="301" t="s">
        <v>870</v>
      </c>
      <c r="G114" s="278"/>
      <c r="H114" s="278" t="s">
        <v>913</v>
      </c>
      <c r="I114" s="278" t="s">
        <v>872</v>
      </c>
      <c r="J114" s="278">
        <v>120</v>
      </c>
      <c r="K114" s="292"/>
    </row>
    <row r="115" s="1" customFormat="1" ht="15" customHeight="1">
      <c r="B115" s="303"/>
      <c r="C115" s="278" t="s">
        <v>44</v>
      </c>
      <c r="D115" s="278"/>
      <c r="E115" s="278"/>
      <c r="F115" s="301" t="s">
        <v>870</v>
      </c>
      <c r="G115" s="278"/>
      <c r="H115" s="278" t="s">
        <v>914</v>
      </c>
      <c r="I115" s="278" t="s">
        <v>905</v>
      </c>
      <c r="J115" s="278"/>
      <c r="K115" s="292"/>
    </row>
    <row r="116" s="1" customFormat="1" ht="15" customHeight="1">
      <c r="B116" s="303"/>
      <c r="C116" s="278" t="s">
        <v>54</v>
      </c>
      <c r="D116" s="278"/>
      <c r="E116" s="278"/>
      <c r="F116" s="301" t="s">
        <v>870</v>
      </c>
      <c r="G116" s="278"/>
      <c r="H116" s="278" t="s">
        <v>915</v>
      </c>
      <c r="I116" s="278" t="s">
        <v>905</v>
      </c>
      <c r="J116" s="278"/>
      <c r="K116" s="292"/>
    </row>
    <row r="117" s="1" customFormat="1" ht="15" customHeight="1">
      <c r="B117" s="303"/>
      <c r="C117" s="278" t="s">
        <v>63</v>
      </c>
      <c r="D117" s="278"/>
      <c r="E117" s="278"/>
      <c r="F117" s="301" t="s">
        <v>870</v>
      </c>
      <c r="G117" s="278"/>
      <c r="H117" s="278" t="s">
        <v>916</v>
      </c>
      <c r="I117" s="278" t="s">
        <v>917</v>
      </c>
      <c r="J117" s="278"/>
      <c r="K117" s="292"/>
    </row>
    <row r="118" s="1" customFormat="1" ht="15" customHeight="1">
      <c r="B118" s="306"/>
      <c r="C118" s="312"/>
      <c r="D118" s="312"/>
      <c r="E118" s="312"/>
      <c r="F118" s="312"/>
      <c r="G118" s="312"/>
      <c r="H118" s="312"/>
      <c r="I118" s="312"/>
      <c r="J118" s="312"/>
      <c r="K118" s="308"/>
    </row>
    <row r="119" s="1" customFormat="1" ht="18.75" customHeight="1">
      <c r="B119" s="313"/>
      <c r="C119" s="314"/>
      <c r="D119" s="314"/>
      <c r="E119" s="314"/>
      <c r="F119" s="315"/>
      <c r="G119" s="314"/>
      <c r="H119" s="314"/>
      <c r="I119" s="314"/>
      <c r="J119" s="314"/>
      <c r="K119" s="313"/>
    </row>
    <row r="120" s="1" customFormat="1" ht="18.75" customHeight="1">
      <c r="B120" s="286"/>
      <c r="C120" s="286"/>
      <c r="D120" s="286"/>
      <c r="E120" s="286"/>
      <c r="F120" s="286"/>
      <c r="G120" s="286"/>
      <c r="H120" s="286"/>
      <c r="I120" s="286"/>
      <c r="J120" s="286"/>
      <c r="K120" s="286"/>
    </row>
    <row r="121" s="1" customFormat="1" ht="7.5" customHeight="1">
      <c r="B121" s="316"/>
      <c r="C121" s="317"/>
      <c r="D121" s="317"/>
      <c r="E121" s="317"/>
      <c r="F121" s="317"/>
      <c r="G121" s="317"/>
      <c r="H121" s="317"/>
      <c r="I121" s="317"/>
      <c r="J121" s="317"/>
      <c r="K121" s="318"/>
    </row>
    <row r="122" s="1" customFormat="1" ht="45" customHeight="1">
      <c r="B122" s="319"/>
      <c r="C122" s="269" t="s">
        <v>918</v>
      </c>
      <c r="D122" s="269"/>
      <c r="E122" s="269"/>
      <c r="F122" s="269"/>
      <c r="G122" s="269"/>
      <c r="H122" s="269"/>
      <c r="I122" s="269"/>
      <c r="J122" s="269"/>
      <c r="K122" s="320"/>
    </row>
    <row r="123" s="1" customFormat="1" ht="17.25" customHeight="1">
      <c r="B123" s="321"/>
      <c r="C123" s="293" t="s">
        <v>864</v>
      </c>
      <c r="D123" s="293"/>
      <c r="E123" s="293"/>
      <c r="F123" s="293" t="s">
        <v>865</v>
      </c>
      <c r="G123" s="294"/>
      <c r="H123" s="293" t="s">
        <v>60</v>
      </c>
      <c r="I123" s="293" t="s">
        <v>63</v>
      </c>
      <c r="J123" s="293" t="s">
        <v>866</v>
      </c>
      <c r="K123" s="322"/>
    </row>
    <row r="124" s="1" customFormat="1" ht="17.25" customHeight="1">
      <c r="B124" s="321"/>
      <c r="C124" s="295" t="s">
        <v>867</v>
      </c>
      <c r="D124" s="295"/>
      <c r="E124" s="295"/>
      <c r="F124" s="296" t="s">
        <v>868</v>
      </c>
      <c r="G124" s="297"/>
      <c r="H124" s="295"/>
      <c r="I124" s="295"/>
      <c r="J124" s="295" t="s">
        <v>869</v>
      </c>
      <c r="K124" s="322"/>
    </row>
    <row r="125" s="1" customFormat="1" ht="5.25" customHeight="1">
      <c r="B125" s="323"/>
      <c r="C125" s="298"/>
      <c r="D125" s="298"/>
      <c r="E125" s="298"/>
      <c r="F125" s="298"/>
      <c r="G125" s="324"/>
      <c r="H125" s="298"/>
      <c r="I125" s="298"/>
      <c r="J125" s="298"/>
      <c r="K125" s="325"/>
    </row>
    <row r="126" s="1" customFormat="1" ht="15" customHeight="1">
      <c r="B126" s="323"/>
      <c r="C126" s="278" t="s">
        <v>873</v>
      </c>
      <c r="D126" s="300"/>
      <c r="E126" s="300"/>
      <c r="F126" s="301" t="s">
        <v>870</v>
      </c>
      <c r="G126" s="278"/>
      <c r="H126" s="278" t="s">
        <v>910</v>
      </c>
      <c r="I126" s="278" t="s">
        <v>872</v>
      </c>
      <c r="J126" s="278">
        <v>120</v>
      </c>
      <c r="K126" s="326"/>
    </row>
    <row r="127" s="1" customFormat="1" ht="15" customHeight="1">
      <c r="B127" s="323"/>
      <c r="C127" s="278" t="s">
        <v>919</v>
      </c>
      <c r="D127" s="278"/>
      <c r="E127" s="278"/>
      <c r="F127" s="301" t="s">
        <v>870</v>
      </c>
      <c r="G127" s="278"/>
      <c r="H127" s="278" t="s">
        <v>920</v>
      </c>
      <c r="I127" s="278" t="s">
        <v>872</v>
      </c>
      <c r="J127" s="278" t="s">
        <v>921</v>
      </c>
      <c r="K127" s="326"/>
    </row>
    <row r="128" s="1" customFormat="1" ht="15" customHeight="1">
      <c r="B128" s="323"/>
      <c r="C128" s="278" t="s">
        <v>818</v>
      </c>
      <c r="D128" s="278"/>
      <c r="E128" s="278"/>
      <c r="F128" s="301" t="s">
        <v>870</v>
      </c>
      <c r="G128" s="278"/>
      <c r="H128" s="278" t="s">
        <v>922</v>
      </c>
      <c r="I128" s="278" t="s">
        <v>872</v>
      </c>
      <c r="J128" s="278" t="s">
        <v>921</v>
      </c>
      <c r="K128" s="326"/>
    </row>
    <row r="129" s="1" customFormat="1" ht="15" customHeight="1">
      <c r="B129" s="323"/>
      <c r="C129" s="278" t="s">
        <v>881</v>
      </c>
      <c r="D129" s="278"/>
      <c r="E129" s="278"/>
      <c r="F129" s="301" t="s">
        <v>876</v>
      </c>
      <c r="G129" s="278"/>
      <c r="H129" s="278" t="s">
        <v>882</v>
      </c>
      <c r="I129" s="278" t="s">
        <v>872</v>
      </c>
      <c r="J129" s="278">
        <v>15</v>
      </c>
      <c r="K129" s="326"/>
    </row>
    <row r="130" s="1" customFormat="1" ht="15" customHeight="1">
      <c r="B130" s="323"/>
      <c r="C130" s="304" t="s">
        <v>883</v>
      </c>
      <c r="D130" s="304"/>
      <c r="E130" s="304"/>
      <c r="F130" s="305" t="s">
        <v>876</v>
      </c>
      <c r="G130" s="304"/>
      <c r="H130" s="304" t="s">
        <v>884</v>
      </c>
      <c r="I130" s="304" t="s">
        <v>872</v>
      </c>
      <c r="J130" s="304">
        <v>15</v>
      </c>
      <c r="K130" s="326"/>
    </row>
    <row r="131" s="1" customFormat="1" ht="15" customHeight="1">
      <c r="B131" s="323"/>
      <c r="C131" s="304" t="s">
        <v>885</v>
      </c>
      <c r="D131" s="304"/>
      <c r="E131" s="304"/>
      <c r="F131" s="305" t="s">
        <v>876</v>
      </c>
      <c r="G131" s="304"/>
      <c r="H131" s="304" t="s">
        <v>886</v>
      </c>
      <c r="I131" s="304" t="s">
        <v>872</v>
      </c>
      <c r="J131" s="304">
        <v>20</v>
      </c>
      <c r="K131" s="326"/>
    </row>
    <row r="132" s="1" customFormat="1" ht="15" customHeight="1">
      <c r="B132" s="323"/>
      <c r="C132" s="304" t="s">
        <v>887</v>
      </c>
      <c r="D132" s="304"/>
      <c r="E132" s="304"/>
      <c r="F132" s="305" t="s">
        <v>876</v>
      </c>
      <c r="G132" s="304"/>
      <c r="H132" s="304" t="s">
        <v>888</v>
      </c>
      <c r="I132" s="304" t="s">
        <v>872</v>
      </c>
      <c r="J132" s="304">
        <v>20</v>
      </c>
      <c r="K132" s="326"/>
    </row>
    <row r="133" s="1" customFormat="1" ht="15" customHeight="1">
      <c r="B133" s="323"/>
      <c r="C133" s="278" t="s">
        <v>875</v>
      </c>
      <c r="D133" s="278"/>
      <c r="E133" s="278"/>
      <c r="F133" s="301" t="s">
        <v>876</v>
      </c>
      <c r="G133" s="278"/>
      <c r="H133" s="278" t="s">
        <v>910</v>
      </c>
      <c r="I133" s="278" t="s">
        <v>872</v>
      </c>
      <c r="J133" s="278">
        <v>50</v>
      </c>
      <c r="K133" s="326"/>
    </row>
    <row r="134" s="1" customFormat="1" ht="15" customHeight="1">
      <c r="B134" s="323"/>
      <c r="C134" s="278" t="s">
        <v>889</v>
      </c>
      <c r="D134" s="278"/>
      <c r="E134" s="278"/>
      <c r="F134" s="301" t="s">
        <v>876</v>
      </c>
      <c r="G134" s="278"/>
      <c r="H134" s="278" t="s">
        <v>910</v>
      </c>
      <c r="I134" s="278" t="s">
        <v>872</v>
      </c>
      <c r="J134" s="278">
        <v>50</v>
      </c>
      <c r="K134" s="326"/>
    </row>
    <row r="135" s="1" customFormat="1" ht="15" customHeight="1">
      <c r="B135" s="323"/>
      <c r="C135" s="278" t="s">
        <v>895</v>
      </c>
      <c r="D135" s="278"/>
      <c r="E135" s="278"/>
      <c r="F135" s="301" t="s">
        <v>876</v>
      </c>
      <c r="G135" s="278"/>
      <c r="H135" s="278" t="s">
        <v>910</v>
      </c>
      <c r="I135" s="278" t="s">
        <v>872</v>
      </c>
      <c r="J135" s="278">
        <v>50</v>
      </c>
      <c r="K135" s="326"/>
    </row>
    <row r="136" s="1" customFormat="1" ht="15" customHeight="1">
      <c r="B136" s="323"/>
      <c r="C136" s="278" t="s">
        <v>897</v>
      </c>
      <c r="D136" s="278"/>
      <c r="E136" s="278"/>
      <c r="F136" s="301" t="s">
        <v>876</v>
      </c>
      <c r="G136" s="278"/>
      <c r="H136" s="278" t="s">
        <v>910</v>
      </c>
      <c r="I136" s="278" t="s">
        <v>872</v>
      </c>
      <c r="J136" s="278">
        <v>50</v>
      </c>
      <c r="K136" s="326"/>
    </row>
    <row r="137" s="1" customFormat="1" ht="15" customHeight="1">
      <c r="B137" s="323"/>
      <c r="C137" s="278" t="s">
        <v>898</v>
      </c>
      <c r="D137" s="278"/>
      <c r="E137" s="278"/>
      <c r="F137" s="301" t="s">
        <v>876</v>
      </c>
      <c r="G137" s="278"/>
      <c r="H137" s="278" t="s">
        <v>923</v>
      </c>
      <c r="I137" s="278" t="s">
        <v>872</v>
      </c>
      <c r="J137" s="278">
        <v>255</v>
      </c>
      <c r="K137" s="326"/>
    </row>
    <row r="138" s="1" customFormat="1" ht="15" customHeight="1">
      <c r="B138" s="323"/>
      <c r="C138" s="278" t="s">
        <v>900</v>
      </c>
      <c r="D138" s="278"/>
      <c r="E138" s="278"/>
      <c r="F138" s="301" t="s">
        <v>870</v>
      </c>
      <c r="G138" s="278"/>
      <c r="H138" s="278" t="s">
        <v>924</v>
      </c>
      <c r="I138" s="278" t="s">
        <v>902</v>
      </c>
      <c r="J138" s="278"/>
      <c r="K138" s="326"/>
    </row>
    <row r="139" s="1" customFormat="1" ht="15" customHeight="1">
      <c r="B139" s="323"/>
      <c r="C139" s="278" t="s">
        <v>903</v>
      </c>
      <c r="D139" s="278"/>
      <c r="E139" s="278"/>
      <c r="F139" s="301" t="s">
        <v>870</v>
      </c>
      <c r="G139" s="278"/>
      <c r="H139" s="278" t="s">
        <v>925</v>
      </c>
      <c r="I139" s="278" t="s">
        <v>905</v>
      </c>
      <c r="J139" s="278"/>
      <c r="K139" s="326"/>
    </row>
    <row r="140" s="1" customFormat="1" ht="15" customHeight="1">
      <c r="B140" s="323"/>
      <c r="C140" s="278" t="s">
        <v>906</v>
      </c>
      <c r="D140" s="278"/>
      <c r="E140" s="278"/>
      <c r="F140" s="301" t="s">
        <v>870</v>
      </c>
      <c r="G140" s="278"/>
      <c r="H140" s="278" t="s">
        <v>906</v>
      </c>
      <c r="I140" s="278" t="s">
        <v>905</v>
      </c>
      <c r="J140" s="278"/>
      <c r="K140" s="326"/>
    </row>
    <row r="141" s="1" customFormat="1" ht="15" customHeight="1">
      <c r="B141" s="323"/>
      <c r="C141" s="278" t="s">
        <v>44</v>
      </c>
      <c r="D141" s="278"/>
      <c r="E141" s="278"/>
      <c r="F141" s="301" t="s">
        <v>870</v>
      </c>
      <c r="G141" s="278"/>
      <c r="H141" s="278" t="s">
        <v>926</v>
      </c>
      <c r="I141" s="278" t="s">
        <v>905</v>
      </c>
      <c r="J141" s="278"/>
      <c r="K141" s="326"/>
    </row>
    <row r="142" s="1" customFormat="1" ht="15" customHeight="1">
      <c r="B142" s="323"/>
      <c r="C142" s="278" t="s">
        <v>927</v>
      </c>
      <c r="D142" s="278"/>
      <c r="E142" s="278"/>
      <c r="F142" s="301" t="s">
        <v>870</v>
      </c>
      <c r="G142" s="278"/>
      <c r="H142" s="278" t="s">
        <v>928</v>
      </c>
      <c r="I142" s="278" t="s">
        <v>905</v>
      </c>
      <c r="J142" s="278"/>
      <c r="K142" s="326"/>
    </row>
    <row r="143" s="1" customFormat="1" ht="15" customHeight="1">
      <c r="B143" s="327"/>
      <c r="C143" s="328"/>
      <c r="D143" s="328"/>
      <c r="E143" s="328"/>
      <c r="F143" s="328"/>
      <c r="G143" s="328"/>
      <c r="H143" s="328"/>
      <c r="I143" s="328"/>
      <c r="J143" s="328"/>
      <c r="K143" s="329"/>
    </row>
    <row r="144" s="1" customFormat="1" ht="18.75" customHeight="1">
      <c r="B144" s="314"/>
      <c r="C144" s="314"/>
      <c r="D144" s="314"/>
      <c r="E144" s="314"/>
      <c r="F144" s="315"/>
      <c r="G144" s="314"/>
      <c r="H144" s="314"/>
      <c r="I144" s="314"/>
      <c r="J144" s="314"/>
      <c r="K144" s="314"/>
    </row>
    <row r="145" s="1" customFormat="1" ht="18.75" customHeight="1">
      <c r="B145" s="286"/>
      <c r="C145" s="286"/>
      <c r="D145" s="286"/>
      <c r="E145" s="286"/>
      <c r="F145" s="286"/>
      <c r="G145" s="286"/>
      <c r="H145" s="286"/>
      <c r="I145" s="286"/>
      <c r="J145" s="286"/>
      <c r="K145" s="286"/>
    </row>
    <row r="146" s="1" customFormat="1" ht="7.5" customHeight="1">
      <c r="B146" s="287"/>
      <c r="C146" s="288"/>
      <c r="D146" s="288"/>
      <c r="E146" s="288"/>
      <c r="F146" s="288"/>
      <c r="G146" s="288"/>
      <c r="H146" s="288"/>
      <c r="I146" s="288"/>
      <c r="J146" s="288"/>
      <c r="K146" s="289"/>
    </row>
    <row r="147" s="1" customFormat="1" ht="45" customHeight="1">
      <c r="B147" s="290"/>
      <c r="C147" s="291" t="s">
        <v>929</v>
      </c>
      <c r="D147" s="291"/>
      <c r="E147" s="291"/>
      <c r="F147" s="291"/>
      <c r="G147" s="291"/>
      <c r="H147" s="291"/>
      <c r="I147" s="291"/>
      <c r="J147" s="291"/>
      <c r="K147" s="292"/>
    </row>
    <row r="148" s="1" customFormat="1" ht="17.25" customHeight="1">
      <c r="B148" s="290"/>
      <c r="C148" s="293" t="s">
        <v>864</v>
      </c>
      <c r="D148" s="293"/>
      <c r="E148" s="293"/>
      <c r="F148" s="293" t="s">
        <v>865</v>
      </c>
      <c r="G148" s="294"/>
      <c r="H148" s="293" t="s">
        <v>60</v>
      </c>
      <c r="I148" s="293" t="s">
        <v>63</v>
      </c>
      <c r="J148" s="293" t="s">
        <v>866</v>
      </c>
      <c r="K148" s="292"/>
    </row>
    <row r="149" s="1" customFormat="1" ht="17.25" customHeight="1">
      <c r="B149" s="290"/>
      <c r="C149" s="295" t="s">
        <v>867</v>
      </c>
      <c r="D149" s="295"/>
      <c r="E149" s="295"/>
      <c r="F149" s="296" t="s">
        <v>868</v>
      </c>
      <c r="G149" s="297"/>
      <c r="H149" s="295"/>
      <c r="I149" s="295"/>
      <c r="J149" s="295" t="s">
        <v>869</v>
      </c>
      <c r="K149" s="292"/>
    </row>
    <row r="150" s="1" customFormat="1" ht="5.25" customHeight="1">
      <c r="B150" s="303"/>
      <c r="C150" s="298"/>
      <c r="D150" s="298"/>
      <c r="E150" s="298"/>
      <c r="F150" s="298"/>
      <c r="G150" s="299"/>
      <c r="H150" s="298"/>
      <c r="I150" s="298"/>
      <c r="J150" s="298"/>
      <c r="K150" s="326"/>
    </row>
    <row r="151" s="1" customFormat="1" ht="15" customHeight="1">
      <c r="B151" s="303"/>
      <c r="C151" s="330" t="s">
        <v>873</v>
      </c>
      <c r="D151" s="278"/>
      <c r="E151" s="278"/>
      <c r="F151" s="331" t="s">
        <v>870</v>
      </c>
      <c r="G151" s="278"/>
      <c r="H151" s="330" t="s">
        <v>910</v>
      </c>
      <c r="I151" s="330" t="s">
        <v>872</v>
      </c>
      <c r="J151" s="330">
        <v>120</v>
      </c>
      <c r="K151" s="326"/>
    </row>
    <row r="152" s="1" customFormat="1" ht="15" customHeight="1">
      <c r="B152" s="303"/>
      <c r="C152" s="330" t="s">
        <v>919</v>
      </c>
      <c r="D152" s="278"/>
      <c r="E152" s="278"/>
      <c r="F152" s="331" t="s">
        <v>870</v>
      </c>
      <c r="G152" s="278"/>
      <c r="H152" s="330" t="s">
        <v>930</v>
      </c>
      <c r="I152" s="330" t="s">
        <v>872</v>
      </c>
      <c r="J152" s="330" t="s">
        <v>921</v>
      </c>
      <c r="K152" s="326"/>
    </row>
    <row r="153" s="1" customFormat="1" ht="15" customHeight="1">
      <c r="B153" s="303"/>
      <c r="C153" s="330" t="s">
        <v>818</v>
      </c>
      <c r="D153" s="278"/>
      <c r="E153" s="278"/>
      <c r="F153" s="331" t="s">
        <v>870</v>
      </c>
      <c r="G153" s="278"/>
      <c r="H153" s="330" t="s">
        <v>931</v>
      </c>
      <c r="I153" s="330" t="s">
        <v>872</v>
      </c>
      <c r="J153" s="330" t="s">
        <v>921</v>
      </c>
      <c r="K153" s="326"/>
    </row>
    <row r="154" s="1" customFormat="1" ht="15" customHeight="1">
      <c r="B154" s="303"/>
      <c r="C154" s="330" t="s">
        <v>875</v>
      </c>
      <c r="D154" s="278"/>
      <c r="E154" s="278"/>
      <c r="F154" s="331" t="s">
        <v>876</v>
      </c>
      <c r="G154" s="278"/>
      <c r="H154" s="330" t="s">
        <v>910</v>
      </c>
      <c r="I154" s="330" t="s">
        <v>872</v>
      </c>
      <c r="J154" s="330">
        <v>50</v>
      </c>
      <c r="K154" s="326"/>
    </row>
    <row r="155" s="1" customFormat="1" ht="15" customHeight="1">
      <c r="B155" s="303"/>
      <c r="C155" s="330" t="s">
        <v>878</v>
      </c>
      <c r="D155" s="278"/>
      <c r="E155" s="278"/>
      <c r="F155" s="331" t="s">
        <v>870</v>
      </c>
      <c r="G155" s="278"/>
      <c r="H155" s="330" t="s">
        <v>910</v>
      </c>
      <c r="I155" s="330" t="s">
        <v>880</v>
      </c>
      <c r="J155" s="330"/>
      <c r="K155" s="326"/>
    </row>
    <row r="156" s="1" customFormat="1" ht="15" customHeight="1">
      <c r="B156" s="303"/>
      <c r="C156" s="330" t="s">
        <v>889</v>
      </c>
      <c r="D156" s="278"/>
      <c r="E156" s="278"/>
      <c r="F156" s="331" t="s">
        <v>876</v>
      </c>
      <c r="G156" s="278"/>
      <c r="H156" s="330" t="s">
        <v>910</v>
      </c>
      <c r="I156" s="330" t="s">
        <v>872</v>
      </c>
      <c r="J156" s="330">
        <v>50</v>
      </c>
      <c r="K156" s="326"/>
    </row>
    <row r="157" s="1" customFormat="1" ht="15" customHeight="1">
      <c r="B157" s="303"/>
      <c r="C157" s="330" t="s">
        <v>897</v>
      </c>
      <c r="D157" s="278"/>
      <c r="E157" s="278"/>
      <c r="F157" s="331" t="s">
        <v>876</v>
      </c>
      <c r="G157" s="278"/>
      <c r="H157" s="330" t="s">
        <v>910</v>
      </c>
      <c r="I157" s="330" t="s">
        <v>872</v>
      </c>
      <c r="J157" s="330">
        <v>50</v>
      </c>
      <c r="K157" s="326"/>
    </row>
    <row r="158" s="1" customFormat="1" ht="15" customHeight="1">
      <c r="B158" s="303"/>
      <c r="C158" s="330" t="s">
        <v>895</v>
      </c>
      <c r="D158" s="278"/>
      <c r="E158" s="278"/>
      <c r="F158" s="331" t="s">
        <v>876</v>
      </c>
      <c r="G158" s="278"/>
      <c r="H158" s="330" t="s">
        <v>910</v>
      </c>
      <c r="I158" s="330" t="s">
        <v>872</v>
      </c>
      <c r="J158" s="330">
        <v>50</v>
      </c>
      <c r="K158" s="326"/>
    </row>
    <row r="159" s="1" customFormat="1" ht="15" customHeight="1">
      <c r="B159" s="303"/>
      <c r="C159" s="330" t="s">
        <v>91</v>
      </c>
      <c r="D159" s="278"/>
      <c r="E159" s="278"/>
      <c r="F159" s="331" t="s">
        <v>870</v>
      </c>
      <c r="G159" s="278"/>
      <c r="H159" s="330" t="s">
        <v>932</v>
      </c>
      <c r="I159" s="330" t="s">
        <v>872</v>
      </c>
      <c r="J159" s="330" t="s">
        <v>933</v>
      </c>
      <c r="K159" s="326"/>
    </row>
    <row r="160" s="1" customFormat="1" ht="15" customHeight="1">
      <c r="B160" s="303"/>
      <c r="C160" s="330" t="s">
        <v>934</v>
      </c>
      <c r="D160" s="278"/>
      <c r="E160" s="278"/>
      <c r="F160" s="331" t="s">
        <v>870</v>
      </c>
      <c r="G160" s="278"/>
      <c r="H160" s="330" t="s">
        <v>935</v>
      </c>
      <c r="I160" s="330" t="s">
        <v>905</v>
      </c>
      <c r="J160" s="330"/>
      <c r="K160" s="326"/>
    </row>
    <row r="161" s="1" customFormat="1" ht="15" customHeight="1">
      <c r="B161" s="332"/>
      <c r="C161" s="312"/>
      <c r="D161" s="312"/>
      <c r="E161" s="312"/>
      <c r="F161" s="312"/>
      <c r="G161" s="312"/>
      <c r="H161" s="312"/>
      <c r="I161" s="312"/>
      <c r="J161" s="312"/>
      <c r="K161" s="333"/>
    </row>
    <row r="162" s="1" customFormat="1" ht="18.75" customHeight="1">
      <c r="B162" s="314"/>
      <c r="C162" s="324"/>
      <c r="D162" s="324"/>
      <c r="E162" s="324"/>
      <c r="F162" s="334"/>
      <c r="G162" s="324"/>
      <c r="H162" s="324"/>
      <c r="I162" s="324"/>
      <c r="J162" s="324"/>
      <c r="K162" s="314"/>
    </row>
    <row r="163" s="1" customFormat="1" ht="18.75" customHeight="1">
      <c r="B163" s="286"/>
      <c r="C163" s="286"/>
      <c r="D163" s="286"/>
      <c r="E163" s="286"/>
      <c r="F163" s="286"/>
      <c r="G163" s="286"/>
      <c r="H163" s="286"/>
      <c r="I163" s="286"/>
      <c r="J163" s="286"/>
      <c r="K163" s="286"/>
    </row>
    <row r="164" s="1" customFormat="1" ht="7.5" customHeight="1">
      <c r="B164" s="265"/>
      <c r="C164" s="266"/>
      <c r="D164" s="266"/>
      <c r="E164" s="266"/>
      <c r="F164" s="266"/>
      <c r="G164" s="266"/>
      <c r="H164" s="266"/>
      <c r="I164" s="266"/>
      <c r="J164" s="266"/>
      <c r="K164" s="267"/>
    </row>
    <row r="165" s="1" customFormat="1" ht="45" customHeight="1">
      <c r="B165" s="268"/>
      <c r="C165" s="269" t="s">
        <v>936</v>
      </c>
      <c r="D165" s="269"/>
      <c r="E165" s="269"/>
      <c r="F165" s="269"/>
      <c r="G165" s="269"/>
      <c r="H165" s="269"/>
      <c r="I165" s="269"/>
      <c r="J165" s="269"/>
      <c r="K165" s="270"/>
    </row>
    <row r="166" s="1" customFormat="1" ht="17.25" customHeight="1">
      <c r="B166" s="268"/>
      <c r="C166" s="293" t="s">
        <v>864</v>
      </c>
      <c r="D166" s="293"/>
      <c r="E166" s="293"/>
      <c r="F166" s="293" t="s">
        <v>865</v>
      </c>
      <c r="G166" s="335"/>
      <c r="H166" s="336" t="s">
        <v>60</v>
      </c>
      <c r="I166" s="336" t="s">
        <v>63</v>
      </c>
      <c r="J166" s="293" t="s">
        <v>866</v>
      </c>
      <c r="K166" s="270"/>
    </row>
    <row r="167" s="1" customFormat="1" ht="17.25" customHeight="1">
      <c r="B167" s="271"/>
      <c r="C167" s="295" t="s">
        <v>867</v>
      </c>
      <c r="D167" s="295"/>
      <c r="E167" s="295"/>
      <c r="F167" s="296" t="s">
        <v>868</v>
      </c>
      <c r="G167" s="337"/>
      <c r="H167" s="338"/>
      <c r="I167" s="338"/>
      <c r="J167" s="295" t="s">
        <v>869</v>
      </c>
      <c r="K167" s="273"/>
    </row>
    <row r="168" s="1" customFormat="1" ht="5.25" customHeight="1">
      <c r="B168" s="303"/>
      <c r="C168" s="298"/>
      <c r="D168" s="298"/>
      <c r="E168" s="298"/>
      <c r="F168" s="298"/>
      <c r="G168" s="299"/>
      <c r="H168" s="298"/>
      <c r="I168" s="298"/>
      <c r="J168" s="298"/>
      <c r="K168" s="326"/>
    </row>
    <row r="169" s="1" customFormat="1" ht="15" customHeight="1">
      <c r="B169" s="303"/>
      <c r="C169" s="278" t="s">
        <v>873</v>
      </c>
      <c r="D169" s="278"/>
      <c r="E169" s="278"/>
      <c r="F169" s="301" t="s">
        <v>870</v>
      </c>
      <c r="G169" s="278"/>
      <c r="H169" s="278" t="s">
        <v>910</v>
      </c>
      <c r="I169" s="278" t="s">
        <v>872</v>
      </c>
      <c r="J169" s="278">
        <v>120</v>
      </c>
      <c r="K169" s="326"/>
    </row>
    <row r="170" s="1" customFormat="1" ht="15" customHeight="1">
      <c r="B170" s="303"/>
      <c r="C170" s="278" t="s">
        <v>919</v>
      </c>
      <c r="D170" s="278"/>
      <c r="E170" s="278"/>
      <c r="F170" s="301" t="s">
        <v>870</v>
      </c>
      <c r="G170" s="278"/>
      <c r="H170" s="278" t="s">
        <v>920</v>
      </c>
      <c r="I170" s="278" t="s">
        <v>872</v>
      </c>
      <c r="J170" s="278" t="s">
        <v>921</v>
      </c>
      <c r="K170" s="326"/>
    </row>
    <row r="171" s="1" customFormat="1" ht="15" customHeight="1">
      <c r="B171" s="303"/>
      <c r="C171" s="278" t="s">
        <v>818</v>
      </c>
      <c r="D171" s="278"/>
      <c r="E171" s="278"/>
      <c r="F171" s="301" t="s">
        <v>870</v>
      </c>
      <c r="G171" s="278"/>
      <c r="H171" s="278" t="s">
        <v>937</v>
      </c>
      <c r="I171" s="278" t="s">
        <v>872</v>
      </c>
      <c r="J171" s="278" t="s">
        <v>921</v>
      </c>
      <c r="K171" s="326"/>
    </row>
    <row r="172" s="1" customFormat="1" ht="15" customHeight="1">
      <c r="B172" s="303"/>
      <c r="C172" s="278" t="s">
        <v>875</v>
      </c>
      <c r="D172" s="278"/>
      <c r="E172" s="278"/>
      <c r="F172" s="301" t="s">
        <v>876</v>
      </c>
      <c r="G172" s="278"/>
      <c r="H172" s="278" t="s">
        <v>937</v>
      </c>
      <c r="I172" s="278" t="s">
        <v>872</v>
      </c>
      <c r="J172" s="278">
        <v>50</v>
      </c>
      <c r="K172" s="326"/>
    </row>
    <row r="173" s="1" customFormat="1" ht="15" customHeight="1">
      <c r="B173" s="303"/>
      <c r="C173" s="278" t="s">
        <v>878</v>
      </c>
      <c r="D173" s="278"/>
      <c r="E173" s="278"/>
      <c r="F173" s="301" t="s">
        <v>870</v>
      </c>
      <c r="G173" s="278"/>
      <c r="H173" s="278" t="s">
        <v>937</v>
      </c>
      <c r="I173" s="278" t="s">
        <v>880</v>
      </c>
      <c r="J173" s="278"/>
      <c r="K173" s="326"/>
    </row>
    <row r="174" s="1" customFormat="1" ht="15" customHeight="1">
      <c r="B174" s="303"/>
      <c r="C174" s="278" t="s">
        <v>889</v>
      </c>
      <c r="D174" s="278"/>
      <c r="E174" s="278"/>
      <c r="F174" s="301" t="s">
        <v>876</v>
      </c>
      <c r="G174" s="278"/>
      <c r="H174" s="278" t="s">
        <v>937</v>
      </c>
      <c r="I174" s="278" t="s">
        <v>872</v>
      </c>
      <c r="J174" s="278">
        <v>50</v>
      </c>
      <c r="K174" s="326"/>
    </row>
    <row r="175" s="1" customFormat="1" ht="15" customHeight="1">
      <c r="B175" s="303"/>
      <c r="C175" s="278" t="s">
        <v>897</v>
      </c>
      <c r="D175" s="278"/>
      <c r="E175" s="278"/>
      <c r="F175" s="301" t="s">
        <v>876</v>
      </c>
      <c r="G175" s="278"/>
      <c r="H175" s="278" t="s">
        <v>937</v>
      </c>
      <c r="I175" s="278" t="s">
        <v>872</v>
      </c>
      <c r="J175" s="278">
        <v>50</v>
      </c>
      <c r="K175" s="326"/>
    </row>
    <row r="176" s="1" customFormat="1" ht="15" customHeight="1">
      <c r="B176" s="303"/>
      <c r="C176" s="278" t="s">
        <v>895</v>
      </c>
      <c r="D176" s="278"/>
      <c r="E176" s="278"/>
      <c r="F176" s="301" t="s">
        <v>876</v>
      </c>
      <c r="G176" s="278"/>
      <c r="H176" s="278" t="s">
        <v>937</v>
      </c>
      <c r="I176" s="278" t="s">
        <v>872</v>
      </c>
      <c r="J176" s="278">
        <v>50</v>
      </c>
      <c r="K176" s="326"/>
    </row>
    <row r="177" s="1" customFormat="1" ht="15" customHeight="1">
      <c r="B177" s="303"/>
      <c r="C177" s="278" t="s">
        <v>116</v>
      </c>
      <c r="D177" s="278"/>
      <c r="E177" s="278"/>
      <c r="F177" s="301" t="s">
        <v>870</v>
      </c>
      <c r="G177" s="278"/>
      <c r="H177" s="278" t="s">
        <v>938</v>
      </c>
      <c r="I177" s="278" t="s">
        <v>939</v>
      </c>
      <c r="J177" s="278"/>
      <c r="K177" s="326"/>
    </row>
    <row r="178" s="1" customFormat="1" ht="15" customHeight="1">
      <c r="B178" s="303"/>
      <c r="C178" s="278" t="s">
        <v>63</v>
      </c>
      <c r="D178" s="278"/>
      <c r="E178" s="278"/>
      <c r="F178" s="301" t="s">
        <v>870</v>
      </c>
      <c r="G178" s="278"/>
      <c r="H178" s="278" t="s">
        <v>940</v>
      </c>
      <c r="I178" s="278" t="s">
        <v>941</v>
      </c>
      <c r="J178" s="278">
        <v>1</v>
      </c>
      <c r="K178" s="326"/>
    </row>
    <row r="179" s="1" customFormat="1" ht="15" customHeight="1">
      <c r="B179" s="303"/>
      <c r="C179" s="278" t="s">
        <v>59</v>
      </c>
      <c r="D179" s="278"/>
      <c r="E179" s="278"/>
      <c r="F179" s="301" t="s">
        <v>870</v>
      </c>
      <c r="G179" s="278"/>
      <c r="H179" s="278" t="s">
        <v>942</v>
      </c>
      <c r="I179" s="278" t="s">
        <v>872</v>
      </c>
      <c r="J179" s="278">
        <v>20</v>
      </c>
      <c r="K179" s="326"/>
    </row>
    <row r="180" s="1" customFormat="1" ht="15" customHeight="1">
      <c r="B180" s="303"/>
      <c r="C180" s="278" t="s">
        <v>60</v>
      </c>
      <c r="D180" s="278"/>
      <c r="E180" s="278"/>
      <c r="F180" s="301" t="s">
        <v>870</v>
      </c>
      <c r="G180" s="278"/>
      <c r="H180" s="278" t="s">
        <v>943</v>
      </c>
      <c r="I180" s="278" t="s">
        <v>872</v>
      </c>
      <c r="J180" s="278">
        <v>255</v>
      </c>
      <c r="K180" s="326"/>
    </row>
    <row r="181" s="1" customFormat="1" ht="15" customHeight="1">
      <c r="B181" s="303"/>
      <c r="C181" s="278" t="s">
        <v>117</v>
      </c>
      <c r="D181" s="278"/>
      <c r="E181" s="278"/>
      <c r="F181" s="301" t="s">
        <v>870</v>
      </c>
      <c r="G181" s="278"/>
      <c r="H181" s="278" t="s">
        <v>834</v>
      </c>
      <c r="I181" s="278" t="s">
        <v>872</v>
      </c>
      <c r="J181" s="278">
        <v>10</v>
      </c>
      <c r="K181" s="326"/>
    </row>
    <row r="182" s="1" customFormat="1" ht="15" customHeight="1">
      <c r="B182" s="303"/>
      <c r="C182" s="278" t="s">
        <v>118</v>
      </c>
      <c r="D182" s="278"/>
      <c r="E182" s="278"/>
      <c r="F182" s="301" t="s">
        <v>870</v>
      </c>
      <c r="G182" s="278"/>
      <c r="H182" s="278" t="s">
        <v>944</v>
      </c>
      <c r="I182" s="278" t="s">
        <v>905</v>
      </c>
      <c r="J182" s="278"/>
      <c r="K182" s="326"/>
    </row>
    <row r="183" s="1" customFormat="1" ht="15" customHeight="1">
      <c r="B183" s="303"/>
      <c r="C183" s="278" t="s">
        <v>945</v>
      </c>
      <c r="D183" s="278"/>
      <c r="E183" s="278"/>
      <c r="F183" s="301" t="s">
        <v>870</v>
      </c>
      <c r="G183" s="278"/>
      <c r="H183" s="278" t="s">
        <v>946</v>
      </c>
      <c r="I183" s="278" t="s">
        <v>905</v>
      </c>
      <c r="J183" s="278"/>
      <c r="K183" s="326"/>
    </row>
    <row r="184" s="1" customFormat="1" ht="15" customHeight="1">
      <c r="B184" s="303"/>
      <c r="C184" s="278" t="s">
        <v>934</v>
      </c>
      <c r="D184" s="278"/>
      <c r="E184" s="278"/>
      <c r="F184" s="301" t="s">
        <v>870</v>
      </c>
      <c r="G184" s="278"/>
      <c r="H184" s="278" t="s">
        <v>947</v>
      </c>
      <c r="I184" s="278" t="s">
        <v>905</v>
      </c>
      <c r="J184" s="278"/>
      <c r="K184" s="326"/>
    </row>
    <row r="185" s="1" customFormat="1" ht="15" customHeight="1">
      <c r="B185" s="303"/>
      <c r="C185" s="278" t="s">
        <v>120</v>
      </c>
      <c r="D185" s="278"/>
      <c r="E185" s="278"/>
      <c r="F185" s="301" t="s">
        <v>876</v>
      </c>
      <c r="G185" s="278"/>
      <c r="H185" s="278" t="s">
        <v>948</v>
      </c>
      <c r="I185" s="278" t="s">
        <v>872</v>
      </c>
      <c r="J185" s="278">
        <v>50</v>
      </c>
      <c r="K185" s="326"/>
    </row>
    <row r="186" s="1" customFormat="1" ht="15" customHeight="1">
      <c r="B186" s="303"/>
      <c r="C186" s="278" t="s">
        <v>949</v>
      </c>
      <c r="D186" s="278"/>
      <c r="E186" s="278"/>
      <c r="F186" s="301" t="s">
        <v>876</v>
      </c>
      <c r="G186" s="278"/>
      <c r="H186" s="278" t="s">
        <v>950</v>
      </c>
      <c r="I186" s="278" t="s">
        <v>951</v>
      </c>
      <c r="J186" s="278"/>
      <c r="K186" s="326"/>
    </row>
    <row r="187" s="1" customFormat="1" ht="15" customHeight="1">
      <c r="B187" s="303"/>
      <c r="C187" s="278" t="s">
        <v>952</v>
      </c>
      <c r="D187" s="278"/>
      <c r="E187" s="278"/>
      <c r="F187" s="301" t="s">
        <v>876</v>
      </c>
      <c r="G187" s="278"/>
      <c r="H187" s="278" t="s">
        <v>953</v>
      </c>
      <c r="I187" s="278" t="s">
        <v>951</v>
      </c>
      <c r="J187" s="278"/>
      <c r="K187" s="326"/>
    </row>
    <row r="188" s="1" customFormat="1" ht="15" customHeight="1">
      <c r="B188" s="303"/>
      <c r="C188" s="278" t="s">
        <v>954</v>
      </c>
      <c r="D188" s="278"/>
      <c r="E188" s="278"/>
      <c r="F188" s="301" t="s">
        <v>876</v>
      </c>
      <c r="G188" s="278"/>
      <c r="H188" s="278" t="s">
        <v>955</v>
      </c>
      <c r="I188" s="278" t="s">
        <v>951</v>
      </c>
      <c r="J188" s="278"/>
      <c r="K188" s="326"/>
    </row>
    <row r="189" s="1" customFormat="1" ht="15" customHeight="1">
      <c r="B189" s="303"/>
      <c r="C189" s="339" t="s">
        <v>956</v>
      </c>
      <c r="D189" s="278"/>
      <c r="E189" s="278"/>
      <c r="F189" s="301" t="s">
        <v>876</v>
      </c>
      <c r="G189" s="278"/>
      <c r="H189" s="278" t="s">
        <v>957</v>
      </c>
      <c r="I189" s="278" t="s">
        <v>958</v>
      </c>
      <c r="J189" s="340" t="s">
        <v>959</v>
      </c>
      <c r="K189" s="326"/>
    </row>
    <row r="190" s="1" customFormat="1" ht="15" customHeight="1">
      <c r="B190" s="303"/>
      <c r="C190" s="339" t="s">
        <v>48</v>
      </c>
      <c r="D190" s="278"/>
      <c r="E190" s="278"/>
      <c r="F190" s="301" t="s">
        <v>870</v>
      </c>
      <c r="G190" s="278"/>
      <c r="H190" s="275" t="s">
        <v>960</v>
      </c>
      <c r="I190" s="278" t="s">
        <v>961</v>
      </c>
      <c r="J190" s="278"/>
      <c r="K190" s="326"/>
    </row>
    <row r="191" s="1" customFormat="1" ht="15" customHeight="1">
      <c r="B191" s="303"/>
      <c r="C191" s="339" t="s">
        <v>962</v>
      </c>
      <c r="D191" s="278"/>
      <c r="E191" s="278"/>
      <c r="F191" s="301" t="s">
        <v>870</v>
      </c>
      <c r="G191" s="278"/>
      <c r="H191" s="278" t="s">
        <v>963</v>
      </c>
      <c r="I191" s="278" t="s">
        <v>905</v>
      </c>
      <c r="J191" s="278"/>
      <c r="K191" s="326"/>
    </row>
    <row r="192" s="1" customFormat="1" ht="15" customHeight="1">
      <c r="B192" s="303"/>
      <c r="C192" s="339" t="s">
        <v>964</v>
      </c>
      <c r="D192" s="278"/>
      <c r="E192" s="278"/>
      <c r="F192" s="301" t="s">
        <v>870</v>
      </c>
      <c r="G192" s="278"/>
      <c r="H192" s="278" t="s">
        <v>965</v>
      </c>
      <c r="I192" s="278" t="s">
        <v>905</v>
      </c>
      <c r="J192" s="278"/>
      <c r="K192" s="326"/>
    </row>
    <row r="193" s="1" customFormat="1" ht="15" customHeight="1">
      <c r="B193" s="303"/>
      <c r="C193" s="339" t="s">
        <v>966</v>
      </c>
      <c r="D193" s="278"/>
      <c r="E193" s="278"/>
      <c r="F193" s="301" t="s">
        <v>876</v>
      </c>
      <c r="G193" s="278"/>
      <c r="H193" s="278" t="s">
        <v>967</v>
      </c>
      <c r="I193" s="278" t="s">
        <v>905</v>
      </c>
      <c r="J193" s="278"/>
      <c r="K193" s="326"/>
    </row>
    <row r="194" s="1" customFormat="1" ht="15" customHeight="1">
      <c r="B194" s="332"/>
      <c r="C194" s="341"/>
      <c r="D194" s="312"/>
      <c r="E194" s="312"/>
      <c r="F194" s="312"/>
      <c r="G194" s="312"/>
      <c r="H194" s="312"/>
      <c r="I194" s="312"/>
      <c r="J194" s="312"/>
      <c r="K194" s="333"/>
    </row>
    <row r="195" s="1" customFormat="1" ht="18.75" customHeight="1">
      <c r="B195" s="314"/>
      <c r="C195" s="324"/>
      <c r="D195" s="324"/>
      <c r="E195" s="324"/>
      <c r="F195" s="334"/>
      <c r="G195" s="324"/>
      <c r="H195" s="324"/>
      <c r="I195" s="324"/>
      <c r="J195" s="324"/>
      <c r="K195" s="314"/>
    </row>
    <row r="196" s="1" customFormat="1" ht="18.75" customHeight="1">
      <c r="B196" s="314"/>
      <c r="C196" s="324"/>
      <c r="D196" s="324"/>
      <c r="E196" s="324"/>
      <c r="F196" s="334"/>
      <c r="G196" s="324"/>
      <c r="H196" s="324"/>
      <c r="I196" s="324"/>
      <c r="J196" s="324"/>
      <c r="K196" s="314"/>
    </row>
    <row r="197" s="1" customFormat="1" ht="18.75" customHeight="1">
      <c r="B197" s="286"/>
      <c r="C197" s="286"/>
      <c r="D197" s="286"/>
      <c r="E197" s="286"/>
      <c r="F197" s="286"/>
      <c r="G197" s="286"/>
      <c r="H197" s="286"/>
      <c r="I197" s="286"/>
      <c r="J197" s="286"/>
      <c r="K197" s="286"/>
    </row>
    <row r="198" s="1" customFormat="1" ht="13.5">
      <c r="B198" s="265"/>
      <c r="C198" s="266"/>
      <c r="D198" s="266"/>
      <c r="E198" s="266"/>
      <c r="F198" s="266"/>
      <c r="G198" s="266"/>
      <c r="H198" s="266"/>
      <c r="I198" s="266"/>
      <c r="J198" s="266"/>
      <c r="K198" s="267"/>
    </row>
    <row r="199" s="1" customFormat="1" ht="21">
      <c r="B199" s="268"/>
      <c r="C199" s="269" t="s">
        <v>968</v>
      </c>
      <c r="D199" s="269"/>
      <c r="E199" s="269"/>
      <c r="F199" s="269"/>
      <c r="G199" s="269"/>
      <c r="H199" s="269"/>
      <c r="I199" s="269"/>
      <c r="J199" s="269"/>
      <c r="K199" s="270"/>
    </row>
    <row r="200" s="1" customFormat="1" ht="25.5" customHeight="1">
      <c r="B200" s="268"/>
      <c r="C200" s="342" t="s">
        <v>969</v>
      </c>
      <c r="D200" s="342"/>
      <c r="E200" s="342"/>
      <c r="F200" s="342" t="s">
        <v>970</v>
      </c>
      <c r="G200" s="343"/>
      <c r="H200" s="342" t="s">
        <v>971</v>
      </c>
      <c r="I200" s="342"/>
      <c r="J200" s="342"/>
      <c r="K200" s="270"/>
    </row>
    <row r="201" s="1" customFormat="1" ht="5.25" customHeight="1">
      <c r="B201" s="303"/>
      <c r="C201" s="298"/>
      <c r="D201" s="298"/>
      <c r="E201" s="298"/>
      <c r="F201" s="298"/>
      <c r="G201" s="324"/>
      <c r="H201" s="298"/>
      <c r="I201" s="298"/>
      <c r="J201" s="298"/>
      <c r="K201" s="326"/>
    </row>
    <row r="202" s="1" customFormat="1" ht="15" customHeight="1">
      <c r="B202" s="303"/>
      <c r="C202" s="278" t="s">
        <v>961</v>
      </c>
      <c r="D202" s="278"/>
      <c r="E202" s="278"/>
      <c r="F202" s="301" t="s">
        <v>49</v>
      </c>
      <c r="G202" s="278"/>
      <c r="H202" s="278" t="s">
        <v>972</v>
      </c>
      <c r="I202" s="278"/>
      <c r="J202" s="278"/>
      <c r="K202" s="326"/>
    </row>
    <row r="203" s="1" customFormat="1" ht="15" customHeight="1">
      <c r="B203" s="303"/>
      <c r="C203" s="278"/>
      <c r="D203" s="278"/>
      <c r="E203" s="278"/>
      <c r="F203" s="301" t="s">
        <v>50</v>
      </c>
      <c r="G203" s="278"/>
      <c r="H203" s="278" t="s">
        <v>973</v>
      </c>
      <c r="I203" s="278"/>
      <c r="J203" s="278"/>
      <c r="K203" s="326"/>
    </row>
    <row r="204" s="1" customFormat="1" ht="15" customHeight="1">
      <c r="B204" s="303"/>
      <c r="C204" s="278"/>
      <c r="D204" s="278"/>
      <c r="E204" s="278"/>
      <c r="F204" s="301" t="s">
        <v>53</v>
      </c>
      <c r="G204" s="278"/>
      <c r="H204" s="278" t="s">
        <v>974</v>
      </c>
      <c r="I204" s="278"/>
      <c r="J204" s="278"/>
      <c r="K204" s="326"/>
    </row>
    <row r="205" s="1" customFormat="1" ht="15" customHeight="1">
      <c r="B205" s="303"/>
      <c r="C205" s="278"/>
      <c r="D205" s="278"/>
      <c r="E205" s="278"/>
      <c r="F205" s="301" t="s">
        <v>51</v>
      </c>
      <c r="G205" s="278"/>
      <c r="H205" s="278" t="s">
        <v>975</v>
      </c>
      <c r="I205" s="278"/>
      <c r="J205" s="278"/>
      <c r="K205" s="326"/>
    </row>
    <row r="206" s="1" customFormat="1" ht="15" customHeight="1">
      <c r="B206" s="303"/>
      <c r="C206" s="278"/>
      <c r="D206" s="278"/>
      <c r="E206" s="278"/>
      <c r="F206" s="301" t="s">
        <v>52</v>
      </c>
      <c r="G206" s="278"/>
      <c r="H206" s="278" t="s">
        <v>976</v>
      </c>
      <c r="I206" s="278"/>
      <c r="J206" s="278"/>
      <c r="K206" s="326"/>
    </row>
    <row r="207" s="1" customFormat="1" ht="15" customHeight="1">
      <c r="B207" s="303"/>
      <c r="C207" s="278"/>
      <c r="D207" s="278"/>
      <c r="E207" s="278"/>
      <c r="F207" s="301"/>
      <c r="G207" s="278"/>
      <c r="H207" s="278"/>
      <c r="I207" s="278"/>
      <c r="J207" s="278"/>
      <c r="K207" s="326"/>
    </row>
    <row r="208" s="1" customFormat="1" ht="15" customHeight="1">
      <c r="B208" s="303"/>
      <c r="C208" s="278" t="s">
        <v>917</v>
      </c>
      <c r="D208" s="278"/>
      <c r="E208" s="278"/>
      <c r="F208" s="301" t="s">
        <v>85</v>
      </c>
      <c r="G208" s="278"/>
      <c r="H208" s="278" t="s">
        <v>977</v>
      </c>
      <c r="I208" s="278"/>
      <c r="J208" s="278"/>
      <c r="K208" s="326"/>
    </row>
    <row r="209" s="1" customFormat="1" ht="15" customHeight="1">
      <c r="B209" s="303"/>
      <c r="C209" s="278"/>
      <c r="D209" s="278"/>
      <c r="E209" s="278"/>
      <c r="F209" s="301" t="s">
        <v>812</v>
      </c>
      <c r="G209" s="278"/>
      <c r="H209" s="278" t="s">
        <v>813</v>
      </c>
      <c r="I209" s="278"/>
      <c r="J209" s="278"/>
      <c r="K209" s="326"/>
    </row>
    <row r="210" s="1" customFormat="1" ht="15" customHeight="1">
      <c r="B210" s="303"/>
      <c r="C210" s="278"/>
      <c r="D210" s="278"/>
      <c r="E210" s="278"/>
      <c r="F210" s="301" t="s">
        <v>810</v>
      </c>
      <c r="G210" s="278"/>
      <c r="H210" s="278" t="s">
        <v>978</v>
      </c>
      <c r="I210" s="278"/>
      <c r="J210" s="278"/>
      <c r="K210" s="326"/>
    </row>
    <row r="211" s="1" customFormat="1" ht="15" customHeight="1">
      <c r="B211" s="344"/>
      <c r="C211" s="278"/>
      <c r="D211" s="278"/>
      <c r="E211" s="278"/>
      <c r="F211" s="301" t="s">
        <v>814</v>
      </c>
      <c r="G211" s="339"/>
      <c r="H211" s="330" t="s">
        <v>815</v>
      </c>
      <c r="I211" s="330"/>
      <c r="J211" s="330"/>
      <c r="K211" s="345"/>
    </row>
    <row r="212" s="1" customFormat="1" ht="15" customHeight="1">
      <c r="B212" s="344"/>
      <c r="C212" s="278"/>
      <c r="D212" s="278"/>
      <c r="E212" s="278"/>
      <c r="F212" s="301" t="s">
        <v>816</v>
      </c>
      <c r="G212" s="339"/>
      <c r="H212" s="330" t="s">
        <v>979</v>
      </c>
      <c r="I212" s="330"/>
      <c r="J212" s="330"/>
      <c r="K212" s="345"/>
    </row>
    <row r="213" s="1" customFormat="1" ht="15" customHeight="1">
      <c r="B213" s="344"/>
      <c r="C213" s="278"/>
      <c r="D213" s="278"/>
      <c r="E213" s="278"/>
      <c r="F213" s="301"/>
      <c r="G213" s="339"/>
      <c r="H213" s="330"/>
      <c r="I213" s="330"/>
      <c r="J213" s="330"/>
      <c r="K213" s="345"/>
    </row>
    <row r="214" s="1" customFormat="1" ht="15" customHeight="1">
      <c r="B214" s="344"/>
      <c r="C214" s="278" t="s">
        <v>941</v>
      </c>
      <c r="D214" s="278"/>
      <c r="E214" s="278"/>
      <c r="F214" s="301">
        <v>1</v>
      </c>
      <c r="G214" s="339"/>
      <c r="H214" s="330" t="s">
        <v>980</v>
      </c>
      <c r="I214" s="330"/>
      <c r="J214" s="330"/>
      <c r="K214" s="345"/>
    </row>
    <row r="215" s="1" customFormat="1" ht="15" customHeight="1">
      <c r="B215" s="344"/>
      <c r="C215" s="278"/>
      <c r="D215" s="278"/>
      <c r="E215" s="278"/>
      <c r="F215" s="301">
        <v>2</v>
      </c>
      <c r="G215" s="339"/>
      <c r="H215" s="330" t="s">
        <v>981</v>
      </c>
      <c r="I215" s="330"/>
      <c r="J215" s="330"/>
      <c r="K215" s="345"/>
    </row>
    <row r="216" s="1" customFormat="1" ht="15" customHeight="1">
      <c r="B216" s="344"/>
      <c r="C216" s="278"/>
      <c r="D216" s="278"/>
      <c r="E216" s="278"/>
      <c r="F216" s="301">
        <v>3</v>
      </c>
      <c r="G216" s="339"/>
      <c r="H216" s="330" t="s">
        <v>982</v>
      </c>
      <c r="I216" s="330"/>
      <c r="J216" s="330"/>
      <c r="K216" s="345"/>
    </row>
    <row r="217" s="1" customFormat="1" ht="15" customHeight="1">
      <c r="B217" s="344"/>
      <c r="C217" s="278"/>
      <c r="D217" s="278"/>
      <c r="E217" s="278"/>
      <c r="F217" s="301">
        <v>4</v>
      </c>
      <c r="G217" s="339"/>
      <c r="H217" s="330" t="s">
        <v>983</v>
      </c>
      <c r="I217" s="330"/>
      <c r="J217" s="330"/>
      <c r="K217" s="345"/>
    </row>
    <row r="218" s="1" customFormat="1" ht="12.75" customHeight="1">
      <c r="B218" s="346"/>
      <c r="C218" s="347"/>
      <c r="D218" s="347"/>
      <c r="E218" s="347"/>
      <c r="F218" s="347"/>
      <c r="G218" s="347"/>
      <c r="H218" s="347"/>
      <c r="I218" s="347"/>
      <c r="J218" s="347"/>
      <c r="K218" s="34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2020-08-28T09:59:55Z</dcterms:created>
  <dcterms:modified xsi:type="dcterms:W3CDTF">2020-08-28T09:59:59Z</dcterms:modified>
</cp:coreProperties>
</file>