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36616" yWindow="65416" windowWidth="29040" windowHeight="15840" activeTab="2"/>
  </bookViews>
  <sheets>
    <sheet name="Rekapitulace stavby" sheetId="1" r:id="rId1"/>
    <sheet name="SO 001 - Demolice" sheetId="2" r:id="rId2"/>
    <sheet name="SO 201 - Most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<sst xmlns="http://schemas.openxmlformats.org/spreadsheetml/2006/main" count="2760" uniqueCount="613">
  <si>
    <t>Export Komplet</t>
  </si>
  <si>
    <t/>
  </si>
  <si>
    <t>2.0</t>
  </si>
  <si>
    <t>ZAMOK</t>
  </si>
  <si>
    <t>False</t>
  </si>
  <si>
    <t>{bf1238e9-c57d-4908-a322-256e9da74ff5}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</si>
  <si>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</si>
  <si>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</si>
  <si>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</si>
  <si>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</si>
  <si>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</si>
  <si>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</si>
  <si>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</si>
  <si>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</si>
  <si>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5011011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</si>
  <si>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</si>
  <si>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</si>
  <si>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Dačice - most přes Volfířský potok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</si>
  <si>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</si>
  <si>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</si>
  <si>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</si>
  <si>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</si>
  <si>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</si>
  <si>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</si>
  <si>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</si>
  <si>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</si>
  <si>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</si>
  <si>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</si>
  <si>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</si>
  <si>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</si>
  <si>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</si>
  <si>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</si>
  <si>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</si>
  <si>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</si>
  <si>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</si>
  <si>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</si>
  <si>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</si>
  <si>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</si>
  <si>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</si>
  <si>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</si>
  <si>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</si>
  <si>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</si>
  <si>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</si>
  <si>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</si>
  <si>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</si>
  <si>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</si>
  <si>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</si>
  <si>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</si>
  <si>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</si>
  <si>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</si>
  <si>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</si>
  <si>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</si>
  <si>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</si>
  <si>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</si>
  <si>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</si>
  <si>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</si>
  <si>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</si>
  <si>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</si>
  <si>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</si>
  <si>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</si>
  <si>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</si>
  <si>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</si>
  <si>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</si>
  <si>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</si>
  <si>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</si>
  <si>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</si>
  <si>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</si>
  <si>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</si>
  <si>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</si>
  <si>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</si>
  <si>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</si>
  <si>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</si>
  <si>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</si>
  <si>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</si>
  <si>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</si>
  <si>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</si>
  <si>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</si>
  <si>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</si>
  <si>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Demolice</t>
  </si>
  <si>
    <t>STA</t>
  </si>
  <si>
    <t>1</t>
  </si>
  <si>
    <t>{186ede11-1f39-46ab-b006-2b3d83b8abdf}</t>
  </si>
  <si>
    <t>2</t>
  </si>
  <si>
    <t>SO 201</t>
  </si>
  <si>
    <t>Most</t>
  </si>
  <si>
    <t>{f3fc5139-e67b-4424-934a-71cf214556c1}</t>
  </si>
  <si>
    <t>KRYCÍ LIST SOUPISU PRACÍ</t>
  </si>
  <si>
    <t>Objekt:</t>
  </si>
  <si>
    <t>SO 001 -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</si>
  <si>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</si>
  <si>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</si>
  <si>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</si>
  <si>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</si>
  <si>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</si>
  <si>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</si>
  <si>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</si>
  <si>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</si>
  <si>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</si>
  <si>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</si>
  <si>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</si>
  <si>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</si>
  <si>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</si>
  <si>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</si>
  <si>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</si>
  <si>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</si>
  <si>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</si>
  <si>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</si>
  <si>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</si>
  <si>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</si>
  <si>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</si>
  <si>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</si>
  <si>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</si>
  <si>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</si>
  <si>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</si>
  <si>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</si>
  <si>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</si>
  <si>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112151013</t>
  </si>
  <si>
    <t>Volné kácení stromů s rozřezáním a odvětvením D kmene do 400 mm</t>
  </si>
  <si>
    <t>kus</t>
  </si>
  <si>
    <t>4</t>
  </si>
  <si>
    <t>-333846519</t>
  </si>
  <si>
    <t>112151014</t>
  </si>
  <si>
    <t>Volné kácení stromů s rozřezáním a odvětvením D kmene do 500 mm</t>
  </si>
  <si>
    <t>-92015740</t>
  </si>
  <si>
    <t>3</t>
  </si>
  <si>
    <t>112151017</t>
  </si>
  <si>
    <t>Volné kácení stromů s rozřezáním a odvětvením D kmene do 800 mm</t>
  </si>
  <si>
    <t>-1264256897</t>
  </si>
  <si>
    <t>113107183</t>
  </si>
  <si>
    <t>Odstranění podkladu živičného tl přes 100 do 150 mm strojně pl přes 50 do 200 m2</t>
  </si>
  <si>
    <t>m2</t>
  </si>
  <si>
    <t>1061917534</t>
  </si>
  <si>
    <t>VV</t>
  </si>
  <si>
    <t>"odťežení asfaltových ploch"108,3</t>
  </si>
  <si>
    <t>9</t>
  </si>
  <si>
    <t>Ostatní konstrukce a práce, bourání</t>
  </si>
  <si>
    <t>5</t>
  </si>
  <si>
    <t>962051111</t>
  </si>
  <si>
    <t>Bourání mostních zdí a pilířů z ŽB</t>
  </si>
  <si>
    <t>m3</t>
  </si>
  <si>
    <t>-1597627180</t>
  </si>
  <si>
    <t>"odstranění betonového lože a říms"2,26*9,88</t>
  </si>
  <si>
    <t>6</t>
  </si>
  <si>
    <t>963051111</t>
  </si>
  <si>
    <t>Bourání mostní nosné konstrukce z ŽB</t>
  </si>
  <si>
    <t>-542179171</t>
  </si>
  <si>
    <t>"odstranění konstrukcí ze žb (nosná konstrukce)"(0,177*8,5)+(0,181*8,63)</t>
  </si>
  <si>
    <t>"Demontáž stávajícíh prefabrikovaných nosníků"0,244*8,82*8</t>
  </si>
  <si>
    <t>7</t>
  </si>
  <si>
    <t>966075141</t>
  </si>
  <si>
    <t>Odstranění kovového zábradlí vcelku</t>
  </si>
  <si>
    <t>m</t>
  </si>
  <si>
    <t>813788694</t>
  </si>
  <si>
    <t>"bouraní konstrukcích kovových (zábradlí)"9,87+9,92</t>
  </si>
  <si>
    <t>997</t>
  </si>
  <si>
    <t>Přesun sutě</t>
  </si>
  <si>
    <t>8</t>
  </si>
  <si>
    <t>997211511</t>
  </si>
  <si>
    <t>Vodorovná doprava suti po suchu na vzdálenost do 1 km</t>
  </si>
  <si>
    <t>t</t>
  </si>
  <si>
    <t>-1118084313</t>
  </si>
  <si>
    <t>997211519</t>
  </si>
  <si>
    <t>Příplatek ZKD 1 km u vodorovné dopravy suti</t>
  </si>
  <si>
    <t>-1082998694</t>
  </si>
  <si>
    <t>136,85*7 'Přepočtené koeficientem množství</t>
  </si>
  <si>
    <t>10</t>
  </si>
  <si>
    <t>997211611</t>
  </si>
  <si>
    <t>Nakládání suti na dopravní prostředky pro vodorovnou dopravu</t>
  </si>
  <si>
    <t>-377337471</t>
  </si>
  <si>
    <t>11</t>
  </si>
  <si>
    <t>997221861</t>
  </si>
  <si>
    <t>Poplatek za uložení stavebního odpadu na recyklační skládce (skládkovné) ze železobetonu</t>
  </si>
  <si>
    <t>-223392063</t>
  </si>
  <si>
    <t>136,85-34,223</t>
  </si>
  <si>
    <t>12</t>
  </si>
  <si>
    <t>997221875</t>
  </si>
  <si>
    <t>Poplatek za uložení stavebního odpadu na recyklační skládce (skládkovné) asfaltového bez obsahu dehtu zatříděného do Katalogu odpadů pod kódem 17 03 02</t>
  </si>
  <si>
    <t>1852950205</t>
  </si>
  <si>
    <t>SO 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</si>
  <si>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</si>
  <si>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</si>
  <si>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</si>
  <si>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</si>
  <si>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</si>
  <si>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</si>
  <si>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</si>
  <si>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</si>
  <si>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>OST - Ostatní</t>
  </si>
  <si>
    <t>113154114</t>
  </si>
  <si>
    <t>Frézování živičného krytu tl 100 mm pruh š 0,5 m pl do 500 m2 bez překážek v trase</t>
  </si>
  <si>
    <t>1100442535</t>
  </si>
  <si>
    <t>"FRÉZOVÁNÍ ZPEVNĚNÝCH PLOCH ASFALTOVÝCH"108</t>
  </si>
  <si>
    <t>115001106</t>
  </si>
  <si>
    <t>Převedení vody potrubím DN do 900</t>
  </si>
  <si>
    <t>956730689</t>
  </si>
  <si>
    <t>"PŘEVEDENÍ VODY POTRUBÍM DN 800 "2*20</t>
  </si>
  <si>
    <t>115101201</t>
  </si>
  <si>
    <t>Čerpání vody na dopravní výšku do 10 m průměrný přítok do 500 l/min</t>
  </si>
  <si>
    <t>hod</t>
  </si>
  <si>
    <t>-1290371234</t>
  </si>
  <si>
    <t>"ČERPÁNÍ VODY DO 6 L/MIN"14*24</t>
  </si>
  <si>
    <t>115101301</t>
  </si>
  <si>
    <t>Pohotovost čerpací soupravy pro dopravní výšku do 10 m přítok do 500 l/min</t>
  </si>
  <si>
    <t>den</t>
  </si>
  <si>
    <t>1034833007</t>
  </si>
  <si>
    <t>131251102</t>
  </si>
  <si>
    <t>Hloubení jam nezapažených v hornině třídy těžitelnosti I, skupiny 3 objem do 50 m3 strojně</t>
  </si>
  <si>
    <t>980725290</t>
  </si>
  <si>
    <t>"UP1"6,33*(1,22+1,32)</t>
  </si>
  <si>
    <t>"UP2"5,98*(1,72+2,14)</t>
  </si>
  <si>
    <t>"křídla"4*3,2*2*2,4</t>
  </si>
  <si>
    <t>162751115</t>
  </si>
  <si>
    <t>Vodorovné přemístění přes 7 000 do 8000 m výkopku/sypaniny z horniny třídy těžitelnosti I skupiny 1 až 3</t>
  </si>
  <si>
    <t>-1384190229</t>
  </si>
  <si>
    <t>167151101</t>
  </si>
  <si>
    <t>Nakládání výkopku z hornin třídy těžitelnosti I, skupiny 1 až 3 do 100 m3</t>
  </si>
  <si>
    <t>1609923307</t>
  </si>
  <si>
    <t>171201221</t>
  </si>
  <si>
    <t>Poplatek za uložení na skládce (skládkovné) zeminy a kamení kód odpadu 17 05 04</t>
  </si>
  <si>
    <t>-833628474</t>
  </si>
  <si>
    <t>1,8*39,161</t>
  </si>
  <si>
    <t>171251201</t>
  </si>
  <si>
    <t>Uložení sypaniny na skládky nebo meziskládky</t>
  </si>
  <si>
    <t>1305088453</t>
  </si>
  <si>
    <t>39,161</t>
  </si>
  <si>
    <t>Zakládání</t>
  </si>
  <si>
    <t>211971121</t>
  </si>
  <si>
    <t>Zřízení opláštění žeber nebo trativodů geotextilií v rýze nebo zářezu sklonu přes 1:2 š do 2,5 m</t>
  </si>
  <si>
    <t>1000476555</t>
  </si>
  <si>
    <t>23,06*1,6</t>
  </si>
  <si>
    <t>M</t>
  </si>
  <si>
    <t>69311199</t>
  </si>
  <si>
    <t>geotextilie netkaná separační, ochranná, filtrační, drenážní PES(70%)+PP(30%) 300g/m2</t>
  </si>
  <si>
    <t>-226794403</t>
  </si>
  <si>
    <t>36,896*1,15</t>
  </si>
  <si>
    <t>212752101</t>
  </si>
  <si>
    <t>Trativod z drenážních trubek korugovaných PE-HD SN 4 perforace 360° včetně lože otevřený výkop DN 100 pro liniové stavby</t>
  </si>
  <si>
    <t>1893401023</t>
  </si>
  <si>
    <t>11,52+11,54</t>
  </si>
  <si>
    <t>13</t>
  </si>
  <si>
    <t>212792311</t>
  </si>
  <si>
    <t>Odvodnění mostní opěry - drenážní plastové potrubí HDPE DN 110</t>
  </si>
  <si>
    <t>-1952809484</t>
  </si>
  <si>
    <t>14</t>
  </si>
  <si>
    <t>225311112</t>
  </si>
  <si>
    <t>Vrty maloprofilové jádrové D do 156 mm úklon do 45° hl do 25 m hor. I a II</t>
  </si>
  <si>
    <t>1851623611</t>
  </si>
  <si>
    <t>"OP1"6*15</t>
  </si>
  <si>
    <t>"OP2"6*15</t>
  </si>
  <si>
    <t>273311126</t>
  </si>
  <si>
    <t>Základové desky z betonu prostého C 20/25</t>
  </si>
  <si>
    <t>-595766652</t>
  </si>
  <si>
    <t>"A) UP1"(8,2*0,1)*1,1</t>
  </si>
  <si>
    <t>"B) UP2"(8*0,1)*1,1</t>
  </si>
  <si>
    <t>16</t>
  </si>
  <si>
    <t>274311127</t>
  </si>
  <si>
    <t>Základové pasy, prahy, věnce a ostruhy z betonu prostého C 25/30</t>
  </si>
  <si>
    <t>516374591</t>
  </si>
  <si>
    <t>9,6*0,5+9,82*0,5</t>
  </si>
  <si>
    <t>0,8*12,5</t>
  </si>
  <si>
    <t>17</t>
  </si>
  <si>
    <t>281602111</t>
  </si>
  <si>
    <t>Injektování povrchové nízkotlaké s dvojitým obturátorem mikropilot a kotev tlakem do 0,6 MPa</t>
  </si>
  <si>
    <t>1737023028</t>
  </si>
  <si>
    <t>180*15/60</t>
  </si>
  <si>
    <t>18</t>
  </si>
  <si>
    <t>281602111.R</t>
  </si>
  <si>
    <t>Injektážní směs</t>
  </si>
  <si>
    <t>-849417427</t>
  </si>
  <si>
    <t>0,054*0,054*3,14*180</t>
  </si>
  <si>
    <t>19</t>
  </si>
  <si>
    <t>283111113</t>
  </si>
  <si>
    <t>Zřízení trubkových mikropilot svislých část hladká D 115 mm</t>
  </si>
  <si>
    <t>-383058817</t>
  </si>
  <si>
    <t>20</t>
  </si>
  <si>
    <t>14011086</t>
  </si>
  <si>
    <t>trubka ocelová bezešvá hladká jakost 11 353 108x12mm</t>
  </si>
  <si>
    <t>-885242402</t>
  </si>
  <si>
    <t>Svislé a kompletní konstrukce</t>
  </si>
  <si>
    <t>317321118</t>
  </si>
  <si>
    <t>Mostní římsy ze ŽB C 30/37</t>
  </si>
  <si>
    <t>-232883946</t>
  </si>
  <si>
    <t>"A) pravá římsa"(0,25*9,43)</t>
  </si>
  <si>
    <t>"B) levá římsa"(0,27*9,31)</t>
  </si>
  <si>
    <t>22</t>
  </si>
  <si>
    <t>317353121</t>
  </si>
  <si>
    <t>Bednění mostních říms všech tvarů - zřízení</t>
  </si>
  <si>
    <t>-1273194991</t>
  </si>
  <si>
    <t>((2*0,26+0,75*9,31+0,3*9,31)+(2*0,28+0,3*9,43+0,75*9,43))*1,1</t>
  </si>
  <si>
    <t>23</t>
  </si>
  <si>
    <t>317353221</t>
  </si>
  <si>
    <t>Bednění mostních říms všech tvarů - odstranění</t>
  </si>
  <si>
    <t>-667426276</t>
  </si>
  <si>
    <t>24</t>
  </si>
  <si>
    <t>317361116</t>
  </si>
  <si>
    <t>Výztuž mostních říms z betonářské oceli 10 505</t>
  </si>
  <si>
    <t>223661515</t>
  </si>
  <si>
    <t>"Předpoklad 0,135 t/m3"0,135*5,36</t>
  </si>
  <si>
    <t>"KOVOVÉ KONSTRUKCE PRO KOTVENÍ ŘÍMSY - ks x kg"</t>
  </si>
  <si>
    <t>"Předpoklad  6,2 kg/ks rozmístnění á 1m"</t>
  </si>
  <si>
    <t>"A) pravá římsa"10*6,2/1000</t>
  </si>
  <si>
    <t>"B) levá římsa"10*6,2/1000</t>
  </si>
  <si>
    <t>25</t>
  </si>
  <si>
    <t>334323117</t>
  </si>
  <si>
    <t>Mostní opěry a úložné prahy ze ŽB C 25/30</t>
  </si>
  <si>
    <t>-1011382665</t>
  </si>
  <si>
    <t>"A) UP1"(0,67*8,02)*1,1</t>
  </si>
  <si>
    <t>"B) UP2"(0,56*8,34)*1,1</t>
  </si>
  <si>
    <t>26</t>
  </si>
  <si>
    <t>334323191</t>
  </si>
  <si>
    <t>Příplatek k mostním opěrám a úložným prahům ze ŽB za betonáž malého rozsahu do 25 m3</t>
  </si>
  <si>
    <t>-1272302618</t>
  </si>
  <si>
    <t>27</t>
  </si>
  <si>
    <t>334323217</t>
  </si>
  <si>
    <t>Mostní křídla a závěrné zídky ze ŽB C 25/30</t>
  </si>
  <si>
    <t>1977882125</t>
  </si>
  <si>
    <t>28</t>
  </si>
  <si>
    <t>334351115</t>
  </si>
  <si>
    <t>Bednění systémové mostních opěr a úložných prahů z palubek pro ŽB - zřízení</t>
  </si>
  <si>
    <t>149249411</t>
  </si>
  <si>
    <t>((2*0,67+(0,69*7,74*2))+(2*0,67+(0,6*7,76)))*1,1</t>
  </si>
  <si>
    <t>29</t>
  </si>
  <si>
    <t>334351214</t>
  </si>
  <si>
    <t>Bednění systémové mostních opěr a úložných prahů z palubek - odstranění</t>
  </si>
  <si>
    <t>1570944977</t>
  </si>
  <si>
    <t>30</t>
  </si>
  <si>
    <t>334352112</t>
  </si>
  <si>
    <t>Bednění mostních křídel a závěrných zídek ze systémového bednění s výplní z palubek - zřízení</t>
  </si>
  <si>
    <t>-1456959224</t>
  </si>
  <si>
    <t>"KŘÍDLO - OP1"(4,41+2*2,545*1,2+5,7*2)+(4,41+2*2,45*1,2+5,3*2)</t>
  </si>
  <si>
    <t>"KŘÍDLO - OP2"(4,41+2*2,545*1,2+4,46*2)+(4,41+2*2,45*1,2+4,45*2)</t>
  </si>
  <si>
    <t>31</t>
  </si>
  <si>
    <t>334352212</t>
  </si>
  <si>
    <t>Bednění mostních křídel a závěrných zídek ze systémového bednění s výplní z palubek - odstranění</t>
  </si>
  <si>
    <t>-1386742188</t>
  </si>
  <si>
    <t>32</t>
  </si>
  <si>
    <t>334361226</t>
  </si>
  <si>
    <t>Výztuž křídel, závěrných zdí z betonářské oceli 10 505</t>
  </si>
  <si>
    <t>-1398498566</t>
  </si>
  <si>
    <t>33</t>
  </si>
  <si>
    <t>334361266</t>
  </si>
  <si>
    <t>Výztuž úložných prahů z betonářské oceli 10 505</t>
  </si>
  <si>
    <t>-1918607922</t>
  </si>
  <si>
    <t>1,77</t>
  </si>
  <si>
    <t>Vodorovné konstrukce</t>
  </si>
  <si>
    <t>34</t>
  </si>
  <si>
    <t>421321127</t>
  </si>
  <si>
    <t>Mostní nosné konstrukce deskové ze ŽB C 25/30</t>
  </si>
  <si>
    <t>930303432</t>
  </si>
  <si>
    <t>"ŽB deska beton  C25/30 - XF2 t. 400mm"(7,6*0,6*9,38)*1,1</t>
  </si>
  <si>
    <t>35</t>
  </si>
  <si>
    <t>421361226</t>
  </si>
  <si>
    <t>Výztuž ŽB deskového mostu z betonářské oceli 10 505</t>
  </si>
  <si>
    <t>766517474</t>
  </si>
  <si>
    <t>"Předpoklad 0,2t/m3"47,05*0,22</t>
  </si>
  <si>
    <t>36</t>
  </si>
  <si>
    <t>421955113</t>
  </si>
  <si>
    <t>Bednění z palubek na mostní skruži - zřízení</t>
  </si>
  <si>
    <t>-472109405</t>
  </si>
  <si>
    <t>"bednění NK"(71,2+9,3*0,6+9,44*0,6+7,76*0,6+7,74*0,6)*1,1</t>
  </si>
  <si>
    <t>37</t>
  </si>
  <si>
    <t>421955213</t>
  </si>
  <si>
    <t>Bednění z palubek na mostní skruži - odstranění</t>
  </si>
  <si>
    <t>-1313745859</t>
  </si>
  <si>
    <t>38</t>
  </si>
  <si>
    <t>428381312</t>
  </si>
  <si>
    <t>Zřízení vrubového kloubu mostního rámu ze ŽB</t>
  </si>
  <si>
    <t>1584960530</t>
  </si>
  <si>
    <t>8,02+8,34</t>
  </si>
  <si>
    <t>39</t>
  </si>
  <si>
    <t>428386215</t>
  </si>
  <si>
    <t>Samostatná výztuž kloubu do 12 mm</t>
  </si>
  <si>
    <t>683325068</t>
  </si>
  <si>
    <t>"2kg/1ks á 0,15m"(2*(55+57))/1000</t>
  </si>
  <si>
    <t>40</t>
  </si>
  <si>
    <t>454791311.R</t>
  </si>
  <si>
    <t>Osazování odvodňovací trubky</t>
  </si>
  <si>
    <t>-1549992056</t>
  </si>
  <si>
    <t>"ODVODŇOVACÍ TRUBIČKY HYDROIZOLACE DN110"2</t>
  </si>
  <si>
    <t>41</t>
  </si>
  <si>
    <t>28610002</t>
  </si>
  <si>
    <t>trubka tlaková hrdlovaná vodovodní DN 100</t>
  </si>
  <si>
    <t>-657958673</t>
  </si>
  <si>
    <t>42</t>
  </si>
  <si>
    <t>458311131</t>
  </si>
  <si>
    <t>Filtrační vrstvy za opěrou z betonu drenážního hutněného po vrstvách</t>
  </si>
  <si>
    <t>1925710596</t>
  </si>
  <si>
    <t>"PODKLADNÍ A VÝPLŇOVĚ VRSTVY Z MEZEROVITÉHO BETONU (rezerva 10%)"</t>
  </si>
  <si>
    <t>"Přechodový klín"</t>
  </si>
  <si>
    <t>"A) UP1"(0,92*10)*1,1</t>
  </si>
  <si>
    <t>"B)UP2"(0,86*10)*1,1</t>
  </si>
  <si>
    <t>"Podklad pro drenáž za opěrou"</t>
  </si>
  <si>
    <t>"A) UP1"0,1*10*1,1</t>
  </si>
  <si>
    <t>"B)UP2"0,1*10*1,1</t>
  </si>
  <si>
    <t>43</t>
  </si>
  <si>
    <t>458501112</t>
  </si>
  <si>
    <t>Výplňové klíny za opěrou z kameniva drceného hutněného po vrstvách</t>
  </si>
  <si>
    <t>2021187796</t>
  </si>
  <si>
    <t>"PODKLADNÍ A VÝPLŇOVÉ VRSTVY Z DRCENÉHO KAMENIVA (rezerva 20%)"</t>
  </si>
  <si>
    <t>"A) UP1"0,4*10*1,2</t>
  </si>
  <si>
    <t>"B) UP2"0,4*10*1,2</t>
  </si>
  <si>
    <t>44</t>
  </si>
  <si>
    <t>465513157</t>
  </si>
  <si>
    <t>Dlažba svahu u opěr z upraveného lomového žulového kamene tl 200 mm do lože C 25/30 pl přes 10 m2</t>
  </si>
  <si>
    <t>-1553476563</t>
  </si>
  <si>
    <t>"Úprava dna pod mostem "77*1,1</t>
  </si>
  <si>
    <t>"Vyspádovaní u říms"(4*0,6)*1,1</t>
  </si>
  <si>
    <t>Komunikace pozemní</t>
  </si>
  <si>
    <t>45</t>
  </si>
  <si>
    <t>573231108</t>
  </si>
  <si>
    <t>Postřik živičný spojovací ze silniční emulze v množství 0,50 kg/m2</t>
  </si>
  <si>
    <t>510409150</t>
  </si>
  <si>
    <t>2*110*1,05</t>
  </si>
  <si>
    <t>46</t>
  </si>
  <si>
    <t>577134111</t>
  </si>
  <si>
    <t>Asfaltový beton vrstva obrusná ACO 11 (ABS) tř. I tl 40 mm š do 3 m z nemodifikovaného asfaltu</t>
  </si>
  <si>
    <t>1509297005</t>
  </si>
  <si>
    <t>"ASFALTOVÝ BETON PRO OBRUSNÉ VRSTVY MODIFIK ACO 11+,  TL. 40MM (rezerva 5%)"110*1,05</t>
  </si>
  <si>
    <t>47</t>
  </si>
  <si>
    <t>577145112</t>
  </si>
  <si>
    <t>Asfaltový beton vrstva ložní ACL 16 (ABH) tl 50 mm š do 3 m z nemodifikovaného asfaltu</t>
  </si>
  <si>
    <t>-1002352045</t>
  </si>
  <si>
    <t>"ASFALTOVÝ BETON PRO LOŽNÍ VRSTVY MODIFIK ACL 16+, 16S TL. 50MM (rezerva 5%)"110*1,05</t>
  </si>
  <si>
    <t>48</t>
  </si>
  <si>
    <t>599142111</t>
  </si>
  <si>
    <t>Úprava zálivky dilatačních nebo pracovních spár v živičném krytu hl do 40 mm š do 40 mm</t>
  </si>
  <si>
    <t>1295524817</t>
  </si>
  <si>
    <t>"A)Prava římsa"9,43</t>
  </si>
  <si>
    <t>"B) Levá římsa"9,31</t>
  </si>
  <si>
    <t>"tesňení podél obrubníků"(9,43+9,31)*1,05</t>
  </si>
  <si>
    <t>"pracovní spára v ose komunikace"17,46*1,05</t>
  </si>
  <si>
    <t>"napojení na stávající vozovkové vrstvy"(5+4,8)*1,05</t>
  </si>
  <si>
    <t>Úpravy povrchů, podlahy a osazování výplní</t>
  </si>
  <si>
    <t>49</t>
  </si>
  <si>
    <t>628611102</t>
  </si>
  <si>
    <t>Nátěr betonu mostu epoxidový 2x ochranný nepružný OS-B</t>
  </si>
  <si>
    <t>-462588372</t>
  </si>
  <si>
    <t>"A) pravá římsa"1,75*9,43*1,2</t>
  </si>
  <si>
    <t>"B) levá římsa"1,75*9,31*1,2</t>
  </si>
  <si>
    <t>50</t>
  </si>
  <si>
    <t>911121111</t>
  </si>
  <si>
    <t>Montáž zábradlí ocelového v. 1,1m</t>
  </si>
  <si>
    <t>1034510221</t>
  </si>
  <si>
    <t>"pravé a levé zábradlí"9,2+9,2</t>
  </si>
  <si>
    <t>51</t>
  </si>
  <si>
    <t>911121211.R2</t>
  </si>
  <si>
    <t>Výroba a dodávka ocelového zábradlí</t>
  </si>
  <si>
    <t>477945897</t>
  </si>
  <si>
    <t>9,2+9,2</t>
  </si>
  <si>
    <t>52</t>
  </si>
  <si>
    <t>913121111</t>
  </si>
  <si>
    <t>Montáž a demontáž dočasné dopravní značky kompletní základní</t>
  </si>
  <si>
    <t>17267331</t>
  </si>
  <si>
    <t>25*2</t>
  </si>
  <si>
    <t>53</t>
  </si>
  <si>
    <t>913121211</t>
  </si>
  <si>
    <t>Příplatek k dočasné dopravní značce kompletní základní za první a ZKD den použití</t>
  </si>
  <si>
    <t>1258300013</t>
  </si>
  <si>
    <t>25*(4*30)</t>
  </si>
  <si>
    <t>54</t>
  </si>
  <si>
    <t>914112111</t>
  </si>
  <si>
    <t>Tabulka s označením evidenčního čísla mostu</t>
  </si>
  <si>
    <t>-1152999936</t>
  </si>
  <si>
    <t>1*2 'Přepočtené koeficientem množství</t>
  </si>
  <si>
    <t>55</t>
  </si>
  <si>
    <t>919721202</t>
  </si>
  <si>
    <t>Geomříž pro vyztužení asfaltového povrchu z PP s geotextilií</t>
  </si>
  <si>
    <t>2125332491</t>
  </si>
  <si>
    <t>"TAHOVÁ VLOŽKA POD OBRUSNOU VRSTVU - DVOUOSÁ GEOMRÍŽ š.2,0m (rezerva 5%)"</t>
  </si>
  <si>
    <t>"UP1 + UP2"(6,5*2+6,6*2)*1,05</t>
  </si>
  <si>
    <t>56</t>
  </si>
  <si>
    <t>919735111</t>
  </si>
  <si>
    <t>Řezání stávajícího živičného krytu hl do 50 mm</t>
  </si>
  <si>
    <t>-910579631</t>
  </si>
  <si>
    <t>"pracovní spára v ose komunikace"17,5*1,05</t>
  </si>
  <si>
    <t>"napojení na stávající vozovkové vrstvy"(4,62+4,93)*1,05</t>
  </si>
  <si>
    <t>"tesňení podél obrubníků"(9,31+9,43)*1,05</t>
  </si>
  <si>
    <t>57</t>
  </si>
  <si>
    <t>931992122</t>
  </si>
  <si>
    <t>Výplň dilatačních spár z extrudovaného polystyrénu tl 30 mm</t>
  </si>
  <si>
    <t>545464856</t>
  </si>
  <si>
    <t>"DILATACE MEZI KŘÍDLEM A OPĚROU"2*5,09*0,02</t>
  </si>
  <si>
    <t>"VRUBOVÝ KLOUB EPS30"0,02*7,74+0,02*7,76</t>
  </si>
  <si>
    <t>58</t>
  </si>
  <si>
    <t>948411111</t>
  </si>
  <si>
    <t>Zřízení podpěrné skruže dočasné kovové z věží výšky do 10 m</t>
  </si>
  <si>
    <t>-1928417144</t>
  </si>
  <si>
    <t>16,12*8,15*1,1</t>
  </si>
  <si>
    <t>59</t>
  </si>
  <si>
    <t>948411211</t>
  </si>
  <si>
    <t>Odstranění podpěrné skruže dočasné kovové z věží výšky do 10 m</t>
  </si>
  <si>
    <t>1905459740</t>
  </si>
  <si>
    <t>60</t>
  </si>
  <si>
    <t>948411911</t>
  </si>
  <si>
    <t>Měsíční nájemné podpěrné skruže dočasné kovové z věží výšky do 10 m</t>
  </si>
  <si>
    <t>2023894757</t>
  </si>
  <si>
    <t>144,516*4</t>
  </si>
  <si>
    <t>61</t>
  </si>
  <si>
    <t>953961217</t>
  </si>
  <si>
    <t>Kotvy chemickou patronou M do 27 hl do 240 mm do betonu, ŽB nebo kamene s vyvrtáním otvoru</t>
  </si>
  <si>
    <t>-1079036844</t>
  </si>
  <si>
    <t>62</t>
  </si>
  <si>
    <t>-744586358</t>
  </si>
  <si>
    <t>63</t>
  </si>
  <si>
    <t>-378898734</t>
  </si>
  <si>
    <t>24,84*7 'Přepočtené koeficientem množství</t>
  </si>
  <si>
    <t>64</t>
  </si>
  <si>
    <t>1229897801</t>
  </si>
  <si>
    <t>65</t>
  </si>
  <si>
    <t>-1393828331</t>
  </si>
  <si>
    <t>998</t>
  </si>
  <si>
    <t>Přesun hmot</t>
  </si>
  <si>
    <t>66</t>
  </si>
  <si>
    <t>998212111</t>
  </si>
  <si>
    <t>Přesun hmot pro mosty zděné, monolitické betonové nebo ocelové v do 20 m</t>
  </si>
  <si>
    <t>-607044714</t>
  </si>
  <si>
    <t>PSV</t>
  </si>
  <si>
    <t>Práce a dodávky PSV</t>
  </si>
  <si>
    <t>711</t>
  </si>
  <si>
    <t>Izolace proti vodě, vlhkosti a plynům</t>
  </si>
  <si>
    <t>67</t>
  </si>
  <si>
    <t>711112001</t>
  </si>
  <si>
    <t>Provedení izolace proti zemní vlhkosti svislé za studena nátěrem penetračním</t>
  </si>
  <si>
    <t>-560654382</t>
  </si>
  <si>
    <t>"A)Křídlo 1"(15,11)*1,2*2</t>
  </si>
  <si>
    <t>"B) křídlo 2"(17,06)*1,2*2</t>
  </si>
  <si>
    <t>68</t>
  </si>
  <si>
    <t>11163150</t>
  </si>
  <si>
    <t>lak penetrační asfaltový</t>
  </si>
  <si>
    <t>2008046222</t>
  </si>
  <si>
    <t>77,208*0,00045 'Přepočtené koeficientem množství</t>
  </si>
  <si>
    <t>69</t>
  </si>
  <si>
    <t>711112002</t>
  </si>
  <si>
    <t>Provedení izolace proti zemní vlhkosti svislé za studena lakem asfaltovým</t>
  </si>
  <si>
    <t>1697250600</t>
  </si>
  <si>
    <t>70</t>
  </si>
  <si>
    <t>11163152</t>
  </si>
  <si>
    <t>lak asfaltový nátěrový</t>
  </si>
  <si>
    <t>935484305</t>
  </si>
  <si>
    <t>71</t>
  </si>
  <si>
    <t>711131111</t>
  </si>
  <si>
    <t>Provedení izolace proti zemní vlhkosti pásy na sucho samolepící vodovné</t>
  </si>
  <si>
    <t>-1719765832</t>
  </si>
  <si>
    <t>"A) pravá římsa"0,8*9,43*1,2</t>
  </si>
  <si>
    <t>"B) levá římsa"0,8*9,31*1,2</t>
  </si>
  <si>
    <t>72</t>
  </si>
  <si>
    <t>62866281</t>
  </si>
  <si>
    <t xml:space="preserve">pás asfaltový samolepicí </t>
  </si>
  <si>
    <t>-1945870974</t>
  </si>
  <si>
    <t>17,991*1,1655 'Přepočtené koeficientem množství</t>
  </si>
  <si>
    <t>73</t>
  </si>
  <si>
    <t>711132101</t>
  </si>
  <si>
    <t>Provedení izolace proti zemní vlhkosti pásy na sucho svislé AIP nebo tkaninou</t>
  </si>
  <si>
    <t>1466862338</t>
  </si>
  <si>
    <t>"IZOLACE BĚŽNÝCH KONSTRUKCÍ GEOTEXTÍLIÍ  300g/m2 ( rezerva 20% )"</t>
  </si>
  <si>
    <t>"A) UP1"(3*10*2)*1,2</t>
  </si>
  <si>
    <t>"B) UP2"(3*10*2)*1,2</t>
  </si>
  <si>
    <t>"TĚSNÍCÍ FÓLIE S DREN. ÚPRAVOU S OCHRANNOU GEOTEXTÍLIÍ 2x300g (rezerva 20%)"</t>
  </si>
  <si>
    <t>"A) UP1"1,5*12*1,2</t>
  </si>
  <si>
    <t>"B) UP2"1,5*12*1,2</t>
  </si>
  <si>
    <t>74</t>
  </si>
  <si>
    <t>69311081</t>
  </si>
  <si>
    <t>geotextilie netkaná separační, ochranná, filtrační, drenážní 300g/m2</t>
  </si>
  <si>
    <t>-891466055</t>
  </si>
  <si>
    <t>187,2*1,15 'Přepočtené koeficientem množství</t>
  </si>
  <si>
    <t>75</t>
  </si>
  <si>
    <t>711341564</t>
  </si>
  <si>
    <t>Provedení hydroizolace mostovek pásy přitavením NAIP</t>
  </si>
  <si>
    <t>1481074413</t>
  </si>
  <si>
    <t>"Plocha mostovky"71,23*1,2</t>
  </si>
  <si>
    <t>"pretažení  na úložné prahy"(1,55*8,6+1,6*8,6)*1,2</t>
  </si>
  <si>
    <t>76</t>
  </si>
  <si>
    <t>62832134</t>
  </si>
  <si>
    <t xml:space="preserve">pás asfaltový natavitelný </t>
  </si>
  <si>
    <t>-1927699726</t>
  </si>
  <si>
    <t>117,984*1,15 'Přepočtené koeficientem množství</t>
  </si>
  <si>
    <t>77</t>
  </si>
  <si>
    <t>998711101</t>
  </si>
  <si>
    <t>Přesun hmot tonážní pro izolace proti vodě, vlhkosti a plynům v objektech výšky do 6 m</t>
  </si>
  <si>
    <t>-274155967</t>
  </si>
  <si>
    <t>OST</t>
  </si>
  <si>
    <t>Ostatní</t>
  </si>
  <si>
    <t>78</t>
  </si>
  <si>
    <t>01</t>
  </si>
  <si>
    <t>Vypracování RDS</t>
  </si>
  <si>
    <t>kpl</t>
  </si>
  <si>
    <t>512</t>
  </si>
  <si>
    <t>1634142882</t>
  </si>
  <si>
    <t>79</t>
  </si>
  <si>
    <t>02</t>
  </si>
  <si>
    <t>Dokumentace skutečného provedení v digitální formě</t>
  </si>
  <si>
    <t>769297936</t>
  </si>
  <si>
    <t>80</t>
  </si>
  <si>
    <t>03</t>
  </si>
  <si>
    <t>81</t>
  </si>
  <si>
    <t>04</t>
  </si>
  <si>
    <t>82</t>
  </si>
  <si>
    <t>05</t>
  </si>
  <si>
    <t>Mostní list</t>
  </si>
  <si>
    <t>1916620411</t>
  </si>
  <si>
    <t>83</t>
  </si>
  <si>
    <t>06</t>
  </si>
  <si>
    <t>Mostní prohlídka</t>
  </si>
  <si>
    <t>-12932856</t>
  </si>
  <si>
    <t>84</t>
  </si>
  <si>
    <t>07</t>
  </si>
  <si>
    <t>Zkoušky na přítomnost dehtu</t>
  </si>
  <si>
    <t>ks</t>
  </si>
  <si>
    <t>-1803523493</t>
  </si>
  <si>
    <t>Chemický rozbor vody</t>
  </si>
  <si>
    <t>-1354961468</t>
  </si>
  <si>
    <t>Povodňový plán</t>
  </si>
  <si>
    <t>1413550000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</si>
</sst>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800080"/>
      <name val="Arial CE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8" fillId="0" borderId="0" xfId="0" applyNumberFormat="1" applyFont="1"/>
    <xf numFmtId="0" fontId="32" fillId="0" borderId="14" xfId="0" applyFont="1" applyBorder="1"/>
    <xf numFmtId="166" fontId="32" fillId="0" borderId="0" xfId="0" applyNumberFormat="1" applyFont="1"/>
    <xf numFmtId="166" fontId="32" fillId="0" borderId="15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33" fillId="0" borderId="0" xfId="0" applyNumberFormat="1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8" fillId="2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docs\Skarda\Dokumenty\1-Moje\1.%20Stavby\Mosty\4.%20Doln&#237;%20N&#283;m&#269;ice%20-%20Most%20p&#345;es%20Volf&#237;&#345;ovsk&#253;%20potok\Rozpo&#269;ty\5011011%20-%20Da&#269;ice%20-%20most%20p&#345;es%20Volf&#237;&#345;sk&#253;%20potok%20&#250;rove&#328;%202022%20zad&#225;n&#237;%20&#8211;%20kopie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01 - Demolice"/>
      <sheetName val="SO 201 - Most"/>
    </sheetNames>
    <sheetDataSet>
      <sheetData sheetId="0">
        <row r="6">
          <cell r="K6" t="str">
            <v>Dačice - most přes Volfířský potok</v>
          </cell>
        </row>
        <row r="8">
          <cell r="AN8">
            <v>44580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0">
          <cell r="P120">
            <v>0</v>
          </cell>
        </row>
      </sheetData>
      <sheetData sheetId="2">
        <row r="30">
          <cell r="J30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9">
          <cell r="P1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F985-C854-4D69-800C-10B2886FAAC4}">
  <dimension ref="A1:CM98"/>
  <sheetViews>
    <sheetView showGridLines="0" workbookViewId="0" topLeftCell="A1">
      <selection activeCell="AK26" sqref="AK26:AO33"/>
    </sheetView>
  </sheetViews>
  <sheetFormatPr defaultColWidth="9.140625" defaultRowHeight="15"/>
  <cols>
    <col min="1" max="1" width="6.421875" style="0" customWidth="1"/>
    <col min="2" max="2" width="1.28515625" style="0" customWidth="1"/>
    <col min="3" max="3" width="3.28125" style="0" customWidth="1"/>
    <col min="4" max="33" width="2.140625" style="0" customWidth="1"/>
    <col min="34" max="34" width="2.57421875" style="0" customWidth="1"/>
    <col min="35" max="35" width="24.7109375" style="0" customWidth="1"/>
    <col min="36" max="37" width="1.8515625" style="0" customWidth="1"/>
    <col min="38" max="38" width="6.421875" style="0" customWidth="1"/>
    <col min="39" max="39" width="2.57421875" style="0" customWidth="1"/>
    <col min="40" max="40" width="10.28125" style="0" customWidth="1"/>
    <col min="41" max="41" width="5.7109375" style="0" customWidth="1"/>
    <col min="42" max="42" width="3.28125" style="0" customWidth="1"/>
    <col min="43" max="43" width="12.28125" style="0" hidden="1" customWidth="1"/>
    <col min="44" max="44" width="10.7109375" style="0" customWidth="1"/>
    <col min="45" max="47" width="20.140625" style="0" hidden="1" customWidth="1"/>
    <col min="48" max="49" width="16.8515625" style="0" hidden="1" customWidth="1"/>
    <col min="50" max="51" width="19.421875" style="0" hidden="1" customWidth="1"/>
    <col min="52" max="52" width="16.8515625" style="0" hidden="1" customWidth="1"/>
    <col min="53" max="53" width="14.8515625" style="0" hidden="1" customWidth="1"/>
    <col min="54" max="54" width="19.421875" style="0" hidden="1" customWidth="1"/>
    <col min="55" max="55" width="16.8515625" style="0" hidden="1" customWidth="1"/>
    <col min="56" max="56" width="14.8515625" style="0" hidden="1" customWidth="1"/>
    <col min="57" max="57" width="51.7109375" style="0" customWidth="1"/>
  </cols>
  <sheetData>
    <row r="1" spans="1:74" ht="1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spans="2:72" ht="6.9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11" t="s">
        <v>14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R5" s="6"/>
      <c r="BE5" s="12" t="s">
        <v>15</v>
      </c>
      <c r="BS5" s="3" t="s">
        <v>6</v>
      </c>
    </row>
    <row r="6" spans="2:71" ht="36.9" customHeight="1">
      <c r="B6" s="6"/>
      <c r="D6" s="13" t="s">
        <v>16</v>
      </c>
      <c r="K6" s="14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R6" s="6"/>
      <c r="BE6" s="15"/>
      <c r="BS6" s="3" t="s">
        <v>6</v>
      </c>
    </row>
    <row r="7" spans="2:71" ht="12" customHeight="1">
      <c r="B7" s="6"/>
      <c r="D7" s="16" t="s">
        <v>18</v>
      </c>
      <c r="K7" s="17" t="s">
        <v>1</v>
      </c>
      <c r="AK7" s="16" t="s">
        <v>19</v>
      </c>
      <c r="AN7" s="17" t="s">
        <v>1</v>
      </c>
      <c r="AR7" s="6"/>
      <c r="BE7" s="15"/>
      <c r="BS7" s="3" t="s">
        <v>6</v>
      </c>
    </row>
    <row r="8" spans="2:71" ht="12" customHeight="1">
      <c r="B8" s="6"/>
      <c r="D8" s="16" t="s">
        <v>20</v>
      </c>
      <c r="K8" s="17" t="s">
        <v>21</v>
      </c>
      <c r="AK8" s="16" t="s">
        <v>22</v>
      </c>
      <c r="AN8" s="18" t="s">
        <v>27</v>
      </c>
      <c r="AR8" s="6"/>
      <c r="BE8" s="15"/>
      <c r="BS8" s="3" t="s">
        <v>6</v>
      </c>
    </row>
    <row r="9" spans="2:71" ht="14.4" customHeight="1">
      <c r="B9" s="6"/>
      <c r="AR9" s="6"/>
      <c r="BE9" s="15"/>
      <c r="BS9" s="3" t="s">
        <v>6</v>
      </c>
    </row>
    <row r="10" spans="2:71" ht="12" customHeight="1">
      <c r="B10" s="6"/>
      <c r="D10" s="16" t="s">
        <v>23</v>
      </c>
      <c r="AK10" s="16" t="s">
        <v>24</v>
      </c>
      <c r="AN10" s="17" t="s">
        <v>1</v>
      </c>
      <c r="AR10" s="6"/>
      <c r="BE10" s="15"/>
      <c r="BS10" s="3" t="s">
        <v>6</v>
      </c>
    </row>
    <row r="11" spans="2:71" ht="18.45" customHeight="1">
      <c r="B11" s="6"/>
      <c r="E11" s="17" t="s">
        <v>21</v>
      </c>
      <c r="AK11" s="16" t="s">
        <v>25</v>
      </c>
      <c r="AN11" s="17" t="s">
        <v>1</v>
      </c>
      <c r="AR11" s="6"/>
      <c r="BE11" s="15"/>
      <c r="BS11" s="3" t="s">
        <v>6</v>
      </c>
    </row>
    <row r="12" spans="2:71" ht="6.9" customHeight="1">
      <c r="B12" s="6"/>
      <c r="AR12" s="6"/>
      <c r="BE12" s="15"/>
      <c r="BS12" s="3" t="s">
        <v>6</v>
      </c>
    </row>
    <row r="13" spans="2:71" ht="12" customHeight="1">
      <c r="B13" s="6"/>
      <c r="D13" s="16" t="s">
        <v>26</v>
      </c>
      <c r="AK13" s="16" t="s">
        <v>24</v>
      </c>
      <c r="AN13" s="18" t="s">
        <v>27</v>
      </c>
      <c r="AR13" s="6"/>
      <c r="BE13" s="15"/>
      <c r="BS13" s="3" t="s">
        <v>6</v>
      </c>
    </row>
    <row r="14" spans="2:71" ht="15">
      <c r="B14" s="6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6" t="s">
        <v>25</v>
      </c>
      <c r="AN14" s="18" t="s">
        <v>27</v>
      </c>
      <c r="AR14" s="6"/>
      <c r="BE14" s="15"/>
      <c r="BS14" s="3" t="s">
        <v>6</v>
      </c>
    </row>
    <row r="15" spans="2:71" ht="6.9" customHeight="1">
      <c r="B15" s="6"/>
      <c r="AR15" s="6"/>
      <c r="BE15" s="15"/>
      <c r="BS15" s="3" t="s">
        <v>4</v>
      </c>
    </row>
    <row r="16" spans="2:71" ht="12" customHeight="1">
      <c r="B16" s="6"/>
      <c r="D16" s="16" t="s">
        <v>28</v>
      </c>
      <c r="AK16" s="16" t="s">
        <v>24</v>
      </c>
      <c r="AN16" s="17" t="s">
        <v>1</v>
      </c>
      <c r="AR16" s="6"/>
      <c r="BE16" s="15"/>
      <c r="BS16" s="3" t="s">
        <v>4</v>
      </c>
    </row>
    <row r="17" spans="2:71" ht="18.45" customHeight="1">
      <c r="B17" s="6"/>
      <c r="E17" s="17" t="s">
        <v>21</v>
      </c>
      <c r="AK17" s="16" t="s">
        <v>25</v>
      </c>
      <c r="AN17" s="17" t="s">
        <v>1</v>
      </c>
      <c r="AR17" s="6"/>
      <c r="BE17" s="15"/>
      <c r="BS17" s="3" t="s">
        <v>29</v>
      </c>
    </row>
    <row r="18" spans="2:71" ht="6.9" customHeight="1">
      <c r="B18" s="6"/>
      <c r="AR18" s="6"/>
      <c r="BE18" s="15"/>
      <c r="BS18" s="3" t="s">
        <v>6</v>
      </c>
    </row>
    <row r="19" spans="2:71" ht="12" customHeight="1">
      <c r="B19" s="6"/>
      <c r="D19" s="16" t="s">
        <v>30</v>
      </c>
      <c r="AK19" s="16" t="s">
        <v>24</v>
      </c>
      <c r="AN19" s="17" t="s">
        <v>1</v>
      </c>
      <c r="AR19" s="6"/>
      <c r="BE19" s="15"/>
      <c r="BS19" s="3" t="s">
        <v>6</v>
      </c>
    </row>
    <row r="20" spans="2:71" ht="18.45" customHeight="1">
      <c r="B20" s="6"/>
      <c r="E20" s="17" t="s">
        <v>21</v>
      </c>
      <c r="AK20" s="16" t="s">
        <v>25</v>
      </c>
      <c r="AN20" s="17" t="s">
        <v>1</v>
      </c>
      <c r="AR20" s="6"/>
      <c r="BE20" s="15"/>
      <c r="BS20" s="3" t="s">
        <v>29</v>
      </c>
    </row>
    <row r="21" spans="2:57" ht="6.9" customHeight="1">
      <c r="B21" s="6"/>
      <c r="AR21" s="6"/>
      <c r="BE21" s="15"/>
    </row>
    <row r="22" spans="2:57" ht="12" customHeight="1">
      <c r="B22" s="6"/>
      <c r="D22" s="16" t="s">
        <v>31</v>
      </c>
      <c r="AR22" s="6"/>
      <c r="BE22" s="15"/>
    </row>
    <row r="23" spans="2:57" ht="16.5" customHeight="1">
      <c r="B23" s="6"/>
      <c r="E23" s="21" t="s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R23" s="6"/>
      <c r="BE23" s="15"/>
    </row>
    <row r="24" spans="2:57" ht="6.9" customHeight="1">
      <c r="B24" s="6"/>
      <c r="AR24" s="6"/>
      <c r="BE24" s="15"/>
    </row>
    <row r="25" spans="2:57" ht="6.9" customHeight="1">
      <c r="B25" s="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6"/>
      <c r="BE25" s="15"/>
    </row>
    <row r="26" spans="2:57" s="23" customFormat="1" ht="25.95" customHeight="1">
      <c r="B26" s="24"/>
      <c r="D26" s="25" t="s">
        <v>32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8"/>
      <c r="AM26" s="28"/>
      <c r="AN26" s="28"/>
      <c r="AO26" s="28"/>
      <c r="AR26" s="24"/>
      <c r="BE26" s="15"/>
    </row>
    <row r="27" spans="2:57" s="23" customFormat="1" ht="6.9" customHeight="1">
      <c r="B27" s="24"/>
      <c r="AR27" s="24"/>
      <c r="BE27" s="15"/>
    </row>
    <row r="28" spans="2:57" s="23" customFormat="1" ht="15">
      <c r="B28" s="24"/>
      <c r="L28" s="29" t="s">
        <v>33</v>
      </c>
      <c r="M28" s="29"/>
      <c r="N28" s="29"/>
      <c r="O28" s="29"/>
      <c r="P28" s="29"/>
      <c r="W28" s="29" t="s">
        <v>34</v>
      </c>
      <c r="X28" s="29"/>
      <c r="Y28" s="29"/>
      <c r="Z28" s="29"/>
      <c r="AA28" s="29"/>
      <c r="AB28" s="29"/>
      <c r="AC28" s="29"/>
      <c r="AD28" s="29"/>
      <c r="AE28" s="29"/>
      <c r="AK28" s="29" t="s">
        <v>35</v>
      </c>
      <c r="AL28" s="29"/>
      <c r="AM28" s="29"/>
      <c r="AN28" s="29"/>
      <c r="AO28" s="29"/>
      <c r="AR28" s="24"/>
      <c r="BE28" s="15"/>
    </row>
    <row r="29" spans="2:57" s="30" customFormat="1" ht="14.4" customHeight="1">
      <c r="B29" s="31"/>
      <c r="D29" s="16" t="s">
        <v>36</v>
      </c>
      <c r="F29" s="16" t="s">
        <v>37</v>
      </c>
      <c r="L29" s="32">
        <v>0.21</v>
      </c>
      <c r="M29" s="33"/>
      <c r="N29" s="33"/>
      <c r="O29" s="33"/>
      <c r="P29" s="33"/>
      <c r="W29" s="34">
        <f>ROUND(AZ94,2)</f>
        <v>0</v>
      </c>
      <c r="X29" s="33"/>
      <c r="Y29" s="33"/>
      <c r="Z29" s="33"/>
      <c r="AA29" s="33"/>
      <c r="AB29" s="33"/>
      <c r="AC29" s="33"/>
      <c r="AD29" s="33"/>
      <c r="AE29" s="33"/>
      <c r="AK29" s="34">
        <f>ROUND(AV94,2)</f>
        <v>0</v>
      </c>
      <c r="AL29" s="33"/>
      <c r="AM29" s="33"/>
      <c r="AN29" s="33"/>
      <c r="AO29" s="33"/>
      <c r="AR29" s="31"/>
      <c r="BE29" s="35"/>
    </row>
    <row r="30" spans="2:57" s="30" customFormat="1" ht="14.4" customHeight="1">
      <c r="B30" s="31"/>
      <c r="F30" s="16" t="s">
        <v>38</v>
      </c>
      <c r="L30" s="32">
        <v>0.15</v>
      </c>
      <c r="M30" s="33"/>
      <c r="N30" s="33"/>
      <c r="O30" s="33"/>
      <c r="P30" s="33"/>
      <c r="W30" s="34">
        <f>ROUND(BA94,2)</f>
        <v>0</v>
      </c>
      <c r="X30" s="33"/>
      <c r="Y30" s="33"/>
      <c r="Z30" s="33"/>
      <c r="AA30" s="33"/>
      <c r="AB30" s="33"/>
      <c r="AC30" s="33"/>
      <c r="AD30" s="33"/>
      <c r="AE30" s="33"/>
      <c r="AK30" s="34">
        <f>ROUND(AW94,2)</f>
        <v>0</v>
      </c>
      <c r="AL30" s="33"/>
      <c r="AM30" s="33"/>
      <c r="AN30" s="33"/>
      <c r="AO30" s="33"/>
      <c r="AR30" s="31"/>
      <c r="BE30" s="35"/>
    </row>
    <row r="31" spans="2:57" s="30" customFormat="1" ht="14.4" customHeight="1" hidden="1">
      <c r="B31" s="31"/>
      <c r="F31" s="16" t="s">
        <v>39</v>
      </c>
      <c r="L31" s="32">
        <v>0.21</v>
      </c>
      <c r="M31" s="33"/>
      <c r="N31" s="33"/>
      <c r="O31" s="33"/>
      <c r="P31" s="33"/>
      <c r="W31" s="34">
        <f>ROUND(BB94,2)</f>
        <v>0</v>
      </c>
      <c r="X31" s="33"/>
      <c r="Y31" s="33"/>
      <c r="Z31" s="33"/>
      <c r="AA31" s="33"/>
      <c r="AB31" s="33"/>
      <c r="AC31" s="33"/>
      <c r="AD31" s="33"/>
      <c r="AE31" s="33"/>
      <c r="AK31" s="34">
        <v>0</v>
      </c>
      <c r="AL31" s="33"/>
      <c r="AM31" s="33"/>
      <c r="AN31" s="33"/>
      <c r="AO31" s="33"/>
      <c r="AR31" s="31"/>
      <c r="BE31" s="35"/>
    </row>
    <row r="32" spans="2:57" s="30" customFormat="1" ht="14.4" customHeight="1" hidden="1">
      <c r="B32" s="31"/>
      <c r="F32" s="16" t="s">
        <v>40</v>
      </c>
      <c r="L32" s="32">
        <v>0.15</v>
      </c>
      <c r="M32" s="33"/>
      <c r="N32" s="33"/>
      <c r="O32" s="33"/>
      <c r="P32" s="33"/>
      <c r="W32" s="34">
        <f>ROUND(BC94,2)</f>
        <v>0</v>
      </c>
      <c r="X32" s="33"/>
      <c r="Y32" s="33"/>
      <c r="Z32" s="33"/>
      <c r="AA32" s="33"/>
      <c r="AB32" s="33"/>
      <c r="AC32" s="33"/>
      <c r="AD32" s="33"/>
      <c r="AE32" s="33"/>
      <c r="AK32" s="34">
        <v>0</v>
      </c>
      <c r="AL32" s="33"/>
      <c r="AM32" s="33"/>
      <c r="AN32" s="33"/>
      <c r="AO32" s="33"/>
      <c r="AR32" s="31"/>
      <c r="BE32" s="35"/>
    </row>
    <row r="33" spans="2:57" s="30" customFormat="1" ht="14.4" customHeight="1" hidden="1">
      <c r="B33" s="31"/>
      <c r="F33" s="16" t="s">
        <v>41</v>
      </c>
      <c r="L33" s="32">
        <v>0</v>
      </c>
      <c r="M33" s="33"/>
      <c r="N33" s="33"/>
      <c r="O33" s="33"/>
      <c r="P33" s="33"/>
      <c r="W33" s="34">
        <f>ROUND(BD94,2)</f>
        <v>0</v>
      </c>
      <c r="X33" s="33"/>
      <c r="Y33" s="33"/>
      <c r="Z33" s="33"/>
      <c r="AA33" s="33"/>
      <c r="AB33" s="33"/>
      <c r="AC33" s="33"/>
      <c r="AD33" s="33"/>
      <c r="AE33" s="33"/>
      <c r="AK33" s="34">
        <v>0</v>
      </c>
      <c r="AL33" s="33"/>
      <c r="AM33" s="33"/>
      <c r="AN33" s="33"/>
      <c r="AO33" s="33"/>
      <c r="AR33" s="31"/>
      <c r="BE33" s="35"/>
    </row>
    <row r="34" spans="2:57" s="23" customFormat="1" ht="6.9" customHeight="1">
      <c r="B34" s="24"/>
      <c r="AR34" s="24"/>
      <c r="BE34" s="15"/>
    </row>
    <row r="35" spans="2:44" s="23" customFormat="1" ht="25.95" customHeight="1">
      <c r="B35" s="24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40" t="s">
        <v>44</v>
      </c>
      <c r="Y35" s="41"/>
      <c r="Z35" s="41"/>
      <c r="AA35" s="41"/>
      <c r="AB35" s="41"/>
      <c r="AC35" s="38"/>
      <c r="AD35" s="38"/>
      <c r="AE35" s="38"/>
      <c r="AF35" s="38"/>
      <c r="AG35" s="38"/>
      <c r="AH35" s="38"/>
      <c r="AI35" s="38"/>
      <c r="AJ35" s="38"/>
      <c r="AK35" s="42">
        <f>SUM(AK26:AK33)</f>
        <v>0</v>
      </c>
      <c r="AL35" s="41"/>
      <c r="AM35" s="41"/>
      <c r="AN35" s="41"/>
      <c r="AO35" s="43"/>
      <c r="AP35" s="36"/>
      <c r="AQ35" s="36"/>
      <c r="AR35" s="24"/>
    </row>
    <row r="36" spans="2:44" s="23" customFormat="1" ht="6.9" customHeight="1">
      <c r="B36" s="24"/>
      <c r="AR36" s="24"/>
    </row>
    <row r="37" spans="2:44" s="23" customFormat="1" ht="14.4" customHeight="1">
      <c r="B37" s="24"/>
      <c r="AR37" s="24"/>
    </row>
    <row r="38" spans="2:44" ht="14.4" customHeight="1">
      <c r="B38" s="6"/>
      <c r="AR38" s="6"/>
    </row>
    <row r="39" spans="2:44" ht="14.4" customHeight="1">
      <c r="B39" s="6"/>
      <c r="AR39" s="6"/>
    </row>
    <row r="40" spans="2:44" ht="14.4" customHeight="1">
      <c r="B40" s="6"/>
      <c r="AR40" s="6"/>
    </row>
    <row r="41" spans="2:44" ht="14.4" customHeight="1">
      <c r="B41" s="6"/>
      <c r="AR41" s="6"/>
    </row>
    <row r="42" spans="2:44" ht="14.4" customHeight="1">
      <c r="B42" s="6"/>
      <c r="AR42" s="6"/>
    </row>
    <row r="43" spans="2:44" ht="14.4" customHeight="1">
      <c r="B43" s="6"/>
      <c r="AR43" s="6"/>
    </row>
    <row r="44" spans="2:44" ht="14.4" customHeight="1">
      <c r="B44" s="6"/>
      <c r="AR44" s="6"/>
    </row>
    <row r="45" spans="2:44" ht="14.4" customHeight="1">
      <c r="B45" s="6"/>
      <c r="AR45" s="6"/>
    </row>
    <row r="46" spans="2:44" ht="14.4" customHeight="1">
      <c r="B46" s="6"/>
      <c r="AR46" s="6"/>
    </row>
    <row r="47" spans="2:44" ht="14.4" customHeight="1">
      <c r="B47" s="6"/>
      <c r="AR47" s="6"/>
    </row>
    <row r="48" spans="2:44" ht="14.4" customHeight="1">
      <c r="B48" s="6"/>
      <c r="AR48" s="6"/>
    </row>
    <row r="49" spans="2:44" s="23" customFormat="1" ht="14.4" customHeight="1">
      <c r="B49" s="24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46</v>
      </c>
      <c r="AI49" s="45"/>
      <c r="AJ49" s="45"/>
      <c r="AK49" s="45"/>
      <c r="AL49" s="45"/>
      <c r="AM49" s="45"/>
      <c r="AN49" s="45"/>
      <c r="AO49" s="45"/>
      <c r="AR49" s="24"/>
    </row>
    <row r="50" spans="2:44" ht="15">
      <c r="B50" s="6"/>
      <c r="AR50" s="6"/>
    </row>
    <row r="51" spans="2:44" ht="15">
      <c r="B51" s="6"/>
      <c r="AR51" s="6"/>
    </row>
    <row r="52" spans="2:44" ht="15">
      <c r="B52" s="6"/>
      <c r="AR52" s="6"/>
    </row>
    <row r="53" spans="2:44" ht="15">
      <c r="B53" s="6"/>
      <c r="AR53" s="6"/>
    </row>
    <row r="54" spans="2:44" ht="15">
      <c r="B54" s="6"/>
      <c r="AR54" s="6"/>
    </row>
    <row r="55" spans="2:44" ht="15">
      <c r="B55" s="6"/>
      <c r="AR55" s="6"/>
    </row>
    <row r="56" spans="2:44" ht="15">
      <c r="B56" s="6"/>
      <c r="AR56" s="6"/>
    </row>
    <row r="57" spans="2:44" ht="15">
      <c r="B57" s="6"/>
      <c r="AR57" s="6"/>
    </row>
    <row r="58" spans="2:44" ht="15">
      <c r="B58" s="6"/>
      <c r="AR58" s="6"/>
    </row>
    <row r="59" spans="2:44" ht="15">
      <c r="B59" s="6"/>
      <c r="AR59" s="6"/>
    </row>
    <row r="60" spans="2:44" s="23" customFormat="1" ht="15">
      <c r="B60" s="24"/>
      <c r="D60" s="46" t="s">
        <v>47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6" t="s">
        <v>48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6" t="s">
        <v>47</v>
      </c>
      <c r="AI60" s="26"/>
      <c r="AJ60" s="26"/>
      <c r="AK60" s="26"/>
      <c r="AL60" s="26"/>
      <c r="AM60" s="46" t="s">
        <v>48</v>
      </c>
      <c r="AN60" s="26"/>
      <c r="AO60" s="26"/>
      <c r="AR60" s="24"/>
    </row>
    <row r="61" spans="2:44" ht="15">
      <c r="B61" s="6"/>
      <c r="AR61" s="6"/>
    </row>
    <row r="62" spans="2:44" ht="15">
      <c r="B62" s="6"/>
      <c r="AR62" s="6"/>
    </row>
    <row r="63" spans="2:44" ht="15">
      <c r="B63" s="6"/>
      <c r="AR63" s="6"/>
    </row>
    <row r="64" spans="2:44" s="23" customFormat="1" ht="15">
      <c r="B64" s="24"/>
      <c r="D64" s="44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50</v>
      </c>
      <c r="AI64" s="45"/>
      <c r="AJ64" s="45"/>
      <c r="AK64" s="45"/>
      <c r="AL64" s="45"/>
      <c r="AM64" s="45"/>
      <c r="AN64" s="45"/>
      <c r="AO64" s="45"/>
      <c r="AR64" s="24"/>
    </row>
    <row r="65" spans="2:44" ht="15">
      <c r="B65" s="6"/>
      <c r="AR65" s="6"/>
    </row>
    <row r="66" spans="2:44" ht="15">
      <c r="B66" s="6"/>
      <c r="AR66" s="6"/>
    </row>
    <row r="67" spans="2:44" ht="15">
      <c r="B67" s="6"/>
      <c r="AR67" s="6"/>
    </row>
    <row r="68" spans="2:44" ht="15">
      <c r="B68" s="6"/>
      <c r="AR68" s="6"/>
    </row>
    <row r="69" spans="2:44" ht="15">
      <c r="B69" s="6"/>
      <c r="AR69" s="6"/>
    </row>
    <row r="70" spans="2:44" ht="15">
      <c r="B70" s="6"/>
      <c r="AR70" s="6"/>
    </row>
    <row r="71" spans="2:44" ht="15">
      <c r="B71" s="6"/>
      <c r="AR71" s="6"/>
    </row>
    <row r="72" spans="2:44" ht="15">
      <c r="B72" s="6"/>
      <c r="AR72" s="6"/>
    </row>
    <row r="73" spans="2:44" ht="15">
      <c r="B73" s="6"/>
      <c r="AR73" s="6"/>
    </row>
    <row r="74" spans="2:44" ht="15">
      <c r="B74" s="6"/>
      <c r="AR74" s="6"/>
    </row>
    <row r="75" spans="2:44" s="23" customFormat="1" ht="15">
      <c r="B75" s="24"/>
      <c r="D75" s="46" t="s">
        <v>47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6" t="s">
        <v>48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6" t="s">
        <v>47</v>
      </c>
      <c r="AI75" s="26"/>
      <c r="AJ75" s="26"/>
      <c r="AK75" s="26"/>
      <c r="AL75" s="26"/>
      <c r="AM75" s="46" t="s">
        <v>48</v>
      </c>
      <c r="AN75" s="26"/>
      <c r="AO75" s="26"/>
      <c r="AR75" s="24"/>
    </row>
    <row r="76" spans="2:44" s="23" customFormat="1" ht="15">
      <c r="B76" s="24"/>
      <c r="AR76" s="24"/>
    </row>
    <row r="77" spans="2:44" s="23" customFormat="1" ht="6.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24"/>
    </row>
    <row r="81" spans="2:44" s="23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24"/>
    </row>
    <row r="82" spans="2:44" s="23" customFormat="1" ht="24.9" customHeight="1">
      <c r="B82" s="24"/>
      <c r="C82" s="7" t="s">
        <v>51</v>
      </c>
      <c r="AR82" s="24"/>
    </row>
    <row r="83" spans="2:44" s="23" customFormat="1" ht="6.9" customHeight="1">
      <c r="B83" s="24"/>
      <c r="AR83" s="24"/>
    </row>
    <row r="84" spans="2:44" s="51" customFormat="1" ht="12" customHeight="1">
      <c r="B84" s="52"/>
      <c r="C84" s="16" t="s">
        <v>13</v>
      </c>
      <c r="L84" s="51" t="str">
        <f>K5</f>
        <v>5011011</v>
      </c>
      <c r="AR84" s="52"/>
    </row>
    <row r="85" spans="2:44" s="53" customFormat="1" ht="36.9" customHeight="1">
      <c r="B85" s="54"/>
      <c r="C85" s="55" t="s">
        <v>16</v>
      </c>
      <c r="L85" s="56" t="str">
        <f>K6</f>
        <v>Dačice - most přes Volfířský potok</v>
      </c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R85" s="54"/>
    </row>
    <row r="86" spans="2:44" s="23" customFormat="1" ht="6.9" customHeight="1">
      <c r="B86" s="24"/>
      <c r="AR86" s="24"/>
    </row>
    <row r="87" spans="2:44" s="23" customFormat="1" ht="12" customHeight="1">
      <c r="B87" s="24"/>
      <c r="C87" s="16" t="s">
        <v>20</v>
      </c>
      <c r="L87" s="58" t="str">
        <f>IF(K8="","",K8)</f>
        <v xml:space="preserve"> </v>
      </c>
      <c r="AI87" s="16" t="s">
        <v>22</v>
      </c>
      <c r="AM87" s="59" t="str">
        <f>IF(AN8="","",AN8)</f>
        <v>Vyplň údaj</v>
      </c>
      <c r="AN87" s="59"/>
      <c r="AR87" s="24"/>
    </row>
    <row r="88" spans="2:44" s="23" customFormat="1" ht="6.9" customHeight="1">
      <c r="B88" s="24"/>
      <c r="AR88" s="24"/>
    </row>
    <row r="89" spans="2:56" s="23" customFormat="1" ht="15.15" customHeight="1">
      <c r="B89" s="24"/>
      <c r="C89" s="16" t="s">
        <v>23</v>
      </c>
      <c r="L89" s="51" t="str">
        <f>IF(E11="","",E11)</f>
        <v xml:space="preserve"> </v>
      </c>
      <c r="AI89" s="16" t="s">
        <v>28</v>
      </c>
      <c r="AM89" s="60" t="str">
        <f>IF(E17="","",E17)</f>
        <v xml:space="preserve"> </v>
      </c>
      <c r="AN89" s="61"/>
      <c r="AO89" s="61"/>
      <c r="AP89" s="61"/>
      <c r="AR89" s="24"/>
      <c r="AS89" s="62" t="s">
        <v>52</v>
      </c>
      <c r="AT89" s="63"/>
      <c r="AU89" s="64"/>
      <c r="AV89" s="64"/>
      <c r="AW89" s="64"/>
      <c r="AX89" s="64"/>
      <c r="AY89" s="64"/>
      <c r="AZ89" s="64"/>
      <c r="BA89" s="64"/>
      <c r="BB89" s="64"/>
      <c r="BC89" s="64"/>
      <c r="BD89" s="65"/>
    </row>
    <row r="90" spans="2:56" s="23" customFormat="1" ht="15.15" customHeight="1">
      <c r="B90" s="24"/>
      <c r="C90" s="16" t="s">
        <v>26</v>
      </c>
      <c r="L90" s="51" t="str">
        <f>IF(E14="Vyplň údaj","",E14)</f>
        <v/>
      </c>
      <c r="AI90" s="16" t="s">
        <v>30</v>
      </c>
      <c r="AM90" s="60" t="str">
        <f>IF(E20="","",E20)</f>
        <v xml:space="preserve"> </v>
      </c>
      <c r="AN90" s="61"/>
      <c r="AO90" s="61"/>
      <c r="AP90" s="61"/>
      <c r="AR90" s="24"/>
      <c r="AS90" s="66"/>
      <c r="AT90" s="67"/>
      <c r="BD90" s="68"/>
    </row>
    <row r="91" spans="2:56" s="23" customFormat="1" ht="10.95" customHeight="1">
      <c r="B91" s="24"/>
      <c r="AR91" s="24"/>
      <c r="AS91" s="66"/>
      <c r="AT91" s="67"/>
      <c r="BD91" s="68"/>
    </row>
    <row r="92" spans="2:56" s="23" customFormat="1" ht="29.25" customHeight="1">
      <c r="B92" s="24"/>
      <c r="C92" s="69" t="s">
        <v>53</v>
      </c>
      <c r="D92" s="70"/>
      <c r="E92" s="70"/>
      <c r="F92" s="70"/>
      <c r="G92" s="70"/>
      <c r="H92" s="71"/>
      <c r="I92" s="72" t="s">
        <v>54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3" t="s">
        <v>55</v>
      </c>
      <c r="AH92" s="70"/>
      <c r="AI92" s="70"/>
      <c r="AJ92" s="70"/>
      <c r="AK92" s="70"/>
      <c r="AL92" s="70"/>
      <c r="AM92" s="70"/>
      <c r="AN92" s="72" t="s">
        <v>56</v>
      </c>
      <c r="AO92" s="70"/>
      <c r="AP92" s="74"/>
      <c r="AQ92" s="75" t="s">
        <v>57</v>
      </c>
      <c r="AR92" s="24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</row>
    <row r="93" spans="2:56" s="23" customFormat="1" ht="10.95" customHeight="1">
      <c r="B93" s="24"/>
      <c r="AR93" s="24"/>
      <c r="AS93" s="79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</row>
    <row r="94" spans="2:90" s="80" customFormat="1" ht="32.4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4">
        <f>ROUND(SUM(AG95:AG96),2)</f>
        <v>0</v>
      </c>
      <c r="AH94" s="84"/>
      <c r="AI94" s="84"/>
      <c r="AJ94" s="84"/>
      <c r="AK94" s="84"/>
      <c r="AL94" s="84"/>
      <c r="AM94" s="84"/>
      <c r="AN94" s="85">
        <f>SUM(AG94,AT94)</f>
        <v>0</v>
      </c>
      <c r="AO94" s="85"/>
      <c r="AP94" s="85"/>
      <c r="AQ94" s="86" t="s">
        <v>1</v>
      </c>
      <c r="AR94" s="81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105" customFormat="1" ht="16.5" customHeight="1">
      <c r="A95" s="93" t="s">
        <v>76</v>
      </c>
      <c r="B95" s="94"/>
      <c r="C95" s="95"/>
      <c r="D95" s="96" t="s">
        <v>77</v>
      </c>
      <c r="E95" s="96"/>
      <c r="F95" s="96"/>
      <c r="G95" s="96"/>
      <c r="H95" s="96"/>
      <c r="I95" s="97"/>
      <c r="J95" s="96" t="s">
        <v>78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'[1]SO 001 - Demolice'!J30</f>
        <v>0</v>
      </c>
      <c r="AH95" s="99"/>
      <c r="AI95" s="99"/>
      <c r="AJ95" s="99"/>
      <c r="AK95" s="99"/>
      <c r="AL95" s="99"/>
      <c r="AM95" s="99"/>
      <c r="AN95" s="98">
        <f>SUM(AG95,AT95)</f>
        <v>0</v>
      </c>
      <c r="AO95" s="99"/>
      <c r="AP95" s="99"/>
      <c r="AQ95" s="100" t="s">
        <v>79</v>
      </c>
      <c r="AR95" s="94"/>
      <c r="AS95" s="101">
        <v>0</v>
      </c>
      <c r="AT95" s="102">
        <f>ROUND(SUM(AV95:AW95),2)</f>
        <v>0</v>
      </c>
      <c r="AU95" s="103">
        <f>'[1]SO 001 - Demolice'!P120</f>
        <v>0</v>
      </c>
      <c r="AV95" s="102">
        <f>'[1]SO 001 - Demolice'!J33</f>
        <v>0</v>
      </c>
      <c r="AW95" s="102">
        <f>'[1]SO 001 - Demolice'!J34</f>
        <v>0</v>
      </c>
      <c r="AX95" s="102">
        <f>'[1]SO 001 - Demolice'!J35</f>
        <v>0</v>
      </c>
      <c r="AY95" s="102">
        <f>'[1]SO 001 - Demolice'!J36</f>
        <v>0</v>
      </c>
      <c r="AZ95" s="102">
        <f>'[1]SO 001 - Demolice'!F33</f>
        <v>0</v>
      </c>
      <c r="BA95" s="102">
        <f>'[1]SO 001 - Demolice'!F34</f>
        <v>0</v>
      </c>
      <c r="BB95" s="102">
        <f>'[1]SO 001 - Demolice'!F35</f>
        <v>0</v>
      </c>
      <c r="BC95" s="102">
        <f>'[1]SO 001 - Demolice'!F36</f>
        <v>0</v>
      </c>
      <c r="BD95" s="104">
        <f>'[1]SO 001 - Demolice'!F37</f>
        <v>0</v>
      </c>
      <c r="BT95" s="106" t="s">
        <v>80</v>
      </c>
      <c r="BV95" s="106" t="s">
        <v>74</v>
      </c>
      <c r="BW95" s="106" t="s">
        <v>81</v>
      </c>
      <c r="BX95" s="106" t="s">
        <v>5</v>
      </c>
      <c r="CL95" s="106" t="s">
        <v>1</v>
      </c>
      <c r="CM95" s="106" t="s">
        <v>82</v>
      </c>
    </row>
    <row r="96" spans="1:91" s="105" customFormat="1" ht="16.5" customHeight="1">
      <c r="A96" s="93" t="s">
        <v>76</v>
      </c>
      <c r="B96" s="94"/>
      <c r="C96" s="95"/>
      <c r="D96" s="96" t="s">
        <v>83</v>
      </c>
      <c r="E96" s="96"/>
      <c r="F96" s="96"/>
      <c r="G96" s="96"/>
      <c r="H96" s="96"/>
      <c r="I96" s="97"/>
      <c r="J96" s="96" t="s">
        <v>84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8">
        <f>'[1]SO 201 - Most'!J30</f>
        <v>0</v>
      </c>
      <c r="AH96" s="99"/>
      <c r="AI96" s="99"/>
      <c r="AJ96" s="99"/>
      <c r="AK96" s="99"/>
      <c r="AL96" s="99"/>
      <c r="AM96" s="99"/>
      <c r="AN96" s="98">
        <f>SUM(AG96,AT96)</f>
        <v>0</v>
      </c>
      <c r="AO96" s="99"/>
      <c r="AP96" s="99"/>
      <c r="AQ96" s="100" t="s">
        <v>79</v>
      </c>
      <c r="AR96" s="94"/>
      <c r="AS96" s="107">
        <v>0</v>
      </c>
      <c r="AT96" s="108">
        <f>ROUND(SUM(AV96:AW96),2)</f>
        <v>0</v>
      </c>
      <c r="AU96" s="109">
        <f>'[1]SO 201 - Most'!P129</f>
        <v>0</v>
      </c>
      <c r="AV96" s="108">
        <f>'[1]SO 201 - Most'!J33</f>
        <v>0</v>
      </c>
      <c r="AW96" s="108">
        <f>'[1]SO 201 - Most'!J34</f>
        <v>0</v>
      </c>
      <c r="AX96" s="108">
        <f>'[1]SO 201 - Most'!J35</f>
        <v>0</v>
      </c>
      <c r="AY96" s="108">
        <f>'[1]SO 201 - Most'!J36</f>
        <v>0</v>
      </c>
      <c r="AZ96" s="108">
        <f>'[1]SO 201 - Most'!F33</f>
        <v>0</v>
      </c>
      <c r="BA96" s="108">
        <f>'[1]SO 201 - Most'!F34</f>
        <v>0</v>
      </c>
      <c r="BB96" s="108">
        <f>'[1]SO 201 - Most'!F35</f>
        <v>0</v>
      </c>
      <c r="BC96" s="108">
        <f>'[1]SO 201 - Most'!F36</f>
        <v>0</v>
      </c>
      <c r="BD96" s="110">
        <f>'[1]SO 201 - Most'!F37</f>
        <v>0</v>
      </c>
      <c r="BT96" s="106" t="s">
        <v>80</v>
      </c>
      <c r="BV96" s="106" t="s">
        <v>74</v>
      </c>
      <c r="BW96" s="106" t="s">
        <v>85</v>
      </c>
      <c r="BX96" s="106" t="s">
        <v>5</v>
      </c>
      <c r="CL96" s="106" t="s">
        <v>1</v>
      </c>
      <c r="CM96" s="106" t="s">
        <v>82</v>
      </c>
    </row>
    <row r="97" spans="2:44" s="23" customFormat="1" ht="30" customHeight="1">
      <c r="B97" s="24"/>
      <c r="AR97" s="24"/>
    </row>
    <row r="98" spans="2:44" s="23" customFormat="1" ht="6.9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24"/>
    </row>
  </sheetData>
  <sheetProtection algorithmName="SHA-512" hashValue="qENcFX5MycdOruEHYVOEsEL3GOeSsJZ8Ka6q427YXdYKvVRphjYvoEDevuckJ0C90pUeajrXORNmyK5vd6eAXw==" saltValue="1Phws79Koc5eh3WqAxd/4A==" spinCount="100000" sheet="1" objects="1" scenarios="1"/>
  <mergeCells count="46">
    <mergeCell ref="D96:H96"/>
    <mergeCell ref="J96:AF96"/>
    <mergeCell ref="AG96:AM96"/>
    <mergeCell ref="AN96:AP96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</mergeCells>
  <hyperlinks>
    <hyperlink ref="A95" location="'SO 001 - Demolice'!C2" display="/"/>
    <hyperlink ref="A96" location="'SO 201 - Most'!C2" display="/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119A-D6E8-4C03-A1F9-ADEAA46E7C04}">
  <dimension ref="B2:BM144"/>
  <sheetViews>
    <sheetView showGridLines="0" workbookViewId="0" topLeftCell="A118">
      <selection activeCell="X122" sqref="X122"/>
    </sheetView>
  </sheetViews>
  <sheetFormatPr defaultColWidth="9.140625" defaultRowHeight="15"/>
  <cols>
    <col min="1" max="1" width="6.421875" style="0" customWidth="1"/>
    <col min="2" max="2" width="0.85546875" style="0" customWidth="1"/>
    <col min="3" max="4" width="3.28125" style="0" customWidth="1"/>
    <col min="5" max="5" width="13.28125" style="0" customWidth="1"/>
    <col min="6" max="6" width="39.57421875" style="0" customWidth="1"/>
    <col min="7" max="7" width="5.7109375" style="0" customWidth="1"/>
    <col min="8" max="8" width="10.8515625" style="0" customWidth="1"/>
    <col min="9" max="9" width="12.28125" style="0" customWidth="1"/>
    <col min="10" max="10" width="17.28125" style="0" customWidth="1"/>
    <col min="11" max="11" width="5.421875" style="0" hidden="1" customWidth="1"/>
    <col min="12" max="12" width="7.28125" style="0" customWidth="1"/>
    <col min="13" max="13" width="8.421875" style="0" hidden="1" customWidth="1"/>
    <col min="15" max="20" width="11.00390625" style="0" hidden="1" customWidth="1"/>
    <col min="21" max="21" width="12.7109375" style="0" hidden="1" customWidth="1"/>
    <col min="22" max="22" width="9.57421875" style="0" customWidth="1"/>
    <col min="23" max="23" width="12.7109375" style="0" customWidth="1"/>
    <col min="24" max="24" width="9.57421875" style="0" customWidth="1"/>
    <col min="25" max="25" width="11.7109375" style="0" customWidth="1"/>
    <col min="26" max="26" width="8.57421875" style="0" customWidth="1"/>
    <col min="27" max="27" width="11.7109375" style="0" customWidth="1"/>
    <col min="28" max="28" width="12.7109375" style="0" customWidth="1"/>
    <col min="29" max="29" width="8.57421875" style="0" customWidth="1"/>
    <col min="30" max="30" width="11.7109375" style="0" customWidth="1"/>
    <col min="31" max="31" width="12.7109375" style="0" customWidth="1"/>
  </cols>
  <sheetData>
    <row r="2" spans="12:46" ht="36.9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81</v>
      </c>
    </row>
    <row r="3" spans="2:46" ht="6.9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" customHeight="1">
      <c r="B4" s="6"/>
      <c r="D4" s="7" t="s">
        <v>86</v>
      </c>
      <c r="L4" s="6"/>
      <c r="M4" s="111" t="s">
        <v>10</v>
      </c>
      <c r="AT4" s="3" t="s">
        <v>4</v>
      </c>
    </row>
    <row r="5" spans="2:12" ht="6.9" customHeight="1">
      <c r="B5" s="6"/>
      <c r="L5" s="6"/>
    </row>
    <row r="6" spans="2:12" ht="12" customHeight="1">
      <c r="B6" s="6"/>
      <c r="D6" s="16" t="s">
        <v>16</v>
      </c>
      <c r="L6" s="6"/>
    </row>
    <row r="7" spans="2:12" ht="16.5" customHeight="1">
      <c r="B7" s="6"/>
      <c r="E7" s="112" t="str">
        <f>'[1]Rekapitulace stavby'!K6</f>
        <v>Dačice - most přes Volfířský potok</v>
      </c>
      <c r="F7" s="113"/>
      <c r="G7" s="113"/>
      <c r="H7" s="113"/>
      <c r="L7" s="6"/>
    </row>
    <row r="8" spans="2:12" s="23" customFormat="1" ht="12" customHeight="1">
      <c r="B8" s="24"/>
      <c r="D8" s="16" t="s">
        <v>87</v>
      </c>
      <c r="L8" s="24"/>
    </row>
    <row r="9" spans="2:12" s="23" customFormat="1" ht="16.5" customHeight="1">
      <c r="B9" s="24"/>
      <c r="E9" s="56" t="s">
        <v>88</v>
      </c>
      <c r="F9" s="114"/>
      <c r="G9" s="114"/>
      <c r="H9" s="114"/>
      <c r="L9" s="24"/>
    </row>
    <row r="10" spans="2:12" s="23" customFormat="1" ht="15">
      <c r="B10" s="24"/>
      <c r="L10" s="24"/>
    </row>
    <row r="11" spans="2:12" s="23" customFormat="1" ht="12" customHeight="1">
      <c r="B11" s="24"/>
      <c r="D11" s="16" t="s">
        <v>18</v>
      </c>
      <c r="F11" s="17" t="s">
        <v>1</v>
      </c>
      <c r="I11" s="16" t="s">
        <v>19</v>
      </c>
      <c r="J11" s="17" t="s">
        <v>1</v>
      </c>
      <c r="L11" s="24"/>
    </row>
    <row r="12" spans="2:12" s="23" customFormat="1" ht="12" customHeight="1">
      <c r="B12" s="24"/>
      <c r="D12" s="16" t="s">
        <v>20</v>
      </c>
      <c r="F12" s="17" t="s">
        <v>21</v>
      </c>
      <c r="I12" s="16" t="s">
        <v>22</v>
      </c>
      <c r="J12" s="115">
        <f>'[1]Rekapitulace stavby'!AN8</f>
        <v>44580</v>
      </c>
      <c r="L12" s="24"/>
    </row>
    <row r="13" spans="2:12" s="23" customFormat="1" ht="10.95" customHeight="1">
      <c r="B13" s="24"/>
      <c r="L13" s="24"/>
    </row>
    <row r="14" spans="2:12" s="23" customFormat="1" ht="12" customHeight="1">
      <c r="B14" s="24"/>
      <c r="D14" s="16" t="s">
        <v>23</v>
      </c>
      <c r="I14" s="16" t="s">
        <v>24</v>
      </c>
      <c r="J14" s="17" t="str">
        <f>IF('[1]Rekapitulace stavby'!AN10="","",'[1]Rekapitulace stavby'!AN10)</f>
        <v/>
      </c>
      <c r="L14" s="24"/>
    </row>
    <row r="15" spans="2:12" s="23" customFormat="1" ht="18" customHeight="1">
      <c r="B15" s="24"/>
      <c r="E15" s="17" t="str">
        <f>IF('[1]Rekapitulace stavby'!E11="","",'[1]Rekapitulace stavby'!E11)</f>
        <v xml:space="preserve"> </v>
      </c>
      <c r="I15" s="16" t="s">
        <v>25</v>
      </c>
      <c r="J15" s="17" t="str">
        <f>IF('[1]Rekapitulace stavby'!AN11="","",'[1]Rekapitulace stavby'!AN11)</f>
        <v/>
      </c>
      <c r="L15" s="24"/>
    </row>
    <row r="16" spans="2:12" s="23" customFormat="1" ht="6.9" customHeight="1">
      <c r="B16" s="24"/>
      <c r="L16" s="24"/>
    </row>
    <row r="17" spans="2:12" s="23" customFormat="1" ht="12" customHeight="1">
      <c r="B17" s="24"/>
      <c r="D17" s="16" t="s">
        <v>26</v>
      </c>
      <c r="I17" s="16" t="s">
        <v>24</v>
      </c>
      <c r="J17" s="116" t="str">
        <f>'[1]Rekapitulace stavby'!AN13</f>
        <v>Vyplň údaj</v>
      </c>
      <c r="L17" s="24"/>
    </row>
    <row r="18" spans="2:12" s="23" customFormat="1" ht="18" customHeight="1">
      <c r="B18" s="24"/>
      <c r="E18" s="19" t="str">
        <f>'[1]Rekapitulace stavby'!E14</f>
        <v>Vyplň údaj</v>
      </c>
      <c r="F18" s="11"/>
      <c r="G18" s="11"/>
      <c r="H18" s="11"/>
      <c r="I18" s="16" t="s">
        <v>25</v>
      </c>
      <c r="J18" s="116" t="str">
        <f>'[1]Rekapitulace stavby'!AN14</f>
        <v>Vyplň údaj</v>
      </c>
      <c r="L18" s="24"/>
    </row>
    <row r="19" spans="2:12" s="23" customFormat="1" ht="6.9" customHeight="1">
      <c r="B19" s="24"/>
      <c r="L19" s="24"/>
    </row>
    <row r="20" spans="2:12" s="23" customFormat="1" ht="12" customHeight="1">
      <c r="B20" s="24"/>
      <c r="D20" s="16" t="s">
        <v>28</v>
      </c>
      <c r="I20" s="16" t="s">
        <v>24</v>
      </c>
      <c r="J20" s="17" t="str">
        <f>IF('[1]Rekapitulace stavby'!AN16="","",'[1]Rekapitulace stavby'!AN16)</f>
        <v/>
      </c>
      <c r="L20" s="24"/>
    </row>
    <row r="21" spans="2:12" s="23" customFormat="1" ht="18" customHeight="1">
      <c r="B21" s="24"/>
      <c r="E21" s="17" t="str">
        <f>IF('[1]Rekapitulace stavby'!E17="","",'[1]Rekapitulace stavby'!E17)</f>
        <v xml:space="preserve"> </v>
      </c>
      <c r="I21" s="16" t="s">
        <v>25</v>
      </c>
      <c r="J21" s="17" t="str">
        <f>IF('[1]Rekapitulace stavby'!AN17="","",'[1]Rekapitulace stavby'!AN17)</f>
        <v/>
      </c>
      <c r="L21" s="24"/>
    </row>
    <row r="22" spans="2:12" s="23" customFormat="1" ht="6.9" customHeight="1">
      <c r="B22" s="24"/>
      <c r="L22" s="24"/>
    </row>
    <row r="23" spans="2:12" s="23" customFormat="1" ht="12" customHeight="1">
      <c r="B23" s="24"/>
      <c r="D23" s="16" t="s">
        <v>30</v>
      </c>
      <c r="I23" s="16" t="s">
        <v>24</v>
      </c>
      <c r="J23" s="17" t="str">
        <f>IF('[1]Rekapitulace stavby'!AN19="","",'[1]Rekapitulace stavby'!AN19)</f>
        <v/>
      </c>
      <c r="L23" s="24"/>
    </row>
    <row r="24" spans="2:12" s="23" customFormat="1" ht="18" customHeight="1">
      <c r="B24" s="24"/>
      <c r="E24" s="17" t="str">
        <f>IF('[1]Rekapitulace stavby'!E20="","",'[1]Rekapitulace stavby'!E20)</f>
        <v xml:space="preserve"> </v>
      </c>
      <c r="I24" s="16" t="s">
        <v>25</v>
      </c>
      <c r="J24" s="17" t="str">
        <f>IF('[1]Rekapitulace stavby'!AN20="","",'[1]Rekapitulace stavby'!AN20)</f>
        <v/>
      </c>
      <c r="L24" s="24"/>
    </row>
    <row r="25" spans="2:12" s="23" customFormat="1" ht="6.9" customHeight="1">
      <c r="B25" s="24"/>
      <c r="L25" s="24"/>
    </row>
    <row r="26" spans="2:12" s="23" customFormat="1" ht="12" customHeight="1">
      <c r="B26" s="24"/>
      <c r="D26" s="16" t="s">
        <v>31</v>
      </c>
      <c r="L26" s="24"/>
    </row>
    <row r="27" spans="2:12" s="118" customFormat="1" ht="16.5" customHeight="1">
      <c r="B27" s="119"/>
      <c r="E27" s="21" t="s">
        <v>1</v>
      </c>
      <c r="F27" s="21"/>
      <c r="G27" s="21"/>
      <c r="H27" s="21"/>
      <c r="L27" s="119"/>
    </row>
    <row r="28" spans="2:12" s="23" customFormat="1" ht="6.9" customHeight="1">
      <c r="B28" s="24"/>
      <c r="L28" s="24"/>
    </row>
    <row r="29" spans="2:12" s="23" customFormat="1" ht="6.9" customHeight="1">
      <c r="B29" s="24"/>
      <c r="D29" s="64"/>
      <c r="E29" s="64"/>
      <c r="F29" s="64"/>
      <c r="G29" s="64"/>
      <c r="H29" s="64"/>
      <c r="I29" s="64"/>
      <c r="J29" s="64"/>
      <c r="K29" s="64"/>
      <c r="L29" s="24"/>
    </row>
    <row r="30" spans="2:12" s="23" customFormat="1" ht="25.35" customHeight="1">
      <c r="B30" s="24"/>
      <c r="D30" s="120" t="s">
        <v>32</v>
      </c>
      <c r="J30" s="121">
        <f>ROUND(J120,2)</f>
        <v>0</v>
      </c>
      <c r="L30" s="24"/>
    </row>
    <row r="31" spans="2:12" s="23" customFormat="1" ht="6.9" customHeight="1">
      <c r="B31" s="24"/>
      <c r="D31" s="64"/>
      <c r="E31" s="64"/>
      <c r="F31" s="64"/>
      <c r="G31" s="64"/>
      <c r="H31" s="64"/>
      <c r="I31" s="64"/>
      <c r="J31" s="64"/>
      <c r="K31" s="64"/>
      <c r="L31" s="24"/>
    </row>
    <row r="32" spans="2:12" s="23" customFormat="1" ht="14.4" customHeight="1">
      <c r="B32" s="24"/>
      <c r="F32" s="122" t="s">
        <v>34</v>
      </c>
      <c r="I32" s="122" t="s">
        <v>33</v>
      </c>
      <c r="J32" s="122" t="s">
        <v>35</v>
      </c>
      <c r="L32" s="24"/>
    </row>
    <row r="33" spans="2:12" s="23" customFormat="1" ht="14.4" customHeight="1">
      <c r="B33" s="24"/>
      <c r="D33" s="123" t="s">
        <v>36</v>
      </c>
      <c r="E33" s="16" t="s">
        <v>37</v>
      </c>
      <c r="F33" s="124">
        <f>ROUND((SUM(BE120:BE143)),2)</f>
        <v>0</v>
      </c>
      <c r="I33" s="125">
        <v>0.21</v>
      </c>
      <c r="J33" s="124">
        <f>ROUND(((SUM(BE120:BE143))*I33),2)</f>
        <v>0</v>
      </c>
      <c r="L33" s="24"/>
    </row>
    <row r="34" spans="2:12" s="23" customFormat="1" ht="14.4" customHeight="1">
      <c r="B34" s="24"/>
      <c r="E34" s="16" t="s">
        <v>38</v>
      </c>
      <c r="F34" s="124">
        <f>ROUND((SUM(BF120:BF143)),2)</f>
        <v>0</v>
      </c>
      <c r="I34" s="125">
        <v>0.15</v>
      </c>
      <c r="J34" s="124">
        <f>ROUND(((SUM(BF120:BF143))*I34),2)</f>
        <v>0</v>
      </c>
      <c r="L34" s="24"/>
    </row>
    <row r="35" spans="2:12" s="23" customFormat="1" ht="14.4" customHeight="1" hidden="1">
      <c r="B35" s="24"/>
      <c r="E35" s="16" t="s">
        <v>39</v>
      </c>
      <c r="F35" s="124">
        <f>ROUND((SUM(BG120:BG143)),2)</f>
        <v>0</v>
      </c>
      <c r="I35" s="125">
        <v>0.21</v>
      </c>
      <c r="J35" s="124">
        <f>0</f>
        <v>0</v>
      </c>
      <c r="L35" s="24"/>
    </row>
    <row r="36" spans="2:12" s="23" customFormat="1" ht="14.4" customHeight="1" hidden="1">
      <c r="B36" s="24"/>
      <c r="E36" s="16" t="s">
        <v>40</v>
      </c>
      <c r="F36" s="124">
        <f>ROUND((SUM(BH120:BH143)),2)</f>
        <v>0</v>
      </c>
      <c r="I36" s="125">
        <v>0.15</v>
      </c>
      <c r="J36" s="124">
        <f>0</f>
        <v>0</v>
      </c>
      <c r="L36" s="24"/>
    </row>
    <row r="37" spans="2:12" s="23" customFormat="1" ht="14.4" customHeight="1" hidden="1">
      <c r="B37" s="24"/>
      <c r="E37" s="16" t="s">
        <v>41</v>
      </c>
      <c r="F37" s="124">
        <f>ROUND((SUM(BI120:BI143)),2)</f>
        <v>0</v>
      </c>
      <c r="I37" s="125">
        <v>0</v>
      </c>
      <c r="J37" s="124">
        <f>0</f>
        <v>0</v>
      </c>
      <c r="L37" s="24"/>
    </row>
    <row r="38" spans="2:12" s="23" customFormat="1" ht="6.9" customHeight="1">
      <c r="B38" s="24"/>
      <c r="L38" s="24"/>
    </row>
    <row r="39" spans="2:12" s="23" customFormat="1" ht="25.35" customHeight="1">
      <c r="B39" s="24"/>
      <c r="C39" s="126"/>
      <c r="D39" s="127" t="s">
        <v>42</v>
      </c>
      <c r="E39" s="71"/>
      <c r="F39" s="71"/>
      <c r="G39" s="128" t="s">
        <v>43</v>
      </c>
      <c r="H39" s="129" t="s">
        <v>44</v>
      </c>
      <c r="I39" s="71"/>
      <c r="J39" s="130">
        <f>SUM(J30:J37)</f>
        <v>0</v>
      </c>
      <c r="K39" s="131"/>
      <c r="L39" s="24"/>
    </row>
    <row r="40" spans="2:12" s="23" customFormat="1" ht="14.4" customHeight="1">
      <c r="B40" s="24"/>
      <c r="L40" s="24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3" customFormat="1" ht="14.4" customHeight="1">
      <c r="B50" s="24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24"/>
    </row>
    <row r="51" spans="2:12" ht="15">
      <c r="B51" s="6"/>
      <c r="L51" s="6"/>
    </row>
    <row r="52" spans="2:12" ht="15">
      <c r="B52" s="6"/>
      <c r="L52" s="6"/>
    </row>
    <row r="53" spans="2:12" ht="15">
      <c r="B53" s="6"/>
      <c r="L53" s="6"/>
    </row>
    <row r="54" spans="2:12" ht="15">
      <c r="B54" s="6"/>
      <c r="L54" s="6"/>
    </row>
    <row r="55" spans="2:12" ht="15">
      <c r="B55" s="6"/>
      <c r="L55" s="6"/>
    </row>
    <row r="56" spans="2:12" ht="15">
      <c r="B56" s="6"/>
      <c r="L56" s="6"/>
    </row>
    <row r="57" spans="2:12" ht="15">
      <c r="B57" s="6"/>
      <c r="L57" s="6"/>
    </row>
    <row r="58" spans="2:12" ht="15">
      <c r="B58" s="6"/>
      <c r="L58" s="6"/>
    </row>
    <row r="59" spans="2:12" ht="15">
      <c r="B59" s="6"/>
      <c r="L59" s="6"/>
    </row>
    <row r="60" spans="2:12" ht="15">
      <c r="B60" s="6"/>
      <c r="L60" s="6"/>
    </row>
    <row r="61" spans="2:12" s="23" customFormat="1" ht="15">
      <c r="B61" s="24"/>
      <c r="D61" s="46" t="s">
        <v>47</v>
      </c>
      <c r="E61" s="26"/>
      <c r="F61" s="132" t="s">
        <v>48</v>
      </c>
      <c r="G61" s="46" t="s">
        <v>47</v>
      </c>
      <c r="H61" s="26"/>
      <c r="I61" s="26"/>
      <c r="J61" s="133" t="s">
        <v>48</v>
      </c>
      <c r="K61" s="26"/>
      <c r="L61" s="24"/>
    </row>
    <row r="62" spans="2:12" ht="15">
      <c r="B62" s="6"/>
      <c r="L62" s="6"/>
    </row>
    <row r="63" spans="2:12" ht="15">
      <c r="B63" s="6"/>
      <c r="L63" s="6"/>
    </row>
    <row r="64" spans="2:12" ht="15">
      <c r="B64" s="6"/>
      <c r="L64" s="6"/>
    </row>
    <row r="65" spans="2:12" s="23" customFormat="1" ht="15">
      <c r="B65" s="24"/>
      <c r="D65" s="44" t="s">
        <v>49</v>
      </c>
      <c r="E65" s="45"/>
      <c r="F65" s="45"/>
      <c r="G65" s="44" t="s">
        <v>50</v>
      </c>
      <c r="H65" s="45"/>
      <c r="I65" s="45"/>
      <c r="J65" s="45"/>
      <c r="K65" s="45"/>
      <c r="L65" s="24"/>
    </row>
    <row r="66" spans="2:12" ht="15">
      <c r="B66" s="6"/>
      <c r="L66" s="6"/>
    </row>
    <row r="67" spans="2:12" ht="15">
      <c r="B67" s="6"/>
      <c r="L67" s="6"/>
    </row>
    <row r="68" spans="2:12" ht="15">
      <c r="B68" s="6"/>
      <c r="L68" s="6"/>
    </row>
    <row r="69" spans="2:12" ht="15">
      <c r="B69" s="6"/>
      <c r="L69" s="6"/>
    </row>
    <row r="70" spans="2:12" ht="15">
      <c r="B70" s="6"/>
      <c r="L70" s="6"/>
    </row>
    <row r="71" spans="2:12" ht="15">
      <c r="B71" s="6"/>
      <c r="L71" s="6"/>
    </row>
    <row r="72" spans="2:12" ht="15">
      <c r="B72" s="6"/>
      <c r="L72" s="6"/>
    </row>
    <row r="73" spans="2:12" ht="15">
      <c r="B73" s="6"/>
      <c r="L73" s="6"/>
    </row>
    <row r="74" spans="2:12" ht="15">
      <c r="B74" s="6"/>
      <c r="L74" s="6"/>
    </row>
    <row r="75" spans="2:12" ht="15">
      <c r="B75" s="6"/>
      <c r="L75" s="6"/>
    </row>
    <row r="76" spans="2:12" s="23" customFormat="1" ht="15">
      <c r="B76" s="24"/>
      <c r="D76" s="46" t="s">
        <v>47</v>
      </c>
      <c r="E76" s="26"/>
      <c r="F76" s="132" t="s">
        <v>48</v>
      </c>
      <c r="G76" s="46" t="s">
        <v>47</v>
      </c>
      <c r="H76" s="26"/>
      <c r="I76" s="26"/>
      <c r="J76" s="133" t="s">
        <v>48</v>
      </c>
      <c r="K76" s="26"/>
      <c r="L76" s="24"/>
    </row>
    <row r="77" spans="2:12" s="23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24"/>
    </row>
    <row r="81" spans="2:12" s="23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24"/>
    </row>
    <row r="82" spans="2:12" s="23" customFormat="1" ht="24.9" customHeight="1">
      <c r="B82" s="24"/>
      <c r="C82" s="7" t="s">
        <v>89</v>
      </c>
      <c r="L82" s="24"/>
    </row>
    <row r="83" spans="2:12" s="23" customFormat="1" ht="6.9" customHeight="1">
      <c r="B83" s="24"/>
      <c r="L83" s="24"/>
    </row>
    <row r="84" spans="2:12" s="23" customFormat="1" ht="12" customHeight="1">
      <c r="B84" s="24"/>
      <c r="C84" s="16" t="s">
        <v>16</v>
      </c>
      <c r="L84" s="24"/>
    </row>
    <row r="85" spans="2:12" s="23" customFormat="1" ht="16.5" customHeight="1">
      <c r="B85" s="24"/>
      <c r="E85" s="112" t="str">
        <f>E7</f>
        <v>Dačice - most přes Volfířský potok</v>
      </c>
      <c r="F85" s="113"/>
      <c r="G85" s="113"/>
      <c r="H85" s="113"/>
      <c r="L85" s="24"/>
    </row>
    <row r="86" spans="2:12" s="23" customFormat="1" ht="12" customHeight="1">
      <c r="B86" s="24"/>
      <c r="C86" s="16" t="s">
        <v>87</v>
      </c>
      <c r="L86" s="24"/>
    </row>
    <row r="87" spans="2:12" s="23" customFormat="1" ht="16.5" customHeight="1">
      <c r="B87" s="24"/>
      <c r="E87" s="56" t="str">
        <f>E9</f>
        <v>SO 001 - Demolice</v>
      </c>
      <c r="F87" s="114"/>
      <c r="G87" s="114"/>
      <c r="H87" s="114"/>
      <c r="L87" s="24"/>
    </row>
    <row r="88" spans="2:12" s="23" customFormat="1" ht="6.9" customHeight="1">
      <c r="B88" s="24"/>
      <c r="L88" s="24"/>
    </row>
    <row r="89" spans="2:12" s="23" customFormat="1" ht="12" customHeight="1">
      <c r="B89" s="24"/>
      <c r="C89" s="16" t="s">
        <v>20</v>
      </c>
      <c r="F89" s="17" t="str">
        <f>F12</f>
        <v xml:space="preserve"> </v>
      </c>
      <c r="I89" s="16" t="s">
        <v>22</v>
      </c>
      <c r="J89" s="115">
        <f>IF(J12="","",J12)</f>
        <v>44580</v>
      </c>
      <c r="L89" s="24"/>
    </row>
    <row r="90" spans="2:12" s="23" customFormat="1" ht="6.9" customHeight="1">
      <c r="B90" s="24"/>
      <c r="L90" s="24"/>
    </row>
    <row r="91" spans="2:12" s="23" customFormat="1" ht="15.15" customHeight="1">
      <c r="B91" s="24"/>
      <c r="C91" s="16" t="s">
        <v>23</v>
      </c>
      <c r="F91" s="17" t="str">
        <f>E15</f>
        <v xml:space="preserve"> </v>
      </c>
      <c r="I91" s="16" t="s">
        <v>28</v>
      </c>
      <c r="J91" s="134" t="str">
        <f>E21</f>
        <v xml:space="preserve"> </v>
      </c>
      <c r="L91" s="24"/>
    </row>
    <row r="92" spans="2:12" s="23" customFormat="1" ht="15.15" customHeight="1">
      <c r="B92" s="24"/>
      <c r="C92" s="16" t="s">
        <v>26</v>
      </c>
      <c r="F92" s="17" t="str">
        <f>IF(E18="","",E18)</f>
        <v>Vyplň údaj</v>
      </c>
      <c r="I92" s="16" t="s">
        <v>30</v>
      </c>
      <c r="J92" s="134" t="str">
        <f>E24</f>
        <v xml:space="preserve"> </v>
      </c>
      <c r="L92" s="24"/>
    </row>
    <row r="93" spans="2:12" s="23" customFormat="1" ht="10.35" customHeight="1">
      <c r="B93" s="24"/>
      <c r="L93" s="24"/>
    </row>
    <row r="94" spans="2:12" s="23" customFormat="1" ht="29.25" customHeight="1">
      <c r="B94" s="24"/>
      <c r="C94" s="135" t="s">
        <v>90</v>
      </c>
      <c r="D94" s="126"/>
      <c r="E94" s="126"/>
      <c r="F94" s="126"/>
      <c r="G94" s="126"/>
      <c r="H94" s="126"/>
      <c r="I94" s="126"/>
      <c r="J94" s="136" t="s">
        <v>91</v>
      </c>
      <c r="K94" s="126"/>
      <c r="L94" s="24"/>
    </row>
    <row r="95" spans="2:12" s="23" customFormat="1" ht="10.35" customHeight="1">
      <c r="B95" s="24"/>
      <c r="L95" s="24"/>
    </row>
    <row r="96" spans="2:47" s="23" customFormat="1" ht="22.95" customHeight="1">
      <c r="B96" s="24"/>
      <c r="C96" s="137" t="s">
        <v>92</v>
      </c>
      <c r="J96" s="121">
        <f>J120</f>
        <v>0</v>
      </c>
      <c r="L96" s="24"/>
      <c r="AU96" s="3" t="s">
        <v>93</v>
      </c>
    </row>
    <row r="97" spans="2:12" s="138" customFormat="1" ht="24.9" customHeight="1">
      <c r="B97" s="139"/>
      <c r="D97" s="140" t="s">
        <v>94</v>
      </c>
      <c r="E97" s="141"/>
      <c r="F97" s="141"/>
      <c r="G97" s="141"/>
      <c r="H97" s="141"/>
      <c r="I97" s="141"/>
      <c r="J97" s="142">
        <f>J121</f>
        <v>0</v>
      </c>
      <c r="L97" s="139"/>
    </row>
    <row r="98" spans="2:12" s="143" customFormat="1" ht="19.95" customHeight="1">
      <c r="B98" s="144"/>
      <c r="D98" s="145" t="s">
        <v>95</v>
      </c>
      <c r="E98" s="146"/>
      <c r="F98" s="146"/>
      <c r="G98" s="146"/>
      <c r="H98" s="146"/>
      <c r="I98" s="146"/>
      <c r="J98" s="147">
        <f>J122</f>
        <v>0</v>
      </c>
      <c r="L98" s="144"/>
    </row>
    <row r="99" spans="2:12" s="143" customFormat="1" ht="19.95" customHeight="1">
      <c r="B99" s="144"/>
      <c r="D99" s="145" t="s">
        <v>96</v>
      </c>
      <c r="E99" s="146"/>
      <c r="F99" s="146"/>
      <c r="G99" s="146"/>
      <c r="H99" s="146"/>
      <c r="I99" s="146"/>
      <c r="J99" s="147">
        <f>J128</f>
        <v>0</v>
      </c>
      <c r="L99" s="144"/>
    </row>
    <row r="100" spans="2:12" s="143" customFormat="1" ht="19.95" customHeight="1">
      <c r="B100" s="144"/>
      <c r="D100" s="145" t="s">
        <v>97</v>
      </c>
      <c r="E100" s="146"/>
      <c r="F100" s="146"/>
      <c r="G100" s="146"/>
      <c r="H100" s="146"/>
      <c r="I100" s="146"/>
      <c r="J100" s="147">
        <f>J136</f>
        <v>0</v>
      </c>
      <c r="L100" s="144"/>
    </row>
    <row r="101" spans="2:12" s="23" customFormat="1" ht="21.75" customHeight="1">
      <c r="B101" s="24"/>
      <c r="L101" s="24"/>
    </row>
    <row r="102" spans="2:12" s="23" customFormat="1" ht="6.9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24"/>
    </row>
    <row r="106" spans="2:12" s="23" customFormat="1" ht="6.9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24"/>
    </row>
    <row r="107" spans="2:12" s="23" customFormat="1" ht="24.9" customHeight="1">
      <c r="B107" s="24"/>
      <c r="C107" s="7" t="s">
        <v>98</v>
      </c>
      <c r="L107" s="24"/>
    </row>
    <row r="108" spans="2:12" s="23" customFormat="1" ht="6.9" customHeight="1">
      <c r="B108" s="24"/>
      <c r="L108" s="24"/>
    </row>
    <row r="109" spans="2:12" s="23" customFormat="1" ht="12" customHeight="1">
      <c r="B109" s="24"/>
      <c r="C109" s="16" t="s">
        <v>16</v>
      </c>
      <c r="L109" s="24"/>
    </row>
    <row r="110" spans="2:12" s="23" customFormat="1" ht="16.5" customHeight="1">
      <c r="B110" s="24"/>
      <c r="E110" s="112" t="str">
        <f>E7</f>
        <v>Dačice - most přes Volfířský potok</v>
      </c>
      <c r="F110" s="113"/>
      <c r="G110" s="113"/>
      <c r="H110" s="113"/>
      <c r="L110" s="24"/>
    </row>
    <row r="111" spans="2:12" s="23" customFormat="1" ht="12" customHeight="1">
      <c r="B111" s="24"/>
      <c r="C111" s="16" t="s">
        <v>87</v>
      </c>
      <c r="L111" s="24"/>
    </row>
    <row r="112" spans="2:12" s="23" customFormat="1" ht="16.5" customHeight="1">
      <c r="B112" s="24"/>
      <c r="E112" s="56" t="str">
        <f>E9</f>
        <v>SO 001 - Demolice</v>
      </c>
      <c r="F112" s="114"/>
      <c r="G112" s="114"/>
      <c r="H112" s="114"/>
      <c r="L112" s="24"/>
    </row>
    <row r="113" spans="2:12" s="23" customFormat="1" ht="6.9" customHeight="1">
      <c r="B113" s="24"/>
      <c r="L113" s="24"/>
    </row>
    <row r="114" spans="2:12" s="23" customFormat="1" ht="12" customHeight="1">
      <c r="B114" s="24"/>
      <c r="C114" s="16" t="s">
        <v>20</v>
      </c>
      <c r="F114" s="17" t="str">
        <f>F12</f>
        <v xml:space="preserve"> </v>
      </c>
      <c r="I114" s="16" t="s">
        <v>22</v>
      </c>
      <c r="J114" s="115">
        <f>IF(J12="","",J12)</f>
        <v>44580</v>
      </c>
      <c r="L114" s="24"/>
    </row>
    <row r="115" spans="2:12" s="23" customFormat="1" ht="6.9" customHeight="1">
      <c r="B115" s="24"/>
      <c r="L115" s="24"/>
    </row>
    <row r="116" spans="2:12" s="23" customFormat="1" ht="15.15" customHeight="1">
      <c r="B116" s="24"/>
      <c r="C116" s="16" t="s">
        <v>23</v>
      </c>
      <c r="F116" s="17" t="str">
        <f>E15</f>
        <v xml:space="preserve"> </v>
      </c>
      <c r="I116" s="16" t="s">
        <v>28</v>
      </c>
      <c r="J116" s="134" t="str">
        <f>E21</f>
        <v xml:space="preserve"> </v>
      </c>
      <c r="L116" s="24"/>
    </row>
    <row r="117" spans="2:12" s="23" customFormat="1" ht="15.15" customHeight="1">
      <c r="B117" s="24"/>
      <c r="C117" s="16" t="s">
        <v>26</v>
      </c>
      <c r="F117" s="17" t="str">
        <f>IF(E18="","",E18)</f>
        <v>Vyplň údaj</v>
      </c>
      <c r="I117" s="16" t="s">
        <v>30</v>
      </c>
      <c r="J117" s="134" t="str">
        <f>E24</f>
        <v xml:space="preserve"> </v>
      </c>
      <c r="L117" s="24"/>
    </row>
    <row r="118" spans="2:12" s="23" customFormat="1" ht="10.35" customHeight="1">
      <c r="B118" s="24"/>
      <c r="L118" s="24"/>
    </row>
    <row r="119" spans="2:20" s="148" customFormat="1" ht="29.25" customHeight="1">
      <c r="B119" s="149"/>
      <c r="C119" s="150" t="s">
        <v>99</v>
      </c>
      <c r="D119" s="151" t="s">
        <v>57</v>
      </c>
      <c r="E119" s="151" t="s">
        <v>53</v>
      </c>
      <c r="F119" s="151" t="s">
        <v>54</v>
      </c>
      <c r="G119" s="151" t="s">
        <v>100</v>
      </c>
      <c r="H119" s="151" t="s">
        <v>101</v>
      </c>
      <c r="I119" s="151" t="s">
        <v>102</v>
      </c>
      <c r="J119" s="152" t="s">
        <v>91</v>
      </c>
      <c r="K119" s="153" t="s">
        <v>103</v>
      </c>
      <c r="L119" s="149"/>
      <c r="M119" s="76" t="s">
        <v>1</v>
      </c>
      <c r="N119" s="77" t="s">
        <v>36</v>
      </c>
      <c r="O119" s="77" t="s">
        <v>104</v>
      </c>
      <c r="P119" s="77" t="s">
        <v>105</v>
      </c>
      <c r="Q119" s="77" t="s">
        <v>106</v>
      </c>
      <c r="R119" s="77" t="s">
        <v>107</v>
      </c>
      <c r="S119" s="77" t="s">
        <v>108</v>
      </c>
      <c r="T119" s="78" t="s">
        <v>109</v>
      </c>
    </row>
    <row r="120" spans="2:63" s="23" customFormat="1" ht="22.95" customHeight="1">
      <c r="B120" s="24"/>
      <c r="C120" s="82" t="s">
        <v>110</v>
      </c>
      <c r="J120" s="154">
        <f>BK120</f>
        <v>0</v>
      </c>
      <c r="L120" s="24"/>
      <c r="M120" s="79"/>
      <c r="N120" s="64"/>
      <c r="O120" s="64"/>
      <c r="P120" s="155">
        <f>P121</f>
        <v>0</v>
      </c>
      <c r="Q120" s="64"/>
      <c r="R120" s="155">
        <f>R121</f>
        <v>5.18801143</v>
      </c>
      <c r="S120" s="64"/>
      <c r="T120" s="156">
        <f>T121</f>
        <v>136.85021999999998</v>
      </c>
      <c r="AT120" s="3" t="s">
        <v>71</v>
      </c>
      <c r="AU120" s="3" t="s">
        <v>93</v>
      </c>
      <c r="BK120" s="157">
        <f>BK121</f>
        <v>0</v>
      </c>
    </row>
    <row r="121" spans="2:63" s="158" customFormat="1" ht="25.95" customHeight="1">
      <c r="B121" s="159"/>
      <c r="D121" s="160" t="s">
        <v>71</v>
      </c>
      <c r="E121" s="161" t="s">
        <v>111</v>
      </c>
      <c r="F121" s="161" t="s">
        <v>112</v>
      </c>
      <c r="I121" s="162"/>
      <c r="J121" s="163">
        <f>BK121</f>
        <v>0</v>
      </c>
      <c r="L121" s="159"/>
      <c r="M121" s="164"/>
      <c r="P121" s="165">
        <f>P122+P128+P136</f>
        <v>0</v>
      </c>
      <c r="R121" s="165">
        <f>R122+R128+R136</f>
        <v>5.18801143</v>
      </c>
      <c r="T121" s="166">
        <f>T122+T128+T136</f>
        <v>136.85021999999998</v>
      </c>
      <c r="AR121" s="160" t="s">
        <v>80</v>
      </c>
      <c r="AT121" s="167" t="s">
        <v>71</v>
      </c>
      <c r="AU121" s="167" t="s">
        <v>72</v>
      </c>
      <c r="AY121" s="160" t="s">
        <v>113</v>
      </c>
      <c r="BK121" s="168">
        <f>BK122+BK128+BK136</f>
        <v>0</v>
      </c>
    </row>
    <row r="122" spans="2:63" s="158" customFormat="1" ht="22.95" customHeight="1">
      <c r="B122" s="159"/>
      <c r="D122" s="160" t="s">
        <v>71</v>
      </c>
      <c r="E122" s="169" t="s">
        <v>80</v>
      </c>
      <c r="F122" s="169" t="s">
        <v>114</v>
      </c>
      <c r="I122" s="162"/>
      <c r="J122" s="170">
        <f>BK122</f>
        <v>0</v>
      </c>
      <c r="L122" s="159"/>
      <c r="M122" s="164"/>
      <c r="P122" s="165">
        <f>SUM(P123:P127)</f>
        <v>0</v>
      </c>
      <c r="R122" s="165">
        <f>SUM(R123:R127)</f>
        <v>0</v>
      </c>
      <c r="T122" s="166">
        <f>SUM(T123:T127)</f>
        <v>34.2228</v>
      </c>
      <c r="AR122" s="160" t="s">
        <v>80</v>
      </c>
      <c r="AT122" s="167" t="s">
        <v>71</v>
      </c>
      <c r="AU122" s="167" t="s">
        <v>80</v>
      </c>
      <c r="AY122" s="160" t="s">
        <v>113</v>
      </c>
      <c r="BK122" s="168">
        <f>SUM(BK123:BK127)</f>
        <v>0</v>
      </c>
    </row>
    <row r="123" spans="2:65" s="23" customFormat="1" ht="24.15" customHeight="1">
      <c r="B123" s="24"/>
      <c r="C123" s="171" t="s">
        <v>80</v>
      </c>
      <c r="D123" s="171" t="s">
        <v>115</v>
      </c>
      <c r="E123" s="172" t="s">
        <v>116</v>
      </c>
      <c r="F123" s="173" t="s">
        <v>117</v>
      </c>
      <c r="G123" s="174" t="s">
        <v>118</v>
      </c>
      <c r="H123" s="175">
        <v>1</v>
      </c>
      <c r="I123" s="176"/>
      <c r="J123" s="177">
        <f>ROUND(I123*H123,2)</f>
        <v>0</v>
      </c>
      <c r="K123" s="178"/>
      <c r="L123" s="24"/>
      <c r="M123" s="179" t="s">
        <v>1</v>
      </c>
      <c r="N123" s="180" t="s">
        <v>37</v>
      </c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183" t="s">
        <v>119</v>
      </c>
      <c r="AT123" s="183" t="s">
        <v>115</v>
      </c>
      <c r="AU123" s="183" t="s">
        <v>82</v>
      </c>
      <c r="AY123" s="3" t="s">
        <v>113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3" t="s">
        <v>80</v>
      </c>
      <c r="BK123" s="184">
        <f>ROUND(I123*H123,2)</f>
        <v>0</v>
      </c>
      <c r="BL123" s="3" t="s">
        <v>119</v>
      </c>
      <c r="BM123" s="183" t="s">
        <v>120</v>
      </c>
    </row>
    <row r="124" spans="2:65" s="23" customFormat="1" ht="24.15" customHeight="1">
      <c r="B124" s="24"/>
      <c r="C124" s="171" t="s">
        <v>82</v>
      </c>
      <c r="D124" s="171" t="s">
        <v>115</v>
      </c>
      <c r="E124" s="172" t="s">
        <v>121</v>
      </c>
      <c r="F124" s="173" t="s">
        <v>122</v>
      </c>
      <c r="G124" s="174" t="s">
        <v>118</v>
      </c>
      <c r="H124" s="175">
        <v>1</v>
      </c>
      <c r="I124" s="176"/>
      <c r="J124" s="177">
        <f>ROUND(I124*H124,2)</f>
        <v>0</v>
      </c>
      <c r="K124" s="178"/>
      <c r="L124" s="24"/>
      <c r="M124" s="179" t="s">
        <v>1</v>
      </c>
      <c r="N124" s="180" t="s">
        <v>37</v>
      </c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AR124" s="183" t="s">
        <v>119</v>
      </c>
      <c r="AT124" s="183" t="s">
        <v>115</v>
      </c>
      <c r="AU124" s="183" t="s">
        <v>82</v>
      </c>
      <c r="AY124" s="3" t="s">
        <v>113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3" t="s">
        <v>80</v>
      </c>
      <c r="BK124" s="184">
        <f>ROUND(I124*H124,2)</f>
        <v>0</v>
      </c>
      <c r="BL124" s="3" t="s">
        <v>119</v>
      </c>
      <c r="BM124" s="183" t="s">
        <v>123</v>
      </c>
    </row>
    <row r="125" spans="2:65" s="23" customFormat="1" ht="24.15" customHeight="1">
      <c r="B125" s="24"/>
      <c r="C125" s="171" t="s">
        <v>124</v>
      </c>
      <c r="D125" s="171" t="s">
        <v>115</v>
      </c>
      <c r="E125" s="172" t="s">
        <v>125</v>
      </c>
      <c r="F125" s="173" t="s">
        <v>126</v>
      </c>
      <c r="G125" s="174" t="s">
        <v>118</v>
      </c>
      <c r="H125" s="175">
        <v>1</v>
      </c>
      <c r="I125" s="176"/>
      <c r="J125" s="177">
        <f>ROUND(I125*H125,2)</f>
        <v>0</v>
      </c>
      <c r="K125" s="178"/>
      <c r="L125" s="24"/>
      <c r="M125" s="179" t="s">
        <v>1</v>
      </c>
      <c r="N125" s="180" t="s">
        <v>37</v>
      </c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83" t="s">
        <v>119</v>
      </c>
      <c r="AT125" s="183" t="s">
        <v>115</v>
      </c>
      <c r="AU125" s="183" t="s">
        <v>82</v>
      </c>
      <c r="AY125" s="3" t="s">
        <v>113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3" t="s">
        <v>80</v>
      </c>
      <c r="BK125" s="184">
        <f>ROUND(I125*H125,2)</f>
        <v>0</v>
      </c>
      <c r="BL125" s="3" t="s">
        <v>119</v>
      </c>
      <c r="BM125" s="183" t="s">
        <v>127</v>
      </c>
    </row>
    <row r="126" spans="2:65" s="23" customFormat="1" ht="24.15" customHeight="1">
      <c r="B126" s="24"/>
      <c r="C126" s="171" t="s">
        <v>119</v>
      </c>
      <c r="D126" s="171" t="s">
        <v>115</v>
      </c>
      <c r="E126" s="172" t="s">
        <v>128</v>
      </c>
      <c r="F126" s="173" t="s">
        <v>129</v>
      </c>
      <c r="G126" s="174" t="s">
        <v>130</v>
      </c>
      <c r="H126" s="175">
        <v>108.3</v>
      </c>
      <c r="I126" s="176"/>
      <c r="J126" s="177">
        <f>ROUND(I126*H126,2)</f>
        <v>0</v>
      </c>
      <c r="K126" s="178"/>
      <c r="L126" s="24"/>
      <c r="M126" s="179" t="s">
        <v>1</v>
      </c>
      <c r="N126" s="180" t="s">
        <v>37</v>
      </c>
      <c r="P126" s="181">
        <f>O126*H126</f>
        <v>0</v>
      </c>
      <c r="Q126" s="181">
        <v>0</v>
      </c>
      <c r="R126" s="181">
        <f>Q126*H126</f>
        <v>0</v>
      </c>
      <c r="S126" s="181">
        <v>0.316</v>
      </c>
      <c r="T126" s="182">
        <f>S126*H126</f>
        <v>34.2228</v>
      </c>
      <c r="AR126" s="183" t="s">
        <v>119</v>
      </c>
      <c r="AT126" s="183" t="s">
        <v>115</v>
      </c>
      <c r="AU126" s="183" t="s">
        <v>82</v>
      </c>
      <c r="AY126" s="3" t="s">
        <v>113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3" t="s">
        <v>80</v>
      </c>
      <c r="BK126" s="184">
        <f>ROUND(I126*H126,2)</f>
        <v>0</v>
      </c>
      <c r="BL126" s="3" t="s">
        <v>119</v>
      </c>
      <c r="BM126" s="183" t="s">
        <v>131</v>
      </c>
    </row>
    <row r="127" spans="2:51" s="185" customFormat="1" ht="10.2">
      <c r="B127" s="186"/>
      <c r="D127" s="187" t="s">
        <v>132</v>
      </c>
      <c r="E127" s="188" t="s">
        <v>1</v>
      </c>
      <c r="F127" s="189" t="s">
        <v>133</v>
      </c>
      <c r="H127" s="190">
        <v>108.3</v>
      </c>
      <c r="I127" s="191"/>
      <c r="L127" s="186"/>
      <c r="M127" s="192"/>
      <c r="T127" s="193"/>
      <c r="AT127" s="188" t="s">
        <v>132</v>
      </c>
      <c r="AU127" s="188" t="s">
        <v>82</v>
      </c>
      <c r="AV127" s="185" t="s">
        <v>82</v>
      </c>
      <c r="AW127" s="185" t="s">
        <v>29</v>
      </c>
      <c r="AX127" s="185" t="s">
        <v>80</v>
      </c>
      <c r="AY127" s="188" t="s">
        <v>113</v>
      </c>
    </row>
    <row r="128" spans="2:63" s="158" customFormat="1" ht="22.95" customHeight="1">
      <c r="B128" s="159"/>
      <c r="D128" s="160" t="s">
        <v>71</v>
      </c>
      <c r="E128" s="169" t="s">
        <v>134</v>
      </c>
      <c r="F128" s="169" t="s">
        <v>135</v>
      </c>
      <c r="I128" s="162"/>
      <c r="J128" s="170">
        <f>BK128</f>
        <v>0</v>
      </c>
      <c r="L128" s="159"/>
      <c r="M128" s="164"/>
      <c r="P128" s="165">
        <f>SUM(P129:P135)</f>
        <v>0</v>
      </c>
      <c r="R128" s="165">
        <f>SUM(R129:R135)</f>
        <v>5.18801143</v>
      </c>
      <c r="T128" s="166">
        <f>SUM(T129:T135)</f>
        <v>102.62741999999999</v>
      </c>
      <c r="AR128" s="160" t="s">
        <v>80</v>
      </c>
      <c r="AT128" s="167" t="s">
        <v>71</v>
      </c>
      <c r="AU128" s="167" t="s">
        <v>80</v>
      </c>
      <c r="AY128" s="160" t="s">
        <v>113</v>
      </c>
      <c r="BK128" s="168">
        <f>SUM(BK129:BK135)</f>
        <v>0</v>
      </c>
    </row>
    <row r="129" spans="2:65" s="23" customFormat="1" ht="16.5" customHeight="1">
      <c r="B129" s="24"/>
      <c r="C129" s="171" t="s">
        <v>136</v>
      </c>
      <c r="D129" s="171" t="s">
        <v>115</v>
      </c>
      <c r="E129" s="172" t="s">
        <v>137</v>
      </c>
      <c r="F129" s="173" t="s">
        <v>138</v>
      </c>
      <c r="G129" s="174" t="s">
        <v>139</v>
      </c>
      <c r="H129" s="175">
        <v>22.329</v>
      </c>
      <c r="I129" s="176"/>
      <c r="J129" s="177">
        <f>ROUND(I129*H129,2)</f>
        <v>0</v>
      </c>
      <c r="K129" s="178"/>
      <c r="L129" s="24"/>
      <c r="M129" s="179" t="s">
        <v>1</v>
      </c>
      <c r="N129" s="180" t="s">
        <v>37</v>
      </c>
      <c r="P129" s="181">
        <f>O129*H129</f>
        <v>0</v>
      </c>
      <c r="Q129" s="181">
        <v>0.12171</v>
      </c>
      <c r="R129" s="181">
        <f>Q129*H129</f>
        <v>2.71766259</v>
      </c>
      <c r="S129" s="181">
        <v>2.4</v>
      </c>
      <c r="T129" s="182">
        <f>S129*H129</f>
        <v>53.5896</v>
      </c>
      <c r="AR129" s="183" t="s">
        <v>119</v>
      </c>
      <c r="AT129" s="183" t="s">
        <v>115</v>
      </c>
      <c r="AU129" s="183" t="s">
        <v>82</v>
      </c>
      <c r="AY129" s="3" t="s">
        <v>113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3" t="s">
        <v>80</v>
      </c>
      <c r="BK129" s="184">
        <f>ROUND(I129*H129,2)</f>
        <v>0</v>
      </c>
      <c r="BL129" s="3" t="s">
        <v>119</v>
      </c>
      <c r="BM129" s="183" t="s">
        <v>140</v>
      </c>
    </row>
    <row r="130" spans="2:51" s="185" customFormat="1" ht="10.2">
      <c r="B130" s="186"/>
      <c r="D130" s="187" t="s">
        <v>132</v>
      </c>
      <c r="E130" s="188" t="s">
        <v>1</v>
      </c>
      <c r="F130" s="189" t="s">
        <v>141</v>
      </c>
      <c r="H130" s="190">
        <v>22.329</v>
      </c>
      <c r="I130" s="191"/>
      <c r="L130" s="186"/>
      <c r="M130" s="192"/>
      <c r="T130" s="193"/>
      <c r="AT130" s="188" t="s">
        <v>132</v>
      </c>
      <c r="AU130" s="188" t="s">
        <v>82</v>
      </c>
      <c r="AV130" s="185" t="s">
        <v>82</v>
      </c>
      <c r="AW130" s="185" t="s">
        <v>29</v>
      </c>
      <c r="AX130" s="185" t="s">
        <v>80</v>
      </c>
      <c r="AY130" s="188" t="s">
        <v>113</v>
      </c>
    </row>
    <row r="131" spans="2:65" s="23" customFormat="1" ht="16.5" customHeight="1">
      <c r="B131" s="24"/>
      <c r="C131" s="171" t="s">
        <v>142</v>
      </c>
      <c r="D131" s="171" t="s">
        <v>115</v>
      </c>
      <c r="E131" s="172" t="s">
        <v>143</v>
      </c>
      <c r="F131" s="173" t="s">
        <v>144</v>
      </c>
      <c r="G131" s="174" t="s">
        <v>139</v>
      </c>
      <c r="H131" s="175">
        <v>20.284</v>
      </c>
      <c r="I131" s="176"/>
      <c r="J131" s="177">
        <f>ROUND(I131*H131,2)</f>
        <v>0</v>
      </c>
      <c r="K131" s="178"/>
      <c r="L131" s="24"/>
      <c r="M131" s="179" t="s">
        <v>1</v>
      </c>
      <c r="N131" s="180" t="s">
        <v>37</v>
      </c>
      <c r="P131" s="181">
        <f>O131*H131</f>
        <v>0</v>
      </c>
      <c r="Q131" s="181">
        <v>0.12171</v>
      </c>
      <c r="R131" s="181">
        <f>Q131*H131</f>
        <v>2.46876564</v>
      </c>
      <c r="S131" s="181">
        <v>2.4</v>
      </c>
      <c r="T131" s="182">
        <f>S131*H131</f>
        <v>48.681599999999996</v>
      </c>
      <c r="AR131" s="183" t="s">
        <v>119</v>
      </c>
      <c r="AT131" s="183" t="s">
        <v>115</v>
      </c>
      <c r="AU131" s="183" t="s">
        <v>82</v>
      </c>
      <c r="AY131" s="3" t="s">
        <v>113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3" t="s">
        <v>80</v>
      </c>
      <c r="BK131" s="184">
        <f>ROUND(I131*H131,2)</f>
        <v>0</v>
      </c>
      <c r="BL131" s="3" t="s">
        <v>119</v>
      </c>
      <c r="BM131" s="183" t="s">
        <v>145</v>
      </c>
    </row>
    <row r="132" spans="2:51" s="185" customFormat="1" ht="20.4">
      <c r="B132" s="186"/>
      <c r="D132" s="187" t="s">
        <v>132</v>
      </c>
      <c r="E132" s="188" t="s">
        <v>1</v>
      </c>
      <c r="F132" s="189" t="s">
        <v>146</v>
      </c>
      <c r="H132" s="190">
        <v>3.067</v>
      </c>
      <c r="I132" s="191"/>
      <c r="L132" s="186"/>
      <c r="M132" s="192"/>
      <c r="T132" s="193"/>
      <c r="AT132" s="188" t="s">
        <v>132</v>
      </c>
      <c r="AU132" s="188" t="s">
        <v>82</v>
      </c>
      <c r="AV132" s="185" t="s">
        <v>82</v>
      </c>
      <c r="AW132" s="185" t="s">
        <v>29</v>
      </c>
      <c r="AX132" s="185" t="s">
        <v>72</v>
      </c>
      <c r="AY132" s="188" t="s">
        <v>113</v>
      </c>
    </row>
    <row r="133" spans="2:51" s="185" customFormat="1" ht="20.4">
      <c r="B133" s="186"/>
      <c r="D133" s="187" t="s">
        <v>132</v>
      </c>
      <c r="E133" s="188" t="s">
        <v>1</v>
      </c>
      <c r="F133" s="189" t="s">
        <v>147</v>
      </c>
      <c r="H133" s="190">
        <v>17.217</v>
      </c>
      <c r="I133" s="191"/>
      <c r="L133" s="186"/>
      <c r="M133" s="192"/>
      <c r="T133" s="193"/>
      <c r="AT133" s="188" t="s">
        <v>132</v>
      </c>
      <c r="AU133" s="188" t="s">
        <v>82</v>
      </c>
      <c r="AV133" s="185" t="s">
        <v>82</v>
      </c>
      <c r="AW133" s="185" t="s">
        <v>29</v>
      </c>
      <c r="AX133" s="185" t="s">
        <v>72</v>
      </c>
      <c r="AY133" s="188" t="s">
        <v>113</v>
      </c>
    </row>
    <row r="134" spans="2:65" s="23" customFormat="1" ht="16.5" customHeight="1">
      <c r="B134" s="24"/>
      <c r="C134" s="171" t="s">
        <v>148</v>
      </c>
      <c r="D134" s="171" t="s">
        <v>115</v>
      </c>
      <c r="E134" s="172" t="s">
        <v>149</v>
      </c>
      <c r="F134" s="173" t="s">
        <v>150</v>
      </c>
      <c r="G134" s="174" t="s">
        <v>151</v>
      </c>
      <c r="H134" s="175">
        <v>19.79</v>
      </c>
      <c r="I134" s="176"/>
      <c r="J134" s="177">
        <f>ROUND(I134*H134,2)</f>
        <v>0</v>
      </c>
      <c r="K134" s="178"/>
      <c r="L134" s="24"/>
      <c r="M134" s="179" t="s">
        <v>1</v>
      </c>
      <c r="N134" s="180" t="s">
        <v>37</v>
      </c>
      <c r="P134" s="181">
        <f>O134*H134</f>
        <v>0</v>
      </c>
      <c r="Q134" s="181">
        <v>8E-05</v>
      </c>
      <c r="R134" s="181">
        <f>Q134*H134</f>
        <v>0.0015832</v>
      </c>
      <c r="S134" s="181">
        <v>0.018</v>
      </c>
      <c r="T134" s="182">
        <f>S134*H134</f>
        <v>0.35622</v>
      </c>
      <c r="AR134" s="183" t="s">
        <v>119</v>
      </c>
      <c r="AT134" s="183" t="s">
        <v>115</v>
      </c>
      <c r="AU134" s="183" t="s">
        <v>82</v>
      </c>
      <c r="AY134" s="3" t="s">
        <v>113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3" t="s">
        <v>80</v>
      </c>
      <c r="BK134" s="184">
        <f>ROUND(I134*H134,2)</f>
        <v>0</v>
      </c>
      <c r="BL134" s="3" t="s">
        <v>119</v>
      </c>
      <c r="BM134" s="183" t="s">
        <v>152</v>
      </c>
    </row>
    <row r="135" spans="2:51" s="185" customFormat="1" ht="10.2">
      <c r="B135" s="186"/>
      <c r="D135" s="187" t="s">
        <v>132</v>
      </c>
      <c r="E135" s="188" t="s">
        <v>1</v>
      </c>
      <c r="F135" s="189" t="s">
        <v>153</v>
      </c>
      <c r="H135" s="190">
        <v>19.79</v>
      </c>
      <c r="I135" s="191"/>
      <c r="L135" s="186"/>
      <c r="M135" s="192"/>
      <c r="T135" s="193"/>
      <c r="AT135" s="188" t="s">
        <v>132</v>
      </c>
      <c r="AU135" s="188" t="s">
        <v>82</v>
      </c>
      <c r="AV135" s="185" t="s">
        <v>82</v>
      </c>
      <c r="AW135" s="185" t="s">
        <v>29</v>
      </c>
      <c r="AX135" s="185" t="s">
        <v>80</v>
      </c>
      <c r="AY135" s="188" t="s">
        <v>113</v>
      </c>
    </row>
    <row r="136" spans="2:63" s="158" customFormat="1" ht="22.95" customHeight="1">
      <c r="B136" s="159"/>
      <c r="D136" s="160" t="s">
        <v>71</v>
      </c>
      <c r="E136" s="169" t="s">
        <v>154</v>
      </c>
      <c r="F136" s="169" t="s">
        <v>155</v>
      </c>
      <c r="I136" s="162"/>
      <c r="J136" s="170">
        <f>BK136</f>
        <v>0</v>
      </c>
      <c r="L136" s="159"/>
      <c r="M136" s="164"/>
      <c r="P136" s="165">
        <f>SUM(P137:P143)</f>
        <v>0</v>
      </c>
      <c r="R136" s="165">
        <f>SUM(R137:R143)</f>
        <v>0</v>
      </c>
      <c r="T136" s="166">
        <f>SUM(T137:T143)</f>
        <v>0</v>
      </c>
      <c r="AR136" s="160" t="s">
        <v>80</v>
      </c>
      <c r="AT136" s="167" t="s">
        <v>71</v>
      </c>
      <c r="AU136" s="167" t="s">
        <v>80</v>
      </c>
      <c r="AY136" s="160" t="s">
        <v>113</v>
      </c>
      <c r="BK136" s="168">
        <f>SUM(BK137:BK143)</f>
        <v>0</v>
      </c>
    </row>
    <row r="137" spans="2:65" s="23" customFormat="1" ht="24.15" customHeight="1">
      <c r="B137" s="24"/>
      <c r="C137" s="171" t="s">
        <v>156</v>
      </c>
      <c r="D137" s="171" t="s">
        <v>115</v>
      </c>
      <c r="E137" s="172" t="s">
        <v>157</v>
      </c>
      <c r="F137" s="173" t="s">
        <v>158</v>
      </c>
      <c r="G137" s="174" t="s">
        <v>159</v>
      </c>
      <c r="H137" s="175">
        <v>136.85</v>
      </c>
      <c r="I137" s="176"/>
      <c r="J137" s="177">
        <f>ROUND(I137*H137,2)</f>
        <v>0</v>
      </c>
      <c r="K137" s="178"/>
      <c r="L137" s="24"/>
      <c r="M137" s="179" t="s">
        <v>1</v>
      </c>
      <c r="N137" s="180" t="s">
        <v>37</v>
      </c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83" t="s">
        <v>119</v>
      </c>
      <c r="AT137" s="183" t="s">
        <v>115</v>
      </c>
      <c r="AU137" s="183" t="s">
        <v>82</v>
      </c>
      <c r="AY137" s="3" t="s">
        <v>113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3" t="s">
        <v>80</v>
      </c>
      <c r="BK137" s="184">
        <f>ROUND(I137*H137,2)</f>
        <v>0</v>
      </c>
      <c r="BL137" s="3" t="s">
        <v>119</v>
      </c>
      <c r="BM137" s="183" t="s">
        <v>160</v>
      </c>
    </row>
    <row r="138" spans="2:65" s="23" customFormat="1" ht="16.5" customHeight="1">
      <c r="B138" s="24"/>
      <c r="C138" s="171" t="s">
        <v>134</v>
      </c>
      <c r="D138" s="171" t="s">
        <v>115</v>
      </c>
      <c r="E138" s="172" t="s">
        <v>161</v>
      </c>
      <c r="F138" s="173" t="s">
        <v>162</v>
      </c>
      <c r="G138" s="174" t="s">
        <v>159</v>
      </c>
      <c r="H138" s="175">
        <v>957.95</v>
      </c>
      <c r="I138" s="176"/>
      <c r="J138" s="177">
        <f>ROUND(I138*H138,2)</f>
        <v>0</v>
      </c>
      <c r="K138" s="178"/>
      <c r="L138" s="24"/>
      <c r="M138" s="179" t="s">
        <v>1</v>
      </c>
      <c r="N138" s="180" t="s">
        <v>37</v>
      </c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AR138" s="183" t="s">
        <v>119</v>
      </c>
      <c r="AT138" s="183" t="s">
        <v>115</v>
      </c>
      <c r="AU138" s="183" t="s">
        <v>82</v>
      </c>
      <c r="AY138" s="3" t="s">
        <v>113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3" t="s">
        <v>80</v>
      </c>
      <c r="BK138" s="184">
        <f>ROUND(I138*H138,2)</f>
        <v>0</v>
      </c>
      <c r="BL138" s="3" t="s">
        <v>119</v>
      </c>
      <c r="BM138" s="183" t="s">
        <v>163</v>
      </c>
    </row>
    <row r="139" spans="2:51" s="185" customFormat="1" ht="10.2">
      <c r="B139" s="186"/>
      <c r="D139" s="187" t="s">
        <v>132</v>
      </c>
      <c r="F139" s="189" t="s">
        <v>164</v>
      </c>
      <c r="H139" s="190">
        <v>957.95</v>
      </c>
      <c r="I139" s="191"/>
      <c r="L139" s="186"/>
      <c r="M139" s="192"/>
      <c r="T139" s="193"/>
      <c r="AT139" s="188" t="s">
        <v>132</v>
      </c>
      <c r="AU139" s="188" t="s">
        <v>82</v>
      </c>
      <c r="AV139" s="185" t="s">
        <v>82</v>
      </c>
      <c r="AW139" s="185" t="s">
        <v>4</v>
      </c>
      <c r="AX139" s="185" t="s">
        <v>80</v>
      </c>
      <c r="AY139" s="188" t="s">
        <v>113</v>
      </c>
    </row>
    <row r="140" spans="2:65" s="23" customFormat="1" ht="24.15" customHeight="1">
      <c r="B140" s="24"/>
      <c r="C140" s="171" t="s">
        <v>165</v>
      </c>
      <c r="D140" s="171" t="s">
        <v>115</v>
      </c>
      <c r="E140" s="172" t="s">
        <v>166</v>
      </c>
      <c r="F140" s="173" t="s">
        <v>167</v>
      </c>
      <c r="G140" s="174" t="s">
        <v>159</v>
      </c>
      <c r="H140" s="175">
        <v>136.85</v>
      </c>
      <c r="I140" s="176"/>
      <c r="J140" s="177">
        <f>ROUND(I140*H140,2)</f>
        <v>0</v>
      </c>
      <c r="K140" s="178"/>
      <c r="L140" s="24"/>
      <c r="M140" s="179" t="s">
        <v>1</v>
      </c>
      <c r="N140" s="180" t="s">
        <v>37</v>
      </c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83" t="s">
        <v>119</v>
      </c>
      <c r="AT140" s="183" t="s">
        <v>115</v>
      </c>
      <c r="AU140" s="183" t="s">
        <v>82</v>
      </c>
      <c r="AY140" s="3" t="s">
        <v>113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3" t="s">
        <v>80</v>
      </c>
      <c r="BK140" s="184">
        <f>ROUND(I140*H140,2)</f>
        <v>0</v>
      </c>
      <c r="BL140" s="3" t="s">
        <v>119</v>
      </c>
      <c r="BM140" s="183" t="s">
        <v>168</v>
      </c>
    </row>
    <row r="141" spans="2:65" s="23" customFormat="1" ht="24.15" customHeight="1">
      <c r="B141" s="24"/>
      <c r="C141" s="171" t="s">
        <v>169</v>
      </c>
      <c r="D141" s="171" t="s">
        <v>115</v>
      </c>
      <c r="E141" s="172" t="s">
        <v>170</v>
      </c>
      <c r="F141" s="173" t="s">
        <v>171</v>
      </c>
      <c r="G141" s="174" t="s">
        <v>159</v>
      </c>
      <c r="H141" s="175">
        <v>102.627</v>
      </c>
      <c r="I141" s="176"/>
      <c r="J141" s="177">
        <f>ROUND(I141*H141,2)</f>
        <v>0</v>
      </c>
      <c r="K141" s="178"/>
      <c r="L141" s="24"/>
      <c r="M141" s="179" t="s">
        <v>1</v>
      </c>
      <c r="N141" s="180" t="s">
        <v>37</v>
      </c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83" t="s">
        <v>119</v>
      </c>
      <c r="AT141" s="183" t="s">
        <v>115</v>
      </c>
      <c r="AU141" s="183" t="s">
        <v>82</v>
      </c>
      <c r="AY141" s="3" t="s">
        <v>113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3" t="s">
        <v>80</v>
      </c>
      <c r="BK141" s="184">
        <f>ROUND(I141*H141,2)</f>
        <v>0</v>
      </c>
      <c r="BL141" s="3" t="s">
        <v>119</v>
      </c>
      <c r="BM141" s="183" t="s">
        <v>172</v>
      </c>
    </row>
    <row r="142" spans="2:51" s="185" customFormat="1" ht="10.2">
      <c r="B142" s="186"/>
      <c r="D142" s="187" t="s">
        <v>132</v>
      </c>
      <c r="E142" s="188" t="s">
        <v>1</v>
      </c>
      <c r="F142" s="189" t="s">
        <v>173</v>
      </c>
      <c r="H142" s="190">
        <v>102.627</v>
      </c>
      <c r="I142" s="191"/>
      <c r="L142" s="186"/>
      <c r="M142" s="192"/>
      <c r="T142" s="193"/>
      <c r="AT142" s="188" t="s">
        <v>132</v>
      </c>
      <c r="AU142" s="188" t="s">
        <v>82</v>
      </c>
      <c r="AV142" s="185" t="s">
        <v>82</v>
      </c>
      <c r="AW142" s="185" t="s">
        <v>29</v>
      </c>
      <c r="AX142" s="185" t="s">
        <v>80</v>
      </c>
      <c r="AY142" s="188" t="s">
        <v>113</v>
      </c>
    </row>
    <row r="143" spans="2:65" s="23" customFormat="1" ht="44.25" customHeight="1">
      <c r="B143" s="24"/>
      <c r="C143" s="171" t="s">
        <v>174</v>
      </c>
      <c r="D143" s="171" t="s">
        <v>115</v>
      </c>
      <c r="E143" s="172" t="s">
        <v>175</v>
      </c>
      <c r="F143" s="173" t="s">
        <v>176</v>
      </c>
      <c r="G143" s="174" t="s">
        <v>159</v>
      </c>
      <c r="H143" s="175">
        <v>34.223</v>
      </c>
      <c r="I143" s="176"/>
      <c r="J143" s="177">
        <f>ROUND(I143*H143,2)</f>
        <v>0</v>
      </c>
      <c r="K143" s="178"/>
      <c r="L143" s="24"/>
      <c r="M143" s="194" t="s">
        <v>1</v>
      </c>
      <c r="N143" s="195" t="s">
        <v>37</v>
      </c>
      <c r="O143" s="19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3" t="s">
        <v>119</v>
      </c>
      <c r="AT143" s="183" t="s">
        <v>115</v>
      </c>
      <c r="AU143" s="183" t="s">
        <v>82</v>
      </c>
      <c r="AY143" s="3" t="s">
        <v>113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3" t="s">
        <v>80</v>
      </c>
      <c r="BK143" s="184">
        <f>ROUND(I143*H143,2)</f>
        <v>0</v>
      </c>
      <c r="BL143" s="3" t="s">
        <v>119</v>
      </c>
      <c r="BM143" s="183" t="s">
        <v>177</v>
      </c>
    </row>
    <row r="144" spans="2:12" s="23" customFormat="1" ht="6.9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24"/>
    </row>
  </sheetData>
  <sheetProtection algorithmName="SHA-512" hashValue="46KNBTCZCIpBH6wTXZAuPQv43oOiP9mZKxcVbNW9JYdJjLBRM/tE0pIvh+1CO71Bx/rVyiCv/8/gE3aLpyvjVw==" saltValue="khDzjsniGD9KEmeF/4mG+w==" spinCount="100000" sheet="1" objects="1" scenarios="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900B-7260-41BF-B6DE-CD4632909242}">
  <dimension ref="B2:BM324"/>
  <sheetViews>
    <sheetView showGridLines="0" tabSelected="1" workbookViewId="0" topLeftCell="A308">
      <selection activeCell="AA178" sqref="AA178"/>
    </sheetView>
  </sheetViews>
  <sheetFormatPr defaultColWidth="9.140625" defaultRowHeight="15"/>
  <cols>
    <col min="1" max="1" width="6.421875" style="0" customWidth="1"/>
    <col min="2" max="2" width="0.85546875" style="0" customWidth="1"/>
    <col min="3" max="4" width="3.28125" style="0" customWidth="1"/>
    <col min="5" max="5" width="13.28125" style="0" customWidth="1"/>
    <col min="6" max="6" width="39.57421875" style="0" customWidth="1"/>
    <col min="7" max="7" width="5.7109375" style="0" customWidth="1"/>
    <col min="8" max="8" width="10.8515625" style="0" customWidth="1"/>
    <col min="9" max="9" width="12.28125" style="0" customWidth="1"/>
    <col min="10" max="10" width="17.28125" style="0" customWidth="1"/>
    <col min="11" max="11" width="17.28125" style="0" hidden="1" customWidth="1"/>
    <col min="12" max="12" width="7.28125" style="0" customWidth="1"/>
    <col min="13" max="13" width="8.421875" style="0" hidden="1" customWidth="1"/>
    <col min="15" max="20" width="11.00390625" style="0" hidden="1" customWidth="1"/>
    <col min="21" max="21" width="12.7109375" style="0" hidden="1" customWidth="1"/>
    <col min="22" max="22" width="9.57421875" style="0" customWidth="1"/>
    <col min="23" max="23" width="12.7109375" style="0" customWidth="1"/>
    <col min="24" max="24" width="9.57421875" style="0" customWidth="1"/>
    <col min="25" max="25" width="11.7109375" style="0" customWidth="1"/>
    <col min="26" max="26" width="8.57421875" style="0" customWidth="1"/>
    <col min="27" max="27" width="11.7109375" style="0" customWidth="1"/>
    <col min="28" max="28" width="12.7109375" style="0" customWidth="1"/>
    <col min="29" max="29" width="8.57421875" style="0" customWidth="1"/>
    <col min="30" max="30" width="11.7109375" style="0" customWidth="1"/>
    <col min="31" max="31" width="12.7109375" style="0" customWidth="1"/>
  </cols>
  <sheetData>
    <row r="2" spans="12:46" ht="36.9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85</v>
      </c>
    </row>
    <row r="3" spans="2:46" ht="6.9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" customHeight="1">
      <c r="B4" s="6"/>
      <c r="D4" s="7" t="s">
        <v>86</v>
      </c>
      <c r="L4" s="6"/>
      <c r="M4" s="111" t="s">
        <v>10</v>
      </c>
      <c r="AT4" s="3" t="s">
        <v>4</v>
      </c>
    </row>
    <row r="5" spans="2:12" ht="6.9" customHeight="1">
      <c r="B5" s="6"/>
      <c r="L5" s="6"/>
    </row>
    <row r="6" spans="2:12" ht="12" customHeight="1">
      <c r="B6" s="6"/>
      <c r="D6" s="16" t="s">
        <v>16</v>
      </c>
      <c r="L6" s="6"/>
    </row>
    <row r="7" spans="2:12" ht="16.5" customHeight="1">
      <c r="B7" s="6"/>
      <c r="E7" s="112" t="str">
        <f>'[1]Rekapitulace stavby'!K6</f>
        <v>Dačice - most přes Volfířský potok</v>
      </c>
      <c r="F7" s="113"/>
      <c r="G7" s="113"/>
      <c r="H7" s="113"/>
      <c r="L7" s="6"/>
    </row>
    <row r="8" spans="2:12" s="23" customFormat="1" ht="12" customHeight="1">
      <c r="B8" s="24"/>
      <c r="D8" s="16" t="s">
        <v>87</v>
      </c>
      <c r="L8" s="24"/>
    </row>
    <row r="9" spans="2:12" s="23" customFormat="1" ht="16.5" customHeight="1">
      <c r="B9" s="24"/>
      <c r="E9" s="56" t="s">
        <v>178</v>
      </c>
      <c r="F9" s="114"/>
      <c r="G9" s="114"/>
      <c r="H9" s="114"/>
      <c r="L9" s="24"/>
    </row>
    <row r="10" spans="2:12" s="23" customFormat="1" ht="15">
      <c r="B10" s="24"/>
      <c r="L10" s="24"/>
    </row>
    <row r="11" spans="2:12" s="23" customFormat="1" ht="12" customHeight="1">
      <c r="B11" s="24"/>
      <c r="D11" s="16" t="s">
        <v>18</v>
      </c>
      <c r="F11" s="17" t="s">
        <v>1</v>
      </c>
      <c r="I11" s="16" t="s">
        <v>19</v>
      </c>
      <c r="J11" s="17" t="s">
        <v>1</v>
      </c>
      <c r="L11" s="24"/>
    </row>
    <row r="12" spans="2:12" s="23" customFormat="1" ht="12" customHeight="1">
      <c r="B12" s="24"/>
      <c r="D12" s="16" t="s">
        <v>20</v>
      </c>
      <c r="F12" s="17" t="s">
        <v>21</v>
      </c>
      <c r="I12" s="16" t="s">
        <v>22</v>
      </c>
      <c r="J12" s="115">
        <f>'[1]Rekapitulace stavby'!AN8</f>
        <v>44580</v>
      </c>
      <c r="L12" s="24"/>
    </row>
    <row r="13" spans="2:12" s="23" customFormat="1" ht="10.95" customHeight="1">
      <c r="B13" s="24"/>
      <c r="L13" s="24"/>
    </row>
    <row r="14" spans="2:12" s="23" customFormat="1" ht="12" customHeight="1">
      <c r="B14" s="24"/>
      <c r="D14" s="16" t="s">
        <v>23</v>
      </c>
      <c r="I14" s="16" t="s">
        <v>24</v>
      </c>
      <c r="J14" s="17" t="str">
        <f>IF('[1]Rekapitulace stavby'!AN10="","",'[1]Rekapitulace stavby'!AN10)</f>
        <v/>
      </c>
      <c r="L14" s="24"/>
    </row>
    <row r="15" spans="2:12" s="23" customFormat="1" ht="18" customHeight="1">
      <c r="B15" s="24"/>
      <c r="E15" s="17" t="str">
        <f>IF('[1]Rekapitulace stavby'!E11="","",'[1]Rekapitulace stavby'!E11)</f>
        <v xml:space="preserve"> </v>
      </c>
      <c r="I15" s="16" t="s">
        <v>25</v>
      </c>
      <c r="J15" s="17" t="str">
        <f>IF('[1]Rekapitulace stavby'!AN11="","",'[1]Rekapitulace stavby'!AN11)</f>
        <v/>
      </c>
      <c r="L15" s="24"/>
    </row>
    <row r="16" spans="2:12" s="23" customFormat="1" ht="6.9" customHeight="1">
      <c r="B16" s="24"/>
      <c r="L16" s="24"/>
    </row>
    <row r="17" spans="2:12" s="23" customFormat="1" ht="12" customHeight="1">
      <c r="B17" s="24"/>
      <c r="D17" s="16" t="s">
        <v>26</v>
      </c>
      <c r="I17" s="16" t="s">
        <v>24</v>
      </c>
      <c r="J17" s="18" t="str">
        <f>'[1]Rekapitulace stavby'!AN13</f>
        <v>Vyplň údaj</v>
      </c>
      <c r="L17" s="24"/>
    </row>
    <row r="18" spans="2:12" s="23" customFormat="1" ht="18" customHeight="1">
      <c r="B18" s="24"/>
      <c r="E18" s="117" t="str">
        <f>'[1]Rekapitulace stavby'!E14</f>
        <v>Vyplň údaj</v>
      </c>
      <c r="F18" s="11"/>
      <c r="G18" s="11"/>
      <c r="H18" s="11"/>
      <c r="I18" s="16" t="s">
        <v>25</v>
      </c>
      <c r="J18" s="116" t="str">
        <f>'[1]Rekapitulace stavby'!AN14</f>
        <v>Vyplň údaj</v>
      </c>
      <c r="L18" s="24"/>
    </row>
    <row r="19" spans="2:12" s="23" customFormat="1" ht="6.9" customHeight="1">
      <c r="B19" s="24"/>
      <c r="L19" s="24"/>
    </row>
    <row r="20" spans="2:12" s="23" customFormat="1" ht="12" customHeight="1">
      <c r="B20" s="24"/>
      <c r="D20" s="16" t="s">
        <v>28</v>
      </c>
      <c r="I20" s="16" t="s">
        <v>24</v>
      </c>
      <c r="J20" s="17" t="str">
        <f>IF('[1]Rekapitulace stavby'!AN16="","",'[1]Rekapitulace stavby'!AN16)</f>
        <v/>
      </c>
      <c r="L20" s="24"/>
    </row>
    <row r="21" spans="2:12" s="23" customFormat="1" ht="18" customHeight="1">
      <c r="B21" s="24"/>
      <c r="E21" s="17" t="str">
        <f>IF('[1]Rekapitulace stavby'!E17="","",'[1]Rekapitulace stavby'!E17)</f>
        <v xml:space="preserve"> </v>
      </c>
      <c r="I21" s="16" t="s">
        <v>25</v>
      </c>
      <c r="J21" s="17" t="str">
        <f>IF('[1]Rekapitulace stavby'!AN17="","",'[1]Rekapitulace stavby'!AN17)</f>
        <v/>
      </c>
      <c r="L21" s="24"/>
    </row>
    <row r="22" spans="2:12" s="23" customFormat="1" ht="6.9" customHeight="1">
      <c r="B22" s="24"/>
      <c r="L22" s="24"/>
    </row>
    <row r="23" spans="2:12" s="23" customFormat="1" ht="12" customHeight="1">
      <c r="B23" s="24"/>
      <c r="D23" s="16" t="s">
        <v>30</v>
      </c>
      <c r="I23" s="16" t="s">
        <v>24</v>
      </c>
      <c r="J23" s="17" t="str">
        <f>IF('[1]Rekapitulace stavby'!AN19="","",'[1]Rekapitulace stavby'!AN19)</f>
        <v/>
      </c>
      <c r="L23" s="24"/>
    </row>
    <row r="24" spans="2:12" s="23" customFormat="1" ht="18" customHeight="1">
      <c r="B24" s="24"/>
      <c r="E24" s="17" t="str">
        <f>IF('[1]Rekapitulace stavby'!E20="","",'[1]Rekapitulace stavby'!E20)</f>
        <v xml:space="preserve"> </v>
      </c>
      <c r="I24" s="16" t="s">
        <v>25</v>
      </c>
      <c r="J24" s="17" t="str">
        <f>IF('[1]Rekapitulace stavby'!AN20="","",'[1]Rekapitulace stavby'!AN20)</f>
        <v/>
      </c>
      <c r="L24" s="24"/>
    </row>
    <row r="25" spans="2:12" s="23" customFormat="1" ht="6.9" customHeight="1">
      <c r="B25" s="24"/>
      <c r="L25" s="24"/>
    </row>
    <row r="26" spans="2:12" s="23" customFormat="1" ht="12" customHeight="1">
      <c r="B26" s="24"/>
      <c r="D26" s="16" t="s">
        <v>31</v>
      </c>
      <c r="L26" s="24"/>
    </row>
    <row r="27" spans="2:12" s="118" customFormat="1" ht="16.5" customHeight="1">
      <c r="B27" s="119"/>
      <c r="E27" s="21" t="s">
        <v>1</v>
      </c>
      <c r="F27" s="21"/>
      <c r="G27" s="21"/>
      <c r="H27" s="21"/>
      <c r="L27" s="119"/>
    </row>
    <row r="28" spans="2:12" s="23" customFormat="1" ht="6.9" customHeight="1">
      <c r="B28" s="24"/>
      <c r="L28" s="24"/>
    </row>
    <row r="29" spans="2:12" s="23" customFormat="1" ht="6.9" customHeight="1">
      <c r="B29" s="24"/>
      <c r="D29" s="64"/>
      <c r="E29" s="64"/>
      <c r="F29" s="64"/>
      <c r="G29" s="64"/>
      <c r="H29" s="64"/>
      <c r="I29" s="64"/>
      <c r="J29" s="64"/>
      <c r="K29" s="64"/>
      <c r="L29" s="24"/>
    </row>
    <row r="30" spans="2:12" s="23" customFormat="1" ht="25.35" customHeight="1">
      <c r="B30" s="24"/>
      <c r="D30" s="120" t="s">
        <v>32</v>
      </c>
      <c r="J30" s="121">
        <f>ROUND(J129,2)</f>
        <v>0</v>
      </c>
      <c r="L30" s="24"/>
    </row>
    <row r="31" spans="2:12" s="23" customFormat="1" ht="6.9" customHeight="1">
      <c r="B31" s="24"/>
      <c r="D31" s="64"/>
      <c r="E31" s="64"/>
      <c r="F31" s="64"/>
      <c r="G31" s="64"/>
      <c r="H31" s="64"/>
      <c r="I31" s="64"/>
      <c r="J31" s="64"/>
      <c r="K31" s="64"/>
      <c r="L31" s="24"/>
    </row>
    <row r="32" spans="2:12" s="23" customFormat="1" ht="14.4" customHeight="1">
      <c r="B32" s="24"/>
      <c r="F32" s="122" t="s">
        <v>34</v>
      </c>
      <c r="I32" s="122" t="s">
        <v>33</v>
      </c>
      <c r="J32" s="122" t="s">
        <v>35</v>
      </c>
      <c r="L32" s="24"/>
    </row>
    <row r="33" spans="2:12" s="23" customFormat="1" ht="14.4" customHeight="1">
      <c r="B33" s="24"/>
      <c r="D33" s="123" t="s">
        <v>36</v>
      </c>
      <c r="E33" s="16" t="s">
        <v>37</v>
      </c>
      <c r="F33" s="124">
        <f>ROUND((SUM(BE129:BE323)),2)</f>
        <v>0</v>
      </c>
      <c r="I33" s="125">
        <v>0.21</v>
      </c>
      <c r="J33" s="124">
        <f>ROUND(((SUM(BE129:BE323))*I33),2)</f>
        <v>0</v>
      </c>
      <c r="L33" s="24"/>
    </row>
    <row r="34" spans="2:12" s="23" customFormat="1" ht="14.4" customHeight="1">
      <c r="B34" s="24"/>
      <c r="E34" s="16" t="s">
        <v>38</v>
      </c>
      <c r="F34" s="124">
        <f>ROUND((SUM(BF129:BF323)),2)</f>
        <v>0</v>
      </c>
      <c r="I34" s="125">
        <v>0.15</v>
      </c>
      <c r="J34" s="124">
        <f>ROUND(((SUM(BF129:BF323))*I34),2)</f>
        <v>0</v>
      </c>
      <c r="L34" s="24"/>
    </row>
    <row r="35" spans="2:12" s="23" customFormat="1" ht="14.4" customHeight="1" hidden="1">
      <c r="B35" s="24"/>
      <c r="E35" s="16" t="s">
        <v>39</v>
      </c>
      <c r="F35" s="124">
        <f>ROUND((SUM(BG129:BG323)),2)</f>
        <v>0</v>
      </c>
      <c r="I35" s="125">
        <v>0.21</v>
      </c>
      <c r="J35" s="124">
        <f>0</f>
        <v>0</v>
      </c>
      <c r="L35" s="24"/>
    </row>
    <row r="36" spans="2:12" s="23" customFormat="1" ht="14.4" customHeight="1" hidden="1">
      <c r="B36" s="24"/>
      <c r="E36" s="16" t="s">
        <v>40</v>
      </c>
      <c r="F36" s="124">
        <f>ROUND((SUM(BH129:BH323)),2)</f>
        <v>0</v>
      </c>
      <c r="I36" s="125">
        <v>0.15</v>
      </c>
      <c r="J36" s="124">
        <f>0</f>
        <v>0</v>
      </c>
      <c r="L36" s="24"/>
    </row>
    <row r="37" spans="2:12" s="23" customFormat="1" ht="14.4" customHeight="1" hidden="1">
      <c r="B37" s="24"/>
      <c r="E37" s="16" t="s">
        <v>41</v>
      </c>
      <c r="F37" s="124">
        <f>ROUND((SUM(BI129:BI323)),2)</f>
        <v>0</v>
      </c>
      <c r="I37" s="125">
        <v>0</v>
      </c>
      <c r="J37" s="124">
        <f>0</f>
        <v>0</v>
      </c>
      <c r="L37" s="24"/>
    </row>
    <row r="38" spans="2:12" s="23" customFormat="1" ht="6.9" customHeight="1">
      <c r="B38" s="24"/>
      <c r="L38" s="24"/>
    </row>
    <row r="39" spans="2:12" s="23" customFormat="1" ht="25.35" customHeight="1">
      <c r="B39" s="24"/>
      <c r="C39" s="126"/>
      <c r="D39" s="127" t="s">
        <v>42</v>
      </c>
      <c r="E39" s="71"/>
      <c r="F39" s="71"/>
      <c r="G39" s="128" t="s">
        <v>43</v>
      </c>
      <c r="H39" s="129" t="s">
        <v>44</v>
      </c>
      <c r="I39" s="71"/>
      <c r="J39" s="130">
        <f>SUM(J30:J37)</f>
        <v>0</v>
      </c>
      <c r="K39" s="131"/>
      <c r="L39" s="24"/>
    </row>
    <row r="40" spans="2:12" s="23" customFormat="1" ht="14.4" customHeight="1">
      <c r="B40" s="24"/>
      <c r="L40" s="24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23" customFormat="1" ht="14.4" customHeight="1">
      <c r="B50" s="24"/>
      <c r="D50" s="44" t="s">
        <v>45</v>
      </c>
      <c r="E50" s="45"/>
      <c r="F50" s="45"/>
      <c r="G50" s="44" t="s">
        <v>46</v>
      </c>
      <c r="H50" s="45"/>
      <c r="I50" s="45"/>
      <c r="J50" s="45"/>
      <c r="K50" s="45"/>
      <c r="L50" s="24"/>
    </row>
    <row r="51" spans="2:12" ht="15">
      <c r="B51" s="6"/>
      <c r="L51" s="6"/>
    </row>
    <row r="52" spans="2:12" ht="15">
      <c r="B52" s="6"/>
      <c r="L52" s="6"/>
    </row>
    <row r="53" spans="2:12" ht="15">
      <c r="B53" s="6"/>
      <c r="L53" s="6"/>
    </row>
    <row r="54" spans="2:12" ht="15">
      <c r="B54" s="6"/>
      <c r="L54" s="6"/>
    </row>
    <row r="55" spans="2:12" ht="15">
      <c r="B55" s="6"/>
      <c r="L55" s="6"/>
    </row>
    <row r="56" spans="2:12" ht="15">
      <c r="B56" s="6"/>
      <c r="L56" s="6"/>
    </row>
    <row r="57" spans="2:12" ht="15">
      <c r="B57" s="6"/>
      <c r="L57" s="6"/>
    </row>
    <row r="58" spans="2:12" ht="15">
      <c r="B58" s="6"/>
      <c r="L58" s="6"/>
    </row>
    <row r="59" spans="2:12" ht="15">
      <c r="B59" s="6"/>
      <c r="L59" s="6"/>
    </row>
    <row r="60" spans="2:12" ht="15">
      <c r="B60" s="6"/>
      <c r="L60" s="6"/>
    </row>
    <row r="61" spans="2:12" s="23" customFormat="1" ht="15">
      <c r="B61" s="24"/>
      <c r="D61" s="46" t="s">
        <v>47</v>
      </c>
      <c r="E61" s="26"/>
      <c r="F61" s="132" t="s">
        <v>48</v>
      </c>
      <c r="G61" s="46" t="s">
        <v>47</v>
      </c>
      <c r="H61" s="26"/>
      <c r="I61" s="26"/>
      <c r="J61" s="133" t="s">
        <v>48</v>
      </c>
      <c r="K61" s="26"/>
      <c r="L61" s="24"/>
    </row>
    <row r="62" spans="2:12" ht="15">
      <c r="B62" s="6"/>
      <c r="L62" s="6"/>
    </row>
    <row r="63" spans="2:12" ht="15">
      <c r="B63" s="6"/>
      <c r="L63" s="6"/>
    </row>
    <row r="64" spans="2:12" ht="15">
      <c r="B64" s="6"/>
      <c r="L64" s="6"/>
    </row>
    <row r="65" spans="2:12" s="23" customFormat="1" ht="15">
      <c r="B65" s="24"/>
      <c r="D65" s="44" t="s">
        <v>49</v>
      </c>
      <c r="E65" s="45"/>
      <c r="F65" s="45"/>
      <c r="G65" s="44" t="s">
        <v>50</v>
      </c>
      <c r="H65" s="45"/>
      <c r="I65" s="45"/>
      <c r="J65" s="45"/>
      <c r="K65" s="45"/>
      <c r="L65" s="24"/>
    </row>
    <row r="66" spans="2:12" ht="15">
      <c r="B66" s="6"/>
      <c r="L66" s="6"/>
    </row>
    <row r="67" spans="2:12" ht="15">
      <c r="B67" s="6"/>
      <c r="L67" s="6"/>
    </row>
    <row r="68" spans="2:12" ht="15">
      <c r="B68" s="6"/>
      <c r="L68" s="6"/>
    </row>
    <row r="69" spans="2:12" ht="15">
      <c r="B69" s="6"/>
      <c r="L69" s="6"/>
    </row>
    <row r="70" spans="2:12" ht="15">
      <c r="B70" s="6"/>
      <c r="L70" s="6"/>
    </row>
    <row r="71" spans="2:12" ht="15">
      <c r="B71" s="6"/>
      <c r="L71" s="6"/>
    </row>
    <row r="72" spans="2:12" ht="15">
      <c r="B72" s="6"/>
      <c r="L72" s="6"/>
    </row>
    <row r="73" spans="2:12" ht="15">
      <c r="B73" s="6"/>
      <c r="L73" s="6"/>
    </row>
    <row r="74" spans="2:12" ht="15">
      <c r="B74" s="6"/>
      <c r="L74" s="6"/>
    </row>
    <row r="75" spans="2:12" ht="15">
      <c r="B75" s="6"/>
      <c r="L75" s="6"/>
    </row>
    <row r="76" spans="2:12" s="23" customFormat="1" ht="15">
      <c r="B76" s="24"/>
      <c r="D76" s="46" t="s">
        <v>47</v>
      </c>
      <c r="E76" s="26"/>
      <c r="F76" s="132" t="s">
        <v>48</v>
      </c>
      <c r="G76" s="46" t="s">
        <v>47</v>
      </c>
      <c r="H76" s="26"/>
      <c r="I76" s="26"/>
      <c r="J76" s="133" t="s">
        <v>48</v>
      </c>
      <c r="K76" s="26"/>
      <c r="L76" s="24"/>
    </row>
    <row r="77" spans="2:12" s="23" customFormat="1" ht="14.4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24"/>
    </row>
    <row r="81" spans="2:12" s="23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24"/>
    </row>
    <row r="82" spans="2:12" s="23" customFormat="1" ht="24.9" customHeight="1">
      <c r="B82" s="24"/>
      <c r="C82" s="7" t="s">
        <v>89</v>
      </c>
      <c r="L82" s="24"/>
    </row>
    <row r="83" spans="2:12" s="23" customFormat="1" ht="6.9" customHeight="1">
      <c r="B83" s="24"/>
      <c r="L83" s="24"/>
    </row>
    <row r="84" spans="2:12" s="23" customFormat="1" ht="12" customHeight="1">
      <c r="B84" s="24"/>
      <c r="C84" s="16" t="s">
        <v>16</v>
      </c>
      <c r="L84" s="24"/>
    </row>
    <row r="85" spans="2:12" s="23" customFormat="1" ht="16.5" customHeight="1">
      <c r="B85" s="24"/>
      <c r="E85" s="112" t="str">
        <f>E7</f>
        <v>Dačice - most přes Volfířský potok</v>
      </c>
      <c r="F85" s="113"/>
      <c r="G85" s="113"/>
      <c r="H85" s="113"/>
      <c r="L85" s="24"/>
    </row>
    <row r="86" spans="2:12" s="23" customFormat="1" ht="12" customHeight="1">
      <c r="B86" s="24"/>
      <c r="C86" s="16" t="s">
        <v>87</v>
      </c>
      <c r="L86" s="24"/>
    </row>
    <row r="87" spans="2:12" s="23" customFormat="1" ht="16.5" customHeight="1">
      <c r="B87" s="24"/>
      <c r="E87" s="56" t="str">
        <f>E9</f>
        <v>SO 201 - Most</v>
      </c>
      <c r="F87" s="114"/>
      <c r="G87" s="114"/>
      <c r="H87" s="114"/>
      <c r="L87" s="24"/>
    </row>
    <row r="88" spans="2:12" s="23" customFormat="1" ht="6.9" customHeight="1">
      <c r="B88" s="24"/>
      <c r="L88" s="24"/>
    </row>
    <row r="89" spans="2:12" s="23" customFormat="1" ht="12" customHeight="1">
      <c r="B89" s="24"/>
      <c r="C89" s="16" t="s">
        <v>20</v>
      </c>
      <c r="F89" s="17" t="str">
        <f>F12</f>
        <v xml:space="preserve"> </v>
      </c>
      <c r="I89" s="16" t="s">
        <v>22</v>
      </c>
      <c r="J89" s="115">
        <f>IF(J12="","",J12)</f>
        <v>44580</v>
      </c>
      <c r="L89" s="24"/>
    </row>
    <row r="90" spans="2:12" s="23" customFormat="1" ht="6.9" customHeight="1">
      <c r="B90" s="24"/>
      <c r="L90" s="24"/>
    </row>
    <row r="91" spans="2:12" s="23" customFormat="1" ht="15.15" customHeight="1">
      <c r="B91" s="24"/>
      <c r="C91" s="16" t="s">
        <v>23</v>
      </c>
      <c r="F91" s="17" t="str">
        <f>E15</f>
        <v xml:space="preserve"> </v>
      </c>
      <c r="I91" s="16" t="s">
        <v>28</v>
      </c>
      <c r="J91" s="134" t="str">
        <f>E21</f>
        <v xml:space="preserve"> </v>
      </c>
      <c r="L91" s="24"/>
    </row>
    <row r="92" spans="2:12" s="23" customFormat="1" ht="15.15" customHeight="1">
      <c r="B92" s="24"/>
      <c r="C92" s="16" t="s">
        <v>26</v>
      </c>
      <c r="F92" s="17" t="str">
        <f>IF(E18="","",E18)</f>
        <v>Vyplň údaj</v>
      </c>
      <c r="I92" s="16" t="s">
        <v>30</v>
      </c>
      <c r="J92" s="134" t="str">
        <f>E24</f>
        <v xml:space="preserve"> </v>
      </c>
      <c r="L92" s="24"/>
    </row>
    <row r="93" spans="2:12" s="23" customFormat="1" ht="10.35" customHeight="1">
      <c r="B93" s="24"/>
      <c r="L93" s="24"/>
    </row>
    <row r="94" spans="2:12" s="23" customFormat="1" ht="29.25" customHeight="1">
      <c r="B94" s="24"/>
      <c r="C94" s="135" t="s">
        <v>90</v>
      </c>
      <c r="D94" s="126"/>
      <c r="E94" s="126"/>
      <c r="F94" s="126"/>
      <c r="G94" s="126"/>
      <c r="H94" s="126"/>
      <c r="I94" s="126"/>
      <c r="J94" s="136" t="s">
        <v>91</v>
      </c>
      <c r="K94" s="126"/>
      <c r="L94" s="24"/>
    </row>
    <row r="95" spans="2:12" s="23" customFormat="1" ht="10.35" customHeight="1">
      <c r="B95" s="24"/>
      <c r="L95" s="24"/>
    </row>
    <row r="96" spans="2:47" s="23" customFormat="1" ht="22.95" customHeight="1">
      <c r="B96" s="24"/>
      <c r="C96" s="137" t="s">
        <v>92</v>
      </c>
      <c r="J96" s="121">
        <f>J129</f>
        <v>0</v>
      </c>
      <c r="L96" s="24"/>
      <c r="AU96" s="3" t="s">
        <v>93</v>
      </c>
    </row>
    <row r="97" spans="2:12" s="138" customFormat="1" ht="24.9" customHeight="1">
      <c r="B97" s="139"/>
      <c r="D97" s="140" t="s">
        <v>94</v>
      </c>
      <c r="E97" s="141"/>
      <c r="F97" s="141"/>
      <c r="G97" s="141"/>
      <c r="H97" s="141"/>
      <c r="I97" s="141"/>
      <c r="J97" s="142">
        <f>J130</f>
        <v>0</v>
      </c>
      <c r="L97" s="139"/>
    </row>
    <row r="98" spans="2:12" s="143" customFormat="1" ht="19.95" customHeight="1">
      <c r="B98" s="144"/>
      <c r="D98" s="145" t="s">
        <v>95</v>
      </c>
      <c r="E98" s="146"/>
      <c r="F98" s="146"/>
      <c r="G98" s="146"/>
      <c r="H98" s="146"/>
      <c r="I98" s="146"/>
      <c r="J98" s="147">
        <f>J131</f>
        <v>0</v>
      </c>
      <c r="L98" s="144"/>
    </row>
    <row r="99" spans="2:12" s="143" customFormat="1" ht="19.95" customHeight="1">
      <c r="B99" s="144"/>
      <c r="D99" s="145" t="s">
        <v>179</v>
      </c>
      <c r="E99" s="146"/>
      <c r="F99" s="146"/>
      <c r="G99" s="146"/>
      <c r="H99" s="146"/>
      <c r="I99" s="146"/>
      <c r="J99" s="147">
        <f>J149</f>
        <v>0</v>
      </c>
      <c r="L99" s="144"/>
    </row>
    <row r="100" spans="2:12" s="143" customFormat="1" ht="19.95" customHeight="1">
      <c r="B100" s="144"/>
      <c r="D100" s="145" t="s">
        <v>180</v>
      </c>
      <c r="E100" s="146"/>
      <c r="F100" s="146"/>
      <c r="G100" s="146"/>
      <c r="H100" s="146"/>
      <c r="I100" s="146"/>
      <c r="J100" s="147">
        <f>J174</f>
        <v>0</v>
      </c>
      <c r="L100" s="144"/>
    </row>
    <row r="101" spans="2:12" s="143" customFormat="1" ht="19.95" customHeight="1">
      <c r="B101" s="144"/>
      <c r="D101" s="145" t="s">
        <v>181</v>
      </c>
      <c r="E101" s="146"/>
      <c r="F101" s="146"/>
      <c r="G101" s="146"/>
      <c r="H101" s="146"/>
      <c r="I101" s="146"/>
      <c r="J101" s="147">
        <f>J202</f>
        <v>0</v>
      </c>
      <c r="L101" s="144"/>
    </row>
    <row r="102" spans="2:12" s="143" customFormat="1" ht="19.95" customHeight="1">
      <c r="B102" s="144"/>
      <c r="D102" s="145" t="s">
        <v>182</v>
      </c>
      <c r="E102" s="146"/>
      <c r="F102" s="146"/>
      <c r="G102" s="146"/>
      <c r="H102" s="146"/>
      <c r="I102" s="146"/>
      <c r="J102" s="147">
        <f>J232</f>
        <v>0</v>
      </c>
      <c r="L102" s="144"/>
    </row>
    <row r="103" spans="2:12" s="143" customFormat="1" ht="19.95" customHeight="1">
      <c r="B103" s="144"/>
      <c r="D103" s="145" t="s">
        <v>183</v>
      </c>
      <c r="E103" s="146"/>
      <c r="F103" s="146"/>
      <c r="G103" s="146"/>
      <c r="H103" s="146"/>
      <c r="I103" s="146"/>
      <c r="J103" s="147">
        <f>J245</f>
        <v>0</v>
      </c>
      <c r="L103" s="144"/>
    </row>
    <row r="104" spans="2:12" s="143" customFormat="1" ht="19.95" customHeight="1">
      <c r="B104" s="144"/>
      <c r="D104" s="145" t="s">
        <v>96</v>
      </c>
      <c r="E104" s="146"/>
      <c r="F104" s="146"/>
      <c r="G104" s="146"/>
      <c r="H104" s="146"/>
      <c r="I104" s="146"/>
      <c r="J104" s="147">
        <f>J249</f>
        <v>0</v>
      </c>
      <c r="L104" s="144"/>
    </row>
    <row r="105" spans="2:12" s="143" customFormat="1" ht="19.95" customHeight="1">
      <c r="B105" s="144"/>
      <c r="D105" s="145" t="s">
        <v>97</v>
      </c>
      <c r="E105" s="146"/>
      <c r="F105" s="146"/>
      <c r="G105" s="146"/>
      <c r="H105" s="146"/>
      <c r="I105" s="146"/>
      <c r="J105" s="147">
        <f>J276</f>
        <v>0</v>
      </c>
      <c r="L105" s="144"/>
    </row>
    <row r="106" spans="2:12" s="143" customFormat="1" ht="19.95" customHeight="1">
      <c r="B106" s="144"/>
      <c r="D106" s="145" t="s">
        <v>184</v>
      </c>
      <c r="E106" s="146"/>
      <c r="F106" s="146"/>
      <c r="G106" s="146"/>
      <c r="H106" s="146"/>
      <c r="I106" s="146"/>
      <c r="J106" s="147">
        <f>J282</f>
        <v>0</v>
      </c>
      <c r="L106" s="144"/>
    </row>
    <row r="107" spans="2:12" s="138" customFormat="1" ht="24.9" customHeight="1">
      <c r="B107" s="139"/>
      <c r="D107" s="140" t="s">
        <v>185</v>
      </c>
      <c r="E107" s="141"/>
      <c r="F107" s="141"/>
      <c r="G107" s="141"/>
      <c r="H107" s="141"/>
      <c r="I107" s="141"/>
      <c r="J107" s="142">
        <f>J284</f>
        <v>0</v>
      </c>
      <c r="L107" s="139"/>
    </row>
    <row r="108" spans="2:12" s="143" customFormat="1" ht="19.95" customHeight="1">
      <c r="B108" s="144"/>
      <c r="D108" s="145" t="s">
        <v>186</v>
      </c>
      <c r="E108" s="146"/>
      <c r="F108" s="146"/>
      <c r="G108" s="146"/>
      <c r="H108" s="146"/>
      <c r="I108" s="146"/>
      <c r="J108" s="147">
        <f>J285</f>
        <v>0</v>
      </c>
      <c r="L108" s="144"/>
    </row>
    <row r="109" spans="2:12" s="138" customFormat="1" ht="24.9" customHeight="1">
      <c r="B109" s="139"/>
      <c r="D109" s="140" t="s">
        <v>187</v>
      </c>
      <c r="E109" s="141"/>
      <c r="F109" s="141"/>
      <c r="G109" s="141"/>
      <c r="H109" s="141"/>
      <c r="I109" s="141"/>
      <c r="J109" s="142">
        <f>J316</f>
        <v>0</v>
      </c>
      <c r="L109" s="139"/>
    </row>
    <row r="110" spans="2:12" s="23" customFormat="1" ht="21.75" customHeight="1">
      <c r="B110" s="24"/>
      <c r="L110" s="24"/>
    </row>
    <row r="111" spans="2:12" s="23" customFormat="1" ht="6.9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24"/>
    </row>
    <row r="115" spans="2:12" s="23" customFormat="1" ht="6.9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24"/>
    </row>
    <row r="116" spans="2:12" s="23" customFormat="1" ht="24.9" customHeight="1">
      <c r="B116" s="24"/>
      <c r="C116" s="7" t="s">
        <v>98</v>
      </c>
      <c r="L116" s="24"/>
    </row>
    <row r="117" spans="2:12" s="23" customFormat="1" ht="6.9" customHeight="1">
      <c r="B117" s="24"/>
      <c r="L117" s="24"/>
    </row>
    <row r="118" spans="2:12" s="23" customFormat="1" ht="12" customHeight="1">
      <c r="B118" s="24"/>
      <c r="C118" s="16" t="s">
        <v>16</v>
      </c>
      <c r="L118" s="24"/>
    </row>
    <row r="119" spans="2:12" s="23" customFormat="1" ht="16.5" customHeight="1">
      <c r="B119" s="24"/>
      <c r="E119" s="112" t="str">
        <f>E7</f>
        <v>Dačice - most přes Volfířský potok</v>
      </c>
      <c r="F119" s="113"/>
      <c r="G119" s="113"/>
      <c r="H119" s="113"/>
      <c r="L119" s="24"/>
    </row>
    <row r="120" spans="2:12" s="23" customFormat="1" ht="12" customHeight="1">
      <c r="B120" s="24"/>
      <c r="C120" s="16" t="s">
        <v>87</v>
      </c>
      <c r="L120" s="24"/>
    </row>
    <row r="121" spans="2:12" s="23" customFormat="1" ht="16.5" customHeight="1">
      <c r="B121" s="24"/>
      <c r="E121" s="56" t="str">
        <f>E9</f>
        <v>SO 201 - Most</v>
      </c>
      <c r="F121" s="114"/>
      <c r="G121" s="114"/>
      <c r="H121" s="114"/>
      <c r="L121" s="24"/>
    </row>
    <row r="122" spans="2:12" s="23" customFormat="1" ht="6.9" customHeight="1">
      <c r="B122" s="24"/>
      <c r="L122" s="24"/>
    </row>
    <row r="123" spans="2:12" s="23" customFormat="1" ht="12" customHeight="1">
      <c r="B123" s="24"/>
      <c r="C123" s="16" t="s">
        <v>20</v>
      </c>
      <c r="F123" s="17" t="str">
        <f>F12</f>
        <v xml:space="preserve"> </v>
      </c>
      <c r="I123" s="16" t="s">
        <v>22</v>
      </c>
      <c r="J123" s="115">
        <f>IF(J12="","",J12)</f>
        <v>44580</v>
      </c>
      <c r="L123" s="24"/>
    </row>
    <row r="124" spans="2:12" s="23" customFormat="1" ht="6.9" customHeight="1">
      <c r="B124" s="24"/>
      <c r="L124" s="24"/>
    </row>
    <row r="125" spans="2:12" s="23" customFormat="1" ht="15.15" customHeight="1">
      <c r="B125" s="24"/>
      <c r="C125" s="16" t="s">
        <v>23</v>
      </c>
      <c r="F125" s="17" t="str">
        <f>E15</f>
        <v xml:space="preserve"> </v>
      </c>
      <c r="I125" s="16" t="s">
        <v>28</v>
      </c>
      <c r="J125" s="134" t="str">
        <f>E21</f>
        <v xml:space="preserve"> </v>
      </c>
      <c r="L125" s="24"/>
    </row>
    <row r="126" spans="2:12" s="23" customFormat="1" ht="15.15" customHeight="1">
      <c r="B126" s="24"/>
      <c r="C126" s="16" t="s">
        <v>26</v>
      </c>
      <c r="F126" s="17" t="str">
        <f>IF(E18="","",E18)</f>
        <v>Vyplň údaj</v>
      </c>
      <c r="I126" s="16" t="s">
        <v>30</v>
      </c>
      <c r="J126" s="134" t="str">
        <f>E24</f>
        <v xml:space="preserve"> </v>
      </c>
      <c r="L126" s="24"/>
    </row>
    <row r="127" spans="2:12" s="23" customFormat="1" ht="10.35" customHeight="1">
      <c r="B127" s="24"/>
      <c r="L127" s="24"/>
    </row>
    <row r="128" spans="2:20" s="148" customFormat="1" ht="29.25" customHeight="1">
      <c r="B128" s="149"/>
      <c r="C128" s="150" t="s">
        <v>99</v>
      </c>
      <c r="D128" s="151" t="s">
        <v>57</v>
      </c>
      <c r="E128" s="151" t="s">
        <v>53</v>
      </c>
      <c r="F128" s="151" t="s">
        <v>54</v>
      </c>
      <c r="G128" s="151" t="s">
        <v>100</v>
      </c>
      <c r="H128" s="151" t="s">
        <v>101</v>
      </c>
      <c r="I128" s="151" t="s">
        <v>102</v>
      </c>
      <c r="J128" s="152" t="s">
        <v>91</v>
      </c>
      <c r="K128" s="153" t="s">
        <v>103</v>
      </c>
      <c r="L128" s="149"/>
      <c r="M128" s="76" t="s">
        <v>1</v>
      </c>
      <c r="N128" s="77" t="s">
        <v>36</v>
      </c>
      <c r="O128" s="77" t="s">
        <v>104</v>
      </c>
      <c r="P128" s="77" t="s">
        <v>105</v>
      </c>
      <c r="Q128" s="77" t="s">
        <v>106</v>
      </c>
      <c r="R128" s="77" t="s">
        <v>107</v>
      </c>
      <c r="S128" s="77" t="s">
        <v>108</v>
      </c>
      <c r="T128" s="78" t="s">
        <v>109</v>
      </c>
    </row>
    <row r="129" spans="2:63" s="23" customFormat="1" ht="22.95" customHeight="1">
      <c r="B129" s="24"/>
      <c r="C129" s="82" t="s">
        <v>110</v>
      </c>
      <c r="J129" s="154">
        <f>BK129</f>
        <v>0</v>
      </c>
      <c r="L129" s="24"/>
      <c r="M129" s="79"/>
      <c r="N129" s="64"/>
      <c r="O129" s="64"/>
      <c r="P129" s="155">
        <f>P130+P284+P316</f>
        <v>0</v>
      </c>
      <c r="Q129" s="64"/>
      <c r="R129" s="155">
        <f>R130+R284+R316</f>
        <v>486.25659845</v>
      </c>
      <c r="S129" s="64"/>
      <c r="T129" s="156">
        <f>T130+T284+T316</f>
        <v>24.84</v>
      </c>
      <c r="AT129" s="3" t="s">
        <v>71</v>
      </c>
      <c r="AU129" s="3" t="s">
        <v>93</v>
      </c>
      <c r="BK129" s="157">
        <f>BK130+BK284+BK316</f>
        <v>0</v>
      </c>
    </row>
    <row r="130" spans="2:63" s="158" customFormat="1" ht="25.95" customHeight="1">
      <c r="B130" s="159"/>
      <c r="D130" s="160" t="s">
        <v>71</v>
      </c>
      <c r="E130" s="161" t="s">
        <v>111</v>
      </c>
      <c r="F130" s="161" t="s">
        <v>112</v>
      </c>
      <c r="I130" s="162"/>
      <c r="J130" s="163">
        <f>BK130</f>
        <v>0</v>
      </c>
      <c r="L130" s="159"/>
      <c r="M130" s="164"/>
      <c r="P130" s="165">
        <f>P131+P149+P174+P202+P232+P245+P249+P276+P282</f>
        <v>0</v>
      </c>
      <c r="R130" s="165">
        <f>R131+R149+R174+R202+R232+R245+R249+R276+R282</f>
        <v>485.26062173</v>
      </c>
      <c r="T130" s="166">
        <f>T131+T149+T174+T202+T232+T245+T249+T276+T282</f>
        <v>24.84</v>
      </c>
      <c r="AR130" s="160" t="s">
        <v>80</v>
      </c>
      <c r="AT130" s="167" t="s">
        <v>71</v>
      </c>
      <c r="AU130" s="167" t="s">
        <v>72</v>
      </c>
      <c r="AY130" s="160" t="s">
        <v>113</v>
      </c>
      <c r="BK130" s="168">
        <f>BK131+BK149+BK174+BK202+BK232+BK245+BK249+BK276+BK282</f>
        <v>0</v>
      </c>
    </row>
    <row r="131" spans="2:63" s="158" customFormat="1" ht="22.95" customHeight="1">
      <c r="B131" s="159"/>
      <c r="D131" s="160" t="s">
        <v>71</v>
      </c>
      <c r="E131" s="169" t="s">
        <v>80</v>
      </c>
      <c r="F131" s="169" t="s">
        <v>114</v>
      </c>
      <c r="I131" s="162"/>
      <c r="J131" s="170">
        <f>BK131</f>
        <v>0</v>
      </c>
      <c r="L131" s="159"/>
      <c r="M131" s="164"/>
      <c r="P131" s="165">
        <f>SUM(P132:P148)</f>
        <v>0</v>
      </c>
      <c r="R131" s="165">
        <f>SUM(R132:R148)</f>
        <v>1.09792</v>
      </c>
      <c r="T131" s="166">
        <f>SUM(T132:T148)</f>
        <v>24.84</v>
      </c>
      <c r="AR131" s="160" t="s">
        <v>80</v>
      </c>
      <c r="AT131" s="167" t="s">
        <v>71</v>
      </c>
      <c r="AU131" s="167" t="s">
        <v>80</v>
      </c>
      <c r="AY131" s="160" t="s">
        <v>113</v>
      </c>
      <c r="BK131" s="168">
        <f>SUM(BK132:BK148)</f>
        <v>0</v>
      </c>
    </row>
    <row r="132" spans="2:65" s="23" customFormat="1" ht="24.15" customHeight="1">
      <c r="B132" s="24"/>
      <c r="C132" s="171" t="s">
        <v>80</v>
      </c>
      <c r="D132" s="171" t="s">
        <v>115</v>
      </c>
      <c r="E132" s="172" t="s">
        <v>188</v>
      </c>
      <c r="F132" s="173" t="s">
        <v>189</v>
      </c>
      <c r="G132" s="174" t="s">
        <v>130</v>
      </c>
      <c r="H132" s="175">
        <v>108</v>
      </c>
      <c r="I132" s="176"/>
      <c r="J132" s="177">
        <f>ROUND(I132*H132,2)</f>
        <v>0</v>
      </c>
      <c r="K132" s="178"/>
      <c r="L132" s="24"/>
      <c r="M132" s="179" t="s">
        <v>1</v>
      </c>
      <c r="N132" s="180" t="s">
        <v>37</v>
      </c>
      <c r="P132" s="181">
        <f>O132*H132</f>
        <v>0</v>
      </c>
      <c r="Q132" s="181">
        <v>8E-05</v>
      </c>
      <c r="R132" s="181">
        <f>Q132*H132</f>
        <v>0.00864</v>
      </c>
      <c r="S132" s="181">
        <v>0.23</v>
      </c>
      <c r="T132" s="182">
        <f>S132*H132</f>
        <v>24.84</v>
      </c>
      <c r="AR132" s="183" t="s">
        <v>119</v>
      </c>
      <c r="AT132" s="183" t="s">
        <v>115</v>
      </c>
      <c r="AU132" s="183" t="s">
        <v>82</v>
      </c>
      <c r="AY132" s="3" t="s">
        <v>113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3" t="s">
        <v>80</v>
      </c>
      <c r="BK132" s="184">
        <f>ROUND(I132*H132,2)</f>
        <v>0</v>
      </c>
      <c r="BL132" s="3" t="s">
        <v>119</v>
      </c>
      <c r="BM132" s="183" t="s">
        <v>190</v>
      </c>
    </row>
    <row r="133" spans="2:51" s="185" customFormat="1" ht="20.4">
      <c r="B133" s="186"/>
      <c r="D133" s="187" t="s">
        <v>132</v>
      </c>
      <c r="E133" s="188" t="s">
        <v>1</v>
      </c>
      <c r="F133" s="189" t="s">
        <v>191</v>
      </c>
      <c r="H133" s="190">
        <v>108</v>
      </c>
      <c r="I133" s="191"/>
      <c r="L133" s="186"/>
      <c r="M133" s="192"/>
      <c r="T133" s="193"/>
      <c r="AT133" s="188" t="s">
        <v>132</v>
      </c>
      <c r="AU133" s="188" t="s">
        <v>82</v>
      </c>
      <c r="AV133" s="185" t="s">
        <v>82</v>
      </c>
      <c r="AW133" s="185" t="s">
        <v>29</v>
      </c>
      <c r="AX133" s="185" t="s">
        <v>80</v>
      </c>
      <c r="AY133" s="188" t="s">
        <v>113</v>
      </c>
    </row>
    <row r="134" spans="2:65" s="23" customFormat="1" ht="16.5" customHeight="1">
      <c r="B134" s="24"/>
      <c r="C134" s="171" t="s">
        <v>82</v>
      </c>
      <c r="D134" s="171" t="s">
        <v>115</v>
      </c>
      <c r="E134" s="172" t="s">
        <v>192</v>
      </c>
      <c r="F134" s="173" t="s">
        <v>193</v>
      </c>
      <c r="G134" s="174" t="s">
        <v>151</v>
      </c>
      <c r="H134" s="175">
        <v>40</v>
      </c>
      <c r="I134" s="176"/>
      <c r="J134" s="177">
        <f>ROUND(I134*H134,2)</f>
        <v>0</v>
      </c>
      <c r="K134" s="178"/>
      <c r="L134" s="24"/>
      <c r="M134" s="179" t="s">
        <v>1</v>
      </c>
      <c r="N134" s="180" t="s">
        <v>37</v>
      </c>
      <c r="P134" s="181">
        <f>O134*H134</f>
        <v>0</v>
      </c>
      <c r="Q134" s="181">
        <v>0.02698</v>
      </c>
      <c r="R134" s="181">
        <f>Q134*H134</f>
        <v>1.0792</v>
      </c>
      <c r="S134" s="181">
        <v>0</v>
      </c>
      <c r="T134" s="182">
        <f>S134*H134</f>
        <v>0</v>
      </c>
      <c r="AR134" s="183" t="s">
        <v>119</v>
      </c>
      <c r="AT134" s="183" t="s">
        <v>115</v>
      </c>
      <c r="AU134" s="183" t="s">
        <v>82</v>
      </c>
      <c r="AY134" s="3" t="s">
        <v>113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3" t="s">
        <v>80</v>
      </c>
      <c r="BK134" s="184">
        <f>ROUND(I134*H134,2)</f>
        <v>0</v>
      </c>
      <c r="BL134" s="3" t="s">
        <v>119</v>
      </c>
      <c r="BM134" s="183" t="s">
        <v>194</v>
      </c>
    </row>
    <row r="135" spans="2:51" s="185" customFormat="1" ht="10.2">
      <c r="B135" s="186"/>
      <c r="D135" s="187" t="s">
        <v>132</v>
      </c>
      <c r="E135" s="188" t="s">
        <v>1</v>
      </c>
      <c r="F135" s="189" t="s">
        <v>195</v>
      </c>
      <c r="H135" s="190">
        <v>40</v>
      </c>
      <c r="I135" s="191"/>
      <c r="L135" s="186"/>
      <c r="M135" s="192"/>
      <c r="T135" s="193"/>
      <c r="AT135" s="188" t="s">
        <v>132</v>
      </c>
      <c r="AU135" s="188" t="s">
        <v>82</v>
      </c>
      <c r="AV135" s="185" t="s">
        <v>82</v>
      </c>
      <c r="AW135" s="185" t="s">
        <v>29</v>
      </c>
      <c r="AX135" s="185" t="s">
        <v>80</v>
      </c>
      <c r="AY135" s="188" t="s">
        <v>113</v>
      </c>
    </row>
    <row r="136" spans="2:65" s="23" customFormat="1" ht="24.15" customHeight="1">
      <c r="B136" s="24"/>
      <c r="C136" s="171" t="s">
        <v>124</v>
      </c>
      <c r="D136" s="171" t="s">
        <v>115</v>
      </c>
      <c r="E136" s="172" t="s">
        <v>196</v>
      </c>
      <c r="F136" s="173" t="s">
        <v>197</v>
      </c>
      <c r="G136" s="174" t="s">
        <v>198</v>
      </c>
      <c r="H136" s="175">
        <v>336</v>
      </c>
      <c r="I136" s="176"/>
      <c r="J136" s="177">
        <f>ROUND(I136*H136,2)</f>
        <v>0</v>
      </c>
      <c r="K136" s="178"/>
      <c r="L136" s="24"/>
      <c r="M136" s="179" t="s">
        <v>1</v>
      </c>
      <c r="N136" s="180" t="s">
        <v>37</v>
      </c>
      <c r="P136" s="181">
        <f>O136*H136</f>
        <v>0</v>
      </c>
      <c r="Q136" s="181">
        <v>3E-05</v>
      </c>
      <c r="R136" s="181">
        <f>Q136*H136</f>
        <v>0.01008</v>
      </c>
      <c r="S136" s="181">
        <v>0</v>
      </c>
      <c r="T136" s="182">
        <f>S136*H136</f>
        <v>0</v>
      </c>
      <c r="AR136" s="183" t="s">
        <v>119</v>
      </c>
      <c r="AT136" s="183" t="s">
        <v>115</v>
      </c>
      <c r="AU136" s="183" t="s">
        <v>82</v>
      </c>
      <c r="AY136" s="3" t="s">
        <v>113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3" t="s">
        <v>80</v>
      </c>
      <c r="BK136" s="184">
        <f>ROUND(I136*H136,2)</f>
        <v>0</v>
      </c>
      <c r="BL136" s="3" t="s">
        <v>119</v>
      </c>
      <c r="BM136" s="183" t="s">
        <v>199</v>
      </c>
    </row>
    <row r="137" spans="2:51" s="185" customFormat="1" ht="10.2">
      <c r="B137" s="186"/>
      <c r="D137" s="187" t="s">
        <v>132</v>
      </c>
      <c r="E137" s="188" t="s">
        <v>1</v>
      </c>
      <c r="F137" s="189" t="s">
        <v>200</v>
      </c>
      <c r="H137" s="190">
        <v>336</v>
      </c>
      <c r="I137" s="191"/>
      <c r="L137" s="186"/>
      <c r="M137" s="192"/>
      <c r="T137" s="193"/>
      <c r="AT137" s="188" t="s">
        <v>132</v>
      </c>
      <c r="AU137" s="188" t="s">
        <v>82</v>
      </c>
      <c r="AV137" s="185" t="s">
        <v>82</v>
      </c>
      <c r="AW137" s="185" t="s">
        <v>29</v>
      </c>
      <c r="AX137" s="185" t="s">
        <v>80</v>
      </c>
      <c r="AY137" s="188" t="s">
        <v>113</v>
      </c>
    </row>
    <row r="138" spans="2:65" s="23" customFormat="1" ht="24.15" customHeight="1">
      <c r="B138" s="24"/>
      <c r="C138" s="171" t="s">
        <v>119</v>
      </c>
      <c r="D138" s="171" t="s">
        <v>115</v>
      </c>
      <c r="E138" s="172" t="s">
        <v>201</v>
      </c>
      <c r="F138" s="173" t="s">
        <v>202</v>
      </c>
      <c r="G138" s="174" t="s">
        <v>203</v>
      </c>
      <c r="H138" s="175">
        <v>14</v>
      </c>
      <c r="I138" s="176"/>
      <c r="J138" s="177">
        <f>ROUND(I138*H138,2)</f>
        <v>0</v>
      </c>
      <c r="K138" s="178"/>
      <c r="L138" s="24"/>
      <c r="M138" s="179" t="s">
        <v>1</v>
      </c>
      <c r="N138" s="180" t="s">
        <v>37</v>
      </c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AR138" s="183" t="s">
        <v>119</v>
      </c>
      <c r="AT138" s="183" t="s">
        <v>115</v>
      </c>
      <c r="AU138" s="183" t="s">
        <v>82</v>
      </c>
      <c r="AY138" s="3" t="s">
        <v>113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3" t="s">
        <v>80</v>
      </c>
      <c r="BK138" s="184">
        <f>ROUND(I138*H138,2)</f>
        <v>0</v>
      </c>
      <c r="BL138" s="3" t="s">
        <v>119</v>
      </c>
      <c r="BM138" s="183" t="s">
        <v>204</v>
      </c>
    </row>
    <row r="139" spans="2:65" s="23" customFormat="1" ht="33" customHeight="1">
      <c r="B139" s="24"/>
      <c r="C139" s="171" t="s">
        <v>136</v>
      </c>
      <c r="D139" s="171" t="s">
        <v>115</v>
      </c>
      <c r="E139" s="172" t="s">
        <v>205</v>
      </c>
      <c r="F139" s="173" t="s">
        <v>206</v>
      </c>
      <c r="G139" s="174" t="s">
        <v>139</v>
      </c>
      <c r="H139" s="175">
        <v>100.601</v>
      </c>
      <c r="I139" s="176"/>
      <c r="J139" s="177">
        <f>ROUND(I139*H139,2)</f>
        <v>0</v>
      </c>
      <c r="K139" s="178"/>
      <c r="L139" s="24"/>
      <c r="M139" s="179" t="s">
        <v>1</v>
      </c>
      <c r="N139" s="180" t="s">
        <v>37</v>
      </c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AR139" s="183" t="s">
        <v>119</v>
      </c>
      <c r="AT139" s="183" t="s">
        <v>115</v>
      </c>
      <c r="AU139" s="183" t="s">
        <v>82</v>
      </c>
      <c r="AY139" s="3" t="s">
        <v>113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3" t="s">
        <v>80</v>
      </c>
      <c r="BK139" s="184">
        <f>ROUND(I139*H139,2)</f>
        <v>0</v>
      </c>
      <c r="BL139" s="3" t="s">
        <v>119</v>
      </c>
      <c r="BM139" s="183" t="s">
        <v>207</v>
      </c>
    </row>
    <row r="140" spans="2:51" s="185" customFormat="1" ht="10.2">
      <c r="B140" s="186"/>
      <c r="D140" s="187" t="s">
        <v>132</v>
      </c>
      <c r="E140" s="188" t="s">
        <v>1</v>
      </c>
      <c r="F140" s="189" t="s">
        <v>208</v>
      </c>
      <c r="H140" s="190">
        <v>16.078</v>
      </c>
      <c r="I140" s="191"/>
      <c r="L140" s="186"/>
      <c r="M140" s="192"/>
      <c r="T140" s="193"/>
      <c r="AT140" s="188" t="s">
        <v>132</v>
      </c>
      <c r="AU140" s="188" t="s">
        <v>82</v>
      </c>
      <c r="AV140" s="185" t="s">
        <v>82</v>
      </c>
      <c r="AW140" s="185" t="s">
        <v>29</v>
      </c>
      <c r="AX140" s="185" t="s">
        <v>72</v>
      </c>
      <c r="AY140" s="188" t="s">
        <v>113</v>
      </c>
    </row>
    <row r="141" spans="2:51" s="185" customFormat="1" ht="10.2">
      <c r="B141" s="186"/>
      <c r="D141" s="187" t="s">
        <v>132</v>
      </c>
      <c r="E141" s="188" t="s">
        <v>1</v>
      </c>
      <c r="F141" s="189" t="s">
        <v>209</v>
      </c>
      <c r="H141" s="190">
        <v>23.083</v>
      </c>
      <c r="I141" s="191"/>
      <c r="L141" s="186"/>
      <c r="M141" s="192"/>
      <c r="T141" s="193"/>
      <c r="AT141" s="188" t="s">
        <v>132</v>
      </c>
      <c r="AU141" s="188" t="s">
        <v>82</v>
      </c>
      <c r="AV141" s="185" t="s">
        <v>82</v>
      </c>
      <c r="AW141" s="185" t="s">
        <v>29</v>
      </c>
      <c r="AX141" s="185" t="s">
        <v>72</v>
      </c>
      <c r="AY141" s="188" t="s">
        <v>113</v>
      </c>
    </row>
    <row r="142" spans="2:51" s="185" customFormat="1" ht="10.2">
      <c r="B142" s="186"/>
      <c r="D142" s="187" t="s">
        <v>132</v>
      </c>
      <c r="E142" s="188" t="s">
        <v>1</v>
      </c>
      <c r="F142" s="189" t="s">
        <v>210</v>
      </c>
      <c r="H142" s="190">
        <v>61.44</v>
      </c>
      <c r="I142" s="191"/>
      <c r="L142" s="186"/>
      <c r="M142" s="192"/>
      <c r="T142" s="193"/>
      <c r="AT142" s="188" t="s">
        <v>132</v>
      </c>
      <c r="AU142" s="188" t="s">
        <v>82</v>
      </c>
      <c r="AV142" s="185" t="s">
        <v>82</v>
      </c>
      <c r="AW142" s="185" t="s">
        <v>29</v>
      </c>
      <c r="AX142" s="185" t="s">
        <v>72</v>
      </c>
      <c r="AY142" s="188" t="s">
        <v>113</v>
      </c>
    </row>
    <row r="143" spans="2:65" s="23" customFormat="1" ht="37.95" customHeight="1">
      <c r="B143" s="24"/>
      <c r="C143" s="171" t="s">
        <v>142</v>
      </c>
      <c r="D143" s="171" t="s">
        <v>115</v>
      </c>
      <c r="E143" s="172" t="s">
        <v>211</v>
      </c>
      <c r="F143" s="173" t="s">
        <v>212</v>
      </c>
      <c r="G143" s="174" t="s">
        <v>139</v>
      </c>
      <c r="H143" s="175">
        <v>39.161</v>
      </c>
      <c r="I143" s="176"/>
      <c r="J143" s="177">
        <f>ROUND(I143*H143,2)</f>
        <v>0</v>
      </c>
      <c r="K143" s="178"/>
      <c r="L143" s="24"/>
      <c r="M143" s="179" t="s">
        <v>1</v>
      </c>
      <c r="N143" s="180" t="s">
        <v>37</v>
      </c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183" t="s">
        <v>119</v>
      </c>
      <c r="AT143" s="183" t="s">
        <v>115</v>
      </c>
      <c r="AU143" s="183" t="s">
        <v>82</v>
      </c>
      <c r="AY143" s="3" t="s">
        <v>113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3" t="s">
        <v>80</v>
      </c>
      <c r="BK143" s="184">
        <f>ROUND(I143*H143,2)</f>
        <v>0</v>
      </c>
      <c r="BL143" s="3" t="s">
        <v>119</v>
      </c>
      <c r="BM143" s="183" t="s">
        <v>213</v>
      </c>
    </row>
    <row r="144" spans="2:65" s="23" customFormat="1" ht="24.15" customHeight="1">
      <c r="B144" s="24"/>
      <c r="C144" s="171" t="s">
        <v>148</v>
      </c>
      <c r="D144" s="171" t="s">
        <v>115</v>
      </c>
      <c r="E144" s="172" t="s">
        <v>214</v>
      </c>
      <c r="F144" s="173" t="s">
        <v>215</v>
      </c>
      <c r="G144" s="174" t="s">
        <v>139</v>
      </c>
      <c r="H144" s="175">
        <v>39.161</v>
      </c>
      <c r="I144" s="176"/>
      <c r="J144" s="177">
        <f>ROUND(I144*H144,2)</f>
        <v>0</v>
      </c>
      <c r="K144" s="178"/>
      <c r="L144" s="24"/>
      <c r="M144" s="179" t="s">
        <v>1</v>
      </c>
      <c r="N144" s="180" t="s">
        <v>37</v>
      </c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AR144" s="183" t="s">
        <v>119</v>
      </c>
      <c r="AT144" s="183" t="s">
        <v>115</v>
      </c>
      <c r="AU144" s="183" t="s">
        <v>82</v>
      </c>
      <c r="AY144" s="3" t="s">
        <v>113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3" t="s">
        <v>80</v>
      </c>
      <c r="BK144" s="184">
        <f>ROUND(I144*H144,2)</f>
        <v>0</v>
      </c>
      <c r="BL144" s="3" t="s">
        <v>119</v>
      </c>
      <c r="BM144" s="183" t="s">
        <v>216</v>
      </c>
    </row>
    <row r="145" spans="2:65" s="23" customFormat="1" ht="24.15" customHeight="1">
      <c r="B145" s="24"/>
      <c r="C145" s="171" t="s">
        <v>156</v>
      </c>
      <c r="D145" s="171" t="s">
        <v>115</v>
      </c>
      <c r="E145" s="172" t="s">
        <v>217</v>
      </c>
      <c r="F145" s="173" t="s">
        <v>218</v>
      </c>
      <c r="G145" s="174" t="s">
        <v>159</v>
      </c>
      <c r="H145" s="175">
        <v>70.49</v>
      </c>
      <c r="I145" s="176"/>
      <c r="J145" s="177">
        <f>ROUND(I145*H145,2)</f>
        <v>0</v>
      </c>
      <c r="K145" s="178"/>
      <c r="L145" s="24"/>
      <c r="M145" s="179" t="s">
        <v>1</v>
      </c>
      <c r="N145" s="180" t="s">
        <v>37</v>
      </c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AR145" s="183" t="s">
        <v>119</v>
      </c>
      <c r="AT145" s="183" t="s">
        <v>115</v>
      </c>
      <c r="AU145" s="183" t="s">
        <v>82</v>
      </c>
      <c r="AY145" s="3" t="s">
        <v>113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3" t="s">
        <v>80</v>
      </c>
      <c r="BK145" s="184">
        <f>ROUND(I145*H145,2)</f>
        <v>0</v>
      </c>
      <c r="BL145" s="3" t="s">
        <v>119</v>
      </c>
      <c r="BM145" s="183" t="s">
        <v>219</v>
      </c>
    </row>
    <row r="146" spans="2:51" s="185" customFormat="1" ht="10.2">
      <c r="B146" s="186"/>
      <c r="D146" s="187" t="s">
        <v>132</v>
      </c>
      <c r="E146" s="188" t="s">
        <v>1</v>
      </c>
      <c r="F146" s="189" t="s">
        <v>220</v>
      </c>
      <c r="H146" s="190">
        <v>70.49</v>
      </c>
      <c r="I146" s="191"/>
      <c r="L146" s="186"/>
      <c r="M146" s="192"/>
      <c r="T146" s="193"/>
      <c r="AT146" s="188" t="s">
        <v>132</v>
      </c>
      <c r="AU146" s="188" t="s">
        <v>82</v>
      </c>
      <c r="AV146" s="185" t="s">
        <v>82</v>
      </c>
      <c r="AW146" s="185" t="s">
        <v>29</v>
      </c>
      <c r="AX146" s="185" t="s">
        <v>80</v>
      </c>
      <c r="AY146" s="188" t="s">
        <v>113</v>
      </c>
    </row>
    <row r="147" spans="2:65" s="23" customFormat="1" ht="16.5" customHeight="1">
      <c r="B147" s="24"/>
      <c r="C147" s="171" t="s">
        <v>134</v>
      </c>
      <c r="D147" s="171" t="s">
        <v>115</v>
      </c>
      <c r="E147" s="172" t="s">
        <v>221</v>
      </c>
      <c r="F147" s="173" t="s">
        <v>222</v>
      </c>
      <c r="G147" s="174" t="s">
        <v>139</v>
      </c>
      <c r="H147" s="175">
        <v>39.161</v>
      </c>
      <c r="I147" s="176"/>
      <c r="J147" s="177">
        <f>ROUND(I147*H147,2)</f>
        <v>0</v>
      </c>
      <c r="K147" s="178"/>
      <c r="L147" s="24"/>
      <c r="M147" s="179" t="s">
        <v>1</v>
      </c>
      <c r="N147" s="180" t="s">
        <v>37</v>
      </c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AR147" s="183" t="s">
        <v>119</v>
      </c>
      <c r="AT147" s="183" t="s">
        <v>115</v>
      </c>
      <c r="AU147" s="183" t="s">
        <v>82</v>
      </c>
      <c r="AY147" s="3" t="s">
        <v>113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3" t="s">
        <v>80</v>
      </c>
      <c r="BK147" s="184">
        <f>ROUND(I147*H147,2)</f>
        <v>0</v>
      </c>
      <c r="BL147" s="3" t="s">
        <v>119</v>
      </c>
      <c r="BM147" s="183" t="s">
        <v>223</v>
      </c>
    </row>
    <row r="148" spans="2:51" s="185" customFormat="1" ht="10.2">
      <c r="B148" s="186"/>
      <c r="D148" s="187" t="s">
        <v>132</v>
      </c>
      <c r="E148" s="188" t="s">
        <v>1</v>
      </c>
      <c r="F148" s="189" t="s">
        <v>224</v>
      </c>
      <c r="H148" s="190">
        <v>39.161</v>
      </c>
      <c r="I148" s="191"/>
      <c r="L148" s="186"/>
      <c r="M148" s="192"/>
      <c r="T148" s="193"/>
      <c r="AT148" s="188" t="s">
        <v>132</v>
      </c>
      <c r="AU148" s="188" t="s">
        <v>82</v>
      </c>
      <c r="AV148" s="185" t="s">
        <v>82</v>
      </c>
      <c r="AW148" s="185" t="s">
        <v>29</v>
      </c>
      <c r="AX148" s="185" t="s">
        <v>80</v>
      </c>
      <c r="AY148" s="188" t="s">
        <v>113</v>
      </c>
    </row>
    <row r="149" spans="2:63" s="158" customFormat="1" ht="22.95" customHeight="1">
      <c r="B149" s="159"/>
      <c r="D149" s="160" t="s">
        <v>71</v>
      </c>
      <c r="E149" s="169" t="s">
        <v>82</v>
      </c>
      <c r="F149" s="169" t="s">
        <v>225</v>
      </c>
      <c r="I149" s="162"/>
      <c r="J149" s="170">
        <f>BK149</f>
        <v>0</v>
      </c>
      <c r="L149" s="159"/>
      <c r="M149" s="164"/>
      <c r="P149" s="165">
        <f>SUM(P150:P173)</f>
        <v>0</v>
      </c>
      <c r="R149" s="165">
        <f>SUM(R150:R173)</f>
        <v>22.44566348</v>
      </c>
      <c r="T149" s="166">
        <f>SUM(T150:T173)</f>
        <v>0</v>
      </c>
      <c r="AR149" s="160" t="s">
        <v>80</v>
      </c>
      <c r="AT149" s="167" t="s">
        <v>71</v>
      </c>
      <c r="AU149" s="167" t="s">
        <v>80</v>
      </c>
      <c r="AY149" s="160" t="s">
        <v>113</v>
      </c>
      <c r="BK149" s="168">
        <f>SUM(BK150:BK173)</f>
        <v>0</v>
      </c>
    </row>
    <row r="150" spans="2:65" s="23" customFormat="1" ht="33" customHeight="1">
      <c r="B150" s="24"/>
      <c r="C150" s="171" t="s">
        <v>165</v>
      </c>
      <c r="D150" s="171" t="s">
        <v>115</v>
      </c>
      <c r="E150" s="172" t="s">
        <v>226</v>
      </c>
      <c r="F150" s="173" t="s">
        <v>227</v>
      </c>
      <c r="G150" s="174" t="s">
        <v>130</v>
      </c>
      <c r="H150" s="175">
        <v>36.896</v>
      </c>
      <c r="I150" s="176"/>
      <c r="J150" s="177">
        <f>ROUND(I150*H150,2)</f>
        <v>0</v>
      </c>
      <c r="K150" s="178"/>
      <c r="L150" s="24"/>
      <c r="M150" s="179" t="s">
        <v>1</v>
      </c>
      <c r="N150" s="180" t="s">
        <v>37</v>
      </c>
      <c r="P150" s="181">
        <f>O150*H150</f>
        <v>0</v>
      </c>
      <c r="Q150" s="181">
        <v>0.00031</v>
      </c>
      <c r="R150" s="181">
        <f>Q150*H150</f>
        <v>0.01143776</v>
      </c>
      <c r="S150" s="181">
        <v>0</v>
      </c>
      <c r="T150" s="182">
        <f>S150*H150</f>
        <v>0</v>
      </c>
      <c r="AR150" s="183" t="s">
        <v>119</v>
      </c>
      <c r="AT150" s="183" t="s">
        <v>115</v>
      </c>
      <c r="AU150" s="183" t="s">
        <v>82</v>
      </c>
      <c r="AY150" s="3" t="s">
        <v>113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3" t="s">
        <v>80</v>
      </c>
      <c r="BK150" s="184">
        <f>ROUND(I150*H150,2)</f>
        <v>0</v>
      </c>
      <c r="BL150" s="3" t="s">
        <v>119</v>
      </c>
      <c r="BM150" s="183" t="s">
        <v>228</v>
      </c>
    </row>
    <row r="151" spans="2:51" s="185" customFormat="1" ht="10.2">
      <c r="B151" s="186"/>
      <c r="D151" s="187" t="s">
        <v>132</v>
      </c>
      <c r="E151" s="188" t="s">
        <v>1</v>
      </c>
      <c r="F151" s="189" t="s">
        <v>229</v>
      </c>
      <c r="H151" s="190">
        <v>36.896</v>
      </c>
      <c r="I151" s="191"/>
      <c r="L151" s="186"/>
      <c r="M151" s="192"/>
      <c r="T151" s="193"/>
      <c r="AT151" s="188" t="s">
        <v>132</v>
      </c>
      <c r="AU151" s="188" t="s">
        <v>82</v>
      </c>
      <c r="AV151" s="185" t="s">
        <v>82</v>
      </c>
      <c r="AW151" s="185" t="s">
        <v>29</v>
      </c>
      <c r="AX151" s="185" t="s">
        <v>72</v>
      </c>
      <c r="AY151" s="188" t="s">
        <v>113</v>
      </c>
    </row>
    <row r="152" spans="2:65" s="23" customFormat="1" ht="24.15" customHeight="1">
      <c r="B152" s="24"/>
      <c r="C152" s="199" t="s">
        <v>169</v>
      </c>
      <c r="D152" s="199" t="s">
        <v>230</v>
      </c>
      <c r="E152" s="200" t="s">
        <v>231</v>
      </c>
      <c r="F152" s="201" t="s">
        <v>232</v>
      </c>
      <c r="G152" s="202" t="s">
        <v>130</v>
      </c>
      <c r="H152" s="203">
        <v>42.43</v>
      </c>
      <c r="I152" s="204"/>
      <c r="J152" s="205">
        <f>ROUND(I152*H152,2)</f>
        <v>0</v>
      </c>
      <c r="K152" s="206"/>
      <c r="L152" s="207"/>
      <c r="M152" s="208" t="s">
        <v>1</v>
      </c>
      <c r="N152" s="209" t="s">
        <v>37</v>
      </c>
      <c r="P152" s="181">
        <f>O152*H152</f>
        <v>0</v>
      </c>
      <c r="Q152" s="181">
        <v>0.0003</v>
      </c>
      <c r="R152" s="181">
        <f>Q152*H152</f>
        <v>0.012728999999999999</v>
      </c>
      <c r="S152" s="181">
        <v>0</v>
      </c>
      <c r="T152" s="182">
        <f>S152*H152</f>
        <v>0</v>
      </c>
      <c r="AR152" s="183" t="s">
        <v>156</v>
      </c>
      <c r="AT152" s="183" t="s">
        <v>230</v>
      </c>
      <c r="AU152" s="183" t="s">
        <v>82</v>
      </c>
      <c r="AY152" s="3" t="s">
        <v>113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3" t="s">
        <v>80</v>
      </c>
      <c r="BK152" s="184">
        <f>ROUND(I152*H152,2)</f>
        <v>0</v>
      </c>
      <c r="BL152" s="3" t="s">
        <v>119</v>
      </c>
      <c r="BM152" s="183" t="s">
        <v>233</v>
      </c>
    </row>
    <row r="153" spans="2:51" s="185" customFormat="1" ht="10.2">
      <c r="B153" s="186"/>
      <c r="D153" s="187" t="s">
        <v>132</v>
      </c>
      <c r="E153" s="188" t="s">
        <v>1</v>
      </c>
      <c r="F153" s="189" t="s">
        <v>234</v>
      </c>
      <c r="H153" s="190">
        <v>42.43</v>
      </c>
      <c r="I153" s="191"/>
      <c r="L153" s="186"/>
      <c r="M153" s="192"/>
      <c r="T153" s="193"/>
      <c r="AT153" s="188" t="s">
        <v>132</v>
      </c>
      <c r="AU153" s="188" t="s">
        <v>82</v>
      </c>
      <c r="AV153" s="185" t="s">
        <v>82</v>
      </c>
      <c r="AW153" s="185" t="s">
        <v>29</v>
      </c>
      <c r="AX153" s="185" t="s">
        <v>80</v>
      </c>
      <c r="AY153" s="188" t="s">
        <v>113</v>
      </c>
    </row>
    <row r="154" spans="2:65" s="23" customFormat="1" ht="37.95" customHeight="1">
      <c r="B154" s="24"/>
      <c r="C154" s="171" t="s">
        <v>174</v>
      </c>
      <c r="D154" s="171" t="s">
        <v>115</v>
      </c>
      <c r="E154" s="172" t="s">
        <v>235</v>
      </c>
      <c r="F154" s="173" t="s">
        <v>236</v>
      </c>
      <c r="G154" s="174" t="s">
        <v>151</v>
      </c>
      <c r="H154" s="175">
        <v>23.06</v>
      </c>
      <c r="I154" s="176"/>
      <c r="J154" s="177">
        <f>ROUND(I154*H154,2)</f>
        <v>0</v>
      </c>
      <c r="K154" s="178"/>
      <c r="L154" s="24"/>
      <c r="M154" s="179" t="s">
        <v>1</v>
      </c>
      <c r="N154" s="180" t="s">
        <v>37</v>
      </c>
      <c r="P154" s="181">
        <f>O154*H154</f>
        <v>0</v>
      </c>
      <c r="Q154" s="181">
        <v>0.20469</v>
      </c>
      <c r="R154" s="181">
        <f>Q154*H154</f>
        <v>4.7201514</v>
      </c>
      <c r="S154" s="181">
        <v>0</v>
      </c>
      <c r="T154" s="182">
        <f>S154*H154</f>
        <v>0</v>
      </c>
      <c r="AR154" s="183" t="s">
        <v>119</v>
      </c>
      <c r="AT154" s="183" t="s">
        <v>115</v>
      </c>
      <c r="AU154" s="183" t="s">
        <v>82</v>
      </c>
      <c r="AY154" s="3" t="s">
        <v>113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3" t="s">
        <v>80</v>
      </c>
      <c r="BK154" s="184">
        <f>ROUND(I154*H154,2)</f>
        <v>0</v>
      </c>
      <c r="BL154" s="3" t="s">
        <v>119</v>
      </c>
      <c r="BM154" s="183" t="s">
        <v>237</v>
      </c>
    </row>
    <row r="155" spans="2:51" s="185" customFormat="1" ht="10.2">
      <c r="B155" s="186"/>
      <c r="D155" s="187" t="s">
        <v>132</v>
      </c>
      <c r="E155" s="188" t="s">
        <v>1</v>
      </c>
      <c r="F155" s="189" t="s">
        <v>238</v>
      </c>
      <c r="H155" s="190">
        <v>23.06</v>
      </c>
      <c r="I155" s="191"/>
      <c r="L155" s="186"/>
      <c r="M155" s="192"/>
      <c r="T155" s="193"/>
      <c r="AT155" s="188" t="s">
        <v>132</v>
      </c>
      <c r="AU155" s="188" t="s">
        <v>82</v>
      </c>
      <c r="AV155" s="185" t="s">
        <v>82</v>
      </c>
      <c r="AW155" s="185" t="s">
        <v>29</v>
      </c>
      <c r="AX155" s="185" t="s">
        <v>80</v>
      </c>
      <c r="AY155" s="188" t="s">
        <v>113</v>
      </c>
    </row>
    <row r="156" spans="2:65" s="23" customFormat="1" ht="24.15" customHeight="1">
      <c r="B156" s="24"/>
      <c r="C156" s="171" t="s">
        <v>239</v>
      </c>
      <c r="D156" s="171" t="s">
        <v>115</v>
      </c>
      <c r="E156" s="172" t="s">
        <v>240</v>
      </c>
      <c r="F156" s="173" t="s">
        <v>241</v>
      </c>
      <c r="G156" s="174" t="s">
        <v>151</v>
      </c>
      <c r="H156" s="175">
        <v>87.34</v>
      </c>
      <c r="I156" s="176"/>
      <c r="J156" s="177">
        <f>ROUND(I156*H156,2)</f>
        <v>0</v>
      </c>
      <c r="K156" s="178"/>
      <c r="L156" s="24"/>
      <c r="M156" s="179" t="s">
        <v>1</v>
      </c>
      <c r="N156" s="180" t="s">
        <v>37</v>
      </c>
      <c r="P156" s="181">
        <f>O156*H156</f>
        <v>0</v>
      </c>
      <c r="Q156" s="181">
        <v>0.00069</v>
      </c>
      <c r="R156" s="181">
        <f>Q156*H156</f>
        <v>0.0602646</v>
      </c>
      <c r="S156" s="181">
        <v>0</v>
      </c>
      <c r="T156" s="182">
        <f>S156*H156</f>
        <v>0</v>
      </c>
      <c r="AR156" s="183" t="s">
        <v>119</v>
      </c>
      <c r="AT156" s="183" t="s">
        <v>115</v>
      </c>
      <c r="AU156" s="183" t="s">
        <v>82</v>
      </c>
      <c r="AY156" s="3" t="s">
        <v>113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3" t="s">
        <v>80</v>
      </c>
      <c r="BK156" s="184">
        <f>ROUND(I156*H156,2)</f>
        <v>0</v>
      </c>
      <c r="BL156" s="3" t="s">
        <v>119</v>
      </c>
      <c r="BM156" s="183" t="s">
        <v>242</v>
      </c>
    </row>
    <row r="157" spans="2:65" s="23" customFormat="1" ht="24.15" customHeight="1">
      <c r="B157" s="24"/>
      <c r="C157" s="171" t="s">
        <v>243</v>
      </c>
      <c r="D157" s="171" t="s">
        <v>115</v>
      </c>
      <c r="E157" s="172" t="s">
        <v>244</v>
      </c>
      <c r="F157" s="173" t="s">
        <v>245</v>
      </c>
      <c r="G157" s="174" t="s">
        <v>151</v>
      </c>
      <c r="H157" s="175">
        <v>180</v>
      </c>
      <c r="I157" s="176"/>
      <c r="J157" s="177">
        <f>ROUND(I157*H157,2)</f>
        <v>0</v>
      </c>
      <c r="K157" s="178"/>
      <c r="L157" s="24"/>
      <c r="M157" s="179" t="s">
        <v>1</v>
      </c>
      <c r="N157" s="180" t="s">
        <v>37</v>
      </c>
      <c r="P157" s="181">
        <f>O157*H157</f>
        <v>0</v>
      </c>
      <c r="Q157" s="181">
        <v>0.00021</v>
      </c>
      <c r="R157" s="181">
        <f>Q157*H157</f>
        <v>0.0378</v>
      </c>
      <c r="S157" s="181">
        <v>0</v>
      </c>
      <c r="T157" s="182">
        <f>S157*H157</f>
        <v>0</v>
      </c>
      <c r="AR157" s="183" t="s">
        <v>119</v>
      </c>
      <c r="AT157" s="183" t="s">
        <v>115</v>
      </c>
      <c r="AU157" s="183" t="s">
        <v>82</v>
      </c>
      <c r="AY157" s="3" t="s">
        <v>113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3" t="s">
        <v>80</v>
      </c>
      <c r="BK157" s="184">
        <f>ROUND(I157*H157,2)</f>
        <v>0</v>
      </c>
      <c r="BL157" s="3" t="s">
        <v>119</v>
      </c>
      <c r="BM157" s="183" t="s">
        <v>246</v>
      </c>
    </row>
    <row r="158" spans="2:51" s="185" customFormat="1" ht="10.2">
      <c r="B158" s="186"/>
      <c r="D158" s="187" t="s">
        <v>132</v>
      </c>
      <c r="E158" s="188" t="s">
        <v>1</v>
      </c>
      <c r="F158" s="189" t="s">
        <v>247</v>
      </c>
      <c r="H158" s="190">
        <v>90</v>
      </c>
      <c r="I158" s="191"/>
      <c r="L158" s="186"/>
      <c r="M158" s="192"/>
      <c r="T158" s="193"/>
      <c r="AT158" s="188" t="s">
        <v>132</v>
      </c>
      <c r="AU158" s="188" t="s">
        <v>82</v>
      </c>
      <c r="AV158" s="185" t="s">
        <v>82</v>
      </c>
      <c r="AW158" s="185" t="s">
        <v>29</v>
      </c>
      <c r="AX158" s="185" t="s">
        <v>72</v>
      </c>
      <c r="AY158" s="188" t="s">
        <v>113</v>
      </c>
    </row>
    <row r="159" spans="2:51" s="185" customFormat="1" ht="10.2">
      <c r="B159" s="186"/>
      <c r="D159" s="187" t="s">
        <v>132</v>
      </c>
      <c r="E159" s="188" t="s">
        <v>1</v>
      </c>
      <c r="F159" s="189" t="s">
        <v>248</v>
      </c>
      <c r="H159" s="190">
        <v>90</v>
      </c>
      <c r="I159" s="191"/>
      <c r="L159" s="186"/>
      <c r="M159" s="192"/>
      <c r="T159" s="193"/>
      <c r="AT159" s="188" t="s">
        <v>132</v>
      </c>
      <c r="AU159" s="188" t="s">
        <v>82</v>
      </c>
      <c r="AV159" s="185" t="s">
        <v>82</v>
      </c>
      <c r="AW159" s="185" t="s">
        <v>29</v>
      </c>
      <c r="AX159" s="185" t="s">
        <v>72</v>
      </c>
      <c r="AY159" s="188" t="s">
        <v>113</v>
      </c>
    </row>
    <row r="160" spans="2:65" s="23" customFormat="1" ht="16.5" customHeight="1">
      <c r="B160" s="24"/>
      <c r="C160" s="171" t="s">
        <v>8</v>
      </c>
      <c r="D160" s="171" t="s">
        <v>115</v>
      </c>
      <c r="E160" s="172" t="s">
        <v>249</v>
      </c>
      <c r="F160" s="173" t="s">
        <v>250</v>
      </c>
      <c r="G160" s="174" t="s">
        <v>139</v>
      </c>
      <c r="H160" s="175">
        <v>1.782</v>
      </c>
      <c r="I160" s="176"/>
      <c r="J160" s="177">
        <f>ROUND(I160*H160,2)</f>
        <v>0</v>
      </c>
      <c r="K160" s="178"/>
      <c r="L160" s="24"/>
      <c r="M160" s="179" t="s">
        <v>1</v>
      </c>
      <c r="N160" s="180" t="s">
        <v>37</v>
      </c>
      <c r="P160" s="181">
        <f>O160*H160</f>
        <v>0</v>
      </c>
      <c r="Q160" s="181">
        <v>2.53596</v>
      </c>
      <c r="R160" s="181">
        <f>Q160*H160</f>
        <v>4.519080720000001</v>
      </c>
      <c r="S160" s="181">
        <v>0</v>
      </c>
      <c r="T160" s="182">
        <f>S160*H160</f>
        <v>0</v>
      </c>
      <c r="AR160" s="183" t="s">
        <v>119</v>
      </c>
      <c r="AT160" s="183" t="s">
        <v>115</v>
      </c>
      <c r="AU160" s="183" t="s">
        <v>82</v>
      </c>
      <c r="AY160" s="3" t="s">
        <v>113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3" t="s">
        <v>80</v>
      </c>
      <c r="BK160" s="184">
        <f>ROUND(I160*H160,2)</f>
        <v>0</v>
      </c>
      <c r="BL160" s="3" t="s">
        <v>119</v>
      </c>
      <c r="BM160" s="183" t="s">
        <v>251</v>
      </c>
    </row>
    <row r="161" spans="2:51" s="185" customFormat="1" ht="10.2">
      <c r="B161" s="186"/>
      <c r="D161" s="187" t="s">
        <v>132</v>
      </c>
      <c r="E161" s="188" t="s">
        <v>1</v>
      </c>
      <c r="F161" s="189" t="s">
        <v>252</v>
      </c>
      <c r="H161" s="190">
        <v>0.902</v>
      </c>
      <c r="I161" s="191"/>
      <c r="L161" s="186"/>
      <c r="M161" s="192"/>
      <c r="T161" s="193"/>
      <c r="AT161" s="188" t="s">
        <v>132</v>
      </c>
      <c r="AU161" s="188" t="s">
        <v>82</v>
      </c>
      <c r="AV161" s="185" t="s">
        <v>82</v>
      </c>
      <c r="AW161" s="185" t="s">
        <v>29</v>
      </c>
      <c r="AX161" s="185" t="s">
        <v>72</v>
      </c>
      <c r="AY161" s="188" t="s">
        <v>113</v>
      </c>
    </row>
    <row r="162" spans="2:51" s="185" customFormat="1" ht="10.2">
      <c r="B162" s="186"/>
      <c r="D162" s="187" t="s">
        <v>132</v>
      </c>
      <c r="E162" s="188" t="s">
        <v>1</v>
      </c>
      <c r="F162" s="189" t="s">
        <v>253</v>
      </c>
      <c r="H162" s="190">
        <v>0.88</v>
      </c>
      <c r="I162" s="191"/>
      <c r="L162" s="186"/>
      <c r="M162" s="192"/>
      <c r="T162" s="193"/>
      <c r="AT162" s="188" t="s">
        <v>132</v>
      </c>
      <c r="AU162" s="188" t="s">
        <v>82</v>
      </c>
      <c r="AV162" s="185" t="s">
        <v>82</v>
      </c>
      <c r="AW162" s="185" t="s">
        <v>29</v>
      </c>
      <c r="AX162" s="185" t="s">
        <v>72</v>
      </c>
      <c r="AY162" s="188" t="s">
        <v>113</v>
      </c>
    </row>
    <row r="163" spans="2:65" s="23" customFormat="1" ht="24.15" customHeight="1">
      <c r="B163" s="24"/>
      <c r="C163" s="171" t="s">
        <v>254</v>
      </c>
      <c r="D163" s="171" t="s">
        <v>115</v>
      </c>
      <c r="E163" s="172" t="s">
        <v>255</v>
      </c>
      <c r="F163" s="173" t="s">
        <v>256</v>
      </c>
      <c r="G163" s="174" t="s">
        <v>139</v>
      </c>
      <c r="H163" s="175">
        <v>19.71</v>
      </c>
      <c r="I163" s="176"/>
      <c r="J163" s="177">
        <f>ROUND(I163*H163,2)</f>
        <v>0</v>
      </c>
      <c r="K163" s="178"/>
      <c r="L163" s="24"/>
      <c r="M163" s="179" t="s">
        <v>1</v>
      </c>
      <c r="N163" s="180" t="s">
        <v>37</v>
      </c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AR163" s="183" t="s">
        <v>119</v>
      </c>
      <c r="AT163" s="183" t="s">
        <v>115</v>
      </c>
      <c r="AU163" s="183" t="s">
        <v>82</v>
      </c>
      <c r="AY163" s="3" t="s">
        <v>113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3" t="s">
        <v>80</v>
      </c>
      <c r="BK163" s="184">
        <f>ROUND(I163*H163,2)</f>
        <v>0</v>
      </c>
      <c r="BL163" s="3" t="s">
        <v>119</v>
      </c>
      <c r="BM163" s="183" t="s">
        <v>257</v>
      </c>
    </row>
    <row r="164" spans="2:51" s="185" customFormat="1" ht="10.2">
      <c r="B164" s="186"/>
      <c r="D164" s="187" t="s">
        <v>132</v>
      </c>
      <c r="E164" s="188" t="s">
        <v>1</v>
      </c>
      <c r="F164" s="189" t="s">
        <v>258</v>
      </c>
      <c r="H164" s="190">
        <v>9.71</v>
      </c>
      <c r="I164" s="191"/>
      <c r="L164" s="186"/>
      <c r="M164" s="192"/>
      <c r="T164" s="193"/>
      <c r="AT164" s="188" t="s">
        <v>132</v>
      </c>
      <c r="AU164" s="188" t="s">
        <v>82</v>
      </c>
      <c r="AV164" s="185" t="s">
        <v>82</v>
      </c>
      <c r="AW164" s="185" t="s">
        <v>29</v>
      </c>
      <c r="AX164" s="185" t="s">
        <v>72</v>
      </c>
      <c r="AY164" s="188" t="s">
        <v>113</v>
      </c>
    </row>
    <row r="165" spans="2:51" s="185" customFormat="1" ht="10.2">
      <c r="B165" s="186"/>
      <c r="D165" s="187" t="s">
        <v>132</v>
      </c>
      <c r="E165" s="188" t="s">
        <v>1</v>
      </c>
      <c r="F165" s="189" t="s">
        <v>259</v>
      </c>
      <c r="H165" s="190">
        <v>10</v>
      </c>
      <c r="I165" s="191"/>
      <c r="L165" s="186"/>
      <c r="M165" s="192"/>
      <c r="T165" s="193"/>
      <c r="AT165" s="188" t="s">
        <v>132</v>
      </c>
      <c r="AU165" s="188" t="s">
        <v>82</v>
      </c>
      <c r="AV165" s="185" t="s">
        <v>82</v>
      </c>
      <c r="AW165" s="185" t="s">
        <v>29</v>
      </c>
      <c r="AX165" s="185" t="s">
        <v>72</v>
      </c>
      <c r="AY165" s="188" t="s">
        <v>113</v>
      </c>
    </row>
    <row r="166" spans="2:65" s="23" customFormat="1" ht="33" customHeight="1">
      <c r="B166" s="24"/>
      <c r="C166" s="171" t="s">
        <v>260</v>
      </c>
      <c r="D166" s="171" t="s">
        <v>115</v>
      </c>
      <c r="E166" s="172" t="s">
        <v>261</v>
      </c>
      <c r="F166" s="173" t="s">
        <v>262</v>
      </c>
      <c r="G166" s="174" t="s">
        <v>198</v>
      </c>
      <c r="H166" s="175">
        <v>45</v>
      </c>
      <c r="I166" s="176"/>
      <c r="J166" s="177">
        <f>ROUND(I166*H166,2)</f>
        <v>0</v>
      </c>
      <c r="K166" s="178"/>
      <c r="L166" s="24"/>
      <c r="M166" s="179" t="s">
        <v>1</v>
      </c>
      <c r="N166" s="180" t="s">
        <v>37</v>
      </c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AR166" s="183" t="s">
        <v>119</v>
      </c>
      <c r="AT166" s="183" t="s">
        <v>115</v>
      </c>
      <c r="AU166" s="183" t="s">
        <v>82</v>
      </c>
      <c r="AY166" s="3" t="s">
        <v>113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3" t="s">
        <v>80</v>
      </c>
      <c r="BK166" s="184">
        <f>ROUND(I166*H166,2)</f>
        <v>0</v>
      </c>
      <c r="BL166" s="3" t="s">
        <v>119</v>
      </c>
      <c r="BM166" s="183" t="s">
        <v>263</v>
      </c>
    </row>
    <row r="167" spans="2:51" s="185" customFormat="1" ht="10.2">
      <c r="B167" s="186"/>
      <c r="D167" s="187" t="s">
        <v>132</v>
      </c>
      <c r="E167" s="188" t="s">
        <v>1</v>
      </c>
      <c r="F167" s="189" t="s">
        <v>264</v>
      </c>
      <c r="H167" s="190">
        <v>45</v>
      </c>
      <c r="I167" s="191"/>
      <c r="L167" s="186"/>
      <c r="M167" s="192"/>
      <c r="T167" s="193"/>
      <c r="AT167" s="188" t="s">
        <v>132</v>
      </c>
      <c r="AU167" s="188" t="s">
        <v>82</v>
      </c>
      <c r="AV167" s="185" t="s">
        <v>82</v>
      </c>
      <c r="AW167" s="185" t="s">
        <v>29</v>
      </c>
      <c r="AX167" s="185" t="s">
        <v>72</v>
      </c>
      <c r="AY167" s="188" t="s">
        <v>113</v>
      </c>
    </row>
    <row r="168" spans="2:65" s="23" customFormat="1" ht="16.5" customHeight="1">
      <c r="B168" s="24"/>
      <c r="C168" s="171" t="s">
        <v>265</v>
      </c>
      <c r="D168" s="171" t="s">
        <v>115</v>
      </c>
      <c r="E168" s="172" t="s">
        <v>266</v>
      </c>
      <c r="F168" s="173" t="s">
        <v>267</v>
      </c>
      <c r="G168" s="174" t="s">
        <v>139</v>
      </c>
      <c r="H168" s="175">
        <v>1.648</v>
      </c>
      <c r="I168" s="176"/>
      <c r="J168" s="177">
        <f>ROUND(I168*H168,2)</f>
        <v>0</v>
      </c>
      <c r="K168" s="178"/>
      <c r="L168" s="24"/>
      <c r="M168" s="179" t="s">
        <v>1</v>
      </c>
      <c r="N168" s="180" t="s">
        <v>37</v>
      </c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AR168" s="183" t="s">
        <v>119</v>
      </c>
      <c r="AT168" s="183" t="s">
        <v>115</v>
      </c>
      <c r="AU168" s="183" t="s">
        <v>82</v>
      </c>
      <c r="AY168" s="3" t="s">
        <v>113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3" t="s">
        <v>80</v>
      </c>
      <c r="BK168" s="184">
        <f>ROUND(I168*H168,2)</f>
        <v>0</v>
      </c>
      <c r="BL168" s="3" t="s">
        <v>119</v>
      </c>
      <c r="BM168" s="183" t="s">
        <v>268</v>
      </c>
    </row>
    <row r="169" spans="2:51" s="185" customFormat="1" ht="10.2">
      <c r="B169" s="186"/>
      <c r="D169" s="187" t="s">
        <v>132</v>
      </c>
      <c r="E169" s="188" t="s">
        <v>1</v>
      </c>
      <c r="F169" s="189" t="s">
        <v>269</v>
      </c>
      <c r="H169" s="190">
        <v>1.648</v>
      </c>
      <c r="I169" s="191"/>
      <c r="L169" s="186"/>
      <c r="M169" s="192"/>
      <c r="T169" s="193"/>
      <c r="AT169" s="188" t="s">
        <v>132</v>
      </c>
      <c r="AU169" s="188" t="s">
        <v>82</v>
      </c>
      <c r="AV169" s="185" t="s">
        <v>82</v>
      </c>
      <c r="AW169" s="185" t="s">
        <v>29</v>
      </c>
      <c r="AX169" s="185" t="s">
        <v>72</v>
      </c>
      <c r="AY169" s="188" t="s">
        <v>113</v>
      </c>
    </row>
    <row r="170" spans="2:65" s="23" customFormat="1" ht="24.15" customHeight="1">
      <c r="B170" s="24"/>
      <c r="C170" s="171" t="s">
        <v>270</v>
      </c>
      <c r="D170" s="171" t="s">
        <v>115</v>
      </c>
      <c r="E170" s="172" t="s">
        <v>271</v>
      </c>
      <c r="F170" s="173" t="s">
        <v>272</v>
      </c>
      <c r="G170" s="174" t="s">
        <v>151</v>
      </c>
      <c r="H170" s="175">
        <v>180</v>
      </c>
      <c r="I170" s="176"/>
      <c r="J170" s="177">
        <f>ROUND(I170*H170,2)</f>
        <v>0</v>
      </c>
      <c r="K170" s="178"/>
      <c r="L170" s="24"/>
      <c r="M170" s="179" t="s">
        <v>1</v>
      </c>
      <c r="N170" s="180" t="s">
        <v>37</v>
      </c>
      <c r="P170" s="181">
        <f>O170*H170</f>
        <v>0</v>
      </c>
      <c r="Q170" s="181">
        <v>0.03739</v>
      </c>
      <c r="R170" s="181">
        <f>Q170*H170</f>
        <v>6.7302</v>
      </c>
      <c r="S170" s="181">
        <v>0</v>
      </c>
      <c r="T170" s="182">
        <f>S170*H170</f>
        <v>0</v>
      </c>
      <c r="AR170" s="183" t="s">
        <v>119</v>
      </c>
      <c r="AT170" s="183" t="s">
        <v>115</v>
      </c>
      <c r="AU170" s="183" t="s">
        <v>82</v>
      </c>
      <c r="AY170" s="3" t="s">
        <v>113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3" t="s">
        <v>80</v>
      </c>
      <c r="BK170" s="184">
        <f>ROUND(I170*H170,2)</f>
        <v>0</v>
      </c>
      <c r="BL170" s="3" t="s">
        <v>119</v>
      </c>
      <c r="BM170" s="183" t="s">
        <v>273</v>
      </c>
    </row>
    <row r="171" spans="2:51" s="185" customFormat="1" ht="10.2">
      <c r="B171" s="186"/>
      <c r="D171" s="187" t="s">
        <v>132</v>
      </c>
      <c r="E171" s="188" t="s">
        <v>1</v>
      </c>
      <c r="F171" s="189" t="s">
        <v>247</v>
      </c>
      <c r="H171" s="190">
        <v>90</v>
      </c>
      <c r="I171" s="191"/>
      <c r="L171" s="186"/>
      <c r="M171" s="192"/>
      <c r="T171" s="193"/>
      <c r="AT171" s="188" t="s">
        <v>132</v>
      </c>
      <c r="AU171" s="188" t="s">
        <v>82</v>
      </c>
      <c r="AV171" s="185" t="s">
        <v>82</v>
      </c>
      <c r="AW171" s="185" t="s">
        <v>29</v>
      </c>
      <c r="AX171" s="185" t="s">
        <v>72</v>
      </c>
      <c r="AY171" s="188" t="s">
        <v>113</v>
      </c>
    </row>
    <row r="172" spans="2:51" s="185" customFormat="1" ht="10.2">
      <c r="B172" s="186"/>
      <c r="D172" s="187" t="s">
        <v>132</v>
      </c>
      <c r="E172" s="188" t="s">
        <v>1</v>
      </c>
      <c r="F172" s="189" t="s">
        <v>248</v>
      </c>
      <c r="H172" s="190">
        <v>90</v>
      </c>
      <c r="I172" s="191"/>
      <c r="L172" s="186"/>
      <c r="M172" s="192"/>
      <c r="T172" s="193"/>
      <c r="AT172" s="188" t="s">
        <v>132</v>
      </c>
      <c r="AU172" s="188" t="s">
        <v>82</v>
      </c>
      <c r="AV172" s="185" t="s">
        <v>82</v>
      </c>
      <c r="AW172" s="185" t="s">
        <v>29</v>
      </c>
      <c r="AX172" s="185" t="s">
        <v>72</v>
      </c>
      <c r="AY172" s="188" t="s">
        <v>113</v>
      </c>
    </row>
    <row r="173" spans="2:65" s="23" customFormat="1" ht="24.15" customHeight="1">
      <c r="B173" s="24"/>
      <c r="C173" s="199" t="s">
        <v>274</v>
      </c>
      <c r="D173" s="199" t="s">
        <v>230</v>
      </c>
      <c r="E173" s="200" t="s">
        <v>275</v>
      </c>
      <c r="F173" s="201" t="s">
        <v>276</v>
      </c>
      <c r="G173" s="202" t="s">
        <v>151</v>
      </c>
      <c r="H173" s="203">
        <v>180</v>
      </c>
      <c r="I173" s="204"/>
      <c r="J173" s="205">
        <f>ROUND(I173*H173,2)</f>
        <v>0</v>
      </c>
      <c r="K173" s="206"/>
      <c r="L173" s="207"/>
      <c r="M173" s="208" t="s">
        <v>1</v>
      </c>
      <c r="N173" s="209" t="s">
        <v>37</v>
      </c>
      <c r="P173" s="181">
        <f>O173*H173</f>
        <v>0</v>
      </c>
      <c r="Q173" s="181">
        <v>0.0353</v>
      </c>
      <c r="R173" s="181">
        <f>Q173*H173</f>
        <v>6.353999999999999</v>
      </c>
      <c r="S173" s="181">
        <v>0</v>
      </c>
      <c r="T173" s="182">
        <f>S173*H173</f>
        <v>0</v>
      </c>
      <c r="AR173" s="183" t="s">
        <v>156</v>
      </c>
      <c r="AT173" s="183" t="s">
        <v>230</v>
      </c>
      <c r="AU173" s="183" t="s">
        <v>82</v>
      </c>
      <c r="AY173" s="3" t="s">
        <v>113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3" t="s">
        <v>80</v>
      </c>
      <c r="BK173" s="184">
        <f>ROUND(I173*H173,2)</f>
        <v>0</v>
      </c>
      <c r="BL173" s="3" t="s">
        <v>119</v>
      </c>
      <c r="BM173" s="183" t="s">
        <v>277</v>
      </c>
    </row>
    <row r="174" spans="2:63" s="158" customFormat="1" ht="22.95" customHeight="1">
      <c r="B174" s="159"/>
      <c r="D174" s="160" t="s">
        <v>71</v>
      </c>
      <c r="E174" s="169" t="s">
        <v>124</v>
      </c>
      <c r="F174" s="169" t="s">
        <v>278</v>
      </c>
      <c r="I174" s="162"/>
      <c r="J174" s="170">
        <f>BK174</f>
        <v>0</v>
      </c>
      <c r="L174" s="159"/>
      <c r="M174" s="164"/>
      <c r="P174" s="165">
        <f>SUM(P175:P201)</f>
        <v>0</v>
      </c>
      <c r="R174" s="165">
        <f>SUM(R175:R201)</f>
        <v>138.93852386</v>
      </c>
      <c r="T174" s="166">
        <f>SUM(T175:T201)</f>
        <v>0</v>
      </c>
      <c r="AR174" s="160" t="s">
        <v>80</v>
      </c>
      <c r="AT174" s="167" t="s">
        <v>71</v>
      </c>
      <c r="AU174" s="167" t="s">
        <v>80</v>
      </c>
      <c r="AY174" s="160" t="s">
        <v>113</v>
      </c>
      <c r="BK174" s="168">
        <f>SUM(BK175:BK201)</f>
        <v>0</v>
      </c>
    </row>
    <row r="175" spans="2:65" s="23" customFormat="1" ht="16.5" customHeight="1">
      <c r="B175" s="24"/>
      <c r="C175" s="171" t="s">
        <v>7</v>
      </c>
      <c r="D175" s="171" t="s">
        <v>115</v>
      </c>
      <c r="E175" s="172" t="s">
        <v>279</v>
      </c>
      <c r="F175" s="173" t="s">
        <v>280</v>
      </c>
      <c r="G175" s="174" t="s">
        <v>139</v>
      </c>
      <c r="H175" s="175">
        <v>4.872</v>
      </c>
      <c r="I175" s="176"/>
      <c r="J175" s="177">
        <f>ROUND(I175*H175,2)</f>
        <v>0</v>
      </c>
      <c r="K175" s="178"/>
      <c r="L175" s="24"/>
      <c r="M175" s="179" t="s">
        <v>1</v>
      </c>
      <c r="N175" s="180" t="s">
        <v>37</v>
      </c>
      <c r="P175" s="181">
        <f>O175*H175</f>
        <v>0</v>
      </c>
      <c r="Q175" s="181">
        <v>2.47786</v>
      </c>
      <c r="R175" s="181">
        <f>Q175*H175</f>
        <v>12.07213392</v>
      </c>
      <c r="S175" s="181">
        <v>0</v>
      </c>
      <c r="T175" s="182">
        <f>S175*H175</f>
        <v>0</v>
      </c>
      <c r="AR175" s="183" t="s">
        <v>119</v>
      </c>
      <c r="AT175" s="183" t="s">
        <v>115</v>
      </c>
      <c r="AU175" s="183" t="s">
        <v>82</v>
      </c>
      <c r="AY175" s="3" t="s">
        <v>113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3" t="s">
        <v>80</v>
      </c>
      <c r="BK175" s="184">
        <f>ROUND(I175*H175,2)</f>
        <v>0</v>
      </c>
      <c r="BL175" s="3" t="s">
        <v>119</v>
      </c>
      <c r="BM175" s="183" t="s">
        <v>281</v>
      </c>
    </row>
    <row r="176" spans="2:51" s="185" customFormat="1" ht="10.2">
      <c r="B176" s="186"/>
      <c r="D176" s="187" t="s">
        <v>132</v>
      </c>
      <c r="E176" s="188" t="s">
        <v>1</v>
      </c>
      <c r="F176" s="189" t="s">
        <v>282</v>
      </c>
      <c r="H176" s="190">
        <v>2.358</v>
      </c>
      <c r="I176" s="191"/>
      <c r="L176" s="186"/>
      <c r="M176" s="192"/>
      <c r="T176" s="193"/>
      <c r="AT176" s="188" t="s">
        <v>132</v>
      </c>
      <c r="AU176" s="188" t="s">
        <v>82</v>
      </c>
      <c r="AV176" s="185" t="s">
        <v>82</v>
      </c>
      <c r="AW176" s="185" t="s">
        <v>29</v>
      </c>
      <c r="AX176" s="185" t="s">
        <v>72</v>
      </c>
      <c r="AY176" s="188" t="s">
        <v>113</v>
      </c>
    </row>
    <row r="177" spans="2:51" s="185" customFormat="1" ht="10.2">
      <c r="B177" s="186"/>
      <c r="D177" s="187" t="s">
        <v>132</v>
      </c>
      <c r="E177" s="188" t="s">
        <v>1</v>
      </c>
      <c r="F177" s="189" t="s">
        <v>283</v>
      </c>
      <c r="H177" s="190">
        <v>2.514</v>
      </c>
      <c r="I177" s="191"/>
      <c r="L177" s="186"/>
      <c r="M177" s="192"/>
      <c r="T177" s="193"/>
      <c r="AT177" s="188" t="s">
        <v>132</v>
      </c>
      <c r="AU177" s="188" t="s">
        <v>82</v>
      </c>
      <c r="AV177" s="185" t="s">
        <v>82</v>
      </c>
      <c r="AW177" s="185" t="s">
        <v>29</v>
      </c>
      <c r="AX177" s="185" t="s">
        <v>72</v>
      </c>
      <c r="AY177" s="188" t="s">
        <v>113</v>
      </c>
    </row>
    <row r="178" spans="2:65" s="23" customFormat="1" ht="16.5" customHeight="1">
      <c r="B178" s="24"/>
      <c r="C178" s="171" t="s">
        <v>284</v>
      </c>
      <c r="D178" s="171" t="s">
        <v>115</v>
      </c>
      <c r="E178" s="172" t="s">
        <v>285</v>
      </c>
      <c r="F178" s="173" t="s">
        <v>286</v>
      </c>
      <c r="G178" s="174" t="s">
        <v>130</v>
      </c>
      <c r="H178" s="175">
        <v>22.833</v>
      </c>
      <c r="I178" s="176"/>
      <c r="J178" s="177">
        <f>ROUND(I178*H178,2)</f>
        <v>0</v>
      </c>
      <c r="K178" s="178"/>
      <c r="L178" s="24"/>
      <c r="M178" s="179" t="s">
        <v>1</v>
      </c>
      <c r="N178" s="180" t="s">
        <v>37</v>
      </c>
      <c r="P178" s="181">
        <f>O178*H178</f>
        <v>0</v>
      </c>
      <c r="Q178" s="181">
        <v>0.04174</v>
      </c>
      <c r="R178" s="181">
        <f>Q178*H178</f>
        <v>0.9530494199999999</v>
      </c>
      <c r="S178" s="181">
        <v>0</v>
      </c>
      <c r="T178" s="182">
        <f>S178*H178</f>
        <v>0</v>
      </c>
      <c r="AR178" s="183" t="s">
        <v>119</v>
      </c>
      <c r="AT178" s="183" t="s">
        <v>115</v>
      </c>
      <c r="AU178" s="183" t="s">
        <v>82</v>
      </c>
      <c r="AY178" s="3" t="s">
        <v>113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3" t="s">
        <v>80</v>
      </c>
      <c r="BK178" s="184">
        <f>ROUND(I178*H178,2)</f>
        <v>0</v>
      </c>
      <c r="BL178" s="3" t="s">
        <v>119</v>
      </c>
      <c r="BM178" s="183" t="s">
        <v>287</v>
      </c>
    </row>
    <row r="179" spans="2:51" s="185" customFormat="1" ht="20.4">
      <c r="B179" s="186"/>
      <c r="D179" s="187" t="s">
        <v>132</v>
      </c>
      <c r="E179" s="188" t="s">
        <v>1</v>
      </c>
      <c r="F179" s="189" t="s">
        <v>288</v>
      </c>
      <c r="H179" s="190">
        <v>22.833</v>
      </c>
      <c r="I179" s="191"/>
      <c r="L179" s="186"/>
      <c r="M179" s="192"/>
      <c r="T179" s="193"/>
      <c r="AT179" s="188" t="s">
        <v>132</v>
      </c>
      <c r="AU179" s="188" t="s">
        <v>82</v>
      </c>
      <c r="AV179" s="185" t="s">
        <v>82</v>
      </c>
      <c r="AW179" s="185" t="s">
        <v>29</v>
      </c>
      <c r="AX179" s="185" t="s">
        <v>80</v>
      </c>
      <c r="AY179" s="188" t="s">
        <v>113</v>
      </c>
    </row>
    <row r="180" spans="2:65" s="23" customFormat="1" ht="16.5" customHeight="1">
      <c r="B180" s="24"/>
      <c r="C180" s="171" t="s">
        <v>289</v>
      </c>
      <c r="D180" s="171" t="s">
        <v>115</v>
      </c>
      <c r="E180" s="172" t="s">
        <v>290</v>
      </c>
      <c r="F180" s="173" t="s">
        <v>291</v>
      </c>
      <c r="G180" s="174" t="s">
        <v>130</v>
      </c>
      <c r="H180" s="175">
        <v>22.833</v>
      </c>
      <c r="I180" s="176"/>
      <c r="J180" s="177">
        <f>ROUND(I180*H180,2)</f>
        <v>0</v>
      </c>
      <c r="K180" s="178"/>
      <c r="L180" s="24"/>
      <c r="M180" s="179" t="s">
        <v>1</v>
      </c>
      <c r="N180" s="180" t="s">
        <v>37</v>
      </c>
      <c r="P180" s="181">
        <f>O180*H180</f>
        <v>0</v>
      </c>
      <c r="Q180" s="181">
        <v>2E-05</v>
      </c>
      <c r="R180" s="181">
        <f>Q180*H180</f>
        <v>0.00045666</v>
      </c>
      <c r="S180" s="181">
        <v>0</v>
      </c>
      <c r="T180" s="182">
        <f>S180*H180</f>
        <v>0</v>
      </c>
      <c r="AR180" s="183" t="s">
        <v>119</v>
      </c>
      <c r="AT180" s="183" t="s">
        <v>115</v>
      </c>
      <c r="AU180" s="183" t="s">
        <v>82</v>
      </c>
      <c r="AY180" s="3" t="s">
        <v>113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3" t="s">
        <v>80</v>
      </c>
      <c r="BK180" s="184">
        <f>ROUND(I180*H180,2)</f>
        <v>0</v>
      </c>
      <c r="BL180" s="3" t="s">
        <v>119</v>
      </c>
      <c r="BM180" s="183" t="s">
        <v>292</v>
      </c>
    </row>
    <row r="181" spans="2:65" s="23" customFormat="1" ht="16.5" customHeight="1">
      <c r="B181" s="24"/>
      <c r="C181" s="171" t="s">
        <v>293</v>
      </c>
      <c r="D181" s="171" t="s">
        <v>115</v>
      </c>
      <c r="E181" s="172" t="s">
        <v>294</v>
      </c>
      <c r="F181" s="173" t="s">
        <v>295</v>
      </c>
      <c r="G181" s="174" t="s">
        <v>159</v>
      </c>
      <c r="H181" s="175">
        <v>0.848</v>
      </c>
      <c r="I181" s="176"/>
      <c r="J181" s="177">
        <f>ROUND(I181*H181,2)</f>
        <v>0</v>
      </c>
      <c r="K181" s="178"/>
      <c r="L181" s="24"/>
      <c r="M181" s="179" t="s">
        <v>1</v>
      </c>
      <c r="N181" s="180" t="s">
        <v>37</v>
      </c>
      <c r="P181" s="181">
        <f>O181*H181</f>
        <v>0</v>
      </c>
      <c r="Q181" s="181">
        <v>1.04877</v>
      </c>
      <c r="R181" s="181">
        <f>Q181*H181</f>
        <v>0.88935696</v>
      </c>
      <c r="S181" s="181">
        <v>0</v>
      </c>
      <c r="T181" s="182">
        <f>S181*H181</f>
        <v>0</v>
      </c>
      <c r="AR181" s="183" t="s">
        <v>119</v>
      </c>
      <c r="AT181" s="183" t="s">
        <v>115</v>
      </c>
      <c r="AU181" s="183" t="s">
        <v>82</v>
      </c>
      <c r="AY181" s="3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3" t="s">
        <v>80</v>
      </c>
      <c r="BK181" s="184">
        <f>ROUND(I181*H181,2)</f>
        <v>0</v>
      </c>
      <c r="BL181" s="3" t="s">
        <v>119</v>
      </c>
      <c r="BM181" s="183" t="s">
        <v>296</v>
      </c>
    </row>
    <row r="182" spans="2:51" s="185" customFormat="1" ht="10.2">
      <c r="B182" s="186"/>
      <c r="D182" s="187" t="s">
        <v>132</v>
      </c>
      <c r="E182" s="188" t="s">
        <v>1</v>
      </c>
      <c r="F182" s="189" t="s">
        <v>297</v>
      </c>
      <c r="H182" s="190">
        <v>0.724</v>
      </c>
      <c r="I182" s="191"/>
      <c r="L182" s="186"/>
      <c r="M182" s="192"/>
      <c r="T182" s="193"/>
      <c r="AT182" s="188" t="s">
        <v>132</v>
      </c>
      <c r="AU182" s="188" t="s">
        <v>82</v>
      </c>
      <c r="AV182" s="185" t="s">
        <v>82</v>
      </c>
      <c r="AW182" s="185" t="s">
        <v>29</v>
      </c>
      <c r="AX182" s="185" t="s">
        <v>72</v>
      </c>
      <c r="AY182" s="188" t="s">
        <v>113</v>
      </c>
    </row>
    <row r="183" spans="2:51" s="210" customFormat="1" ht="20.4">
      <c r="B183" s="211"/>
      <c r="D183" s="187" t="s">
        <v>132</v>
      </c>
      <c r="E183" s="212" t="s">
        <v>1</v>
      </c>
      <c r="F183" s="213" t="s">
        <v>298</v>
      </c>
      <c r="H183" s="212" t="s">
        <v>1</v>
      </c>
      <c r="I183" s="214"/>
      <c r="L183" s="211"/>
      <c r="M183" s="215"/>
      <c r="T183" s="216"/>
      <c r="AT183" s="212" t="s">
        <v>132</v>
      </c>
      <c r="AU183" s="212" t="s">
        <v>82</v>
      </c>
      <c r="AV183" s="210" t="s">
        <v>80</v>
      </c>
      <c r="AW183" s="210" t="s">
        <v>29</v>
      </c>
      <c r="AX183" s="210" t="s">
        <v>72</v>
      </c>
      <c r="AY183" s="212" t="s">
        <v>113</v>
      </c>
    </row>
    <row r="184" spans="2:51" s="210" customFormat="1" ht="10.2">
      <c r="B184" s="211"/>
      <c r="D184" s="187" t="s">
        <v>132</v>
      </c>
      <c r="E184" s="212" t="s">
        <v>1</v>
      </c>
      <c r="F184" s="213" t="s">
        <v>299</v>
      </c>
      <c r="H184" s="212" t="s">
        <v>1</v>
      </c>
      <c r="I184" s="214"/>
      <c r="L184" s="211"/>
      <c r="M184" s="215"/>
      <c r="T184" s="216"/>
      <c r="AT184" s="212" t="s">
        <v>132</v>
      </c>
      <c r="AU184" s="212" t="s">
        <v>82</v>
      </c>
      <c r="AV184" s="210" t="s">
        <v>80</v>
      </c>
      <c r="AW184" s="210" t="s">
        <v>29</v>
      </c>
      <c r="AX184" s="210" t="s">
        <v>72</v>
      </c>
      <c r="AY184" s="212" t="s">
        <v>113</v>
      </c>
    </row>
    <row r="185" spans="2:51" s="185" customFormat="1" ht="10.2">
      <c r="B185" s="186"/>
      <c r="D185" s="187" t="s">
        <v>132</v>
      </c>
      <c r="E185" s="188" t="s">
        <v>1</v>
      </c>
      <c r="F185" s="189" t="s">
        <v>300</v>
      </c>
      <c r="H185" s="190">
        <v>0.062</v>
      </c>
      <c r="I185" s="191"/>
      <c r="L185" s="186"/>
      <c r="M185" s="192"/>
      <c r="T185" s="193"/>
      <c r="AT185" s="188" t="s">
        <v>132</v>
      </c>
      <c r="AU185" s="188" t="s">
        <v>82</v>
      </c>
      <c r="AV185" s="185" t="s">
        <v>82</v>
      </c>
      <c r="AW185" s="185" t="s">
        <v>29</v>
      </c>
      <c r="AX185" s="185" t="s">
        <v>72</v>
      </c>
      <c r="AY185" s="188" t="s">
        <v>113</v>
      </c>
    </row>
    <row r="186" spans="2:51" s="185" customFormat="1" ht="10.2">
      <c r="B186" s="186"/>
      <c r="D186" s="187" t="s">
        <v>132</v>
      </c>
      <c r="E186" s="188" t="s">
        <v>1</v>
      </c>
      <c r="F186" s="189" t="s">
        <v>301</v>
      </c>
      <c r="H186" s="190">
        <v>0.062</v>
      </c>
      <c r="I186" s="191"/>
      <c r="L186" s="186"/>
      <c r="M186" s="192"/>
      <c r="T186" s="193"/>
      <c r="AT186" s="188" t="s">
        <v>132</v>
      </c>
      <c r="AU186" s="188" t="s">
        <v>82</v>
      </c>
      <c r="AV186" s="185" t="s">
        <v>82</v>
      </c>
      <c r="AW186" s="185" t="s">
        <v>29</v>
      </c>
      <c r="AX186" s="185" t="s">
        <v>72</v>
      </c>
      <c r="AY186" s="188" t="s">
        <v>113</v>
      </c>
    </row>
    <row r="187" spans="2:65" s="23" customFormat="1" ht="16.5" customHeight="1">
      <c r="B187" s="24"/>
      <c r="C187" s="171" t="s">
        <v>302</v>
      </c>
      <c r="D187" s="171" t="s">
        <v>115</v>
      </c>
      <c r="E187" s="172" t="s">
        <v>303</v>
      </c>
      <c r="F187" s="173" t="s">
        <v>304</v>
      </c>
      <c r="G187" s="174" t="s">
        <v>139</v>
      </c>
      <c r="H187" s="175">
        <v>11.048</v>
      </c>
      <c r="I187" s="176"/>
      <c r="J187" s="177">
        <f>ROUND(I187*H187,2)</f>
        <v>0</v>
      </c>
      <c r="K187" s="178"/>
      <c r="L187" s="24"/>
      <c r="M187" s="179" t="s">
        <v>1</v>
      </c>
      <c r="N187" s="180" t="s">
        <v>37</v>
      </c>
      <c r="P187" s="181">
        <f>O187*H187</f>
        <v>0</v>
      </c>
      <c r="Q187" s="181">
        <v>2.4778</v>
      </c>
      <c r="R187" s="181">
        <f>Q187*H187</f>
        <v>27.374734399999998</v>
      </c>
      <c r="S187" s="181">
        <v>0</v>
      </c>
      <c r="T187" s="182">
        <f>S187*H187</f>
        <v>0</v>
      </c>
      <c r="AR187" s="183" t="s">
        <v>119</v>
      </c>
      <c r="AT187" s="183" t="s">
        <v>115</v>
      </c>
      <c r="AU187" s="183" t="s">
        <v>82</v>
      </c>
      <c r="AY187" s="3" t="s">
        <v>113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3" t="s">
        <v>80</v>
      </c>
      <c r="BK187" s="184">
        <f>ROUND(I187*H187,2)</f>
        <v>0</v>
      </c>
      <c r="BL187" s="3" t="s">
        <v>119</v>
      </c>
      <c r="BM187" s="183" t="s">
        <v>305</v>
      </c>
    </row>
    <row r="188" spans="2:51" s="185" customFormat="1" ht="10.2">
      <c r="B188" s="186"/>
      <c r="D188" s="187" t="s">
        <v>132</v>
      </c>
      <c r="E188" s="188" t="s">
        <v>1</v>
      </c>
      <c r="F188" s="189" t="s">
        <v>306</v>
      </c>
      <c r="H188" s="190">
        <v>5.911</v>
      </c>
      <c r="I188" s="191"/>
      <c r="L188" s="186"/>
      <c r="M188" s="192"/>
      <c r="T188" s="193"/>
      <c r="AT188" s="188" t="s">
        <v>132</v>
      </c>
      <c r="AU188" s="188" t="s">
        <v>82</v>
      </c>
      <c r="AV188" s="185" t="s">
        <v>82</v>
      </c>
      <c r="AW188" s="185" t="s">
        <v>29</v>
      </c>
      <c r="AX188" s="185" t="s">
        <v>72</v>
      </c>
      <c r="AY188" s="188" t="s">
        <v>113</v>
      </c>
    </row>
    <row r="189" spans="2:51" s="185" customFormat="1" ht="10.2">
      <c r="B189" s="186"/>
      <c r="D189" s="187" t="s">
        <v>132</v>
      </c>
      <c r="E189" s="188" t="s">
        <v>1</v>
      </c>
      <c r="F189" s="189" t="s">
        <v>307</v>
      </c>
      <c r="H189" s="190">
        <v>5.137</v>
      </c>
      <c r="I189" s="191"/>
      <c r="L189" s="186"/>
      <c r="M189" s="192"/>
      <c r="T189" s="193"/>
      <c r="AT189" s="188" t="s">
        <v>132</v>
      </c>
      <c r="AU189" s="188" t="s">
        <v>82</v>
      </c>
      <c r="AV189" s="185" t="s">
        <v>82</v>
      </c>
      <c r="AW189" s="185" t="s">
        <v>29</v>
      </c>
      <c r="AX189" s="185" t="s">
        <v>72</v>
      </c>
      <c r="AY189" s="188" t="s">
        <v>113</v>
      </c>
    </row>
    <row r="190" spans="2:65" s="23" customFormat="1" ht="24.15" customHeight="1">
      <c r="B190" s="24"/>
      <c r="C190" s="171" t="s">
        <v>308</v>
      </c>
      <c r="D190" s="171" t="s">
        <v>115</v>
      </c>
      <c r="E190" s="172" t="s">
        <v>309</v>
      </c>
      <c r="F190" s="173" t="s">
        <v>310</v>
      </c>
      <c r="G190" s="174" t="s">
        <v>139</v>
      </c>
      <c r="H190" s="175">
        <v>11.048</v>
      </c>
      <c r="I190" s="176"/>
      <c r="J190" s="177">
        <f>ROUND(I190*H190,2)</f>
        <v>0</v>
      </c>
      <c r="K190" s="178"/>
      <c r="L190" s="24"/>
      <c r="M190" s="179" t="s">
        <v>1</v>
      </c>
      <c r="N190" s="180" t="s">
        <v>37</v>
      </c>
      <c r="P190" s="181">
        <f>O190*H190</f>
        <v>0</v>
      </c>
      <c r="Q190" s="181">
        <v>0.04858</v>
      </c>
      <c r="R190" s="181">
        <f>Q190*H190</f>
        <v>0.5367118399999999</v>
      </c>
      <c r="S190" s="181">
        <v>0</v>
      </c>
      <c r="T190" s="182">
        <f>S190*H190</f>
        <v>0</v>
      </c>
      <c r="AR190" s="183" t="s">
        <v>119</v>
      </c>
      <c r="AT190" s="183" t="s">
        <v>115</v>
      </c>
      <c r="AU190" s="183" t="s">
        <v>82</v>
      </c>
      <c r="AY190" s="3" t="s">
        <v>113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3" t="s">
        <v>80</v>
      </c>
      <c r="BK190" s="184">
        <f>ROUND(I190*H190,2)</f>
        <v>0</v>
      </c>
      <c r="BL190" s="3" t="s">
        <v>119</v>
      </c>
      <c r="BM190" s="183" t="s">
        <v>311</v>
      </c>
    </row>
    <row r="191" spans="2:65" s="23" customFormat="1" ht="16.5" customHeight="1">
      <c r="B191" s="24"/>
      <c r="C191" s="171" t="s">
        <v>312</v>
      </c>
      <c r="D191" s="171" t="s">
        <v>115</v>
      </c>
      <c r="E191" s="172" t="s">
        <v>313</v>
      </c>
      <c r="F191" s="173" t="s">
        <v>314</v>
      </c>
      <c r="G191" s="174" t="s">
        <v>139</v>
      </c>
      <c r="H191" s="175">
        <v>36.29</v>
      </c>
      <c r="I191" s="176"/>
      <c r="J191" s="177">
        <f>ROUND(I191*H191,2)</f>
        <v>0</v>
      </c>
      <c r="K191" s="178"/>
      <c r="L191" s="24"/>
      <c r="M191" s="179" t="s">
        <v>1</v>
      </c>
      <c r="N191" s="180" t="s">
        <v>37</v>
      </c>
      <c r="P191" s="181">
        <f>O191*H191</f>
        <v>0</v>
      </c>
      <c r="Q191" s="181">
        <v>2.4778</v>
      </c>
      <c r="R191" s="181">
        <f>Q191*H191</f>
        <v>89.91936199999999</v>
      </c>
      <c r="S191" s="181">
        <v>0</v>
      </c>
      <c r="T191" s="182">
        <f>S191*H191</f>
        <v>0</v>
      </c>
      <c r="AR191" s="183" t="s">
        <v>119</v>
      </c>
      <c r="AT191" s="183" t="s">
        <v>115</v>
      </c>
      <c r="AU191" s="183" t="s">
        <v>82</v>
      </c>
      <c r="AY191" s="3" t="s">
        <v>113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3" t="s">
        <v>80</v>
      </c>
      <c r="BK191" s="184">
        <f>ROUND(I191*H191,2)</f>
        <v>0</v>
      </c>
      <c r="BL191" s="3" t="s">
        <v>119</v>
      </c>
      <c r="BM191" s="183" t="s">
        <v>315</v>
      </c>
    </row>
    <row r="192" spans="2:65" s="23" customFormat="1" ht="24.15" customHeight="1">
      <c r="B192" s="24"/>
      <c r="C192" s="171" t="s">
        <v>316</v>
      </c>
      <c r="D192" s="171" t="s">
        <v>115</v>
      </c>
      <c r="E192" s="172" t="s">
        <v>317</v>
      </c>
      <c r="F192" s="173" t="s">
        <v>318</v>
      </c>
      <c r="G192" s="174" t="s">
        <v>130</v>
      </c>
      <c r="H192" s="175">
        <v>19.819</v>
      </c>
      <c r="I192" s="176"/>
      <c r="J192" s="177">
        <f>ROUND(I192*H192,2)</f>
        <v>0</v>
      </c>
      <c r="K192" s="178"/>
      <c r="L192" s="24"/>
      <c r="M192" s="179" t="s">
        <v>1</v>
      </c>
      <c r="N192" s="180" t="s">
        <v>37</v>
      </c>
      <c r="P192" s="181">
        <f>O192*H192</f>
        <v>0</v>
      </c>
      <c r="Q192" s="181">
        <v>0.00388</v>
      </c>
      <c r="R192" s="181">
        <f>Q192*H192</f>
        <v>0.07689772</v>
      </c>
      <c r="S192" s="181">
        <v>0</v>
      </c>
      <c r="T192" s="182">
        <f>S192*H192</f>
        <v>0</v>
      </c>
      <c r="AR192" s="183" t="s">
        <v>119</v>
      </c>
      <c r="AT192" s="183" t="s">
        <v>115</v>
      </c>
      <c r="AU192" s="183" t="s">
        <v>82</v>
      </c>
      <c r="AY192" s="3" t="s">
        <v>113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3" t="s">
        <v>80</v>
      </c>
      <c r="BK192" s="184">
        <f>ROUND(I192*H192,2)</f>
        <v>0</v>
      </c>
      <c r="BL192" s="3" t="s">
        <v>119</v>
      </c>
      <c r="BM192" s="183" t="s">
        <v>319</v>
      </c>
    </row>
    <row r="193" spans="2:51" s="185" customFormat="1" ht="10.2">
      <c r="B193" s="186"/>
      <c r="D193" s="187" t="s">
        <v>132</v>
      </c>
      <c r="E193" s="188" t="s">
        <v>1</v>
      </c>
      <c r="F193" s="189" t="s">
        <v>320</v>
      </c>
      <c r="H193" s="190">
        <v>19.819</v>
      </c>
      <c r="I193" s="191"/>
      <c r="L193" s="186"/>
      <c r="M193" s="192"/>
      <c r="T193" s="193"/>
      <c r="AT193" s="188" t="s">
        <v>132</v>
      </c>
      <c r="AU193" s="188" t="s">
        <v>82</v>
      </c>
      <c r="AV193" s="185" t="s">
        <v>82</v>
      </c>
      <c r="AW193" s="185" t="s">
        <v>29</v>
      </c>
      <c r="AX193" s="185" t="s">
        <v>80</v>
      </c>
      <c r="AY193" s="188" t="s">
        <v>113</v>
      </c>
    </row>
    <row r="194" spans="2:65" s="23" customFormat="1" ht="24.15" customHeight="1">
      <c r="B194" s="24"/>
      <c r="C194" s="171" t="s">
        <v>321</v>
      </c>
      <c r="D194" s="171" t="s">
        <v>115</v>
      </c>
      <c r="E194" s="172" t="s">
        <v>322</v>
      </c>
      <c r="F194" s="173" t="s">
        <v>323</v>
      </c>
      <c r="G194" s="174" t="s">
        <v>130</v>
      </c>
      <c r="H194" s="175">
        <v>19.819</v>
      </c>
      <c r="I194" s="176"/>
      <c r="J194" s="177">
        <f>ROUND(I194*H194,2)</f>
        <v>0</v>
      </c>
      <c r="K194" s="178"/>
      <c r="L194" s="24"/>
      <c r="M194" s="179" t="s">
        <v>1</v>
      </c>
      <c r="N194" s="180" t="s">
        <v>37</v>
      </c>
      <c r="P194" s="181">
        <f>O194*H194</f>
        <v>0</v>
      </c>
      <c r="Q194" s="181">
        <v>4E-05</v>
      </c>
      <c r="R194" s="181">
        <f>Q194*H194</f>
        <v>0.00079276</v>
      </c>
      <c r="S194" s="181">
        <v>0</v>
      </c>
      <c r="T194" s="182">
        <f>S194*H194</f>
        <v>0</v>
      </c>
      <c r="AR194" s="183" t="s">
        <v>119</v>
      </c>
      <c r="AT194" s="183" t="s">
        <v>115</v>
      </c>
      <c r="AU194" s="183" t="s">
        <v>82</v>
      </c>
      <c r="AY194" s="3" t="s">
        <v>113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3" t="s">
        <v>80</v>
      </c>
      <c r="BK194" s="184">
        <f>ROUND(I194*H194,2)</f>
        <v>0</v>
      </c>
      <c r="BL194" s="3" t="s">
        <v>119</v>
      </c>
      <c r="BM194" s="183" t="s">
        <v>324</v>
      </c>
    </row>
    <row r="195" spans="2:65" s="23" customFormat="1" ht="33" customHeight="1">
      <c r="B195" s="24"/>
      <c r="C195" s="171" t="s">
        <v>325</v>
      </c>
      <c r="D195" s="171" t="s">
        <v>115</v>
      </c>
      <c r="E195" s="172" t="s">
        <v>326</v>
      </c>
      <c r="F195" s="173" t="s">
        <v>327</v>
      </c>
      <c r="G195" s="174" t="s">
        <v>130</v>
      </c>
      <c r="H195" s="175">
        <v>81.436</v>
      </c>
      <c r="I195" s="176"/>
      <c r="J195" s="177">
        <f>ROUND(I195*H195,2)</f>
        <v>0</v>
      </c>
      <c r="K195" s="178"/>
      <c r="L195" s="24"/>
      <c r="M195" s="179" t="s">
        <v>1</v>
      </c>
      <c r="N195" s="180" t="s">
        <v>37</v>
      </c>
      <c r="P195" s="181">
        <f>O195*H195</f>
        <v>0</v>
      </c>
      <c r="Q195" s="181">
        <v>0.00374</v>
      </c>
      <c r="R195" s="181">
        <f>Q195*H195</f>
        <v>0.30457064</v>
      </c>
      <c r="S195" s="181">
        <v>0</v>
      </c>
      <c r="T195" s="182">
        <f>S195*H195</f>
        <v>0</v>
      </c>
      <c r="AR195" s="183" t="s">
        <v>119</v>
      </c>
      <c r="AT195" s="183" t="s">
        <v>115</v>
      </c>
      <c r="AU195" s="183" t="s">
        <v>82</v>
      </c>
      <c r="AY195" s="3" t="s">
        <v>113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3" t="s">
        <v>80</v>
      </c>
      <c r="BK195" s="184">
        <f>ROUND(I195*H195,2)</f>
        <v>0</v>
      </c>
      <c r="BL195" s="3" t="s">
        <v>119</v>
      </c>
      <c r="BM195" s="183" t="s">
        <v>328</v>
      </c>
    </row>
    <row r="196" spans="2:51" s="185" customFormat="1" ht="20.4">
      <c r="B196" s="186"/>
      <c r="D196" s="187" t="s">
        <v>132</v>
      </c>
      <c r="E196" s="188" t="s">
        <v>1</v>
      </c>
      <c r="F196" s="189" t="s">
        <v>329</v>
      </c>
      <c r="H196" s="190">
        <v>42.808</v>
      </c>
      <c r="I196" s="191"/>
      <c r="L196" s="186"/>
      <c r="M196" s="192"/>
      <c r="T196" s="193"/>
      <c r="AT196" s="188" t="s">
        <v>132</v>
      </c>
      <c r="AU196" s="188" t="s">
        <v>82</v>
      </c>
      <c r="AV196" s="185" t="s">
        <v>82</v>
      </c>
      <c r="AW196" s="185" t="s">
        <v>29</v>
      </c>
      <c r="AX196" s="185" t="s">
        <v>72</v>
      </c>
      <c r="AY196" s="188" t="s">
        <v>113</v>
      </c>
    </row>
    <row r="197" spans="2:51" s="185" customFormat="1" ht="20.4">
      <c r="B197" s="186"/>
      <c r="D197" s="187" t="s">
        <v>132</v>
      </c>
      <c r="E197" s="188" t="s">
        <v>1</v>
      </c>
      <c r="F197" s="189" t="s">
        <v>330</v>
      </c>
      <c r="H197" s="190">
        <v>38.628</v>
      </c>
      <c r="I197" s="191"/>
      <c r="L197" s="186"/>
      <c r="M197" s="192"/>
      <c r="T197" s="193"/>
      <c r="AT197" s="188" t="s">
        <v>132</v>
      </c>
      <c r="AU197" s="188" t="s">
        <v>82</v>
      </c>
      <c r="AV197" s="185" t="s">
        <v>82</v>
      </c>
      <c r="AW197" s="185" t="s">
        <v>29</v>
      </c>
      <c r="AX197" s="185" t="s">
        <v>72</v>
      </c>
      <c r="AY197" s="188" t="s">
        <v>113</v>
      </c>
    </row>
    <row r="198" spans="2:65" s="23" customFormat="1" ht="33" customHeight="1">
      <c r="B198" s="24"/>
      <c r="C198" s="171" t="s">
        <v>331</v>
      </c>
      <c r="D198" s="171" t="s">
        <v>115</v>
      </c>
      <c r="E198" s="172" t="s">
        <v>332</v>
      </c>
      <c r="F198" s="173" t="s">
        <v>333</v>
      </c>
      <c r="G198" s="174" t="s">
        <v>130</v>
      </c>
      <c r="H198" s="175">
        <v>81.436</v>
      </c>
      <c r="I198" s="176"/>
      <c r="J198" s="177">
        <f>ROUND(I198*H198,2)</f>
        <v>0</v>
      </c>
      <c r="K198" s="178"/>
      <c r="L198" s="24"/>
      <c r="M198" s="179" t="s">
        <v>1</v>
      </c>
      <c r="N198" s="180" t="s">
        <v>37</v>
      </c>
      <c r="P198" s="181">
        <f>O198*H198</f>
        <v>0</v>
      </c>
      <c r="Q198" s="181">
        <v>4E-05</v>
      </c>
      <c r="R198" s="181">
        <f>Q198*H198</f>
        <v>0.0032574400000000003</v>
      </c>
      <c r="S198" s="181">
        <v>0</v>
      </c>
      <c r="T198" s="182">
        <f>S198*H198</f>
        <v>0</v>
      </c>
      <c r="AR198" s="183" t="s">
        <v>119</v>
      </c>
      <c r="AT198" s="183" t="s">
        <v>115</v>
      </c>
      <c r="AU198" s="183" t="s">
        <v>82</v>
      </c>
      <c r="AY198" s="3" t="s">
        <v>113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3" t="s">
        <v>80</v>
      </c>
      <c r="BK198" s="184">
        <f>ROUND(I198*H198,2)</f>
        <v>0</v>
      </c>
      <c r="BL198" s="3" t="s">
        <v>119</v>
      </c>
      <c r="BM198" s="183" t="s">
        <v>334</v>
      </c>
    </row>
    <row r="199" spans="2:65" s="23" customFormat="1" ht="21.75" customHeight="1">
      <c r="B199" s="24"/>
      <c r="C199" s="171" t="s">
        <v>335</v>
      </c>
      <c r="D199" s="171" t="s">
        <v>115</v>
      </c>
      <c r="E199" s="172" t="s">
        <v>336</v>
      </c>
      <c r="F199" s="173" t="s">
        <v>337</v>
      </c>
      <c r="G199" s="174" t="s">
        <v>159</v>
      </c>
      <c r="H199" s="175">
        <v>4.6</v>
      </c>
      <c r="I199" s="176"/>
      <c r="J199" s="177">
        <f>ROUND(I199*H199,2)</f>
        <v>0</v>
      </c>
      <c r="K199" s="178"/>
      <c r="L199" s="24"/>
      <c r="M199" s="179" t="s">
        <v>1</v>
      </c>
      <c r="N199" s="180" t="s">
        <v>37</v>
      </c>
      <c r="P199" s="181">
        <f>O199*H199</f>
        <v>0</v>
      </c>
      <c r="Q199" s="181">
        <v>1.07637</v>
      </c>
      <c r="R199" s="181">
        <f>Q199*H199</f>
        <v>4.951302</v>
      </c>
      <c r="S199" s="181">
        <v>0</v>
      </c>
      <c r="T199" s="182">
        <f>S199*H199</f>
        <v>0</v>
      </c>
      <c r="AR199" s="183" t="s">
        <v>119</v>
      </c>
      <c r="AT199" s="183" t="s">
        <v>115</v>
      </c>
      <c r="AU199" s="183" t="s">
        <v>82</v>
      </c>
      <c r="AY199" s="3" t="s">
        <v>113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3" t="s">
        <v>80</v>
      </c>
      <c r="BK199" s="184">
        <f>ROUND(I199*H199,2)</f>
        <v>0</v>
      </c>
      <c r="BL199" s="3" t="s">
        <v>119</v>
      </c>
      <c r="BM199" s="183" t="s">
        <v>338</v>
      </c>
    </row>
    <row r="200" spans="2:65" s="23" customFormat="1" ht="21.75" customHeight="1">
      <c r="B200" s="24"/>
      <c r="C200" s="171" t="s">
        <v>339</v>
      </c>
      <c r="D200" s="171" t="s">
        <v>115</v>
      </c>
      <c r="E200" s="172" t="s">
        <v>340</v>
      </c>
      <c r="F200" s="173" t="s">
        <v>341</v>
      </c>
      <c r="G200" s="174" t="s">
        <v>159</v>
      </c>
      <c r="H200" s="175">
        <v>1.77</v>
      </c>
      <c r="I200" s="176"/>
      <c r="J200" s="177">
        <f>ROUND(I200*H200,2)</f>
        <v>0</v>
      </c>
      <c r="K200" s="178"/>
      <c r="L200" s="24"/>
      <c r="M200" s="179" t="s">
        <v>1</v>
      </c>
      <c r="N200" s="180" t="s">
        <v>37</v>
      </c>
      <c r="P200" s="181">
        <f>O200*H200</f>
        <v>0</v>
      </c>
      <c r="Q200" s="181">
        <v>1.04853</v>
      </c>
      <c r="R200" s="181">
        <f>Q200*H200</f>
        <v>1.8558980999999999</v>
      </c>
      <c r="S200" s="181">
        <v>0</v>
      </c>
      <c r="T200" s="182">
        <f>S200*H200</f>
        <v>0</v>
      </c>
      <c r="AR200" s="183" t="s">
        <v>119</v>
      </c>
      <c r="AT200" s="183" t="s">
        <v>115</v>
      </c>
      <c r="AU200" s="183" t="s">
        <v>82</v>
      </c>
      <c r="AY200" s="3" t="s">
        <v>113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3" t="s">
        <v>80</v>
      </c>
      <c r="BK200" s="184">
        <f>ROUND(I200*H200,2)</f>
        <v>0</v>
      </c>
      <c r="BL200" s="3" t="s">
        <v>119</v>
      </c>
      <c r="BM200" s="183" t="s">
        <v>342</v>
      </c>
    </row>
    <row r="201" spans="2:51" s="185" customFormat="1" ht="10.2">
      <c r="B201" s="186"/>
      <c r="D201" s="187" t="s">
        <v>132</v>
      </c>
      <c r="E201" s="188" t="s">
        <v>1</v>
      </c>
      <c r="F201" s="189" t="s">
        <v>343</v>
      </c>
      <c r="H201" s="190">
        <v>1.77</v>
      </c>
      <c r="I201" s="191"/>
      <c r="L201" s="186"/>
      <c r="M201" s="192"/>
      <c r="T201" s="193"/>
      <c r="AT201" s="188" t="s">
        <v>132</v>
      </c>
      <c r="AU201" s="188" t="s">
        <v>82</v>
      </c>
      <c r="AV201" s="185" t="s">
        <v>82</v>
      </c>
      <c r="AW201" s="185" t="s">
        <v>29</v>
      </c>
      <c r="AX201" s="185" t="s">
        <v>72</v>
      </c>
      <c r="AY201" s="188" t="s">
        <v>113</v>
      </c>
    </row>
    <row r="202" spans="2:63" s="158" customFormat="1" ht="22.95" customHeight="1">
      <c r="B202" s="159"/>
      <c r="D202" s="160" t="s">
        <v>71</v>
      </c>
      <c r="E202" s="169" t="s">
        <v>119</v>
      </c>
      <c r="F202" s="169" t="s">
        <v>344</v>
      </c>
      <c r="I202" s="162"/>
      <c r="J202" s="170">
        <f>BK202</f>
        <v>0</v>
      </c>
      <c r="L202" s="159"/>
      <c r="M202" s="164"/>
      <c r="P202" s="165">
        <f>SUM(P203:P231)</f>
        <v>0</v>
      </c>
      <c r="R202" s="165">
        <f>SUM(R203:R231)</f>
        <v>295.17601263</v>
      </c>
      <c r="T202" s="166">
        <f>SUM(T203:T231)</f>
        <v>0</v>
      </c>
      <c r="AR202" s="160" t="s">
        <v>80</v>
      </c>
      <c r="AT202" s="167" t="s">
        <v>71</v>
      </c>
      <c r="AU202" s="167" t="s">
        <v>80</v>
      </c>
      <c r="AY202" s="160" t="s">
        <v>113</v>
      </c>
      <c r="BK202" s="168">
        <f>SUM(BK203:BK231)</f>
        <v>0</v>
      </c>
    </row>
    <row r="203" spans="2:65" s="23" customFormat="1" ht="21.75" customHeight="1">
      <c r="B203" s="24"/>
      <c r="C203" s="171" t="s">
        <v>345</v>
      </c>
      <c r="D203" s="171" t="s">
        <v>115</v>
      </c>
      <c r="E203" s="172" t="s">
        <v>346</v>
      </c>
      <c r="F203" s="173" t="s">
        <v>347</v>
      </c>
      <c r="G203" s="174" t="s">
        <v>139</v>
      </c>
      <c r="H203" s="175">
        <v>47.05</v>
      </c>
      <c r="I203" s="176"/>
      <c r="J203" s="177">
        <f>ROUND(I203*H203,2)</f>
        <v>0</v>
      </c>
      <c r="K203" s="178"/>
      <c r="L203" s="24"/>
      <c r="M203" s="179" t="s">
        <v>1</v>
      </c>
      <c r="N203" s="180" t="s">
        <v>37</v>
      </c>
      <c r="P203" s="181">
        <f>O203*H203</f>
        <v>0</v>
      </c>
      <c r="Q203" s="181">
        <v>2.47791</v>
      </c>
      <c r="R203" s="181">
        <f>Q203*H203</f>
        <v>116.58566549999999</v>
      </c>
      <c r="S203" s="181">
        <v>0</v>
      </c>
      <c r="T203" s="182">
        <f>S203*H203</f>
        <v>0</v>
      </c>
      <c r="AR203" s="183" t="s">
        <v>119</v>
      </c>
      <c r="AT203" s="183" t="s">
        <v>115</v>
      </c>
      <c r="AU203" s="183" t="s">
        <v>82</v>
      </c>
      <c r="AY203" s="3" t="s">
        <v>113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3" t="s">
        <v>80</v>
      </c>
      <c r="BK203" s="184">
        <f>ROUND(I203*H203,2)</f>
        <v>0</v>
      </c>
      <c r="BL203" s="3" t="s">
        <v>119</v>
      </c>
      <c r="BM203" s="183" t="s">
        <v>348</v>
      </c>
    </row>
    <row r="204" spans="2:51" s="185" customFormat="1" ht="20.4">
      <c r="B204" s="186"/>
      <c r="D204" s="187" t="s">
        <v>132</v>
      </c>
      <c r="E204" s="188" t="s">
        <v>1</v>
      </c>
      <c r="F204" s="189" t="s">
        <v>349</v>
      </c>
      <c r="H204" s="190">
        <v>47.05</v>
      </c>
      <c r="I204" s="191"/>
      <c r="L204" s="186"/>
      <c r="M204" s="192"/>
      <c r="T204" s="193"/>
      <c r="AT204" s="188" t="s">
        <v>132</v>
      </c>
      <c r="AU204" s="188" t="s">
        <v>82</v>
      </c>
      <c r="AV204" s="185" t="s">
        <v>82</v>
      </c>
      <c r="AW204" s="185" t="s">
        <v>29</v>
      </c>
      <c r="AX204" s="185" t="s">
        <v>80</v>
      </c>
      <c r="AY204" s="188" t="s">
        <v>113</v>
      </c>
    </row>
    <row r="205" spans="2:65" s="23" customFormat="1" ht="21.75" customHeight="1">
      <c r="B205" s="24"/>
      <c r="C205" s="171" t="s">
        <v>350</v>
      </c>
      <c r="D205" s="171" t="s">
        <v>115</v>
      </c>
      <c r="E205" s="172" t="s">
        <v>351</v>
      </c>
      <c r="F205" s="173" t="s">
        <v>352</v>
      </c>
      <c r="G205" s="174" t="s">
        <v>159</v>
      </c>
      <c r="H205" s="175">
        <v>10.351</v>
      </c>
      <c r="I205" s="176"/>
      <c r="J205" s="177">
        <f>ROUND(I205*H205,2)</f>
        <v>0</v>
      </c>
      <c r="K205" s="178"/>
      <c r="L205" s="24"/>
      <c r="M205" s="179" t="s">
        <v>1</v>
      </c>
      <c r="N205" s="180" t="s">
        <v>37</v>
      </c>
      <c r="P205" s="181">
        <f>O205*H205</f>
        <v>0</v>
      </c>
      <c r="Q205" s="181">
        <v>1.04909</v>
      </c>
      <c r="R205" s="181">
        <f>Q205*H205</f>
        <v>10.859130590000001</v>
      </c>
      <c r="S205" s="181">
        <v>0</v>
      </c>
      <c r="T205" s="182">
        <f>S205*H205</f>
        <v>0</v>
      </c>
      <c r="AR205" s="183" t="s">
        <v>119</v>
      </c>
      <c r="AT205" s="183" t="s">
        <v>115</v>
      </c>
      <c r="AU205" s="183" t="s">
        <v>82</v>
      </c>
      <c r="AY205" s="3" t="s">
        <v>113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3" t="s">
        <v>80</v>
      </c>
      <c r="BK205" s="184">
        <f>ROUND(I205*H205,2)</f>
        <v>0</v>
      </c>
      <c r="BL205" s="3" t="s">
        <v>119</v>
      </c>
      <c r="BM205" s="183" t="s">
        <v>353</v>
      </c>
    </row>
    <row r="206" spans="2:51" s="185" customFormat="1" ht="10.2">
      <c r="B206" s="186"/>
      <c r="D206" s="187" t="s">
        <v>132</v>
      </c>
      <c r="E206" s="188" t="s">
        <v>1</v>
      </c>
      <c r="F206" s="189" t="s">
        <v>354</v>
      </c>
      <c r="H206" s="190">
        <v>10.351</v>
      </c>
      <c r="I206" s="191"/>
      <c r="L206" s="186"/>
      <c r="M206" s="192"/>
      <c r="T206" s="193"/>
      <c r="AT206" s="188" t="s">
        <v>132</v>
      </c>
      <c r="AU206" s="188" t="s">
        <v>82</v>
      </c>
      <c r="AV206" s="185" t="s">
        <v>82</v>
      </c>
      <c r="AW206" s="185" t="s">
        <v>29</v>
      </c>
      <c r="AX206" s="185" t="s">
        <v>80</v>
      </c>
      <c r="AY206" s="188" t="s">
        <v>113</v>
      </c>
    </row>
    <row r="207" spans="2:65" s="23" customFormat="1" ht="16.5" customHeight="1">
      <c r="B207" s="24"/>
      <c r="C207" s="171" t="s">
        <v>355</v>
      </c>
      <c r="D207" s="171" t="s">
        <v>115</v>
      </c>
      <c r="E207" s="172" t="s">
        <v>356</v>
      </c>
      <c r="F207" s="173" t="s">
        <v>357</v>
      </c>
      <c r="G207" s="174" t="s">
        <v>130</v>
      </c>
      <c r="H207" s="175">
        <v>100.918</v>
      </c>
      <c r="I207" s="176"/>
      <c r="J207" s="177">
        <f>ROUND(I207*H207,2)</f>
        <v>0</v>
      </c>
      <c r="K207" s="178"/>
      <c r="L207" s="24"/>
      <c r="M207" s="179" t="s">
        <v>1</v>
      </c>
      <c r="N207" s="180" t="s">
        <v>37</v>
      </c>
      <c r="P207" s="181">
        <f>O207*H207</f>
        <v>0</v>
      </c>
      <c r="Q207" s="181">
        <v>0.01325</v>
      </c>
      <c r="R207" s="181">
        <f>Q207*H207</f>
        <v>1.3371635</v>
      </c>
      <c r="S207" s="181">
        <v>0</v>
      </c>
      <c r="T207" s="182">
        <f>S207*H207</f>
        <v>0</v>
      </c>
      <c r="AR207" s="183" t="s">
        <v>119</v>
      </c>
      <c r="AT207" s="183" t="s">
        <v>115</v>
      </c>
      <c r="AU207" s="183" t="s">
        <v>82</v>
      </c>
      <c r="AY207" s="3" t="s">
        <v>113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3" t="s">
        <v>80</v>
      </c>
      <c r="BK207" s="184">
        <f>ROUND(I207*H207,2)</f>
        <v>0</v>
      </c>
      <c r="BL207" s="3" t="s">
        <v>119</v>
      </c>
      <c r="BM207" s="183" t="s">
        <v>358</v>
      </c>
    </row>
    <row r="208" spans="2:51" s="185" customFormat="1" ht="20.4">
      <c r="B208" s="186"/>
      <c r="D208" s="187" t="s">
        <v>132</v>
      </c>
      <c r="E208" s="188" t="s">
        <v>1</v>
      </c>
      <c r="F208" s="189" t="s">
        <v>359</v>
      </c>
      <c r="H208" s="190">
        <v>100.918</v>
      </c>
      <c r="I208" s="191"/>
      <c r="L208" s="186"/>
      <c r="M208" s="192"/>
      <c r="T208" s="193"/>
      <c r="AT208" s="188" t="s">
        <v>132</v>
      </c>
      <c r="AU208" s="188" t="s">
        <v>82</v>
      </c>
      <c r="AV208" s="185" t="s">
        <v>82</v>
      </c>
      <c r="AW208" s="185" t="s">
        <v>29</v>
      </c>
      <c r="AX208" s="185" t="s">
        <v>80</v>
      </c>
      <c r="AY208" s="188" t="s">
        <v>113</v>
      </c>
    </row>
    <row r="209" spans="2:65" s="23" customFormat="1" ht="21.75" customHeight="1">
      <c r="B209" s="24"/>
      <c r="C209" s="171" t="s">
        <v>360</v>
      </c>
      <c r="D209" s="171" t="s">
        <v>115</v>
      </c>
      <c r="E209" s="172" t="s">
        <v>361</v>
      </c>
      <c r="F209" s="173" t="s">
        <v>362</v>
      </c>
      <c r="G209" s="174" t="s">
        <v>130</v>
      </c>
      <c r="H209" s="175">
        <v>100.918</v>
      </c>
      <c r="I209" s="176"/>
      <c r="J209" s="177">
        <f>ROUND(I209*H209,2)</f>
        <v>0</v>
      </c>
      <c r="K209" s="178"/>
      <c r="L209" s="24"/>
      <c r="M209" s="179" t="s">
        <v>1</v>
      </c>
      <c r="N209" s="180" t="s">
        <v>37</v>
      </c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AR209" s="183" t="s">
        <v>119</v>
      </c>
      <c r="AT209" s="183" t="s">
        <v>115</v>
      </c>
      <c r="AU209" s="183" t="s">
        <v>82</v>
      </c>
      <c r="AY209" s="3" t="s">
        <v>113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3" t="s">
        <v>80</v>
      </c>
      <c r="BK209" s="184">
        <f>ROUND(I209*H209,2)</f>
        <v>0</v>
      </c>
      <c r="BL209" s="3" t="s">
        <v>119</v>
      </c>
      <c r="BM209" s="183" t="s">
        <v>363</v>
      </c>
    </row>
    <row r="210" spans="2:65" s="23" customFormat="1" ht="16.5" customHeight="1">
      <c r="B210" s="24"/>
      <c r="C210" s="171" t="s">
        <v>364</v>
      </c>
      <c r="D210" s="171" t="s">
        <v>115</v>
      </c>
      <c r="E210" s="172" t="s">
        <v>365</v>
      </c>
      <c r="F210" s="173" t="s">
        <v>366</v>
      </c>
      <c r="G210" s="174" t="s">
        <v>151</v>
      </c>
      <c r="H210" s="175">
        <v>16.36</v>
      </c>
      <c r="I210" s="176"/>
      <c r="J210" s="177">
        <f>ROUND(I210*H210,2)</f>
        <v>0</v>
      </c>
      <c r="K210" s="178"/>
      <c r="L210" s="24"/>
      <c r="M210" s="179" t="s">
        <v>1</v>
      </c>
      <c r="N210" s="180" t="s">
        <v>37</v>
      </c>
      <c r="P210" s="181">
        <f>O210*H210</f>
        <v>0</v>
      </c>
      <c r="Q210" s="181">
        <v>0.00099</v>
      </c>
      <c r="R210" s="181">
        <f>Q210*H210</f>
        <v>0.0161964</v>
      </c>
      <c r="S210" s="181">
        <v>0</v>
      </c>
      <c r="T210" s="182">
        <f>S210*H210</f>
        <v>0</v>
      </c>
      <c r="AR210" s="183" t="s">
        <v>119</v>
      </c>
      <c r="AT210" s="183" t="s">
        <v>115</v>
      </c>
      <c r="AU210" s="183" t="s">
        <v>82</v>
      </c>
      <c r="AY210" s="3" t="s">
        <v>113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3" t="s">
        <v>80</v>
      </c>
      <c r="BK210" s="184">
        <f>ROUND(I210*H210,2)</f>
        <v>0</v>
      </c>
      <c r="BL210" s="3" t="s">
        <v>119</v>
      </c>
      <c r="BM210" s="183" t="s">
        <v>367</v>
      </c>
    </row>
    <row r="211" spans="2:51" s="185" customFormat="1" ht="10.2">
      <c r="B211" s="186"/>
      <c r="D211" s="187" t="s">
        <v>132</v>
      </c>
      <c r="E211" s="188" t="s">
        <v>1</v>
      </c>
      <c r="F211" s="189" t="s">
        <v>368</v>
      </c>
      <c r="H211" s="190">
        <v>16.36</v>
      </c>
      <c r="I211" s="191"/>
      <c r="L211" s="186"/>
      <c r="M211" s="192"/>
      <c r="T211" s="193"/>
      <c r="AT211" s="188" t="s">
        <v>132</v>
      </c>
      <c r="AU211" s="188" t="s">
        <v>82</v>
      </c>
      <c r="AV211" s="185" t="s">
        <v>82</v>
      </c>
      <c r="AW211" s="185" t="s">
        <v>29</v>
      </c>
      <c r="AX211" s="185" t="s">
        <v>80</v>
      </c>
      <c r="AY211" s="188" t="s">
        <v>113</v>
      </c>
    </row>
    <row r="212" spans="2:65" s="23" customFormat="1" ht="16.5" customHeight="1">
      <c r="B212" s="24"/>
      <c r="C212" s="171" t="s">
        <v>369</v>
      </c>
      <c r="D212" s="171" t="s">
        <v>115</v>
      </c>
      <c r="E212" s="172" t="s">
        <v>370</v>
      </c>
      <c r="F212" s="173" t="s">
        <v>371</v>
      </c>
      <c r="G212" s="174" t="s">
        <v>159</v>
      </c>
      <c r="H212" s="175">
        <v>0.224</v>
      </c>
      <c r="I212" s="176"/>
      <c r="J212" s="177">
        <f>ROUND(I212*H212,2)</f>
        <v>0</v>
      </c>
      <c r="K212" s="178"/>
      <c r="L212" s="24"/>
      <c r="M212" s="179" t="s">
        <v>1</v>
      </c>
      <c r="N212" s="180" t="s">
        <v>37</v>
      </c>
      <c r="P212" s="181">
        <f>O212*H212</f>
        <v>0</v>
      </c>
      <c r="Q212" s="181">
        <v>1.05896</v>
      </c>
      <c r="R212" s="181">
        <f>Q212*H212</f>
        <v>0.23720703999999998</v>
      </c>
      <c r="S212" s="181">
        <v>0</v>
      </c>
      <c r="T212" s="182">
        <f>S212*H212</f>
        <v>0</v>
      </c>
      <c r="AR212" s="183" t="s">
        <v>119</v>
      </c>
      <c r="AT212" s="183" t="s">
        <v>115</v>
      </c>
      <c r="AU212" s="183" t="s">
        <v>82</v>
      </c>
      <c r="AY212" s="3" t="s">
        <v>113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3" t="s">
        <v>80</v>
      </c>
      <c r="BK212" s="184">
        <f>ROUND(I212*H212,2)</f>
        <v>0</v>
      </c>
      <c r="BL212" s="3" t="s">
        <v>119</v>
      </c>
      <c r="BM212" s="183" t="s">
        <v>372</v>
      </c>
    </row>
    <row r="213" spans="2:51" s="185" customFormat="1" ht="10.2">
      <c r="B213" s="186"/>
      <c r="D213" s="187" t="s">
        <v>132</v>
      </c>
      <c r="E213" s="188" t="s">
        <v>1</v>
      </c>
      <c r="F213" s="189" t="s">
        <v>373</v>
      </c>
      <c r="H213" s="190">
        <v>0.224</v>
      </c>
      <c r="I213" s="191"/>
      <c r="L213" s="186"/>
      <c r="M213" s="192"/>
      <c r="T213" s="193"/>
      <c r="AT213" s="188" t="s">
        <v>132</v>
      </c>
      <c r="AU213" s="188" t="s">
        <v>82</v>
      </c>
      <c r="AV213" s="185" t="s">
        <v>82</v>
      </c>
      <c r="AW213" s="185" t="s">
        <v>29</v>
      </c>
      <c r="AX213" s="185" t="s">
        <v>80</v>
      </c>
      <c r="AY213" s="188" t="s">
        <v>113</v>
      </c>
    </row>
    <row r="214" spans="2:65" s="23" customFormat="1" ht="16.5" customHeight="1">
      <c r="B214" s="24"/>
      <c r="C214" s="171" t="s">
        <v>374</v>
      </c>
      <c r="D214" s="171" t="s">
        <v>115</v>
      </c>
      <c r="E214" s="172" t="s">
        <v>375</v>
      </c>
      <c r="F214" s="173" t="s">
        <v>376</v>
      </c>
      <c r="G214" s="174" t="s">
        <v>118</v>
      </c>
      <c r="H214" s="175">
        <v>2</v>
      </c>
      <c r="I214" s="176"/>
      <c r="J214" s="177">
        <f>ROUND(I214*H214,2)</f>
        <v>0</v>
      </c>
      <c r="K214" s="178"/>
      <c r="L214" s="24"/>
      <c r="M214" s="179" t="s">
        <v>1</v>
      </c>
      <c r="N214" s="180" t="s">
        <v>37</v>
      </c>
      <c r="P214" s="181">
        <f>O214*H214</f>
        <v>0</v>
      </c>
      <c r="Q214" s="181">
        <v>0.0012</v>
      </c>
      <c r="R214" s="181">
        <f>Q214*H214</f>
        <v>0.0024</v>
      </c>
      <c r="S214" s="181">
        <v>0</v>
      </c>
      <c r="T214" s="182">
        <f>S214*H214</f>
        <v>0</v>
      </c>
      <c r="AR214" s="183" t="s">
        <v>119</v>
      </c>
      <c r="AT214" s="183" t="s">
        <v>115</v>
      </c>
      <c r="AU214" s="183" t="s">
        <v>82</v>
      </c>
      <c r="AY214" s="3" t="s">
        <v>113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3" t="s">
        <v>80</v>
      </c>
      <c r="BK214" s="184">
        <f>ROUND(I214*H214,2)</f>
        <v>0</v>
      </c>
      <c r="BL214" s="3" t="s">
        <v>119</v>
      </c>
      <c r="BM214" s="183" t="s">
        <v>377</v>
      </c>
    </row>
    <row r="215" spans="2:51" s="185" customFormat="1" ht="10.2">
      <c r="B215" s="186"/>
      <c r="D215" s="187" t="s">
        <v>132</v>
      </c>
      <c r="E215" s="188" t="s">
        <v>1</v>
      </c>
      <c r="F215" s="189" t="s">
        <v>378</v>
      </c>
      <c r="H215" s="190">
        <v>2</v>
      </c>
      <c r="I215" s="191"/>
      <c r="L215" s="186"/>
      <c r="M215" s="192"/>
      <c r="T215" s="193"/>
      <c r="AT215" s="188" t="s">
        <v>132</v>
      </c>
      <c r="AU215" s="188" t="s">
        <v>82</v>
      </c>
      <c r="AV215" s="185" t="s">
        <v>82</v>
      </c>
      <c r="AW215" s="185" t="s">
        <v>29</v>
      </c>
      <c r="AX215" s="185" t="s">
        <v>80</v>
      </c>
      <c r="AY215" s="188" t="s">
        <v>113</v>
      </c>
    </row>
    <row r="216" spans="2:65" s="23" customFormat="1" ht="16.5" customHeight="1">
      <c r="B216" s="24"/>
      <c r="C216" s="199" t="s">
        <v>379</v>
      </c>
      <c r="D216" s="199" t="s">
        <v>230</v>
      </c>
      <c r="E216" s="200" t="s">
        <v>380</v>
      </c>
      <c r="F216" s="201" t="s">
        <v>381</v>
      </c>
      <c r="G216" s="202" t="s">
        <v>151</v>
      </c>
      <c r="H216" s="203">
        <v>2</v>
      </c>
      <c r="I216" s="204"/>
      <c r="J216" s="205">
        <f>ROUND(I216*H216,2)</f>
        <v>0</v>
      </c>
      <c r="K216" s="206"/>
      <c r="L216" s="207"/>
      <c r="M216" s="208" t="s">
        <v>1</v>
      </c>
      <c r="N216" s="209" t="s">
        <v>37</v>
      </c>
      <c r="P216" s="181">
        <f>O216*H216</f>
        <v>0</v>
      </c>
      <c r="Q216" s="181">
        <v>0.0021</v>
      </c>
      <c r="R216" s="181">
        <f>Q216*H216</f>
        <v>0.0042</v>
      </c>
      <c r="S216" s="181">
        <v>0</v>
      </c>
      <c r="T216" s="182">
        <f>S216*H216</f>
        <v>0</v>
      </c>
      <c r="AR216" s="183" t="s">
        <v>156</v>
      </c>
      <c r="AT216" s="183" t="s">
        <v>230</v>
      </c>
      <c r="AU216" s="183" t="s">
        <v>82</v>
      </c>
      <c r="AY216" s="3" t="s">
        <v>113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3" t="s">
        <v>80</v>
      </c>
      <c r="BK216" s="184">
        <f>ROUND(I216*H216,2)</f>
        <v>0</v>
      </c>
      <c r="BL216" s="3" t="s">
        <v>119</v>
      </c>
      <c r="BM216" s="183" t="s">
        <v>382</v>
      </c>
    </row>
    <row r="217" spans="2:65" s="23" customFormat="1" ht="24.15" customHeight="1">
      <c r="B217" s="24"/>
      <c r="C217" s="171" t="s">
        <v>383</v>
      </c>
      <c r="D217" s="171" t="s">
        <v>115</v>
      </c>
      <c r="E217" s="172" t="s">
        <v>384</v>
      </c>
      <c r="F217" s="173" t="s">
        <v>385</v>
      </c>
      <c r="G217" s="174" t="s">
        <v>139</v>
      </c>
      <c r="H217" s="175">
        <v>21.78</v>
      </c>
      <c r="I217" s="176"/>
      <c r="J217" s="177">
        <f>ROUND(I217*H217,2)</f>
        <v>0</v>
      </c>
      <c r="K217" s="178"/>
      <c r="L217" s="24"/>
      <c r="M217" s="179" t="s">
        <v>1</v>
      </c>
      <c r="N217" s="180" t="s">
        <v>37</v>
      </c>
      <c r="P217" s="181">
        <f>O217*H217</f>
        <v>0</v>
      </c>
      <c r="Q217" s="181">
        <v>2.41272</v>
      </c>
      <c r="R217" s="181">
        <f>Q217*H217</f>
        <v>52.54904160000001</v>
      </c>
      <c r="S217" s="181">
        <v>0</v>
      </c>
      <c r="T217" s="182">
        <f>S217*H217</f>
        <v>0</v>
      </c>
      <c r="AR217" s="183" t="s">
        <v>119</v>
      </c>
      <c r="AT217" s="183" t="s">
        <v>115</v>
      </c>
      <c r="AU217" s="183" t="s">
        <v>82</v>
      </c>
      <c r="AY217" s="3" t="s">
        <v>113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3" t="s">
        <v>80</v>
      </c>
      <c r="BK217" s="184">
        <f>ROUND(I217*H217,2)</f>
        <v>0</v>
      </c>
      <c r="BL217" s="3" t="s">
        <v>119</v>
      </c>
      <c r="BM217" s="183" t="s">
        <v>386</v>
      </c>
    </row>
    <row r="218" spans="2:51" s="210" customFormat="1" ht="20.4">
      <c r="B218" s="211"/>
      <c r="D218" s="187" t="s">
        <v>132</v>
      </c>
      <c r="E218" s="212" t="s">
        <v>1</v>
      </c>
      <c r="F218" s="213" t="s">
        <v>387</v>
      </c>
      <c r="H218" s="212" t="s">
        <v>1</v>
      </c>
      <c r="I218" s="214"/>
      <c r="L218" s="211"/>
      <c r="M218" s="215"/>
      <c r="T218" s="216"/>
      <c r="AT218" s="212" t="s">
        <v>132</v>
      </c>
      <c r="AU218" s="212" t="s">
        <v>82</v>
      </c>
      <c r="AV218" s="210" t="s">
        <v>80</v>
      </c>
      <c r="AW218" s="210" t="s">
        <v>29</v>
      </c>
      <c r="AX218" s="210" t="s">
        <v>72</v>
      </c>
      <c r="AY218" s="212" t="s">
        <v>113</v>
      </c>
    </row>
    <row r="219" spans="2:51" s="210" customFormat="1" ht="10.2">
      <c r="B219" s="211"/>
      <c r="D219" s="187" t="s">
        <v>132</v>
      </c>
      <c r="E219" s="212" t="s">
        <v>1</v>
      </c>
      <c r="F219" s="213" t="s">
        <v>388</v>
      </c>
      <c r="H219" s="212" t="s">
        <v>1</v>
      </c>
      <c r="I219" s="214"/>
      <c r="L219" s="211"/>
      <c r="M219" s="215"/>
      <c r="T219" s="216"/>
      <c r="AT219" s="212" t="s">
        <v>132</v>
      </c>
      <c r="AU219" s="212" t="s">
        <v>82</v>
      </c>
      <c r="AV219" s="210" t="s">
        <v>80</v>
      </c>
      <c r="AW219" s="210" t="s">
        <v>29</v>
      </c>
      <c r="AX219" s="210" t="s">
        <v>72</v>
      </c>
      <c r="AY219" s="212" t="s">
        <v>113</v>
      </c>
    </row>
    <row r="220" spans="2:51" s="185" customFormat="1" ht="10.2">
      <c r="B220" s="186"/>
      <c r="D220" s="187" t="s">
        <v>132</v>
      </c>
      <c r="E220" s="188" t="s">
        <v>1</v>
      </c>
      <c r="F220" s="189" t="s">
        <v>389</v>
      </c>
      <c r="H220" s="190">
        <v>10.12</v>
      </c>
      <c r="I220" s="191"/>
      <c r="L220" s="186"/>
      <c r="M220" s="192"/>
      <c r="T220" s="193"/>
      <c r="AT220" s="188" t="s">
        <v>132</v>
      </c>
      <c r="AU220" s="188" t="s">
        <v>82</v>
      </c>
      <c r="AV220" s="185" t="s">
        <v>82</v>
      </c>
      <c r="AW220" s="185" t="s">
        <v>29</v>
      </c>
      <c r="AX220" s="185" t="s">
        <v>72</v>
      </c>
      <c r="AY220" s="188" t="s">
        <v>113</v>
      </c>
    </row>
    <row r="221" spans="2:51" s="185" customFormat="1" ht="10.2">
      <c r="B221" s="186"/>
      <c r="D221" s="187" t="s">
        <v>132</v>
      </c>
      <c r="E221" s="188" t="s">
        <v>1</v>
      </c>
      <c r="F221" s="189" t="s">
        <v>390</v>
      </c>
      <c r="H221" s="190">
        <v>9.46</v>
      </c>
      <c r="I221" s="191"/>
      <c r="L221" s="186"/>
      <c r="M221" s="192"/>
      <c r="T221" s="193"/>
      <c r="AT221" s="188" t="s">
        <v>132</v>
      </c>
      <c r="AU221" s="188" t="s">
        <v>82</v>
      </c>
      <c r="AV221" s="185" t="s">
        <v>82</v>
      </c>
      <c r="AW221" s="185" t="s">
        <v>29</v>
      </c>
      <c r="AX221" s="185" t="s">
        <v>72</v>
      </c>
      <c r="AY221" s="188" t="s">
        <v>113</v>
      </c>
    </row>
    <row r="222" spans="2:51" s="210" customFormat="1" ht="10.2">
      <c r="B222" s="211"/>
      <c r="D222" s="187" t="s">
        <v>132</v>
      </c>
      <c r="E222" s="212" t="s">
        <v>1</v>
      </c>
      <c r="F222" s="213" t="s">
        <v>391</v>
      </c>
      <c r="H222" s="212" t="s">
        <v>1</v>
      </c>
      <c r="I222" s="214"/>
      <c r="L222" s="211"/>
      <c r="M222" s="215"/>
      <c r="T222" s="216"/>
      <c r="AT222" s="212" t="s">
        <v>132</v>
      </c>
      <c r="AU222" s="212" t="s">
        <v>82</v>
      </c>
      <c r="AV222" s="210" t="s">
        <v>80</v>
      </c>
      <c r="AW222" s="210" t="s">
        <v>29</v>
      </c>
      <c r="AX222" s="210" t="s">
        <v>72</v>
      </c>
      <c r="AY222" s="212" t="s">
        <v>113</v>
      </c>
    </row>
    <row r="223" spans="2:51" s="185" customFormat="1" ht="10.2">
      <c r="B223" s="186"/>
      <c r="D223" s="187" t="s">
        <v>132</v>
      </c>
      <c r="E223" s="188" t="s">
        <v>1</v>
      </c>
      <c r="F223" s="189" t="s">
        <v>392</v>
      </c>
      <c r="H223" s="190">
        <v>1.1</v>
      </c>
      <c r="I223" s="191"/>
      <c r="L223" s="186"/>
      <c r="M223" s="192"/>
      <c r="T223" s="193"/>
      <c r="AT223" s="188" t="s">
        <v>132</v>
      </c>
      <c r="AU223" s="188" t="s">
        <v>82</v>
      </c>
      <c r="AV223" s="185" t="s">
        <v>82</v>
      </c>
      <c r="AW223" s="185" t="s">
        <v>29</v>
      </c>
      <c r="AX223" s="185" t="s">
        <v>72</v>
      </c>
      <c r="AY223" s="188" t="s">
        <v>113</v>
      </c>
    </row>
    <row r="224" spans="2:51" s="185" customFormat="1" ht="10.2">
      <c r="B224" s="186"/>
      <c r="D224" s="187" t="s">
        <v>132</v>
      </c>
      <c r="E224" s="188" t="s">
        <v>1</v>
      </c>
      <c r="F224" s="189" t="s">
        <v>393</v>
      </c>
      <c r="H224" s="190">
        <v>1.1</v>
      </c>
      <c r="I224" s="191"/>
      <c r="L224" s="186"/>
      <c r="M224" s="192"/>
      <c r="T224" s="193"/>
      <c r="AT224" s="188" t="s">
        <v>132</v>
      </c>
      <c r="AU224" s="188" t="s">
        <v>82</v>
      </c>
      <c r="AV224" s="185" t="s">
        <v>82</v>
      </c>
      <c r="AW224" s="185" t="s">
        <v>29</v>
      </c>
      <c r="AX224" s="185" t="s">
        <v>72</v>
      </c>
      <c r="AY224" s="188" t="s">
        <v>113</v>
      </c>
    </row>
    <row r="225" spans="2:65" s="23" customFormat="1" ht="24.15" customHeight="1">
      <c r="B225" s="24"/>
      <c r="C225" s="171" t="s">
        <v>394</v>
      </c>
      <c r="D225" s="171" t="s">
        <v>115</v>
      </c>
      <c r="E225" s="172" t="s">
        <v>395</v>
      </c>
      <c r="F225" s="173" t="s">
        <v>396</v>
      </c>
      <c r="G225" s="174" t="s">
        <v>139</v>
      </c>
      <c r="H225" s="175">
        <v>9.6</v>
      </c>
      <c r="I225" s="176"/>
      <c r="J225" s="177">
        <f>ROUND(I225*H225,2)</f>
        <v>0</v>
      </c>
      <c r="K225" s="178"/>
      <c r="L225" s="24"/>
      <c r="M225" s="179" t="s">
        <v>1</v>
      </c>
      <c r="N225" s="180" t="s">
        <v>37</v>
      </c>
      <c r="P225" s="181">
        <f>O225*H225</f>
        <v>0</v>
      </c>
      <c r="Q225" s="181">
        <v>2.45</v>
      </c>
      <c r="R225" s="181">
        <f>Q225*H225</f>
        <v>23.52</v>
      </c>
      <c r="S225" s="181">
        <v>0</v>
      </c>
      <c r="T225" s="182">
        <f>S225*H225</f>
        <v>0</v>
      </c>
      <c r="AR225" s="183" t="s">
        <v>119</v>
      </c>
      <c r="AT225" s="183" t="s">
        <v>115</v>
      </c>
      <c r="AU225" s="183" t="s">
        <v>82</v>
      </c>
      <c r="AY225" s="3" t="s">
        <v>113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3" t="s">
        <v>80</v>
      </c>
      <c r="BK225" s="184">
        <f>ROUND(I225*H225,2)</f>
        <v>0</v>
      </c>
      <c r="BL225" s="3" t="s">
        <v>119</v>
      </c>
      <c r="BM225" s="183" t="s">
        <v>397</v>
      </c>
    </row>
    <row r="226" spans="2:51" s="210" customFormat="1" ht="20.4">
      <c r="B226" s="211"/>
      <c r="D226" s="187" t="s">
        <v>132</v>
      </c>
      <c r="E226" s="212" t="s">
        <v>1</v>
      </c>
      <c r="F226" s="213" t="s">
        <v>398</v>
      </c>
      <c r="H226" s="212" t="s">
        <v>1</v>
      </c>
      <c r="I226" s="214"/>
      <c r="L226" s="211"/>
      <c r="M226" s="215"/>
      <c r="T226" s="216"/>
      <c r="AT226" s="212" t="s">
        <v>132</v>
      </c>
      <c r="AU226" s="212" t="s">
        <v>82</v>
      </c>
      <c r="AV226" s="210" t="s">
        <v>80</v>
      </c>
      <c r="AW226" s="210" t="s">
        <v>29</v>
      </c>
      <c r="AX226" s="210" t="s">
        <v>72</v>
      </c>
      <c r="AY226" s="212" t="s">
        <v>113</v>
      </c>
    </row>
    <row r="227" spans="2:51" s="185" customFormat="1" ht="10.2">
      <c r="B227" s="186"/>
      <c r="D227" s="187" t="s">
        <v>132</v>
      </c>
      <c r="E227" s="188" t="s">
        <v>1</v>
      </c>
      <c r="F227" s="189" t="s">
        <v>399</v>
      </c>
      <c r="H227" s="190">
        <v>4.8</v>
      </c>
      <c r="I227" s="191"/>
      <c r="L227" s="186"/>
      <c r="M227" s="192"/>
      <c r="T227" s="193"/>
      <c r="AT227" s="188" t="s">
        <v>132</v>
      </c>
      <c r="AU227" s="188" t="s">
        <v>82</v>
      </c>
      <c r="AV227" s="185" t="s">
        <v>82</v>
      </c>
      <c r="AW227" s="185" t="s">
        <v>29</v>
      </c>
      <c r="AX227" s="185" t="s">
        <v>72</v>
      </c>
      <c r="AY227" s="188" t="s">
        <v>113</v>
      </c>
    </row>
    <row r="228" spans="2:51" s="185" customFormat="1" ht="10.2">
      <c r="B228" s="186"/>
      <c r="D228" s="187" t="s">
        <v>132</v>
      </c>
      <c r="E228" s="188" t="s">
        <v>1</v>
      </c>
      <c r="F228" s="189" t="s">
        <v>400</v>
      </c>
      <c r="H228" s="190">
        <v>4.8</v>
      </c>
      <c r="I228" s="191"/>
      <c r="L228" s="186"/>
      <c r="M228" s="192"/>
      <c r="T228" s="193"/>
      <c r="AT228" s="188" t="s">
        <v>132</v>
      </c>
      <c r="AU228" s="188" t="s">
        <v>82</v>
      </c>
      <c r="AV228" s="185" t="s">
        <v>82</v>
      </c>
      <c r="AW228" s="185" t="s">
        <v>29</v>
      </c>
      <c r="AX228" s="185" t="s">
        <v>72</v>
      </c>
      <c r="AY228" s="188" t="s">
        <v>113</v>
      </c>
    </row>
    <row r="229" spans="2:65" s="23" customFormat="1" ht="33" customHeight="1">
      <c r="B229" s="24"/>
      <c r="C229" s="171" t="s">
        <v>401</v>
      </c>
      <c r="D229" s="171" t="s">
        <v>115</v>
      </c>
      <c r="E229" s="172" t="s">
        <v>402</v>
      </c>
      <c r="F229" s="173" t="s">
        <v>403</v>
      </c>
      <c r="G229" s="174" t="s">
        <v>130</v>
      </c>
      <c r="H229" s="175">
        <v>87.34</v>
      </c>
      <c r="I229" s="176"/>
      <c r="J229" s="177">
        <f>ROUND(I229*H229,2)</f>
        <v>0</v>
      </c>
      <c r="K229" s="178"/>
      <c r="L229" s="24"/>
      <c r="M229" s="179" t="s">
        <v>1</v>
      </c>
      <c r="N229" s="180" t="s">
        <v>37</v>
      </c>
      <c r="P229" s="181">
        <f>O229*H229</f>
        <v>0</v>
      </c>
      <c r="Q229" s="181">
        <v>1.0312</v>
      </c>
      <c r="R229" s="181">
        <f>Q229*H229</f>
        <v>90.06500799999999</v>
      </c>
      <c r="S229" s="181">
        <v>0</v>
      </c>
      <c r="T229" s="182">
        <f>S229*H229</f>
        <v>0</v>
      </c>
      <c r="AR229" s="183" t="s">
        <v>119</v>
      </c>
      <c r="AT229" s="183" t="s">
        <v>115</v>
      </c>
      <c r="AU229" s="183" t="s">
        <v>82</v>
      </c>
      <c r="AY229" s="3" t="s">
        <v>113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3" t="s">
        <v>80</v>
      </c>
      <c r="BK229" s="184">
        <f>ROUND(I229*H229,2)</f>
        <v>0</v>
      </c>
      <c r="BL229" s="3" t="s">
        <v>119</v>
      </c>
      <c r="BM229" s="183" t="s">
        <v>404</v>
      </c>
    </row>
    <row r="230" spans="2:51" s="185" customFormat="1" ht="10.2">
      <c r="B230" s="186"/>
      <c r="D230" s="187" t="s">
        <v>132</v>
      </c>
      <c r="E230" s="188" t="s">
        <v>1</v>
      </c>
      <c r="F230" s="189" t="s">
        <v>405</v>
      </c>
      <c r="H230" s="190">
        <v>84.7</v>
      </c>
      <c r="I230" s="191"/>
      <c r="L230" s="186"/>
      <c r="M230" s="192"/>
      <c r="T230" s="193"/>
      <c r="AT230" s="188" t="s">
        <v>132</v>
      </c>
      <c r="AU230" s="188" t="s">
        <v>82</v>
      </c>
      <c r="AV230" s="185" t="s">
        <v>82</v>
      </c>
      <c r="AW230" s="185" t="s">
        <v>29</v>
      </c>
      <c r="AX230" s="185" t="s">
        <v>72</v>
      </c>
      <c r="AY230" s="188" t="s">
        <v>113</v>
      </c>
    </row>
    <row r="231" spans="2:51" s="185" customFormat="1" ht="10.2">
      <c r="B231" s="186"/>
      <c r="D231" s="187" t="s">
        <v>132</v>
      </c>
      <c r="E231" s="188" t="s">
        <v>1</v>
      </c>
      <c r="F231" s="189" t="s">
        <v>406</v>
      </c>
      <c r="H231" s="190">
        <v>2.64</v>
      </c>
      <c r="I231" s="191"/>
      <c r="L231" s="186"/>
      <c r="M231" s="192"/>
      <c r="T231" s="193"/>
      <c r="AT231" s="188" t="s">
        <v>132</v>
      </c>
      <c r="AU231" s="188" t="s">
        <v>82</v>
      </c>
      <c r="AV231" s="185" t="s">
        <v>82</v>
      </c>
      <c r="AW231" s="185" t="s">
        <v>29</v>
      </c>
      <c r="AX231" s="185" t="s">
        <v>72</v>
      </c>
      <c r="AY231" s="188" t="s">
        <v>113</v>
      </c>
    </row>
    <row r="232" spans="2:63" s="158" customFormat="1" ht="22.95" customHeight="1">
      <c r="B232" s="159"/>
      <c r="D232" s="160" t="s">
        <v>71</v>
      </c>
      <c r="E232" s="169" t="s">
        <v>136</v>
      </c>
      <c r="F232" s="169" t="s">
        <v>407</v>
      </c>
      <c r="I232" s="162"/>
      <c r="J232" s="170">
        <f>BK232</f>
        <v>0</v>
      </c>
      <c r="L232" s="159"/>
      <c r="M232" s="164"/>
      <c r="P232" s="165">
        <f>SUM(P233:P244)</f>
        <v>0</v>
      </c>
      <c r="R232" s="165">
        <f>SUM(R233:R244)</f>
        <v>27.224524600000002</v>
      </c>
      <c r="T232" s="166">
        <f>SUM(T233:T244)</f>
        <v>0</v>
      </c>
      <c r="AR232" s="160" t="s">
        <v>80</v>
      </c>
      <c r="AT232" s="167" t="s">
        <v>71</v>
      </c>
      <c r="AU232" s="167" t="s">
        <v>80</v>
      </c>
      <c r="AY232" s="160" t="s">
        <v>113</v>
      </c>
      <c r="BK232" s="168">
        <f>SUM(BK233:BK244)</f>
        <v>0</v>
      </c>
    </row>
    <row r="233" spans="2:65" s="23" customFormat="1" ht="24.15" customHeight="1">
      <c r="B233" s="24"/>
      <c r="C233" s="171" t="s">
        <v>408</v>
      </c>
      <c r="D233" s="171" t="s">
        <v>115</v>
      </c>
      <c r="E233" s="172" t="s">
        <v>409</v>
      </c>
      <c r="F233" s="173" t="s">
        <v>410</v>
      </c>
      <c r="G233" s="174" t="s">
        <v>130</v>
      </c>
      <c r="H233" s="175">
        <v>231</v>
      </c>
      <c r="I233" s="176"/>
      <c r="J233" s="177">
        <f>ROUND(I233*H233,2)</f>
        <v>0</v>
      </c>
      <c r="K233" s="178"/>
      <c r="L233" s="24"/>
      <c r="M233" s="179" t="s">
        <v>1</v>
      </c>
      <c r="N233" s="180" t="s">
        <v>37</v>
      </c>
      <c r="P233" s="181">
        <f>O233*H233</f>
        <v>0</v>
      </c>
      <c r="Q233" s="181">
        <v>0.00051</v>
      </c>
      <c r="R233" s="181">
        <f>Q233*H233</f>
        <v>0.11781000000000001</v>
      </c>
      <c r="S233" s="181">
        <v>0</v>
      </c>
      <c r="T233" s="182">
        <f>S233*H233</f>
        <v>0</v>
      </c>
      <c r="AR233" s="183" t="s">
        <v>119</v>
      </c>
      <c r="AT233" s="183" t="s">
        <v>115</v>
      </c>
      <c r="AU233" s="183" t="s">
        <v>82</v>
      </c>
      <c r="AY233" s="3" t="s">
        <v>113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3" t="s">
        <v>80</v>
      </c>
      <c r="BK233" s="184">
        <f>ROUND(I233*H233,2)</f>
        <v>0</v>
      </c>
      <c r="BL233" s="3" t="s">
        <v>119</v>
      </c>
      <c r="BM233" s="183" t="s">
        <v>411</v>
      </c>
    </row>
    <row r="234" spans="2:51" s="185" customFormat="1" ht="10.2">
      <c r="B234" s="186"/>
      <c r="D234" s="187" t="s">
        <v>132</v>
      </c>
      <c r="E234" s="188" t="s">
        <v>1</v>
      </c>
      <c r="F234" s="189" t="s">
        <v>412</v>
      </c>
      <c r="H234" s="190">
        <v>231</v>
      </c>
      <c r="I234" s="191"/>
      <c r="L234" s="186"/>
      <c r="M234" s="192"/>
      <c r="T234" s="193"/>
      <c r="AT234" s="188" t="s">
        <v>132</v>
      </c>
      <c r="AU234" s="188" t="s">
        <v>82</v>
      </c>
      <c r="AV234" s="185" t="s">
        <v>82</v>
      </c>
      <c r="AW234" s="185" t="s">
        <v>29</v>
      </c>
      <c r="AX234" s="185" t="s">
        <v>80</v>
      </c>
      <c r="AY234" s="188" t="s">
        <v>113</v>
      </c>
    </row>
    <row r="235" spans="2:65" s="23" customFormat="1" ht="33" customHeight="1">
      <c r="B235" s="24"/>
      <c r="C235" s="171" t="s">
        <v>413</v>
      </c>
      <c r="D235" s="171" t="s">
        <v>115</v>
      </c>
      <c r="E235" s="172" t="s">
        <v>414</v>
      </c>
      <c r="F235" s="173" t="s">
        <v>415</v>
      </c>
      <c r="G235" s="174" t="s">
        <v>130</v>
      </c>
      <c r="H235" s="175">
        <v>115.5</v>
      </c>
      <c r="I235" s="176"/>
      <c r="J235" s="177">
        <f>ROUND(I235*H235,2)</f>
        <v>0</v>
      </c>
      <c r="K235" s="178"/>
      <c r="L235" s="24"/>
      <c r="M235" s="179" t="s">
        <v>1</v>
      </c>
      <c r="N235" s="180" t="s">
        <v>37</v>
      </c>
      <c r="P235" s="181">
        <f>O235*H235</f>
        <v>0</v>
      </c>
      <c r="Q235" s="181">
        <v>0.10373</v>
      </c>
      <c r="R235" s="181">
        <f>Q235*H235</f>
        <v>11.980815</v>
      </c>
      <c r="S235" s="181">
        <v>0</v>
      </c>
      <c r="T235" s="182">
        <f>S235*H235</f>
        <v>0</v>
      </c>
      <c r="AR235" s="183" t="s">
        <v>119</v>
      </c>
      <c r="AT235" s="183" t="s">
        <v>115</v>
      </c>
      <c r="AU235" s="183" t="s">
        <v>82</v>
      </c>
      <c r="AY235" s="3" t="s">
        <v>113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3" t="s">
        <v>80</v>
      </c>
      <c r="BK235" s="184">
        <f>ROUND(I235*H235,2)</f>
        <v>0</v>
      </c>
      <c r="BL235" s="3" t="s">
        <v>119</v>
      </c>
      <c r="BM235" s="183" t="s">
        <v>416</v>
      </c>
    </row>
    <row r="236" spans="2:51" s="185" customFormat="1" ht="20.4">
      <c r="B236" s="186"/>
      <c r="D236" s="187" t="s">
        <v>132</v>
      </c>
      <c r="E236" s="188" t="s">
        <v>1</v>
      </c>
      <c r="F236" s="189" t="s">
        <v>417</v>
      </c>
      <c r="H236" s="190">
        <v>115.5</v>
      </c>
      <c r="I236" s="191"/>
      <c r="L236" s="186"/>
      <c r="M236" s="192"/>
      <c r="T236" s="193"/>
      <c r="AT236" s="188" t="s">
        <v>132</v>
      </c>
      <c r="AU236" s="188" t="s">
        <v>82</v>
      </c>
      <c r="AV236" s="185" t="s">
        <v>82</v>
      </c>
      <c r="AW236" s="185" t="s">
        <v>29</v>
      </c>
      <c r="AX236" s="185" t="s">
        <v>72</v>
      </c>
      <c r="AY236" s="188" t="s">
        <v>113</v>
      </c>
    </row>
    <row r="237" spans="2:65" s="23" customFormat="1" ht="24.15" customHeight="1">
      <c r="B237" s="24"/>
      <c r="C237" s="171" t="s">
        <v>418</v>
      </c>
      <c r="D237" s="171" t="s">
        <v>115</v>
      </c>
      <c r="E237" s="172" t="s">
        <v>419</v>
      </c>
      <c r="F237" s="173" t="s">
        <v>420</v>
      </c>
      <c r="G237" s="174" t="s">
        <v>130</v>
      </c>
      <c r="H237" s="175">
        <v>115.5</v>
      </c>
      <c r="I237" s="176"/>
      <c r="J237" s="177">
        <f>ROUND(I237*H237,2)</f>
        <v>0</v>
      </c>
      <c r="K237" s="178"/>
      <c r="L237" s="24"/>
      <c r="M237" s="179" t="s">
        <v>1</v>
      </c>
      <c r="N237" s="180" t="s">
        <v>37</v>
      </c>
      <c r="P237" s="181">
        <f>O237*H237</f>
        <v>0</v>
      </c>
      <c r="Q237" s="181">
        <v>0.12966</v>
      </c>
      <c r="R237" s="181">
        <f>Q237*H237</f>
        <v>14.97573</v>
      </c>
      <c r="S237" s="181">
        <v>0</v>
      </c>
      <c r="T237" s="182">
        <f>S237*H237</f>
        <v>0</v>
      </c>
      <c r="AR237" s="183" t="s">
        <v>119</v>
      </c>
      <c r="AT237" s="183" t="s">
        <v>115</v>
      </c>
      <c r="AU237" s="183" t="s">
        <v>82</v>
      </c>
      <c r="AY237" s="3" t="s">
        <v>113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3" t="s">
        <v>80</v>
      </c>
      <c r="BK237" s="184">
        <f>ROUND(I237*H237,2)</f>
        <v>0</v>
      </c>
      <c r="BL237" s="3" t="s">
        <v>119</v>
      </c>
      <c r="BM237" s="183" t="s">
        <v>421</v>
      </c>
    </row>
    <row r="238" spans="2:51" s="185" customFormat="1" ht="20.4">
      <c r="B238" s="186"/>
      <c r="D238" s="187" t="s">
        <v>132</v>
      </c>
      <c r="E238" s="188" t="s">
        <v>1</v>
      </c>
      <c r="F238" s="189" t="s">
        <v>422</v>
      </c>
      <c r="H238" s="190">
        <v>115.5</v>
      </c>
      <c r="I238" s="191"/>
      <c r="L238" s="186"/>
      <c r="M238" s="192"/>
      <c r="T238" s="193"/>
      <c r="AT238" s="188" t="s">
        <v>132</v>
      </c>
      <c r="AU238" s="188" t="s">
        <v>82</v>
      </c>
      <c r="AV238" s="185" t="s">
        <v>82</v>
      </c>
      <c r="AW238" s="185" t="s">
        <v>29</v>
      </c>
      <c r="AX238" s="185" t="s">
        <v>72</v>
      </c>
      <c r="AY238" s="188" t="s">
        <v>113</v>
      </c>
    </row>
    <row r="239" spans="2:65" s="23" customFormat="1" ht="24.15" customHeight="1">
      <c r="B239" s="24"/>
      <c r="C239" s="171" t="s">
        <v>423</v>
      </c>
      <c r="D239" s="171" t="s">
        <v>115</v>
      </c>
      <c r="E239" s="172" t="s">
        <v>424</v>
      </c>
      <c r="F239" s="173" t="s">
        <v>425</v>
      </c>
      <c r="G239" s="174" t="s">
        <v>151</v>
      </c>
      <c r="H239" s="175">
        <v>67.04</v>
      </c>
      <c r="I239" s="176"/>
      <c r="J239" s="177">
        <f>ROUND(I239*H239,2)</f>
        <v>0</v>
      </c>
      <c r="K239" s="178"/>
      <c r="L239" s="24"/>
      <c r="M239" s="179" t="s">
        <v>1</v>
      </c>
      <c r="N239" s="180" t="s">
        <v>37</v>
      </c>
      <c r="P239" s="181">
        <f>O239*H239</f>
        <v>0</v>
      </c>
      <c r="Q239" s="181">
        <v>0.00224</v>
      </c>
      <c r="R239" s="181">
        <f>Q239*H239</f>
        <v>0.15016960000000001</v>
      </c>
      <c r="S239" s="181">
        <v>0</v>
      </c>
      <c r="T239" s="182">
        <f>S239*H239</f>
        <v>0</v>
      </c>
      <c r="AR239" s="183" t="s">
        <v>119</v>
      </c>
      <c r="AT239" s="183" t="s">
        <v>115</v>
      </c>
      <c r="AU239" s="183" t="s">
        <v>82</v>
      </c>
      <c r="AY239" s="3" t="s">
        <v>113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3" t="s">
        <v>80</v>
      </c>
      <c r="BK239" s="184">
        <f>ROUND(I239*H239,2)</f>
        <v>0</v>
      </c>
      <c r="BL239" s="3" t="s">
        <v>119</v>
      </c>
      <c r="BM239" s="183" t="s">
        <v>426</v>
      </c>
    </row>
    <row r="240" spans="2:51" s="185" customFormat="1" ht="10.2">
      <c r="B240" s="186"/>
      <c r="D240" s="187" t="s">
        <v>132</v>
      </c>
      <c r="E240" s="188" t="s">
        <v>1</v>
      </c>
      <c r="F240" s="189" t="s">
        <v>427</v>
      </c>
      <c r="H240" s="190">
        <v>9.43</v>
      </c>
      <c r="I240" s="191"/>
      <c r="L240" s="186"/>
      <c r="M240" s="192"/>
      <c r="T240" s="193"/>
      <c r="AT240" s="188" t="s">
        <v>132</v>
      </c>
      <c r="AU240" s="188" t="s">
        <v>82</v>
      </c>
      <c r="AV240" s="185" t="s">
        <v>82</v>
      </c>
      <c r="AW240" s="185" t="s">
        <v>29</v>
      </c>
      <c r="AX240" s="185" t="s">
        <v>72</v>
      </c>
      <c r="AY240" s="188" t="s">
        <v>113</v>
      </c>
    </row>
    <row r="241" spans="2:51" s="185" customFormat="1" ht="10.2">
      <c r="B241" s="186"/>
      <c r="D241" s="187" t="s">
        <v>132</v>
      </c>
      <c r="E241" s="188" t="s">
        <v>1</v>
      </c>
      <c r="F241" s="189" t="s">
        <v>428</v>
      </c>
      <c r="H241" s="190">
        <v>9.31</v>
      </c>
      <c r="I241" s="191"/>
      <c r="L241" s="186"/>
      <c r="M241" s="192"/>
      <c r="T241" s="193"/>
      <c r="AT241" s="188" t="s">
        <v>132</v>
      </c>
      <c r="AU241" s="188" t="s">
        <v>82</v>
      </c>
      <c r="AV241" s="185" t="s">
        <v>82</v>
      </c>
      <c r="AW241" s="185" t="s">
        <v>29</v>
      </c>
      <c r="AX241" s="185" t="s">
        <v>72</v>
      </c>
      <c r="AY241" s="188" t="s">
        <v>113</v>
      </c>
    </row>
    <row r="242" spans="2:51" s="185" customFormat="1" ht="10.2">
      <c r="B242" s="186"/>
      <c r="D242" s="187" t="s">
        <v>132</v>
      </c>
      <c r="E242" s="188" t="s">
        <v>1</v>
      </c>
      <c r="F242" s="189" t="s">
        <v>429</v>
      </c>
      <c r="H242" s="190">
        <v>19.677</v>
      </c>
      <c r="I242" s="191"/>
      <c r="L242" s="186"/>
      <c r="M242" s="192"/>
      <c r="T242" s="193"/>
      <c r="AT242" s="188" t="s">
        <v>132</v>
      </c>
      <c r="AU242" s="188" t="s">
        <v>82</v>
      </c>
      <c r="AV242" s="185" t="s">
        <v>82</v>
      </c>
      <c r="AW242" s="185" t="s">
        <v>29</v>
      </c>
      <c r="AX242" s="185" t="s">
        <v>72</v>
      </c>
      <c r="AY242" s="188" t="s">
        <v>113</v>
      </c>
    </row>
    <row r="243" spans="2:51" s="185" customFormat="1" ht="10.2">
      <c r="B243" s="186"/>
      <c r="D243" s="187" t="s">
        <v>132</v>
      </c>
      <c r="E243" s="188" t="s">
        <v>1</v>
      </c>
      <c r="F243" s="189" t="s">
        <v>430</v>
      </c>
      <c r="H243" s="190">
        <v>18.333</v>
      </c>
      <c r="I243" s="191"/>
      <c r="L243" s="186"/>
      <c r="M243" s="192"/>
      <c r="T243" s="193"/>
      <c r="AT243" s="188" t="s">
        <v>132</v>
      </c>
      <c r="AU243" s="188" t="s">
        <v>82</v>
      </c>
      <c r="AV243" s="185" t="s">
        <v>82</v>
      </c>
      <c r="AW243" s="185" t="s">
        <v>29</v>
      </c>
      <c r="AX243" s="185" t="s">
        <v>72</v>
      </c>
      <c r="AY243" s="188" t="s">
        <v>113</v>
      </c>
    </row>
    <row r="244" spans="2:51" s="185" customFormat="1" ht="10.2">
      <c r="B244" s="186"/>
      <c r="D244" s="187" t="s">
        <v>132</v>
      </c>
      <c r="E244" s="188" t="s">
        <v>1</v>
      </c>
      <c r="F244" s="189" t="s">
        <v>431</v>
      </c>
      <c r="H244" s="190">
        <v>10.29</v>
      </c>
      <c r="I244" s="191"/>
      <c r="L244" s="186"/>
      <c r="M244" s="192"/>
      <c r="T244" s="193"/>
      <c r="AT244" s="188" t="s">
        <v>132</v>
      </c>
      <c r="AU244" s="188" t="s">
        <v>82</v>
      </c>
      <c r="AV244" s="185" t="s">
        <v>82</v>
      </c>
      <c r="AW244" s="185" t="s">
        <v>29</v>
      </c>
      <c r="AX244" s="185" t="s">
        <v>72</v>
      </c>
      <c r="AY244" s="188" t="s">
        <v>113</v>
      </c>
    </row>
    <row r="245" spans="2:63" s="158" customFormat="1" ht="22.95" customHeight="1">
      <c r="B245" s="159"/>
      <c r="D245" s="160" t="s">
        <v>71</v>
      </c>
      <c r="E245" s="169" t="s">
        <v>142</v>
      </c>
      <c r="F245" s="169" t="s">
        <v>432</v>
      </c>
      <c r="I245" s="162"/>
      <c r="J245" s="170">
        <f>BK245</f>
        <v>0</v>
      </c>
      <c r="L245" s="159"/>
      <c r="M245" s="164"/>
      <c r="P245" s="165">
        <f>SUM(P246:P248)</f>
        <v>0</v>
      </c>
      <c r="R245" s="165">
        <f>SUM(R246:R248)</f>
        <v>0.03227028</v>
      </c>
      <c r="T245" s="166">
        <f>SUM(T246:T248)</f>
        <v>0</v>
      </c>
      <c r="AR245" s="160" t="s">
        <v>80</v>
      </c>
      <c r="AT245" s="167" t="s">
        <v>71</v>
      </c>
      <c r="AU245" s="167" t="s">
        <v>80</v>
      </c>
      <c r="AY245" s="160" t="s">
        <v>113</v>
      </c>
      <c r="BK245" s="168">
        <f>SUM(BK246:BK248)</f>
        <v>0</v>
      </c>
    </row>
    <row r="246" spans="2:65" s="23" customFormat="1" ht="24.15" customHeight="1">
      <c r="B246" s="24"/>
      <c r="C246" s="171" t="s">
        <v>433</v>
      </c>
      <c r="D246" s="171" t="s">
        <v>115</v>
      </c>
      <c r="E246" s="172" t="s">
        <v>434</v>
      </c>
      <c r="F246" s="173" t="s">
        <v>435</v>
      </c>
      <c r="G246" s="174" t="s">
        <v>130</v>
      </c>
      <c r="H246" s="175">
        <v>39.354</v>
      </c>
      <c r="I246" s="176"/>
      <c r="J246" s="177">
        <f>ROUND(I246*H246,2)</f>
        <v>0</v>
      </c>
      <c r="K246" s="178"/>
      <c r="L246" s="24"/>
      <c r="M246" s="179" t="s">
        <v>1</v>
      </c>
      <c r="N246" s="180" t="s">
        <v>37</v>
      </c>
      <c r="P246" s="181">
        <f>O246*H246</f>
        <v>0</v>
      </c>
      <c r="Q246" s="181">
        <v>0.00082</v>
      </c>
      <c r="R246" s="181">
        <f>Q246*H246</f>
        <v>0.03227028</v>
      </c>
      <c r="S246" s="181">
        <v>0</v>
      </c>
      <c r="T246" s="182">
        <f>S246*H246</f>
        <v>0</v>
      </c>
      <c r="AR246" s="183" t="s">
        <v>119</v>
      </c>
      <c r="AT246" s="183" t="s">
        <v>115</v>
      </c>
      <c r="AU246" s="183" t="s">
        <v>82</v>
      </c>
      <c r="AY246" s="3" t="s">
        <v>113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3" t="s">
        <v>80</v>
      </c>
      <c r="BK246" s="184">
        <f>ROUND(I246*H246,2)</f>
        <v>0</v>
      </c>
      <c r="BL246" s="3" t="s">
        <v>119</v>
      </c>
      <c r="BM246" s="183" t="s">
        <v>436</v>
      </c>
    </row>
    <row r="247" spans="2:51" s="185" customFormat="1" ht="10.2">
      <c r="B247" s="186"/>
      <c r="D247" s="187" t="s">
        <v>132</v>
      </c>
      <c r="E247" s="188" t="s">
        <v>1</v>
      </c>
      <c r="F247" s="189" t="s">
        <v>437</v>
      </c>
      <c r="H247" s="190">
        <v>19.803</v>
      </c>
      <c r="I247" s="191"/>
      <c r="L247" s="186"/>
      <c r="M247" s="192"/>
      <c r="T247" s="193"/>
      <c r="AT247" s="188" t="s">
        <v>132</v>
      </c>
      <c r="AU247" s="188" t="s">
        <v>82</v>
      </c>
      <c r="AV247" s="185" t="s">
        <v>82</v>
      </c>
      <c r="AW247" s="185" t="s">
        <v>29</v>
      </c>
      <c r="AX247" s="185" t="s">
        <v>72</v>
      </c>
      <c r="AY247" s="188" t="s">
        <v>113</v>
      </c>
    </row>
    <row r="248" spans="2:51" s="185" customFormat="1" ht="10.2">
      <c r="B248" s="186"/>
      <c r="D248" s="187" t="s">
        <v>132</v>
      </c>
      <c r="E248" s="188" t="s">
        <v>1</v>
      </c>
      <c r="F248" s="189" t="s">
        <v>438</v>
      </c>
      <c r="H248" s="190">
        <v>19.551</v>
      </c>
      <c r="I248" s="191"/>
      <c r="L248" s="186"/>
      <c r="M248" s="192"/>
      <c r="T248" s="193"/>
      <c r="AT248" s="188" t="s">
        <v>132</v>
      </c>
      <c r="AU248" s="188" t="s">
        <v>82</v>
      </c>
      <c r="AV248" s="185" t="s">
        <v>82</v>
      </c>
      <c r="AW248" s="185" t="s">
        <v>29</v>
      </c>
      <c r="AX248" s="185" t="s">
        <v>72</v>
      </c>
      <c r="AY248" s="188" t="s">
        <v>113</v>
      </c>
    </row>
    <row r="249" spans="2:63" s="158" customFormat="1" ht="22.95" customHeight="1">
      <c r="B249" s="159"/>
      <c r="D249" s="160" t="s">
        <v>71</v>
      </c>
      <c r="E249" s="169" t="s">
        <v>134</v>
      </c>
      <c r="F249" s="169" t="s">
        <v>135</v>
      </c>
      <c r="I249" s="162"/>
      <c r="J249" s="170">
        <f>BK249</f>
        <v>0</v>
      </c>
      <c r="L249" s="159"/>
      <c r="M249" s="164"/>
      <c r="P249" s="165">
        <f>SUM(P250:P275)</f>
        <v>0</v>
      </c>
      <c r="R249" s="165">
        <f>SUM(R250:R275)</f>
        <v>0.34570688</v>
      </c>
      <c r="T249" s="166">
        <f>SUM(T250:T275)</f>
        <v>0</v>
      </c>
      <c r="AR249" s="160" t="s">
        <v>80</v>
      </c>
      <c r="AT249" s="167" t="s">
        <v>71</v>
      </c>
      <c r="AU249" s="167" t="s">
        <v>80</v>
      </c>
      <c r="AY249" s="160" t="s">
        <v>113</v>
      </c>
      <c r="BK249" s="168">
        <f>SUM(BK250:BK275)</f>
        <v>0</v>
      </c>
    </row>
    <row r="250" spans="2:65" s="23" customFormat="1" ht="16.5" customHeight="1">
      <c r="B250" s="24"/>
      <c r="C250" s="171" t="s">
        <v>439</v>
      </c>
      <c r="D250" s="171" t="s">
        <v>115</v>
      </c>
      <c r="E250" s="172" t="s">
        <v>440</v>
      </c>
      <c r="F250" s="173" t="s">
        <v>441</v>
      </c>
      <c r="G250" s="174" t="s">
        <v>151</v>
      </c>
      <c r="H250" s="175">
        <v>18.4</v>
      </c>
      <c r="I250" s="176"/>
      <c r="J250" s="177">
        <f>ROUND(I250*H250,2)</f>
        <v>0</v>
      </c>
      <c r="K250" s="178"/>
      <c r="L250" s="24"/>
      <c r="M250" s="179" t="s">
        <v>1</v>
      </c>
      <c r="N250" s="180" t="s">
        <v>37</v>
      </c>
      <c r="P250" s="181">
        <f>O250*H250</f>
        <v>0</v>
      </c>
      <c r="Q250" s="181">
        <v>0</v>
      </c>
      <c r="R250" s="181">
        <f>Q250*H250</f>
        <v>0</v>
      </c>
      <c r="S250" s="181">
        <v>0</v>
      </c>
      <c r="T250" s="182">
        <f>S250*H250</f>
        <v>0</v>
      </c>
      <c r="AR250" s="183" t="s">
        <v>119</v>
      </c>
      <c r="AT250" s="183" t="s">
        <v>115</v>
      </c>
      <c r="AU250" s="183" t="s">
        <v>82</v>
      </c>
      <c r="AY250" s="3" t="s">
        <v>113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3" t="s">
        <v>80</v>
      </c>
      <c r="BK250" s="184">
        <f>ROUND(I250*H250,2)</f>
        <v>0</v>
      </c>
      <c r="BL250" s="3" t="s">
        <v>119</v>
      </c>
      <c r="BM250" s="183" t="s">
        <v>442</v>
      </c>
    </row>
    <row r="251" spans="2:51" s="185" customFormat="1" ht="10.2">
      <c r="B251" s="186"/>
      <c r="D251" s="187" t="s">
        <v>132</v>
      </c>
      <c r="E251" s="188" t="s">
        <v>1</v>
      </c>
      <c r="F251" s="189" t="s">
        <v>443</v>
      </c>
      <c r="H251" s="190">
        <v>18.4</v>
      </c>
      <c r="I251" s="191"/>
      <c r="L251" s="186"/>
      <c r="M251" s="192"/>
      <c r="T251" s="193"/>
      <c r="AT251" s="188" t="s">
        <v>132</v>
      </c>
      <c r="AU251" s="188" t="s">
        <v>82</v>
      </c>
      <c r="AV251" s="185" t="s">
        <v>82</v>
      </c>
      <c r="AW251" s="185" t="s">
        <v>29</v>
      </c>
      <c r="AX251" s="185" t="s">
        <v>72</v>
      </c>
      <c r="AY251" s="188" t="s">
        <v>113</v>
      </c>
    </row>
    <row r="252" spans="2:65" s="23" customFormat="1" ht="16.5" customHeight="1">
      <c r="B252" s="24"/>
      <c r="C252" s="171" t="s">
        <v>444</v>
      </c>
      <c r="D252" s="171" t="s">
        <v>115</v>
      </c>
      <c r="E252" s="172" t="s">
        <v>445</v>
      </c>
      <c r="F252" s="173" t="s">
        <v>446</v>
      </c>
      <c r="G252" s="174" t="s">
        <v>151</v>
      </c>
      <c r="H252" s="175">
        <v>18.4</v>
      </c>
      <c r="I252" s="176"/>
      <c r="J252" s="177">
        <f>ROUND(I252*H252,2)</f>
        <v>0</v>
      </c>
      <c r="K252" s="178"/>
      <c r="L252" s="24"/>
      <c r="M252" s="179" t="s">
        <v>1</v>
      </c>
      <c r="N252" s="180" t="s">
        <v>37</v>
      </c>
      <c r="P252" s="181">
        <f>O252*H252</f>
        <v>0</v>
      </c>
      <c r="Q252" s="181">
        <v>0</v>
      </c>
      <c r="R252" s="181">
        <f>Q252*H252</f>
        <v>0</v>
      </c>
      <c r="S252" s="181">
        <v>0</v>
      </c>
      <c r="T252" s="182">
        <f>S252*H252</f>
        <v>0</v>
      </c>
      <c r="AR252" s="183" t="s">
        <v>119</v>
      </c>
      <c r="AT252" s="183" t="s">
        <v>115</v>
      </c>
      <c r="AU252" s="183" t="s">
        <v>82</v>
      </c>
      <c r="AY252" s="3" t="s">
        <v>113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3" t="s">
        <v>80</v>
      </c>
      <c r="BK252" s="184">
        <f>ROUND(I252*H252,2)</f>
        <v>0</v>
      </c>
      <c r="BL252" s="3" t="s">
        <v>119</v>
      </c>
      <c r="BM252" s="183" t="s">
        <v>447</v>
      </c>
    </row>
    <row r="253" spans="2:51" s="185" customFormat="1" ht="10.2">
      <c r="B253" s="186"/>
      <c r="D253" s="187" t="s">
        <v>132</v>
      </c>
      <c r="E253" s="188" t="s">
        <v>1</v>
      </c>
      <c r="F253" s="189" t="s">
        <v>448</v>
      </c>
      <c r="H253" s="190">
        <v>18.4</v>
      </c>
      <c r="I253" s="191"/>
      <c r="L253" s="186"/>
      <c r="M253" s="192"/>
      <c r="T253" s="193"/>
      <c r="AT253" s="188" t="s">
        <v>132</v>
      </c>
      <c r="AU253" s="188" t="s">
        <v>82</v>
      </c>
      <c r="AV253" s="185" t="s">
        <v>82</v>
      </c>
      <c r="AW253" s="185" t="s">
        <v>29</v>
      </c>
      <c r="AX253" s="185" t="s">
        <v>80</v>
      </c>
      <c r="AY253" s="188" t="s">
        <v>113</v>
      </c>
    </row>
    <row r="254" spans="2:65" s="23" customFormat="1" ht="24.15" customHeight="1">
      <c r="B254" s="24"/>
      <c r="C254" s="171" t="s">
        <v>449</v>
      </c>
      <c r="D254" s="171" t="s">
        <v>115</v>
      </c>
      <c r="E254" s="172" t="s">
        <v>450</v>
      </c>
      <c r="F254" s="173" t="s">
        <v>451</v>
      </c>
      <c r="G254" s="174" t="s">
        <v>118</v>
      </c>
      <c r="H254" s="175">
        <v>50</v>
      </c>
      <c r="I254" s="176"/>
      <c r="J254" s="177">
        <f>ROUND(I254*H254,2)</f>
        <v>0</v>
      </c>
      <c r="K254" s="178"/>
      <c r="L254" s="24"/>
      <c r="M254" s="179" t="s">
        <v>1</v>
      </c>
      <c r="N254" s="180" t="s">
        <v>37</v>
      </c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AR254" s="183" t="s">
        <v>119</v>
      </c>
      <c r="AT254" s="183" t="s">
        <v>115</v>
      </c>
      <c r="AU254" s="183" t="s">
        <v>82</v>
      </c>
      <c r="AY254" s="3" t="s">
        <v>113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3" t="s">
        <v>80</v>
      </c>
      <c r="BK254" s="184">
        <f>ROUND(I254*H254,2)</f>
        <v>0</v>
      </c>
      <c r="BL254" s="3" t="s">
        <v>119</v>
      </c>
      <c r="BM254" s="183" t="s">
        <v>452</v>
      </c>
    </row>
    <row r="255" spans="2:51" s="185" customFormat="1" ht="10.2">
      <c r="B255" s="186"/>
      <c r="D255" s="187" t="s">
        <v>132</v>
      </c>
      <c r="E255" s="188" t="s">
        <v>1</v>
      </c>
      <c r="F255" s="189" t="s">
        <v>453</v>
      </c>
      <c r="H255" s="190">
        <v>50</v>
      </c>
      <c r="I255" s="191"/>
      <c r="L255" s="186"/>
      <c r="M255" s="192"/>
      <c r="T255" s="193"/>
      <c r="AT255" s="188" t="s">
        <v>132</v>
      </c>
      <c r="AU255" s="188" t="s">
        <v>82</v>
      </c>
      <c r="AV255" s="185" t="s">
        <v>82</v>
      </c>
      <c r="AW255" s="185" t="s">
        <v>29</v>
      </c>
      <c r="AX255" s="185" t="s">
        <v>80</v>
      </c>
      <c r="AY255" s="188" t="s">
        <v>113</v>
      </c>
    </row>
    <row r="256" spans="2:65" s="23" customFormat="1" ht="24.15" customHeight="1">
      <c r="B256" s="24"/>
      <c r="C256" s="171" t="s">
        <v>454</v>
      </c>
      <c r="D256" s="171" t="s">
        <v>115</v>
      </c>
      <c r="E256" s="172" t="s">
        <v>455</v>
      </c>
      <c r="F256" s="173" t="s">
        <v>456</v>
      </c>
      <c r="G256" s="174" t="s">
        <v>118</v>
      </c>
      <c r="H256" s="175">
        <v>3000</v>
      </c>
      <c r="I256" s="176"/>
      <c r="J256" s="177">
        <f>ROUND(I256*H256,2)</f>
        <v>0</v>
      </c>
      <c r="K256" s="178"/>
      <c r="L256" s="24"/>
      <c r="M256" s="179" t="s">
        <v>1</v>
      </c>
      <c r="N256" s="180" t="s">
        <v>37</v>
      </c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AR256" s="183" t="s">
        <v>119</v>
      </c>
      <c r="AT256" s="183" t="s">
        <v>115</v>
      </c>
      <c r="AU256" s="183" t="s">
        <v>82</v>
      </c>
      <c r="AY256" s="3" t="s">
        <v>113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3" t="s">
        <v>80</v>
      </c>
      <c r="BK256" s="184">
        <f>ROUND(I256*H256,2)</f>
        <v>0</v>
      </c>
      <c r="BL256" s="3" t="s">
        <v>119</v>
      </c>
      <c r="BM256" s="183" t="s">
        <v>457</v>
      </c>
    </row>
    <row r="257" spans="2:51" s="185" customFormat="1" ht="10.2">
      <c r="B257" s="186"/>
      <c r="D257" s="187" t="s">
        <v>132</v>
      </c>
      <c r="E257" s="188" t="s">
        <v>1</v>
      </c>
      <c r="F257" s="189" t="s">
        <v>458</v>
      </c>
      <c r="H257" s="190">
        <v>3000</v>
      </c>
      <c r="I257" s="191"/>
      <c r="L257" s="186"/>
      <c r="M257" s="192"/>
      <c r="T257" s="193"/>
      <c r="AT257" s="188" t="s">
        <v>132</v>
      </c>
      <c r="AU257" s="188" t="s">
        <v>82</v>
      </c>
      <c r="AV257" s="185" t="s">
        <v>82</v>
      </c>
      <c r="AW257" s="185" t="s">
        <v>29</v>
      </c>
      <c r="AX257" s="185" t="s">
        <v>80</v>
      </c>
      <c r="AY257" s="188" t="s">
        <v>113</v>
      </c>
    </row>
    <row r="258" spans="2:65" s="23" customFormat="1" ht="16.5" customHeight="1">
      <c r="B258" s="24"/>
      <c r="C258" s="171" t="s">
        <v>459</v>
      </c>
      <c r="D258" s="171" t="s">
        <v>115</v>
      </c>
      <c r="E258" s="172" t="s">
        <v>460</v>
      </c>
      <c r="F258" s="173" t="s">
        <v>461</v>
      </c>
      <c r="G258" s="174" t="s">
        <v>118</v>
      </c>
      <c r="H258" s="175">
        <v>2</v>
      </c>
      <c r="I258" s="176"/>
      <c r="J258" s="177">
        <f>ROUND(I258*H258,2)</f>
        <v>0</v>
      </c>
      <c r="K258" s="178"/>
      <c r="L258" s="24"/>
      <c r="M258" s="179" t="s">
        <v>1</v>
      </c>
      <c r="N258" s="180" t="s">
        <v>37</v>
      </c>
      <c r="P258" s="181">
        <f>O258*H258</f>
        <v>0</v>
      </c>
      <c r="Q258" s="181">
        <v>0.08112</v>
      </c>
      <c r="R258" s="181">
        <f>Q258*H258</f>
        <v>0.16224</v>
      </c>
      <c r="S258" s="181">
        <v>0</v>
      </c>
      <c r="T258" s="182">
        <f>S258*H258</f>
        <v>0</v>
      </c>
      <c r="AR258" s="183" t="s">
        <v>119</v>
      </c>
      <c r="AT258" s="183" t="s">
        <v>115</v>
      </c>
      <c r="AU258" s="183" t="s">
        <v>82</v>
      </c>
      <c r="AY258" s="3" t="s">
        <v>113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3" t="s">
        <v>80</v>
      </c>
      <c r="BK258" s="184">
        <f>ROUND(I258*H258,2)</f>
        <v>0</v>
      </c>
      <c r="BL258" s="3" t="s">
        <v>119</v>
      </c>
      <c r="BM258" s="183" t="s">
        <v>462</v>
      </c>
    </row>
    <row r="259" spans="2:51" s="185" customFormat="1" ht="10.2">
      <c r="B259" s="186"/>
      <c r="D259" s="187" t="s">
        <v>132</v>
      </c>
      <c r="F259" s="189" t="s">
        <v>463</v>
      </c>
      <c r="H259" s="190">
        <v>2</v>
      </c>
      <c r="I259" s="191"/>
      <c r="L259" s="186"/>
      <c r="M259" s="192"/>
      <c r="T259" s="193"/>
      <c r="AT259" s="188" t="s">
        <v>132</v>
      </c>
      <c r="AU259" s="188" t="s">
        <v>82</v>
      </c>
      <c r="AV259" s="185" t="s">
        <v>82</v>
      </c>
      <c r="AW259" s="185" t="s">
        <v>4</v>
      </c>
      <c r="AX259" s="185" t="s">
        <v>80</v>
      </c>
      <c r="AY259" s="188" t="s">
        <v>113</v>
      </c>
    </row>
    <row r="260" spans="2:65" s="23" customFormat="1" ht="24.15" customHeight="1">
      <c r="B260" s="24"/>
      <c r="C260" s="171" t="s">
        <v>464</v>
      </c>
      <c r="D260" s="171" t="s">
        <v>115</v>
      </c>
      <c r="E260" s="172" t="s">
        <v>465</v>
      </c>
      <c r="F260" s="173" t="s">
        <v>466</v>
      </c>
      <c r="G260" s="174" t="s">
        <v>130</v>
      </c>
      <c r="H260" s="175">
        <v>27.51</v>
      </c>
      <c r="I260" s="176"/>
      <c r="J260" s="177">
        <f>ROUND(I260*H260,2)</f>
        <v>0</v>
      </c>
      <c r="K260" s="178"/>
      <c r="L260" s="24"/>
      <c r="M260" s="179" t="s">
        <v>1</v>
      </c>
      <c r="N260" s="180" t="s">
        <v>37</v>
      </c>
      <c r="P260" s="181">
        <f>O260*H260</f>
        <v>0</v>
      </c>
      <c r="Q260" s="181">
        <v>0.00195</v>
      </c>
      <c r="R260" s="181">
        <f>Q260*H260</f>
        <v>0.0536445</v>
      </c>
      <c r="S260" s="181">
        <v>0</v>
      </c>
      <c r="T260" s="182">
        <f>S260*H260</f>
        <v>0</v>
      </c>
      <c r="AR260" s="183" t="s">
        <v>119</v>
      </c>
      <c r="AT260" s="183" t="s">
        <v>115</v>
      </c>
      <c r="AU260" s="183" t="s">
        <v>82</v>
      </c>
      <c r="AY260" s="3" t="s">
        <v>113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3" t="s">
        <v>80</v>
      </c>
      <c r="BK260" s="184">
        <f>ROUND(I260*H260,2)</f>
        <v>0</v>
      </c>
      <c r="BL260" s="3" t="s">
        <v>119</v>
      </c>
      <c r="BM260" s="183" t="s">
        <v>467</v>
      </c>
    </row>
    <row r="261" spans="2:51" s="210" customFormat="1" ht="20.4">
      <c r="B261" s="211"/>
      <c r="D261" s="187" t="s">
        <v>132</v>
      </c>
      <c r="E261" s="212" t="s">
        <v>1</v>
      </c>
      <c r="F261" s="213" t="s">
        <v>468</v>
      </c>
      <c r="H261" s="212" t="s">
        <v>1</v>
      </c>
      <c r="I261" s="214"/>
      <c r="L261" s="211"/>
      <c r="M261" s="215"/>
      <c r="T261" s="216"/>
      <c r="AT261" s="212" t="s">
        <v>132</v>
      </c>
      <c r="AU261" s="212" t="s">
        <v>82</v>
      </c>
      <c r="AV261" s="210" t="s">
        <v>80</v>
      </c>
      <c r="AW261" s="210" t="s">
        <v>29</v>
      </c>
      <c r="AX261" s="210" t="s">
        <v>72</v>
      </c>
      <c r="AY261" s="212" t="s">
        <v>113</v>
      </c>
    </row>
    <row r="262" spans="2:51" s="185" customFormat="1" ht="10.2">
      <c r="B262" s="186"/>
      <c r="D262" s="187" t="s">
        <v>132</v>
      </c>
      <c r="E262" s="188" t="s">
        <v>1</v>
      </c>
      <c r="F262" s="189" t="s">
        <v>469</v>
      </c>
      <c r="H262" s="190">
        <v>27.51</v>
      </c>
      <c r="I262" s="191"/>
      <c r="L262" s="186"/>
      <c r="M262" s="192"/>
      <c r="T262" s="193"/>
      <c r="AT262" s="188" t="s">
        <v>132</v>
      </c>
      <c r="AU262" s="188" t="s">
        <v>82</v>
      </c>
      <c r="AV262" s="185" t="s">
        <v>82</v>
      </c>
      <c r="AW262" s="185" t="s">
        <v>29</v>
      </c>
      <c r="AX262" s="185" t="s">
        <v>80</v>
      </c>
      <c r="AY262" s="188" t="s">
        <v>113</v>
      </c>
    </row>
    <row r="263" spans="2:65" s="23" customFormat="1" ht="16.5" customHeight="1">
      <c r="B263" s="24"/>
      <c r="C263" s="171" t="s">
        <v>470</v>
      </c>
      <c r="D263" s="171" t="s">
        <v>115</v>
      </c>
      <c r="E263" s="172" t="s">
        <v>471</v>
      </c>
      <c r="F263" s="173" t="s">
        <v>472</v>
      </c>
      <c r="G263" s="174" t="s">
        <v>151</v>
      </c>
      <c r="H263" s="175">
        <v>48.08</v>
      </c>
      <c r="I263" s="176"/>
      <c r="J263" s="177">
        <f>ROUND(I263*H263,2)</f>
        <v>0</v>
      </c>
      <c r="K263" s="178"/>
      <c r="L263" s="24"/>
      <c r="M263" s="179" t="s">
        <v>1</v>
      </c>
      <c r="N263" s="180" t="s">
        <v>37</v>
      </c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AR263" s="183" t="s">
        <v>119</v>
      </c>
      <c r="AT263" s="183" t="s">
        <v>115</v>
      </c>
      <c r="AU263" s="183" t="s">
        <v>82</v>
      </c>
      <c r="AY263" s="3" t="s">
        <v>113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3" t="s">
        <v>80</v>
      </c>
      <c r="BK263" s="184">
        <f>ROUND(I263*H263,2)</f>
        <v>0</v>
      </c>
      <c r="BL263" s="3" t="s">
        <v>119</v>
      </c>
      <c r="BM263" s="183" t="s">
        <v>473</v>
      </c>
    </row>
    <row r="264" spans="2:51" s="185" customFormat="1" ht="10.2">
      <c r="B264" s="186"/>
      <c r="D264" s="187" t="s">
        <v>132</v>
      </c>
      <c r="E264" s="188" t="s">
        <v>1</v>
      </c>
      <c r="F264" s="189" t="s">
        <v>474</v>
      </c>
      <c r="H264" s="190">
        <v>18.375</v>
      </c>
      <c r="I264" s="191"/>
      <c r="L264" s="186"/>
      <c r="M264" s="192"/>
      <c r="T264" s="193"/>
      <c r="AT264" s="188" t="s">
        <v>132</v>
      </c>
      <c r="AU264" s="188" t="s">
        <v>82</v>
      </c>
      <c r="AV264" s="185" t="s">
        <v>82</v>
      </c>
      <c r="AW264" s="185" t="s">
        <v>29</v>
      </c>
      <c r="AX264" s="185" t="s">
        <v>72</v>
      </c>
      <c r="AY264" s="188" t="s">
        <v>113</v>
      </c>
    </row>
    <row r="265" spans="2:51" s="185" customFormat="1" ht="10.2">
      <c r="B265" s="186"/>
      <c r="D265" s="187" t="s">
        <v>132</v>
      </c>
      <c r="E265" s="188" t="s">
        <v>1</v>
      </c>
      <c r="F265" s="189" t="s">
        <v>475</v>
      </c>
      <c r="H265" s="190">
        <v>10.028</v>
      </c>
      <c r="I265" s="191"/>
      <c r="L265" s="186"/>
      <c r="M265" s="192"/>
      <c r="T265" s="193"/>
      <c r="AT265" s="188" t="s">
        <v>132</v>
      </c>
      <c r="AU265" s="188" t="s">
        <v>82</v>
      </c>
      <c r="AV265" s="185" t="s">
        <v>82</v>
      </c>
      <c r="AW265" s="185" t="s">
        <v>29</v>
      </c>
      <c r="AX265" s="185" t="s">
        <v>72</v>
      </c>
      <c r="AY265" s="188" t="s">
        <v>113</v>
      </c>
    </row>
    <row r="266" spans="2:51" s="185" customFormat="1" ht="10.2">
      <c r="B266" s="186"/>
      <c r="D266" s="187" t="s">
        <v>132</v>
      </c>
      <c r="E266" s="188" t="s">
        <v>1</v>
      </c>
      <c r="F266" s="189" t="s">
        <v>476</v>
      </c>
      <c r="H266" s="190">
        <v>19.677</v>
      </c>
      <c r="I266" s="191"/>
      <c r="L266" s="186"/>
      <c r="M266" s="192"/>
      <c r="T266" s="193"/>
      <c r="AT266" s="188" t="s">
        <v>132</v>
      </c>
      <c r="AU266" s="188" t="s">
        <v>82</v>
      </c>
      <c r="AV266" s="185" t="s">
        <v>82</v>
      </c>
      <c r="AW266" s="185" t="s">
        <v>29</v>
      </c>
      <c r="AX266" s="185" t="s">
        <v>72</v>
      </c>
      <c r="AY266" s="188" t="s">
        <v>113</v>
      </c>
    </row>
    <row r="267" spans="2:65" s="23" customFormat="1" ht="24.15" customHeight="1">
      <c r="B267" s="24"/>
      <c r="C267" s="171" t="s">
        <v>477</v>
      </c>
      <c r="D267" s="171" t="s">
        <v>115</v>
      </c>
      <c r="E267" s="172" t="s">
        <v>478</v>
      </c>
      <c r="F267" s="173" t="s">
        <v>479</v>
      </c>
      <c r="G267" s="174" t="s">
        <v>130</v>
      </c>
      <c r="H267" s="175">
        <v>0.514</v>
      </c>
      <c r="I267" s="176"/>
      <c r="J267" s="177">
        <f>ROUND(I267*H267,2)</f>
        <v>0</v>
      </c>
      <c r="K267" s="178"/>
      <c r="L267" s="24"/>
      <c r="M267" s="179" t="s">
        <v>1</v>
      </c>
      <c r="N267" s="180" t="s">
        <v>37</v>
      </c>
      <c r="P267" s="181">
        <f>O267*H267</f>
        <v>0</v>
      </c>
      <c r="Q267" s="181">
        <v>0.00095</v>
      </c>
      <c r="R267" s="181">
        <f>Q267*H267</f>
        <v>0.0004883</v>
      </c>
      <c r="S267" s="181">
        <v>0</v>
      </c>
      <c r="T267" s="182">
        <f>S267*H267</f>
        <v>0</v>
      </c>
      <c r="AR267" s="183" t="s">
        <v>119</v>
      </c>
      <c r="AT267" s="183" t="s">
        <v>115</v>
      </c>
      <c r="AU267" s="183" t="s">
        <v>82</v>
      </c>
      <c r="AY267" s="3" t="s">
        <v>113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3" t="s">
        <v>80</v>
      </c>
      <c r="BK267" s="184">
        <f>ROUND(I267*H267,2)</f>
        <v>0</v>
      </c>
      <c r="BL267" s="3" t="s">
        <v>119</v>
      </c>
      <c r="BM267" s="183" t="s">
        <v>480</v>
      </c>
    </row>
    <row r="268" spans="2:51" s="185" customFormat="1" ht="10.2">
      <c r="B268" s="186"/>
      <c r="D268" s="187" t="s">
        <v>132</v>
      </c>
      <c r="E268" s="188" t="s">
        <v>1</v>
      </c>
      <c r="F268" s="189" t="s">
        <v>481</v>
      </c>
      <c r="H268" s="190">
        <v>0.204</v>
      </c>
      <c r="I268" s="191"/>
      <c r="L268" s="186"/>
      <c r="M268" s="192"/>
      <c r="T268" s="193"/>
      <c r="AT268" s="188" t="s">
        <v>132</v>
      </c>
      <c r="AU268" s="188" t="s">
        <v>82</v>
      </c>
      <c r="AV268" s="185" t="s">
        <v>82</v>
      </c>
      <c r="AW268" s="185" t="s">
        <v>29</v>
      </c>
      <c r="AX268" s="185" t="s">
        <v>72</v>
      </c>
      <c r="AY268" s="188" t="s">
        <v>113</v>
      </c>
    </row>
    <row r="269" spans="2:51" s="185" customFormat="1" ht="10.2">
      <c r="B269" s="186"/>
      <c r="D269" s="187" t="s">
        <v>132</v>
      </c>
      <c r="E269" s="188" t="s">
        <v>1</v>
      </c>
      <c r="F269" s="189" t="s">
        <v>482</v>
      </c>
      <c r="H269" s="190">
        <v>0.31</v>
      </c>
      <c r="I269" s="191"/>
      <c r="L269" s="186"/>
      <c r="M269" s="192"/>
      <c r="T269" s="193"/>
      <c r="AT269" s="188" t="s">
        <v>132</v>
      </c>
      <c r="AU269" s="188" t="s">
        <v>82</v>
      </c>
      <c r="AV269" s="185" t="s">
        <v>82</v>
      </c>
      <c r="AW269" s="185" t="s">
        <v>29</v>
      </c>
      <c r="AX269" s="185" t="s">
        <v>72</v>
      </c>
      <c r="AY269" s="188" t="s">
        <v>113</v>
      </c>
    </row>
    <row r="270" spans="2:65" s="23" customFormat="1" ht="24.15" customHeight="1">
      <c r="B270" s="24"/>
      <c r="C270" s="171" t="s">
        <v>483</v>
      </c>
      <c r="D270" s="171" t="s">
        <v>115</v>
      </c>
      <c r="E270" s="172" t="s">
        <v>484</v>
      </c>
      <c r="F270" s="173" t="s">
        <v>485</v>
      </c>
      <c r="G270" s="174" t="s">
        <v>139</v>
      </c>
      <c r="H270" s="175">
        <v>144.516</v>
      </c>
      <c r="I270" s="176"/>
      <c r="J270" s="177">
        <f>ROUND(I270*H270,2)</f>
        <v>0</v>
      </c>
      <c r="K270" s="178"/>
      <c r="L270" s="24"/>
      <c r="M270" s="179" t="s">
        <v>1</v>
      </c>
      <c r="N270" s="180" t="s">
        <v>37</v>
      </c>
      <c r="P270" s="181">
        <f>O270*H270</f>
        <v>0</v>
      </c>
      <c r="Q270" s="181">
        <v>0.00088</v>
      </c>
      <c r="R270" s="181">
        <f>Q270*H270</f>
        <v>0.12717408</v>
      </c>
      <c r="S270" s="181">
        <v>0</v>
      </c>
      <c r="T270" s="182">
        <f>S270*H270</f>
        <v>0</v>
      </c>
      <c r="AR270" s="183" t="s">
        <v>119</v>
      </c>
      <c r="AT270" s="183" t="s">
        <v>115</v>
      </c>
      <c r="AU270" s="183" t="s">
        <v>82</v>
      </c>
      <c r="AY270" s="3" t="s">
        <v>113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3" t="s">
        <v>80</v>
      </c>
      <c r="BK270" s="184">
        <f>ROUND(I270*H270,2)</f>
        <v>0</v>
      </c>
      <c r="BL270" s="3" t="s">
        <v>119</v>
      </c>
      <c r="BM270" s="183" t="s">
        <v>486</v>
      </c>
    </row>
    <row r="271" spans="2:51" s="185" customFormat="1" ht="10.2">
      <c r="B271" s="186"/>
      <c r="D271" s="187" t="s">
        <v>132</v>
      </c>
      <c r="E271" s="188" t="s">
        <v>1</v>
      </c>
      <c r="F271" s="189" t="s">
        <v>487</v>
      </c>
      <c r="H271" s="190">
        <v>144.516</v>
      </c>
      <c r="I271" s="191"/>
      <c r="L271" s="186"/>
      <c r="M271" s="192"/>
      <c r="T271" s="193"/>
      <c r="AT271" s="188" t="s">
        <v>132</v>
      </c>
      <c r="AU271" s="188" t="s">
        <v>82</v>
      </c>
      <c r="AV271" s="185" t="s">
        <v>82</v>
      </c>
      <c r="AW271" s="185" t="s">
        <v>29</v>
      </c>
      <c r="AX271" s="185" t="s">
        <v>80</v>
      </c>
      <c r="AY271" s="188" t="s">
        <v>113</v>
      </c>
    </row>
    <row r="272" spans="2:65" s="23" customFormat="1" ht="24.15" customHeight="1">
      <c r="B272" s="24"/>
      <c r="C272" s="171" t="s">
        <v>488</v>
      </c>
      <c r="D272" s="171" t="s">
        <v>115</v>
      </c>
      <c r="E272" s="172" t="s">
        <v>489</v>
      </c>
      <c r="F272" s="173" t="s">
        <v>490</v>
      </c>
      <c r="G272" s="174" t="s">
        <v>139</v>
      </c>
      <c r="H272" s="175">
        <v>144.516</v>
      </c>
      <c r="I272" s="176"/>
      <c r="J272" s="177">
        <f>ROUND(I272*H272,2)</f>
        <v>0</v>
      </c>
      <c r="K272" s="178"/>
      <c r="L272" s="24"/>
      <c r="M272" s="179" t="s">
        <v>1</v>
      </c>
      <c r="N272" s="180" t="s">
        <v>37</v>
      </c>
      <c r="P272" s="181">
        <f>O272*H272</f>
        <v>0</v>
      </c>
      <c r="Q272" s="181">
        <v>0</v>
      </c>
      <c r="R272" s="181">
        <f>Q272*H272</f>
        <v>0</v>
      </c>
      <c r="S272" s="181">
        <v>0</v>
      </c>
      <c r="T272" s="182">
        <f>S272*H272</f>
        <v>0</v>
      </c>
      <c r="AR272" s="183" t="s">
        <v>119</v>
      </c>
      <c r="AT272" s="183" t="s">
        <v>115</v>
      </c>
      <c r="AU272" s="183" t="s">
        <v>82</v>
      </c>
      <c r="AY272" s="3" t="s">
        <v>113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3" t="s">
        <v>80</v>
      </c>
      <c r="BK272" s="184">
        <f>ROUND(I272*H272,2)</f>
        <v>0</v>
      </c>
      <c r="BL272" s="3" t="s">
        <v>119</v>
      </c>
      <c r="BM272" s="183" t="s">
        <v>491</v>
      </c>
    </row>
    <row r="273" spans="2:65" s="23" customFormat="1" ht="24.15" customHeight="1">
      <c r="B273" s="24"/>
      <c r="C273" s="171" t="s">
        <v>492</v>
      </c>
      <c r="D273" s="171" t="s">
        <v>115</v>
      </c>
      <c r="E273" s="172" t="s">
        <v>493</v>
      </c>
      <c r="F273" s="173" t="s">
        <v>494</v>
      </c>
      <c r="G273" s="174" t="s">
        <v>139</v>
      </c>
      <c r="H273" s="175">
        <v>578.064</v>
      </c>
      <c r="I273" s="176"/>
      <c r="J273" s="177">
        <f>ROUND(I273*H273,2)</f>
        <v>0</v>
      </c>
      <c r="K273" s="178"/>
      <c r="L273" s="24"/>
      <c r="M273" s="179" t="s">
        <v>1</v>
      </c>
      <c r="N273" s="180" t="s">
        <v>37</v>
      </c>
      <c r="P273" s="181">
        <f>O273*H273</f>
        <v>0</v>
      </c>
      <c r="Q273" s="181">
        <v>0</v>
      </c>
      <c r="R273" s="181">
        <f>Q273*H273</f>
        <v>0</v>
      </c>
      <c r="S273" s="181">
        <v>0</v>
      </c>
      <c r="T273" s="182">
        <f>S273*H273</f>
        <v>0</v>
      </c>
      <c r="AR273" s="183" t="s">
        <v>119</v>
      </c>
      <c r="AT273" s="183" t="s">
        <v>115</v>
      </c>
      <c r="AU273" s="183" t="s">
        <v>82</v>
      </c>
      <c r="AY273" s="3" t="s">
        <v>113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3" t="s">
        <v>80</v>
      </c>
      <c r="BK273" s="184">
        <f>ROUND(I273*H273,2)</f>
        <v>0</v>
      </c>
      <c r="BL273" s="3" t="s">
        <v>119</v>
      </c>
      <c r="BM273" s="183" t="s">
        <v>495</v>
      </c>
    </row>
    <row r="274" spans="2:51" s="185" customFormat="1" ht="10.2">
      <c r="B274" s="186"/>
      <c r="D274" s="187" t="s">
        <v>132</v>
      </c>
      <c r="E274" s="188" t="s">
        <v>1</v>
      </c>
      <c r="F274" s="189" t="s">
        <v>496</v>
      </c>
      <c r="H274" s="190">
        <v>578.064</v>
      </c>
      <c r="I274" s="191"/>
      <c r="L274" s="186"/>
      <c r="M274" s="192"/>
      <c r="T274" s="193"/>
      <c r="AT274" s="188" t="s">
        <v>132</v>
      </c>
      <c r="AU274" s="188" t="s">
        <v>82</v>
      </c>
      <c r="AV274" s="185" t="s">
        <v>82</v>
      </c>
      <c r="AW274" s="185" t="s">
        <v>29</v>
      </c>
      <c r="AX274" s="185" t="s">
        <v>80</v>
      </c>
      <c r="AY274" s="188" t="s">
        <v>113</v>
      </c>
    </row>
    <row r="275" spans="2:65" s="23" customFormat="1" ht="33" customHeight="1">
      <c r="B275" s="24"/>
      <c r="C275" s="171" t="s">
        <v>497</v>
      </c>
      <c r="D275" s="171" t="s">
        <v>115</v>
      </c>
      <c r="E275" s="172" t="s">
        <v>498</v>
      </c>
      <c r="F275" s="173" t="s">
        <v>499</v>
      </c>
      <c r="G275" s="174" t="s">
        <v>118</v>
      </c>
      <c r="H275" s="175">
        <v>12</v>
      </c>
      <c r="I275" s="176"/>
      <c r="J275" s="177">
        <f>ROUND(I275*H275,2)</f>
        <v>0</v>
      </c>
      <c r="K275" s="178"/>
      <c r="L275" s="24"/>
      <c r="M275" s="179" t="s">
        <v>1</v>
      </c>
      <c r="N275" s="180" t="s">
        <v>37</v>
      </c>
      <c r="P275" s="181">
        <f>O275*H275</f>
        <v>0</v>
      </c>
      <c r="Q275" s="181">
        <v>0.00018</v>
      </c>
      <c r="R275" s="181">
        <f>Q275*H275</f>
        <v>0.00216</v>
      </c>
      <c r="S275" s="181">
        <v>0</v>
      </c>
      <c r="T275" s="182">
        <f>S275*H275</f>
        <v>0</v>
      </c>
      <c r="AR275" s="183" t="s">
        <v>119</v>
      </c>
      <c r="AT275" s="183" t="s">
        <v>115</v>
      </c>
      <c r="AU275" s="183" t="s">
        <v>82</v>
      </c>
      <c r="AY275" s="3" t="s">
        <v>113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3" t="s">
        <v>80</v>
      </c>
      <c r="BK275" s="184">
        <f>ROUND(I275*H275,2)</f>
        <v>0</v>
      </c>
      <c r="BL275" s="3" t="s">
        <v>119</v>
      </c>
      <c r="BM275" s="183" t="s">
        <v>500</v>
      </c>
    </row>
    <row r="276" spans="2:63" s="158" customFormat="1" ht="22.95" customHeight="1">
      <c r="B276" s="159"/>
      <c r="D276" s="160" t="s">
        <v>71</v>
      </c>
      <c r="E276" s="169" t="s">
        <v>154</v>
      </c>
      <c r="F276" s="169" t="s">
        <v>155</v>
      </c>
      <c r="I276" s="162"/>
      <c r="J276" s="170">
        <f>BK276</f>
        <v>0</v>
      </c>
      <c r="L276" s="159"/>
      <c r="M276" s="164"/>
      <c r="P276" s="165">
        <f>SUM(P277:P281)</f>
        <v>0</v>
      </c>
      <c r="R276" s="165">
        <f>SUM(R277:R281)</f>
        <v>0</v>
      </c>
      <c r="T276" s="166">
        <f>SUM(T277:T281)</f>
        <v>0</v>
      </c>
      <c r="AR276" s="160" t="s">
        <v>80</v>
      </c>
      <c r="AT276" s="167" t="s">
        <v>71</v>
      </c>
      <c r="AU276" s="167" t="s">
        <v>80</v>
      </c>
      <c r="AY276" s="160" t="s">
        <v>113</v>
      </c>
      <c r="BK276" s="168">
        <f>SUM(BK277:BK281)</f>
        <v>0</v>
      </c>
    </row>
    <row r="277" spans="2:65" s="23" customFormat="1" ht="24.15" customHeight="1">
      <c r="B277" s="24"/>
      <c r="C277" s="171" t="s">
        <v>501</v>
      </c>
      <c r="D277" s="171" t="s">
        <v>115</v>
      </c>
      <c r="E277" s="172" t="s">
        <v>157</v>
      </c>
      <c r="F277" s="173" t="s">
        <v>158</v>
      </c>
      <c r="G277" s="174" t="s">
        <v>159</v>
      </c>
      <c r="H277" s="175">
        <v>24.84</v>
      </c>
      <c r="I277" s="176"/>
      <c r="J277" s="177">
        <f>ROUND(I277*H277,2)</f>
        <v>0</v>
      </c>
      <c r="K277" s="178"/>
      <c r="L277" s="24"/>
      <c r="M277" s="179" t="s">
        <v>1</v>
      </c>
      <c r="N277" s="180" t="s">
        <v>37</v>
      </c>
      <c r="P277" s="181">
        <f>O277*H277</f>
        <v>0</v>
      </c>
      <c r="Q277" s="181">
        <v>0</v>
      </c>
      <c r="R277" s="181">
        <f>Q277*H277</f>
        <v>0</v>
      </c>
      <c r="S277" s="181">
        <v>0</v>
      </c>
      <c r="T277" s="182">
        <f>S277*H277</f>
        <v>0</v>
      </c>
      <c r="AR277" s="183" t="s">
        <v>119</v>
      </c>
      <c r="AT277" s="183" t="s">
        <v>115</v>
      </c>
      <c r="AU277" s="183" t="s">
        <v>82</v>
      </c>
      <c r="AY277" s="3" t="s">
        <v>113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3" t="s">
        <v>80</v>
      </c>
      <c r="BK277" s="184">
        <f>ROUND(I277*H277,2)</f>
        <v>0</v>
      </c>
      <c r="BL277" s="3" t="s">
        <v>119</v>
      </c>
      <c r="BM277" s="183" t="s">
        <v>502</v>
      </c>
    </row>
    <row r="278" spans="2:65" s="23" customFormat="1" ht="16.5" customHeight="1">
      <c r="B278" s="24"/>
      <c r="C278" s="171" t="s">
        <v>503</v>
      </c>
      <c r="D278" s="171" t="s">
        <v>115</v>
      </c>
      <c r="E278" s="172" t="s">
        <v>161</v>
      </c>
      <c r="F278" s="173" t="s">
        <v>162</v>
      </c>
      <c r="G278" s="174" t="s">
        <v>159</v>
      </c>
      <c r="H278" s="175">
        <v>173.88</v>
      </c>
      <c r="I278" s="176"/>
      <c r="J278" s="177">
        <f>ROUND(I278*H278,2)</f>
        <v>0</v>
      </c>
      <c r="K278" s="178"/>
      <c r="L278" s="24"/>
      <c r="M278" s="179" t="s">
        <v>1</v>
      </c>
      <c r="N278" s="180" t="s">
        <v>37</v>
      </c>
      <c r="P278" s="181">
        <f>O278*H278</f>
        <v>0</v>
      </c>
      <c r="Q278" s="181">
        <v>0</v>
      </c>
      <c r="R278" s="181">
        <f>Q278*H278</f>
        <v>0</v>
      </c>
      <c r="S278" s="181">
        <v>0</v>
      </c>
      <c r="T278" s="182">
        <f>S278*H278</f>
        <v>0</v>
      </c>
      <c r="AR278" s="183" t="s">
        <v>119</v>
      </c>
      <c r="AT278" s="183" t="s">
        <v>115</v>
      </c>
      <c r="AU278" s="183" t="s">
        <v>82</v>
      </c>
      <c r="AY278" s="3" t="s">
        <v>113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3" t="s">
        <v>80</v>
      </c>
      <c r="BK278" s="184">
        <f>ROUND(I278*H278,2)</f>
        <v>0</v>
      </c>
      <c r="BL278" s="3" t="s">
        <v>119</v>
      </c>
      <c r="BM278" s="183" t="s">
        <v>504</v>
      </c>
    </row>
    <row r="279" spans="2:51" s="185" customFormat="1" ht="10.2">
      <c r="B279" s="186"/>
      <c r="D279" s="187" t="s">
        <v>132</v>
      </c>
      <c r="F279" s="189" t="s">
        <v>505</v>
      </c>
      <c r="H279" s="190">
        <v>173.88</v>
      </c>
      <c r="I279" s="191"/>
      <c r="L279" s="186"/>
      <c r="M279" s="192"/>
      <c r="T279" s="193"/>
      <c r="AT279" s="188" t="s">
        <v>132</v>
      </c>
      <c r="AU279" s="188" t="s">
        <v>82</v>
      </c>
      <c r="AV279" s="185" t="s">
        <v>82</v>
      </c>
      <c r="AW279" s="185" t="s">
        <v>4</v>
      </c>
      <c r="AX279" s="185" t="s">
        <v>80</v>
      </c>
      <c r="AY279" s="188" t="s">
        <v>113</v>
      </c>
    </row>
    <row r="280" spans="2:65" s="23" customFormat="1" ht="24.15" customHeight="1">
      <c r="B280" s="24"/>
      <c r="C280" s="171" t="s">
        <v>506</v>
      </c>
      <c r="D280" s="171" t="s">
        <v>115</v>
      </c>
      <c r="E280" s="172" t="s">
        <v>166</v>
      </c>
      <c r="F280" s="173" t="s">
        <v>167</v>
      </c>
      <c r="G280" s="174" t="s">
        <v>159</v>
      </c>
      <c r="H280" s="175">
        <v>24.84</v>
      </c>
      <c r="I280" s="176"/>
      <c r="J280" s="177">
        <f>ROUND(I280*H280,2)</f>
        <v>0</v>
      </c>
      <c r="K280" s="178"/>
      <c r="L280" s="24"/>
      <c r="M280" s="179" t="s">
        <v>1</v>
      </c>
      <c r="N280" s="180" t="s">
        <v>37</v>
      </c>
      <c r="P280" s="181">
        <f>O280*H280</f>
        <v>0</v>
      </c>
      <c r="Q280" s="181">
        <v>0</v>
      </c>
      <c r="R280" s="181">
        <f>Q280*H280</f>
        <v>0</v>
      </c>
      <c r="S280" s="181">
        <v>0</v>
      </c>
      <c r="T280" s="182">
        <f>S280*H280</f>
        <v>0</v>
      </c>
      <c r="AR280" s="183" t="s">
        <v>119</v>
      </c>
      <c r="AT280" s="183" t="s">
        <v>115</v>
      </c>
      <c r="AU280" s="183" t="s">
        <v>82</v>
      </c>
      <c r="AY280" s="3" t="s">
        <v>113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3" t="s">
        <v>80</v>
      </c>
      <c r="BK280" s="184">
        <f>ROUND(I280*H280,2)</f>
        <v>0</v>
      </c>
      <c r="BL280" s="3" t="s">
        <v>119</v>
      </c>
      <c r="BM280" s="183" t="s">
        <v>507</v>
      </c>
    </row>
    <row r="281" spans="2:65" s="23" customFormat="1" ht="44.25" customHeight="1">
      <c r="B281" s="24"/>
      <c r="C281" s="171" t="s">
        <v>508</v>
      </c>
      <c r="D281" s="171" t="s">
        <v>115</v>
      </c>
      <c r="E281" s="172" t="s">
        <v>175</v>
      </c>
      <c r="F281" s="173" t="s">
        <v>176</v>
      </c>
      <c r="G281" s="174" t="s">
        <v>159</v>
      </c>
      <c r="H281" s="175">
        <v>24.84</v>
      </c>
      <c r="I281" s="176"/>
      <c r="J281" s="177">
        <f>ROUND(I281*H281,2)</f>
        <v>0</v>
      </c>
      <c r="K281" s="178"/>
      <c r="L281" s="24"/>
      <c r="M281" s="179" t="s">
        <v>1</v>
      </c>
      <c r="N281" s="180" t="s">
        <v>37</v>
      </c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AR281" s="183" t="s">
        <v>119</v>
      </c>
      <c r="AT281" s="183" t="s">
        <v>115</v>
      </c>
      <c r="AU281" s="183" t="s">
        <v>82</v>
      </c>
      <c r="AY281" s="3" t="s">
        <v>113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3" t="s">
        <v>80</v>
      </c>
      <c r="BK281" s="184">
        <f>ROUND(I281*H281,2)</f>
        <v>0</v>
      </c>
      <c r="BL281" s="3" t="s">
        <v>119</v>
      </c>
      <c r="BM281" s="183" t="s">
        <v>509</v>
      </c>
    </row>
    <row r="282" spans="2:63" s="158" customFormat="1" ht="22.95" customHeight="1">
      <c r="B282" s="159"/>
      <c r="D282" s="160" t="s">
        <v>71</v>
      </c>
      <c r="E282" s="169" t="s">
        <v>510</v>
      </c>
      <c r="F282" s="169" t="s">
        <v>511</v>
      </c>
      <c r="I282" s="162"/>
      <c r="J282" s="170">
        <f>BK282</f>
        <v>0</v>
      </c>
      <c r="L282" s="159"/>
      <c r="M282" s="164"/>
      <c r="P282" s="165">
        <f>P283</f>
        <v>0</v>
      </c>
      <c r="R282" s="165">
        <f>R283</f>
        <v>0</v>
      </c>
      <c r="T282" s="166">
        <f>T283</f>
        <v>0</v>
      </c>
      <c r="AR282" s="160" t="s">
        <v>80</v>
      </c>
      <c r="AT282" s="167" t="s">
        <v>71</v>
      </c>
      <c r="AU282" s="167" t="s">
        <v>80</v>
      </c>
      <c r="AY282" s="160" t="s">
        <v>113</v>
      </c>
      <c r="BK282" s="168">
        <f>BK283</f>
        <v>0</v>
      </c>
    </row>
    <row r="283" spans="2:65" s="23" customFormat="1" ht="24.15" customHeight="1">
      <c r="B283" s="24"/>
      <c r="C283" s="171" t="s">
        <v>512</v>
      </c>
      <c r="D283" s="171" t="s">
        <v>115</v>
      </c>
      <c r="E283" s="172" t="s">
        <v>513</v>
      </c>
      <c r="F283" s="173" t="s">
        <v>514</v>
      </c>
      <c r="G283" s="174" t="s">
        <v>159</v>
      </c>
      <c r="H283" s="175">
        <v>485.261</v>
      </c>
      <c r="I283" s="176"/>
      <c r="J283" s="177">
        <f>ROUND(I283*H283,2)</f>
        <v>0</v>
      </c>
      <c r="K283" s="178"/>
      <c r="L283" s="24"/>
      <c r="M283" s="179" t="s">
        <v>1</v>
      </c>
      <c r="N283" s="180" t="s">
        <v>37</v>
      </c>
      <c r="P283" s="181">
        <f>O283*H283</f>
        <v>0</v>
      </c>
      <c r="Q283" s="181">
        <v>0</v>
      </c>
      <c r="R283" s="181">
        <f>Q283*H283</f>
        <v>0</v>
      </c>
      <c r="S283" s="181">
        <v>0</v>
      </c>
      <c r="T283" s="182">
        <f>S283*H283</f>
        <v>0</v>
      </c>
      <c r="AR283" s="183" t="s">
        <v>119</v>
      </c>
      <c r="AT283" s="183" t="s">
        <v>115</v>
      </c>
      <c r="AU283" s="183" t="s">
        <v>82</v>
      </c>
      <c r="AY283" s="3" t="s">
        <v>113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3" t="s">
        <v>80</v>
      </c>
      <c r="BK283" s="184">
        <f>ROUND(I283*H283,2)</f>
        <v>0</v>
      </c>
      <c r="BL283" s="3" t="s">
        <v>119</v>
      </c>
      <c r="BM283" s="183" t="s">
        <v>515</v>
      </c>
    </row>
    <row r="284" spans="2:63" s="158" customFormat="1" ht="25.95" customHeight="1">
      <c r="B284" s="159"/>
      <c r="D284" s="160" t="s">
        <v>71</v>
      </c>
      <c r="E284" s="161" t="s">
        <v>516</v>
      </c>
      <c r="F284" s="161" t="s">
        <v>517</v>
      </c>
      <c r="I284" s="162"/>
      <c r="J284" s="163">
        <f>BK284</f>
        <v>0</v>
      </c>
      <c r="L284" s="159"/>
      <c r="M284" s="164"/>
      <c r="P284" s="165">
        <f>P285</f>
        <v>0</v>
      </c>
      <c r="R284" s="165">
        <f>R285</f>
        <v>0.9959767199999999</v>
      </c>
      <c r="T284" s="166">
        <f>T285</f>
        <v>0</v>
      </c>
      <c r="AR284" s="160" t="s">
        <v>82</v>
      </c>
      <c r="AT284" s="167" t="s">
        <v>71</v>
      </c>
      <c r="AU284" s="167" t="s">
        <v>72</v>
      </c>
      <c r="AY284" s="160" t="s">
        <v>113</v>
      </c>
      <c r="BK284" s="168">
        <f>BK285</f>
        <v>0</v>
      </c>
    </row>
    <row r="285" spans="2:63" s="158" customFormat="1" ht="22.95" customHeight="1">
      <c r="B285" s="159"/>
      <c r="D285" s="160" t="s">
        <v>71</v>
      </c>
      <c r="E285" s="169" t="s">
        <v>518</v>
      </c>
      <c r="F285" s="169" t="s">
        <v>519</v>
      </c>
      <c r="I285" s="162"/>
      <c r="J285" s="170">
        <f>BK285</f>
        <v>0</v>
      </c>
      <c r="L285" s="159"/>
      <c r="M285" s="164"/>
      <c r="P285" s="165">
        <f>SUM(P286:P315)</f>
        <v>0</v>
      </c>
      <c r="R285" s="165">
        <f>SUM(R286:R315)</f>
        <v>0.9959767199999999</v>
      </c>
      <c r="T285" s="166">
        <f>SUM(T286:T315)</f>
        <v>0</v>
      </c>
      <c r="AR285" s="160" t="s">
        <v>82</v>
      </c>
      <c r="AT285" s="167" t="s">
        <v>71</v>
      </c>
      <c r="AU285" s="167" t="s">
        <v>80</v>
      </c>
      <c r="AY285" s="160" t="s">
        <v>113</v>
      </c>
      <c r="BK285" s="168">
        <f>SUM(BK286:BK315)</f>
        <v>0</v>
      </c>
    </row>
    <row r="286" spans="2:65" s="23" customFormat="1" ht="24.15" customHeight="1">
      <c r="B286" s="24"/>
      <c r="C286" s="171" t="s">
        <v>520</v>
      </c>
      <c r="D286" s="171" t="s">
        <v>115</v>
      </c>
      <c r="E286" s="172" t="s">
        <v>521</v>
      </c>
      <c r="F286" s="173" t="s">
        <v>522</v>
      </c>
      <c r="G286" s="174" t="s">
        <v>130</v>
      </c>
      <c r="H286" s="175">
        <v>77.208</v>
      </c>
      <c r="I286" s="176"/>
      <c r="J286" s="177">
        <f>ROUND(I286*H286,2)</f>
        <v>0</v>
      </c>
      <c r="K286" s="178"/>
      <c r="L286" s="24"/>
      <c r="M286" s="179" t="s">
        <v>1</v>
      </c>
      <c r="N286" s="180" t="s">
        <v>37</v>
      </c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AR286" s="183" t="s">
        <v>254</v>
      </c>
      <c r="AT286" s="183" t="s">
        <v>115</v>
      </c>
      <c r="AU286" s="183" t="s">
        <v>82</v>
      </c>
      <c r="AY286" s="3" t="s">
        <v>113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3" t="s">
        <v>80</v>
      </c>
      <c r="BK286" s="184">
        <f>ROUND(I286*H286,2)</f>
        <v>0</v>
      </c>
      <c r="BL286" s="3" t="s">
        <v>254</v>
      </c>
      <c r="BM286" s="183" t="s">
        <v>523</v>
      </c>
    </row>
    <row r="287" spans="2:51" s="185" customFormat="1" ht="10.2">
      <c r="B287" s="186"/>
      <c r="D287" s="187" t="s">
        <v>132</v>
      </c>
      <c r="E287" s="188" t="s">
        <v>1</v>
      </c>
      <c r="F287" s="189" t="s">
        <v>524</v>
      </c>
      <c r="H287" s="190">
        <v>36.264</v>
      </c>
      <c r="I287" s="191"/>
      <c r="L287" s="186"/>
      <c r="M287" s="192"/>
      <c r="T287" s="193"/>
      <c r="AT287" s="188" t="s">
        <v>132</v>
      </c>
      <c r="AU287" s="188" t="s">
        <v>82</v>
      </c>
      <c r="AV287" s="185" t="s">
        <v>82</v>
      </c>
      <c r="AW287" s="185" t="s">
        <v>29</v>
      </c>
      <c r="AX287" s="185" t="s">
        <v>72</v>
      </c>
      <c r="AY287" s="188" t="s">
        <v>113</v>
      </c>
    </row>
    <row r="288" spans="2:51" s="185" customFormat="1" ht="10.2">
      <c r="B288" s="186"/>
      <c r="D288" s="187" t="s">
        <v>132</v>
      </c>
      <c r="E288" s="188" t="s">
        <v>1</v>
      </c>
      <c r="F288" s="189" t="s">
        <v>525</v>
      </c>
      <c r="H288" s="190">
        <v>40.944</v>
      </c>
      <c r="I288" s="191"/>
      <c r="L288" s="186"/>
      <c r="M288" s="192"/>
      <c r="T288" s="193"/>
      <c r="AT288" s="188" t="s">
        <v>132</v>
      </c>
      <c r="AU288" s="188" t="s">
        <v>82</v>
      </c>
      <c r="AV288" s="185" t="s">
        <v>82</v>
      </c>
      <c r="AW288" s="185" t="s">
        <v>29</v>
      </c>
      <c r="AX288" s="185" t="s">
        <v>72</v>
      </c>
      <c r="AY288" s="188" t="s">
        <v>113</v>
      </c>
    </row>
    <row r="289" spans="2:65" s="23" customFormat="1" ht="16.5" customHeight="1">
      <c r="B289" s="24"/>
      <c r="C289" s="199" t="s">
        <v>526</v>
      </c>
      <c r="D289" s="199" t="s">
        <v>230</v>
      </c>
      <c r="E289" s="200" t="s">
        <v>527</v>
      </c>
      <c r="F289" s="201" t="s">
        <v>528</v>
      </c>
      <c r="G289" s="202" t="s">
        <v>159</v>
      </c>
      <c r="H289" s="203">
        <v>0.035</v>
      </c>
      <c r="I289" s="204"/>
      <c r="J289" s="205">
        <f>ROUND(I289*H289,2)</f>
        <v>0</v>
      </c>
      <c r="K289" s="206"/>
      <c r="L289" s="207"/>
      <c r="M289" s="208" t="s">
        <v>1</v>
      </c>
      <c r="N289" s="209" t="s">
        <v>37</v>
      </c>
      <c r="P289" s="181">
        <f>O289*H289</f>
        <v>0</v>
      </c>
      <c r="Q289" s="181">
        <v>1</v>
      </c>
      <c r="R289" s="181">
        <f>Q289*H289</f>
        <v>0.035</v>
      </c>
      <c r="S289" s="181">
        <v>0</v>
      </c>
      <c r="T289" s="182">
        <f>S289*H289</f>
        <v>0</v>
      </c>
      <c r="AR289" s="183" t="s">
        <v>335</v>
      </c>
      <c r="AT289" s="183" t="s">
        <v>230</v>
      </c>
      <c r="AU289" s="183" t="s">
        <v>82</v>
      </c>
      <c r="AY289" s="3" t="s">
        <v>113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3" t="s">
        <v>80</v>
      </c>
      <c r="BK289" s="184">
        <f>ROUND(I289*H289,2)</f>
        <v>0</v>
      </c>
      <c r="BL289" s="3" t="s">
        <v>254</v>
      </c>
      <c r="BM289" s="183" t="s">
        <v>529</v>
      </c>
    </row>
    <row r="290" spans="2:51" s="185" customFormat="1" ht="10.2">
      <c r="B290" s="186"/>
      <c r="D290" s="187" t="s">
        <v>132</v>
      </c>
      <c r="F290" s="189" t="s">
        <v>530</v>
      </c>
      <c r="H290" s="190">
        <v>0.035</v>
      </c>
      <c r="I290" s="191"/>
      <c r="L290" s="186"/>
      <c r="M290" s="192"/>
      <c r="T290" s="193"/>
      <c r="AT290" s="188" t="s">
        <v>132</v>
      </c>
      <c r="AU290" s="188" t="s">
        <v>82</v>
      </c>
      <c r="AV290" s="185" t="s">
        <v>82</v>
      </c>
      <c r="AW290" s="185" t="s">
        <v>4</v>
      </c>
      <c r="AX290" s="185" t="s">
        <v>80</v>
      </c>
      <c r="AY290" s="188" t="s">
        <v>113</v>
      </c>
    </row>
    <row r="291" spans="2:65" s="23" customFormat="1" ht="24.15" customHeight="1">
      <c r="B291" s="24"/>
      <c r="C291" s="171" t="s">
        <v>531</v>
      </c>
      <c r="D291" s="171" t="s">
        <v>115</v>
      </c>
      <c r="E291" s="172" t="s">
        <v>532</v>
      </c>
      <c r="F291" s="173" t="s">
        <v>533</v>
      </c>
      <c r="G291" s="174" t="s">
        <v>130</v>
      </c>
      <c r="H291" s="175">
        <v>77.208</v>
      </c>
      <c r="I291" s="176"/>
      <c r="J291" s="177">
        <f>ROUND(I291*H291,2)</f>
        <v>0</v>
      </c>
      <c r="K291" s="178"/>
      <c r="L291" s="24"/>
      <c r="M291" s="179" t="s">
        <v>1</v>
      </c>
      <c r="N291" s="180" t="s">
        <v>37</v>
      </c>
      <c r="P291" s="181">
        <f>O291*H291</f>
        <v>0</v>
      </c>
      <c r="Q291" s="181">
        <v>0</v>
      </c>
      <c r="R291" s="181">
        <f>Q291*H291</f>
        <v>0</v>
      </c>
      <c r="S291" s="181">
        <v>0</v>
      </c>
      <c r="T291" s="182">
        <f>S291*H291</f>
        <v>0</v>
      </c>
      <c r="AR291" s="183" t="s">
        <v>254</v>
      </c>
      <c r="AT291" s="183" t="s">
        <v>115</v>
      </c>
      <c r="AU291" s="183" t="s">
        <v>82</v>
      </c>
      <c r="AY291" s="3" t="s">
        <v>113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3" t="s">
        <v>80</v>
      </c>
      <c r="BK291" s="184">
        <f>ROUND(I291*H291,2)</f>
        <v>0</v>
      </c>
      <c r="BL291" s="3" t="s">
        <v>254</v>
      </c>
      <c r="BM291" s="183" t="s">
        <v>534</v>
      </c>
    </row>
    <row r="292" spans="2:51" s="185" customFormat="1" ht="10.2">
      <c r="B292" s="186"/>
      <c r="D292" s="187" t="s">
        <v>132</v>
      </c>
      <c r="E292" s="188" t="s">
        <v>1</v>
      </c>
      <c r="F292" s="189" t="s">
        <v>524</v>
      </c>
      <c r="H292" s="190">
        <v>36.264</v>
      </c>
      <c r="I292" s="191"/>
      <c r="L292" s="186"/>
      <c r="M292" s="192"/>
      <c r="T292" s="193"/>
      <c r="AT292" s="188" t="s">
        <v>132</v>
      </c>
      <c r="AU292" s="188" t="s">
        <v>82</v>
      </c>
      <c r="AV292" s="185" t="s">
        <v>82</v>
      </c>
      <c r="AW292" s="185" t="s">
        <v>29</v>
      </c>
      <c r="AX292" s="185" t="s">
        <v>72</v>
      </c>
      <c r="AY292" s="188" t="s">
        <v>113</v>
      </c>
    </row>
    <row r="293" spans="2:51" s="185" customFormat="1" ht="10.2">
      <c r="B293" s="186"/>
      <c r="D293" s="187" t="s">
        <v>132</v>
      </c>
      <c r="E293" s="188" t="s">
        <v>1</v>
      </c>
      <c r="F293" s="189" t="s">
        <v>525</v>
      </c>
      <c r="H293" s="190">
        <v>40.944</v>
      </c>
      <c r="I293" s="191"/>
      <c r="L293" s="186"/>
      <c r="M293" s="192"/>
      <c r="T293" s="193"/>
      <c r="AT293" s="188" t="s">
        <v>132</v>
      </c>
      <c r="AU293" s="188" t="s">
        <v>82</v>
      </c>
      <c r="AV293" s="185" t="s">
        <v>82</v>
      </c>
      <c r="AW293" s="185" t="s">
        <v>29</v>
      </c>
      <c r="AX293" s="185" t="s">
        <v>72</v>
      </c>
      <c r="AY293" s="188" t="s">
        <v>113</v>
      </c>
    </row>
    <row r="294" spans="2:65" s="23" customFormat="1" ht="16.5" customHeight="1">
      <c r="B294" s="24"/>
      <c r="C294" s="199" t="s">
        <v>535</v>
      </c>
      <c r="D294" s="199" t="s">
        <v>230</v>
      </c>
      <c r="E294" s="200" t="s">
        <v>536</v>
      </c>
      <c r="F294" s="201" t="s">
        <v>537</v>
      </c>
      <c r="G294" s="202" t="s">
        <v>159</v>
      </c>
      <c r="H294" s="203">
        <v>0.035</v>
      </c>
      <c r="I294" s="204"/>
      <c r="J294" s="205">
        <f>ROUND(I294*H294,2)</f>
        <v>0</v>
      </c>
      <c r="K294" s="206"/>
      <c r="L294" s="207"/>
      <c r="M294" s="208" t="s">
        <v>1</v>
      </c>
      <c r="N294" s="209" t="s">
        <v>37</v>
      </c>
      <c r="P294" s="181">
        <f>O294*H294</f>
        <v>0</v>
      </c>
      <c r="Q294" s="181">
        <v>1</v>
      </c>
      <c r="R294" s="181">
        <f>Q294*H294</f>
        <v>0.035</v>
      </c>
      <c r="S294" s="181">
        <v>0</v>
      </c>
      <c r="T294" s="182">
        <f>S294*H294</f>
        <v>0</v>
      </c>
      <c r="AR294" s="183" t="s">
        <v>335</v>
      </c>
      <c r="AT294" s="183" t="s">
        <v>230</v>
      </c>
      <c r="AU294" s="183" t="s">
        <v>82</v>
      </c>
      <c r="AY294" s="3" t="s">
        <v>113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3" t="s">
        <v>80</v>
      </c>
      <c r="BK294" s="184">
        <f>ROUND(I294*H294,2)</f>
        <v>0</v>
      </c>
      <c r="BL294" s="3" t="s">
        <v>254</v>
      </c>
      <c r="BM294" s="183" t="s">
        <v>538</v>
      </c>
    </row>
    <row r="295" spans="2:51" s="185" customFormat="1" ht="10.2">
      <c r="B295" s="186"/>
      <c r="D295" s="187" t="s">
        <v>132</v>
      </c>
      <c r="F295" s="189" t="s">
        <v>530</v>
      </c>
      <c r="H295" s="190">
        <v>0.035</v>
      </c>
      <c r="I295" s="191"/>
      <c r="L295" s="186"/>
      <c r="M295" s="192"/>
      <c r="T295" s="193"/>
      <c r="AT295" s="188" t="s">
        <v>132</v>
      </c>
      <c r="AU295" s="188" t="s">
        <v>82</v>
      </c>
      <c r="AV295" s="185" t="s">
        <v>82</v>
      </c>
      <c r="AW295" s="185" t="s">
        <v>4</v>
      </c>
      <c r="AX295" s="185" t="s">
        <v>80</v>
      </c>
      <c r="AY295" s="188" t="s">
        <v>113</v>
      </c>
    </row>
    <row r="296" spans="2:65" s="23" customFormat="1" ht="24.15" customHeight="1">
      <c r="B296" s="24"/>
      <c r="C296" s="171" t="s">
        <v>539</v>
      </c>
      <c r="D296" s="171" t="s">
        <v>115</v>
      </c>
      <c r="E296" s="172" t="s">
        <v>540</v>
      </c>
      <c r="F296" s="173" t="s">
        <v>541</v>
      </c>
      <c r="G296" s="174" t="s">
        <v>130</v>
      </c>
      <c r="H296" s="175">
        <v>17.991</v>
      </c>
      <c r="I296" s="176"/>
      <c r="J296" s="177">
        <f>ROUND(I296*H296,2)</f>
        <v>0</v>
      </c>
      <c r="K296" s="178"/>
      <c r="L296" s="24"/>
      <c r="M296" s="179" t="s">
        <v>1</v>
      </c>
      <c r="N296" s="180" t="s">
        <v>37</v>
      </c>
      <c r="P296" s="181">
        <f>O296*H296</f>
        <v>0</v>
      </c>
      <c r="Q296" s="181">
        <v>0</v>
      </c>
      <c r="R296" s="181">
        <f>Q296*H296</f>
        <v>0</v>
      </c>
      <c r="S296" s="181">
        <v>0</v>
      </c>
      <c r="T296" s="182">
        <f>S296*H296</f>
        <v>0</v>
      </c>
      <c r="AR296" s="183" t="s">
        <v>254</v>
      </c>
      <c r="AT296" s="183" t="s">
        <v>115</v>
      </c>
      <c r="AU296" s="183" t="s">
        <v>82</v>
      </c>
      <c r="AY296" s="3" t="s">
        <v>113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3" t="s">
        <v>80</v>
      </c>
      <c r="BK296" s="184">
        <f>ROUND(I296*H296,2)</f>
        <v>0</v>
      </c>
      <c r="BL296" s="3" t="s">
        <v>254</v>
      </c>
      <c r="BM296" s="183" t="s">
        <v>542</v>
      </c>
    </row>
    <row r="297" spans="2:51" s="185" customFormat="1" ht="10.2">
      <c r="B297" s="186"/>
      <c r="D297" s="187" t="s">
        <v>132</v>
      </c>
      <c r="E297" s="188" t="s">
        <v>1</v>
      </c>
      <c r="F297" s="189" t="s">
        <v>543</v>
      </c>
      <c r="H297" s="190">
        <v>9.053</v>
      </c>
      <c r="I297" s="191"/>
      <c r="L297" s="186"/>
      <c r="M297" s="192"/>
      <c r="T297" s="193"/>
      <c r="AT297" s="188" t="s">
        <v>132</v>
      </c>
      <c r="AU297" s="188" t="s">
        <v>82</v>
      </c>
      <c r="AV297" s="185" t="s">
        <v>82</v>
      </c>
      <c r="AW297" s="185" t="s">
        <v>29</v>
      </c>
      <c r="AX297" s="185" t="s">
        <v>72</v>
      </c>
      <c r="AY297" s="188" t="s">
        <v>113</v>
      </c>
    </row>
    <row r="298" spans="2:51" s="185" customFormat="1" ht="10.2">
      <c r="B298" s="186"/>
      <c r="D298" s="187" t="s">
        <v>132</v>
      </c>
      <c r="E298" s="188" t="s">
        <v>1</v>
      </c>
      <c r="F298" s="189" t="s">
        <v>544</v>
      </c>
      <c r="H298" s="190">
        <v>8.938</v>
      </c>
      <c r="I298" s="191"/>
      <c r="L298" s="186"/>
      <c r="M298" s="192"/>
      <c r="T298" s="193"/>
      <c r="AT298" s="188" t="s">
        <v>132</v>
      </c>
      <c r="AU298" s="188" t="s">
        <v>82</v>
      </c>
      <c r="AV298" s="185" t="s">
        <v>82</v>
      </c>
      <c r="AW298" s="185" t="s">
        <v>29</v>
      </c>
      <c r="AX298" s="185" t="s">
        <v>72</v>
      </c>
      <c r="AY298" s="188" t="s">
        <v>113</v>
      </c>
    </row>
    <row r="299" spans="2:65" s="23" customFormat="1" ht="16.5" customHeight="1">
      <c r="B299" s="24"/>
      <c r="C299" s="199" t="s">
        <v>545</v>
      </c>
      <c r="D299" s="199" t="s">
        <v>230</v>
      </c>
      <c r="E299" s="200" t="s">
        <v>546</v>
      </c>
      <c r="F299" s="201" t="s">
        <v>547</v>
      </c>
      <c r="G299" s="202" t="s">
        <v>130</v>
      </c>
      <c r="H299" s="203">
        <v>20.969</v>
      </c>
      <c r="I299" s="204"/>
      <c r="J299" s="205">
        <f>ROUND(I299*H299,2)</f>
        <v>0</v>
      </c>
      <c r="K299" s="206"/>
      <c r="L299" s="207"/>
      <c r="M299" s="208" t="s">
        <v>1</v>
      </c>
      <c r="N299" s="209" t="s">
        <v>37</v>
      </c>
      <c r="P299" s="181">
        <f>O299*H299</f>
        <v>0</v>
      </c>
      <c r="Q299" s="181">
        <v>0.004</v>
      </c>
      <c r="R299" s="181">
        <f>Q299*H299</f>
        <v>0.083876</v>
      </c>
      <c r="S299" s="181">
        <v>0</v>
      </c>
      <c r="T299" s="182">
        <f>S299*H299</f>
        <v>0</v>
      </c>
      <c r="AR299" s="183" t="s">
        <v>335</v>
      </c>
      <c r="AT299" s="183" t="s">
        <v>230</v>
      </c>
      <c r="AU299" s="183" t="s">
        <v>82</v>
      </c>
      <c r="AY299" s="3" t="s">
        <v>113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3" t="s">
        <v>80</v>
      </c>
      <c r="BK299" s="184">
        <f>ROUND(I299*H299,2)</f>
        <v>0</v>
      </c>
      <c r="BL299" s="3" t="s">
        <v>254</v>
      </c>
      <c r="BM299" s="183" t="s">
        <v>548</v>
      </c>
    </row>
    <row r="300" spans="2:51" s="185" customFormat="1" ht="10.2">
      <c r="B300" s="186"/>
      <c r="D300" s="187" t="s">
        <v>132</v>
      </c>
      <c r="F300" s="189" t="s">
        <v>549</v>
      </c>
      <c r="H300" s="190">
        <v>20.969</v>
      </c>
      <c r="I300" s="191"/>
      <c r="L300" s="186"/>
      <c r="M300" s="192"/>
      <c r="T300" s="193"/>
      <c r="AT300" s="188" t="s">
        <v>132</v>
      </c>
      <c r="AU300" s="188" t="s">
        <v>82</v>
      </c>
      <c r="AV300" s="185" t="s">
        <v>82</v>
      </c>
      <c r="AW300" s="185" t="s">
        <v>4</v>
      </c>
      <c r="AX300" s="185" t="s">
        <v>80</v>
      </c>
      <c r="AY300" s="188" t="s">
        <v>113</v>
      </c>
    </row>
    <row r="301" spans="2:65" s="23" customFormat="1" ht="24.15" customHeight="1">
      <c r="B301" s="24"/>
      <c r="C301" s="171" t="s">
        <v>550</v>
      </c>
      <c r="D301" s="171" t="s">
        <v>115</v>
      </c>
      <c r="E301" s="172" t="s">
        <v>551</v>
      </c>
      <c r="F301" s="173" t="s">
        <v>552</v>
      </c>
      <c r="G301" s="174" t="s">
        <v>130</v>
      </c>
      <c r="H301" s="175">
        <v>187.2</v>
      </c>
      <c r="I301" s="176"/>
      <c r="J301" s="177">
        <f>ROUND(I301*H301,2)</f>
        <v>0</v>
      </c>
      <c r="K301" s="178"/>
      <c r="L301" s="24"/>
      <c r="M301" s="179" t="s">
        <v>1</v>
      </c>
      <c r="N301" s="180" t="s">
        <v>37</v>
      </c>
      <c r="P301" s="181">
        <f>O301*H301</f>
        <v>0</v>
      </c>
      <c r="Q301" s="181">
        <v>0</v>
      </c>
      <c r="R301" s="181">
        <f>Q301*H301</f>
        <v>0</v>
      </c>
      <c r="S301" s="181">
        <v>0</v>
      </c>
      <c r="T301" s="182">
        <f>S301*H301</f>
        <v>0</v>
      </c>
      <c r="AR301" s="183" t="s">
        <v>254</v>
      </c>
      <c r="AT301" s="183" t="s">
        <v>115</v>
      </c>
      <c r="AU301" s="183" t="s">
        <v>82</v>
      </c>
      <c r="AY301" s="3" t="s">
        <v>113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3" t="s">
        <v>80</v>
      </c>
      <c r="BK301" s="184">
        <f>ROUND(I301*H301,2)</f>
        <v>0</v>
      </c>
      <c r="BL301" s="3" t="s">
        <v>254</v>
      </c>
      <c r="BM301" s="183" t="s">
        <v>553</v>
      </c>
    </row>
    <row r="302" spans="2:51" s="210" customFormat="1" ht="20.4">
      <c r="B302" s="211"/>
      <c r="D302" s="187" t="s">
        <v>132</v>
      </c>
      <c r="E302" s="212" t="s">
        <v>1</v>
      </c>
      <c r="F302" s="213" t="s">
        <v>554</v>
      </c>
      <c r="H302" s="212" t="s">
        <v>1</v>
      </c>
      <c r="I302" s="214"/>
      <c r="L302" s="211"/>
      <c r="M302" s="215"/>
      <c r="T302" s="216"/>
      <c r="AT302" s="212" t="s">
        <v>132</v>
      </c>
      <c r="AU302" s="212" t="s">
        <v>82</v>
      </c>
      <c r="AV302" s="210" t="s">
        <v>80</v>
      </c>
      <c r="AW302" s="210" t="s">
        <v>29</v>
      </c>
      <c r="AX302" s="210" t="s">
        <v>72</v>
      </c>
      <c r="AY302" s="212" t="s">
        <v>113</v>
      </c>
    </row>
    <row r="303" spans="2:51" s="185" customFormat="1" ht="10.2">
      <c r="B303" s="186"/>
      <c r="D303" s="187" t="s">
        <v>132</v>
      </c>
      <c r="E303" s="188" t="s">
        <v>1</v>
      </c>
      <c r="F303" s="189" t="s">
        <v>555</v>
      </c>
      <c r="H303" s="190">
        <v>72</v>
      </c>
      <c r="I303" s="191"/>
      <c r="L303" s="186"/>
      <c r="M303" s="192"/>
      <c r="T303" s="193"/>
      <c r="AT303" s="188" t="s">
        <v>132</v>
      </c>
      <c r="AU303" s="188" t="s">
        <v>82</v>
      </c>
      <c r="AV303" s="185" t="s">
        <v>82</v>
      </c>
      <c r="AW303" s="185" t="s">
        <v>29</v>
      </c>
      <c r="AX303" s="185" t="s">
        <v>72</v>
      </c>
      <c r="AY303" s="188" t="s">
        <v>113</v>
      </c>
    </row>
    <row r="304" spans="2:51" s="185" customFormat="1" ht="10.2">
      <c r="B304" s="186"/>
      <c r="D304" s="187" t="s">
        <v>132</v>
      </c>
      <c r="E304" s="188" t="s">
        <v>1</v>
      </c>
      <c r="F304" s="189" t="s">
        <v>556</v>
      </c>
      <c r="H304" s="190">
        <v>72</v>
      </c>
      <c r="I304" s="191"/>
      <c r="L304" s="186"/>
      <c r="M304" s="192"/>
      <c r="T304" s="193"/>
      <c r="AT304" s="188" t="s">
        <v>132</v>
      </c>
      <c r="AU304" s="188" t="s">
        <v>82</v>
      </c>
      <c r="AV304" s="185" t="s">
        <v>82</v>
      </c>
      <c r="AW304" s="185" t="s">
        <v>29</v>
      </c>
      <c r="AX304" s="185" t="s">
        <v>72</v>
      </c>
      <c r="AY304" s="188" t="s">
        <v>113</v>
      </c>
    </row>
    <row r="305" spans="2:51" s="210" customFormat="1" ht="20.4">
      <c r="B305" s="211"/>
      <c r="D305" s="187" t="s">
        <v>132</v>
      </c>
      <c r="E305" s="212" t="s">
        <v>1</v>
      </c>
      <c r="F305" s="213" t="s">
        <v>557</v>
      </c>
      <c r="H305" s="212" t="s">
        <v>1</v>
      </c>
      <c r="I305" s="214"/>
      <c r="L305" s="211"/>
      <c r="M305" s="215"/>
      <c r="T305" s="216"/>
      <c r="AT305" s="212" t="s">
        <v>132</v>
      </c>
      <c r="AU305" s="212" t="s">
        <v>82</v>
      </c>
      <c r="AV305" s="210" t="s">
        <v>80</v>
      </c>
      <c r="AW305" s="210" t="s">
        <v>29</v>
      </c>
      <c r="AX305" s="210" t="s">
        <v>72</v>
      </c>
      <c r="AY305" s="212" t="s">
        <v>113</v>
      </c>
    </row>
    <row r="306" spans="2:51" s="185" customFormat="1" ht="10.2">
      <c r="B306" s="186"/>
      <c r="D306" s="187" t="s">
        <v>132</v>
      </c>
      <c r="E306" s="188" t="s">
        <v>1</v>
      </c>
      <c r="F306" s="189" t="s">
        <v>558</v>
      </c>
      <c r="H306" s="190">
        <v>21.6</v>
      </c>
      <c r="I306" s="191"/>
      <c r="L306" s="186"/>
      <c r="M306" s="192"/>
      <c r="T306" s="193"/>
      <c r="AT306" s="188" t="s">
        <v>132</v>
      </c>
      <c r="AU306" s="188" t="s">
        <v>82</v>
      </c>
      <c r="AV306" s="185" t="s">
        <v>82</v>
      </c>
      <c r="AW306" s="185" t="s">
        <v>29</v>
      </c>
      <c r="AX306" s="185" t="s">
        <v>72</v>
      </c>
      <c r="AY306" s="188" t="s">
        <v>113</v>
      </c>
    </row>
    <row r="307" spans="2:51" s="185" customFormat="1" ht="10.2">
      <c r="B307" s="186"/>
      <c r="D307" s="187" t="s">
        <v>132</v>
      </c>
      <c r="E307" s="188" t="s">
        <v>1</v>
      </c>
      <c r="F307" s="189" t="s">
        <v>559</v>
      </c>
      <c r="H307" s="190">
        <v>21.6</v>
      </c>
      <c r="I307" s="191"/>
      <c r="L307" s="186"/>
      <c r="M307" s="192"/>
      <c r="T307" s="193"/>
      <c r="AT307" s="188" t="s">
        <v>132</v>
      </c>
      <c r="AU307" s="188" t="s">
        <v>82</v>
      </c>
      <c r="AV307" s="185" t="s">
        <v>82</v>
      </c>
      <c r="AW307" s="185" t="s">
        <v>29</v>
      </c>
      <c r="AX307" s="185" t="s">
        <v>72</v>
      </c>
      <c r="AY307" s="188" t="s">
        <v>113</v>
      </c>
    </row>
    <row r="308" spans="2:65" s="23" customFormat="1" ht="24.15" customHeight="1">
      <c r="B308" s="24"/>
      <c r="C308" s="199" t="s">
        <v>560</v>
      </c>
      <c r="D308" s="199" t="s">
        <v>230</v>
      </c>
      <c r="E308" s="200" t="s">
        <v>561</v>
      </c>
      <c r="F308" s="201" t="s">
        <v>562</v>
      </c>
      <c r="G308" s="202" t="s">
        <v>130</v>
      </c>
      <c r="H308" s="203">
        <v>215.28</v>
      </c>
      <c r="I308" s="204"/>
      <c r="J308" s="205">
        <f>ROUND(I308*H308,2)</f>
        <v>0</v>
      </c>
      <c r="K308" s="206"/>
      <c r="L308" s="207"/>
      <c r="M308" s="208" t="s">
        <v>1</v>
      </c>
      <c r="N308" s="209" t="s">
        <v>37</v>
      </c>
      <c r="P308" s="181">
        <f>O308*H308</f>
        <v>0</v>
      </c>
      <c r="Q308" s="181">
        <v>0.0003</v>
      </c>
      <c r="R308" s="181">
        <f>Q308*H308</f>
        <v>0.06458399999999999</v>
      </c>
      <c r="S308" s="181">
        <v>0</v>
      </c>
      <c r="T308" s="182">
        <f>S308*H308</f>
        <v>0</v>
      </c>
      <c r="AR308" s="183" t="s">
        <v>335</v>
      </c>
      <c r="AT308" s="183" t="s">
        <v>230</v>
      </c>
      <c r="AU308" s="183" t="s">
        <v>82</v>
      </c>
      <c r="AY308" s="3" t="s">
        <v>113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3" t="s">
        <v>80</v>
      </c>
      <c r="BK308" s="184">
        <f>ROUND(I308*H308,2)</f>
        <v>0</v>
      </c>
      <c r="BL308" s="3" t="s">
        <v>254</v>
      </c>
      <c r="BM308" s="183" t="s">
        <v>563</v>
      </c>
    </row>
    <row r="309" spans="2:51" s="185" customFormat="1" ht="10.2">
      <c r="B309" s="186"/>
      <c r="D309" s="187" t="s">
        <v>132</v>
      </c>
      <c r="F309" s="189" t="s">
        <v>564</v>
      </c>
      <c r="H309" s="190">
        <v>215.28</v>
      </c>
      <c r="I309" s="191"/>
      <c r="L309" s="186"/>
      <c r="M309" s="192"/>
      <c r="T309" s="193"/>
      <c r="AT309" s="188" t="s">
        <v>132</v>
      </c>
      <c r="AU309" s="188" t="s">
        <v>82</v>
      </c>
      <c r="AV309" s="185" t="s">
        <v>82</v>
      </c>
      <c r="AW309" s="185" t="s">
        <v>4</v>
      </c>
      <c r="AX309" s="185" t="s">
        <v>80</v>
      </c>
      <c r="AY309" s="188" t="s">
        <v>113</v>
      </c>
    </row>
    <row r="310" spans="2:65" s="23" customFormat="1" ht="21.75" customHeight="1">
      <c r="B310" s="24"/>
      <c r="C310" s="171" t="s">
        <v>565</v>
      </c>
      <c r="D310" s="171" t="s">
        <v>115</v>
      </c>
      <c r="E310" s="172" t="s">
        <v>566</v>
      </c>
      <c r="F310" s="173" t="s">
        <v>567</v>
      </c>
      <c r="G310" s="174" t="s">
        <v>130</v>
      </c>
      <c r="H310" s="175">
        <v>117.984</v>
      </c>
      <c r="I310" s="176"/>
      <c r="J310" s="177">
        <f>ROUND(I310*H310,2)</f>
        <v>0</v>
      </c>
      <c r="K310" s="178"/>
      <c r="L310" s="24"/>
      <c r="M310" s="179" t="s">
        <v>1</v>
      </c>
      <c r="N310" s="180" t="s">
        <v>37</v>
      </c>
      <c r="P310" s="181">
        <f>O310*H310</f>
        <v>0</v>
      </c>
      <c r="Q310" s="181">
        <v>0.00038</v>
      </c>
      <c r="R310" s="181">
        <f>Q310*H310</f>
        <v>0.04483392</v>
      </c>
      <c r="S310" s="181">
        <v>0</v>
      </c>
      <c r="T310" s="182">
        <f>S310*H310</f>
        <v>0</v>
      </c>
      <c r="AR310" s="183" t="s">
        <v>254</v>
      </c>
      <c r="AT310" s="183" t="s">
        <v>115</v>
      </c>
      <c r="AU310" s="183" t="s">
        <v>82</v>
      </c>
      <c r="AY310" s="3" t="s">
        <v>113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3" t="s">
        <v>80</v>
      </c>
      <c r="BK310" s="184">
        <f>ROUND(I310*H310,2)</f>
        <v>0</v>
      </c>
      <c r="BL310" s="3" t="s">
        <v>254</v>
      </c>
      <c r="BM310" s="183" t="s">
        <v>568</v>
      </c>
    </row>
    <row r="311" spans="2:51" s="185" customFormat="1" ht="10.2">
      <c r="B311" s="186"/>
      <c r="D311" s="187" t="s">
        <v>132</v>
      </c>
      <c r="E311" s="188" t="s">
        <v>1</v>
      </c>
      <c r="F311" s="189" t="s">
        <v>569</v>
      </c>
      <c r="H311" s="190">
        <v>85.476</v>
      </c>
      <c r="I311" s="191"/>
      <c r="L311" s="186"/>
      <c r="M311" s="192"/>
      <c r="T311" s="193"/>
      <c r="AT311" s="188" t="s">
        <v>132</v>
      </c>
      <c r="AU311" s="188" t="s">
        <v>82</v>
      </c>
      <c r="AV311" s="185" t="s">
        <v>82</v>
      </c>
      <c r="AW311" s="185" t="s">
        <v>29</v>
      </c>
      <c r="AX311" s="185" t="s">
        <v>72</v>
      </c>
      <c r="AY311" s="188" t="s">
        <v>113</v>
      </c>
    </row>
    <row r="312" spans="2:51" s="185" customFormat="1" ht="10.2">
      <c r="B312" s="186"/>
      <c r="D312" s="187" t="s">
        <v>132</v>
      </c>
      <c r="E312" s="188" t="s">
        <v>1</v>
      </c>
      <c r="F312" s="189" t="s">
        <v>570</v>
      </c>
      <c r="H312" s="190">
        <v>32.508</v>
      </c>
      <c r="I312" s="191"/>
      <c r="L312" s="186"/>
      <c r="M312" s="192"/>
      <c r="T312" s="193"/>
      <c r="AT312" s="188" t="s">
        <v>132</v>
      </c>
      <c r="AU312" s="188" t="s">
        <v>82</v>
      </c>
      <c r="AV312" s="185" t="s">
        <v>82</v>
      </c>
      <c r="AW312" s="185" t="s">
        <v>29</v>
      </c>
      <c r="AX312" s="185" t="s">
        <v>72</v>
      </c>
      <c r="AY312" s="188" t="s">
        <v>113</v>
      </c>
    </row>
    <row r="313" spans="2:65" s="23" customFormat="1" ht="16.5" customHeight="1">
      <c r="B313" s="24"/>
      <c r="C313" s="199" t="s">
        <v>571</v>
      </c>
      <c r="D313" s="199" t="s">
        <v>230</v>
      </c>
      <c r="E313" s="200" t="s">
        <v>572</v>
      </c>
      <c r="F313" s="201" t="s">
        <v>573</v>
      </c>
      <c r="G313" s="202" t="s">
        <v>130</v>
      </c>
      <c r="H313" s="203">
        <v>135.682</v>
      </c>
      <c r="I313" s="204"/>
      <c r="J313" s="205">
        <f>ROUND(I313*H313,2)</f>
        <v>0</v>
      </c>
      <c r="K313" s="206"/>
      <c r="L313" s="207"/>
      <c r="M313" s="208" t="s">
        <v>1</v>
      </c>
      <c r="N313" s="209" t="s">
        <v>37</v>
      </c>
      <c r="P313" s="181">
        <f>O313*H313</f>
        <v>0</v>
      </c>
      <c r="Q313" s="181">
        <v>0.0054</v>
      </c>
      <c r="R313" s="181">
        <f>Q313*H313</f>
        <v>0.7326828</v>
      </c>
      <c r="S313" s="181">
        <v>0</v>
      </c>
      <c r="T313" s="182">
        <f>S313*H313</f>
        <v>0</v>
      </c>
      <c r="AR313" s="183" t="s">
        <v>335</v>
      </c>
      <c r="AT313" s="183" t="s">
        <v>230</v>
      </c>
      <c r="AU313" s="183" t="s">
        <v>82</v>
      </c>
      <c r="AY313" s="3" t="s">
        <v>113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3" t="s">
        <v>80</v>
      </c>
      <c r="BK313" s="184">
        <f>ROUND(I313*H313,2)</f>
        <v>0</v>
      </c>
      <c r="BL313" s="3" t="s">
        <v>254</v>
      </c>
      <c r="BM313" s="183" t="s">
        <v>574</v>
      </c>
    </row>
    <row r="314" spans="2:51" s="185" customFormat="1" ht="10.2">
      <c r="B314" s="186"/>
      <c r="D314" s="187" t="s">
        <v>132</v>
      </c>
      <c r="F314" s="189" t="s">
        <v>575</v>
      </c>
      <c r="H314" s="190">
        <v>135.682</v>
      </c>
      <c r="I314" s="191"/>
      <c r="L314" s="186"/>
      <c r="M314" s="192"/>
      <c r="T314" s="193"/>
      <c r="AT314" s="188" t="s">
        <v>132</v>
      </c>
      <c r="AU314" s="188" t="s">
        <v>82</v>
      </c>
      <c r="AV314" s="185" t="s">
        <v>82</v>
      </c>
      <c r="AW314" s="185" t="s">
        <v>4</v>
      </c>
      <c r="AX314" s="185" t="s">
        <v>80</v>
      </c>
      <c r="AY314" s="188" t="s">
        <v>113</v>
      </c>
    </row>
    <row r="315" spans="2:65" s="23" customFormat="1" ht="24.15" customHeight="1">
      <c r="B315" s="24"/>
      <c r="C315" s="171" t="s">
        <v>576</v>
      </c>
      <c r="D315" s="171" t="s">
        <v>115</v>
      </c>
      <c r="E315" s="172" t="s">
        <v>577</v>
      </c>
      <c r="F315" s="173" t="s">
        <v>578</v>
      </c>
      <c r="G315" s="174" t="s">
        <v>159</v>
      </c>
      <c r="H315" s="175">
        <v>0.996</v>
      </c>
      <c r="I315" s="176"/>
      <c r="J315" s="177">
        <f>ROUND(I315*H315,2)</f>
        <v>0</v>
      </c>
      <c r="K315" s="178"/>
      <c r="L315" s="24"/>
      <c r="M315" s="179" t="s">
        <v>1</v>
      </c>
      <c r="N315" s="180" t="s">
        <v>37</v>
      </c>
      <c r="P315" s="181">
        <f>O315*H315</f>
        <v>0</v>
      </c>
      <c r="Q315" s="181">
        <v>0</v>
      </c>
      <c r="R315" s="181">
        <f>Q315*H315</f>
        <v>0</v>
      </c>
      <c r="S315" s="181">
        <v>0</v>
      </c>
      <c r="T315" s="182">
        <f>S315*H315</f>
        <v>0</v>
      </c>
      <c r="AR315" s="183" t="s">
        <v>254</v>
      </c>
      <c r="AT315" s="183" t="s">
        <v>115</v>
      </c>
      <c r="AU315" s="183" t="s">
        <v>82</v>
      </c>
      <c r="AY315" s="3" t="s">
        <v>113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3" t="s">
        <v>80</v>
      </c>
      <c r="BK315" s="184">
        <f>ROUND(I315*H315,2)</f>
        <v>0</v>
      </c>
      <c r="BL315" s="3" t="s">
        <v>254</v>
      </c>
      <c r="BM315" s="183" t="s">
        <v>579</v>
      </c>
    </row>
    <row r="316" spans="2:63" s="158" customFormat="1" ht="25.95" customHeight="1">
      <c r="B316" s="159"/>
      <c r="D316" s="160" t="s">
        <v>71</v>
      </c>
      <c r="E316" s="161" t="s">
        <v>580</v>
      </c>
      <c r="F316" s="161" t="s">
        <v>581</v>
      </c>
      <c r="I316" s="162"/>
      <c r="J316" s="163">
        <f>BK316</f>
        <v>0</v>
      </c>
      <c r="L316" s="159"/>
      <c r="M316" s="164"/>
      <c r="P316" s="165">
        <f>SUM(P317:P323)</f>
        <v>0</v>
      </c>
      <c r="R316" s="165">
        <f>SUM(R317:R323)</f>
        <v>0</v>
      </c>
      <c r="T316" s="166">
        <f>SUM(T317:T323)</f>
        <v>0</v>
      </c>
      <c r="AR316" s="160" t="s">
        <v>119</v>
      </c>
      <c r="AT316" s="167" t="s">
        <v>71</v>
      </c>
      <c r="AU316" s="167" t="s">
        <v>72</v>
      </c>
      <c r="AY316" s="160" t="s">
        <v>113</v>
      </c>
      <c r="BK316" s="168">
        <f>SUM(BK317:BK323)</f>
        <v>0</v>
      </c>
    </row>
    <row r="317" spans="2:65" s="23" customFormat="1" ht="16.5" customHeight="1">
      <c r="B317" s="24"/>
      <c r="C317" s="171" t="s">
        <v>582</v>
      </c>
      <c r="D317" s="171" t="s">
        <v>115</v>
      </c>
      <c r="E317" s="172" t="s">
        <v>583</v>
      </c>
      <c r="F317" s="173" t="s">
        <v>584</v>
      </c>
      <c r="G317" s="174" t="s">
        <v>585</v>
      </c>
      <c r="H317" s="175">
        <v>1</v>
      </c>
      <c r="I317" s="176"/>
      <c r="J317" s="177">
        <f aca="true" t="shared" si="0" ref="J317:J323">ROUND(I317*H317,2)</f>
        <v>0</v>
      </c>
      <c r="K317" s="178"/>
      <c r="L317" s="24"/>
      <c r="M317" s="179" t="s">
        <v>1</v>
      </c>
      <c r="N317" s="180" t="s">
        <v>37</v>
      </c>
      <c r="P317" s="181">
        <f>O317*H317</f>
        <v>0</v>
      </c>
      <c r="Q317" s="181">
        <v>0</v>
      </c>
      <c r="R317" s="181">
        <f>Q317*H317</f>
        <v>0</v>
      </c>
      <c r="S317" s="181">
        <v>0</v>
      </c>
      <c r="T317" s="182">
        <f>S317*H317</f>
        <v>0</v>
      </c>
      <c r="AR317" s="183" t="s">
        <v>586</v>
      </c>
      <c r="AT317" s="183" t="s">
        <v>115</v>
      </c>
      <c r="AU317" s="183" t="s">
        <v>80</v>
      </c>
      <c r="AY317" s="3" t="s">
        <v>113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3" t="s">
        <v>80</v>
      </c>
      <c r="BK317" s="184">
        <f>ROUND(I317*H317,2)</f>
        <v>0</v>
      </c>
      <c r="BL317" s="3" t="s">
        <v>586</v>
      </c>
      <c r="BM317" s="183" t="s">
        <v>587</v>
      </c>
    </row>
    <row r="318" spans="2:65" s="23" customFormat="1" ht="21.75" customHeight="1">
      <c r="B318" s="24"/>
      <c r="C318" s="171" t="s">
        <v>588</v>
      </c>
      <c r="D318" s="171" t="s">
        <v>115</v>
      </c>
      <c r="E318" s="172" t="s">
        <v>589</v>
      </c>
      <c r="F318" s="173" t="s">
        <v>590</v>
      </c>
      <c r="G318" s="174" t="s">
        <v>585</v>
      </c>
      <c r="H318" s="175">
        <v>1</v>
      </c>
      <c r="I318" s="176"/>
      <c r="J318" s="177">
        <f t="shared" si="0"/>
        <v>0</v>
      </c>
      <c r="K318" s="178"/>
      <c r="L318" s="24"/>
      <c r="M318" s="179" t="s">
        <v>1</v>
      </c>
      <c r="N318" s="180" t="s">
        <v>37</v>
      </c>
      <c r="P318" s="181">
        <f>O318*H318</f>
        <v>0</v>
      </c>
      <c r="Q318" s="181">
        <v>0</v>
      </c>
      <c r="R318" s="181">
        <f>Q318*H318</f>
        <v>0</v>
      </c>
      <c r="S318" s="181">
        <v>0</v>
      </c>
      <c r="T318" s="182">
        <f>S318*H318</f>
        <v>0</v>
      </c>
      <c r="AR318" s="183" t="s">
        <v>586</v>
      </c>
      <c r="AT318" s="183" t="s">
        <v>115</v>
      </c>
      <c r="AU318" s="183" t="s">
        <v>80</v>
      </c>
      <c r="AY318" s="3" t="s">
        <v>113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3" t="s">
        <v>80</v>
      </c>
      <c r="BK318" s="184">
        <f>ROUND(I318*H318,2)</f>
        <v>0</v>
      </c>
      <c r="BL318" s="3" t="s">
        <v>586</v>
      </c>
      <c r="BM318" s="183" t="s">
        <v>591</v>
      </c>
    </row>
    <row r="319" spans="2:65" s="23" customFormat="1" ht="16.5" customHeight="1">
      <c r="B319" s="24"/>
      <c r="C319" s="171" t="s">
        <v>592</v>
      </c>
      <c r="D319" s="171" t="s">
        <v>115</v>
      </c>
      <c r="E319" s="172" t="s">
        <v>593</v>
      </c>
      <c r="F319" s="173" t="s">
        <v>598</v>
      </c>
      <c r="G319" s="174" t="s">
        <v>585</v>
      </c>
      <c r="H319" s="175">
        <v>1</v>
      </c>
      <c r="I319" s="176"/>
      <c r="J319" s="177">
        <f t="shared" si="0"/>
        <v>0</v>
      </c>
      <c r="K319" s="178"/>
      <c r="L319" s="24"/>
      <c r="M319" s="179" t="s">
        <v>1</v>
      </c>
      <c r="N319" s="180" t="s">
        <v>37</v>
      </c>
      <c r="P319" s="181">
        <f>O319*H319</f>
        <v>0</v>
      </c>
      <c r="Q319" s="181">
        <v>0</v>
      </c>
      <c r="R319" s="181">
        <f>Q319*H319</f>
        <v>0</v>
      </c>
      <c r="S319" s="181">
        <v>0</v>
      </c>
      <c r="T319" s="182">
        <f>S319*H319</f>
        <v>0</v>
      </c>
      <c r="AR319" s="183" t="s">
        <v>586</v>
      </c>
      <c r="AT319" s="183" t="s">
        <v>115</v>
      </c>
      <c r="AU319" s="183" t="s">
        <v>80</v>
      </c>
      <c r="AY319" s="3" t="s">
        <v>113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3" t="s">
        <v>80</v>
      </c>
      <c r="BK319" s="184">
        <f>ROUND(I319*H319,2)</f>
        <v>0</v>
      </c>
      <c r="BL319" s="3" t="s">
        <v>586</v>
      </c>
      <c r="BM319" s="183" t="s">
        <v>599</v>
      </c>
    </row>
    <row r="320" spans="2:65" s="23" customFormat="1" ht="16.5" customHeight="1">
      <c r="B320" s="24"/>
      <c r="C320" s="171" t="s">
        <v>594</v>
      </c>
      <c r="D320" s="171" t="s">
        <v>115</v>
      </c>
      <c r="E320" s="172" t="s">
        <v>595</v>
      </c>
      <c r="F320" s="173" t="s">
        <v>602</v>
      </c>
      <c r="G320" s="174" t="s">
        <v>585</v>
      </c>
      <c r="H320" s="175">
        <v>1</v>
      </c>
      <c r="I320" s="176"/>
      <c r="J320" s="177">
        <f t="shared" si="0"/>
        <v>0</v>
      </c>
      <c r="K320" s="178"/>
      <c r="L320" s="24"/>
      <c r="M320" s="179" t="s">
        <v>1</v>
      </c>
      <c r="N320" s="180" t="s">
        <v>37</v>
      </c>
      <c r="P320" s="181">
        <f>O320*H320</f>
        <v>0</v>
      </c>
      <c r="Q320" s="181">
        <v>0</v>
      </c>
      <c r="R320" s="181">
        <f>Q320*H320</f>
        <v>0</v>
      </c>
      <c r="S320" s="181">
        <v>0</v>
      </c>
      <c r="T320" s="182">
        <f>S320*H320</f>
        <v>0</v>
      </c>
      <c r="AR320" s="183" t="s">
        <v>586</v>
      </c>
      <c r="AT320" s="183" t="s">
        <v>115</v>
      </c>
      <c r="AU320" s="183" t="s">
        <v>80</v>
      </c>
      <c r="AY320" s="3" t="s">
        <v>113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3" t="s">
        <v>80</v>
      </c>
      <c r="BK320" s="184">
        <f>ROUND(I320*H320,2)</f>
        <v>0</v>
      </c>
      <c r="BL320" s="3" t="s">
        <v>586</v>
      </c>
      <c r="BM320" s="183" t="s">
        <v>603</v>
      </c>
    </row>
    <row r="321" spans="2:65" s="23" customFormat="1" ht="16.5" customHeight="1">
      <c r="B321" s="24"/>
      <c r="C321" s="171" t="s">
        <v>596</v>
      </c>
      <c r="D321" s="171" t="s">
        <v>115</v>
      </c>
      <c r="E321" s="172" t="s">
        <v>597</v>
      </c>
      <c r="F321" s="173" t="s">
        <v>606</v>
      </c>
      <c r="G321" s="174" t="s">
        <v>607</v>
      </c>
      <c r="H321" s="175">
        <v>2</v>
      </c>
      <c r="I321" s="176"/>
      <c r="J321" s="177">
        <f t="shared" si="0"/>
        <v>0</v>
      </c>
      <c r="K321" s="178"/>
      <c r="L321" s="24"/>
      <c r="M321" s="179" t="s">
        <v>1</v>
      </c>
      <c r="N321" s="180" t="s">
        <v>37</v>
      </c>
      <c r="P321" s="181">
        <f>O321*H321</f>
        <v>0</v>
      </c>
      <c r="Q321" s="181">
        <v>0</v>
      </c>
      <c r="R321" s="181">
        <f>Q321*H321</f>
        <v>0</v>
      </c>
      <c r="S321" s="181">
        <v>0</v>
      </c>
      <c r="T321" s="182">
        <f>S321*H321</f>
        <v>0</v>
      </c>
      <c r="AR321" s="183" t="s">
        <v>586</v>
      </c>
      <c r="AT321" s="183" t="s">
        <v>115</v>
      </c>
      <c r="AU321" s="183" t="s">
        <v>80</v>
      </c>
      <c r="AY321" s="3" t="s">
        <v>113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3" t="s">
        <v>80</v>
      </c>
      <c r="BK321" s="184">
        <f>ROUND(I321*H321,2)</f>
        <v>0</v>
      </c>
      <c r="BL321" s="3" t="s">
        <v>586</v>
      </c>
      <c r="BM321" s="183" t="s">
        <v>608</v>
      </c>
    </row>
    <row r="322" spans="2:65" s="23" customFormat="1" ht="16.5" customHeight="1">
      <c r="B322" s="24"/>
      <c r="C322" s="171" t="s">
        <v>600</v>
      </c>
      <c r="D322" s="171" t="s">
        <v>115</v>
      </c>
      <c r="E322" s="172" t="s">
        <v>601</v>
      </c>
      <c r="F322" s="173" t="s">
        <v>609</v>
      </c>
      <c r="G322" s="174" t="s">
        <v>585</v>
      </c>
      <c r="H322" s="175">
        <v>1</v>
      </c>
      <c r="I322" s="176"/>
      <c r="J322" s="177">
        <f t="shared" si="0"/>
        <v>0</v>
      </c>
      <c r="K322" s="178"/>
      <c r="L322" s="24"/>
      <c r="M322" s="179" t="s">
        <v>1</v>
      </c>
      <c r="N322" s="180" t="s">
        <v>37</v>
      </c>
      <c r="P322" s="181">
        <f>O322*H322</f>
        <v>0</v>
      </c>
      <c r="Q322" s="181">
        <v>0</v>
      </c>
      <c r="R322" s="181">
        <f>Q322*H322</f>
        <v>0</v>
      </c>
      <c r="S322" s="181">
        <v>0</v>
      </c>
      <c r="T322" s="182">
        <f>S322*H322</f>
        <v>0</v>
      </c>
      <c r="AR322" s="183" t="s">
        <v>586</v>
      </c>
      <c r="AT322" s="183" t="s">
        <v>115</v>
      </c>
      <c r="AU322" s="183" t="s">
        <v>80</v>
      </c>
      <c r="AY322" s="3" t="s">
        <v>113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3" t="s">
        <v>80</v>
      </c>
      <c r="BK322" s="184">
        <f>ROUND(I322*H322,2)</f>
        <v>0</v>
      </c>
      <c r="BL322" s="3" t="s">
        <v>586</v>
      </c>
      <c r="BM322" s="183" t="s">
        <v>610</v>
      </c>
    </row>
    <row r="323" spans="2:65" s="23" customFormat="1" ht="16.5" customHeight="1">
      <c r="B323" s="24"/>
      <c r="C323" s="171" t="s">
        <v>604</v>
      </c>
      <c r="D323" s="171" t="s">
        <v>115</v>
      </c>
      <c r="E323" s="172" t="s">
        <v>605</v>
      </c>
      <c r="F323" s="173" t="s">
        <v>611</v>
      </c>
      <c r="G323" s="174" t="s">
        <v>585</v>
      </c>
      <c r="H323" s="175">
        <v>1</v>
      </c>
      <c r="I323" s="176"/>
      <c r="J323" s="177">
        <f t="shared" si="0"/>
        <v>0</v>
      </c>
      <c r="K323" s="178"/>
      <c r="L323" s="24"/>
      <c r="M323" s="194" t="s">
        <v>1</v>
      </c>
      <c r="N323" s="195" t="s">
        <v>37</v>
      </c>
      <c r="O323" s="19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3" t="s">
        <v>586</v>
      </c>
      <c r="AT323" s="183" t="s">
        <v>115</v>
      </c>
      <c r="AU323" s="183" t="s">
        <v>80</v>
      </c>
      <c r="AY323" s="3" t="s">
        <v>113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3" t="s">
        <v>80</v>
      </c>
      <c r="BK323" s="184">
        <f>ROUND(I323*H323,2)</f>
        <v>0</v>
      </c>
      <c r="BL323" s="3" t="s">
        <v>586</v>
      </c>
      <c r="BM323" s="183" t="s">
        <v>612</v>
      </c>
    </row>
    <row r="324" spans="2:12" s="23" customFormat="1" ht="6.9" customHeight="1"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24"/>
    </row>
  </sheetData>
  <sheetProtection algorithmName="SHA-512" hashValue="lR1p01GS+GHDzu/rFhhQWf6A8iy6XArgw7OSWMu5+Oxf5cF1pXoSaj4AH2xIzXLyg1z7XPTkqDK5wQRCZGKpdg==" saltValue="mTb4vbdXmkEyLHLmWzhzXw==" spinCount="100000" sheet="1" objects="1" scenarios="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Škarda Daniel</dc:creator>
  <cp:keywords/>
  <dc:description/>
  <cp:lastModifiedBy>Škarda Daniel</cp:lastModifiedBy>
  <dcterms:created xsi:type="dcterms:W3CDTF">2022-01-27T13:41:20Z</dcterms:created>
  <dcterms:modified xsi:type="dcterms:W3CDTF">2022-01-27T14:44:24Z</dcterms:modified>
  <cp:category/>
  <cp:version/>
  <cp:contentType/>
  <cp:contentStatus/>
</cp:coreProperties>
</file>