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710" activeTab="1"/>
  </bookViews>
  <sheets>
    <sheet name="Rekapitulace stavby" sheetId="1" r:id="rId1"/>
    <sheet name="SO 01 - Dopravní hřiště" sheetId="2" r:id="rId2"/>
    <sheet name="SO 02 - Typový objekt soc..." sheetId="3" r:id="rId3"/>
    <sheet name="SO 03 - Likvidace dešťový..." sheetId="4" r:id="rId4"/>
    <sheet name="SO 04 - Oplocení hřiště" sheetId="5" r:id="rId5"/>
    <sheet name="SO 07 - Přístupový chodní..." sheetId="6" r:id="rId6"/>
    <sheet name="SO 08 - Osvětlení hřiště,..." sheetId="7" r:id="rId7"/>
    <sheet name="VRN a ON - Vedlejší nákla..." sheetId="8" r:id="rId8"/>
  </sheets>
  <definedNames>
    <definedName name="_xlnm._FilterDatabase" localSheetId="1" hidden="1">'SO 01 - Dopravní hřiště'!$C$120:$K$306</definedName>
    <definedName name="_xlnm._FilterDatabase" localSheetId="2" hidden="1">'SO 02 - Typový objekt soc...'!$C$124:$K$214</definedName>
    <definedName name="_xlnm._FilterDatabase" localSheetId="3" hidden="1">'SO 03 - Likvidace dešťový...'!$C$120:$K$255</definedName>
    <definedName name="_xlnm._FilterDatabase" localSheetId="4" hidden="1">'SO 04 - Oplocení hřiště'!$C$119:$K$157</definedName>
    <definedName name="_xlnm._FilterDatabase" localSheetId="5" hidden="1">'SO 07 - Přístupový chodní...'!$C$120:$K$176</definedName>
    <definedName name="_xlnm._FilterDatabase" localSheetId="6" hidden="1">'SO 08 - Osvětlení hřiště,...'!$C$126:$K$324</definedName>
    <definedName name="_xlnm._FilterDatabase" localSheetId="7" hidden="1">'VRN a ON - Vedlejší nákla...'!$C$116:$K$140</definedName>
    <definedName name="_xlnm.Print_Area" localSheetId="0">'Rekapitulace stavby'!$D$4:$AO$76,'Rekapitulace stavby'!$C$82:$AQ$102</definedName>
    <definedName name="_xlnm.Print_Area" localSheetId="1">'SO 01 - Dopravní hřiště'!$C$4:$J$39,'SO 01 - Dopravní hřiště'!$C$50:$J$76,'SO 01 - Dopravní hřiště'!$C$82:$J$102,'SO 01 - Dopravní hřiště'!$C$108:$K$306</definedName>
    <definedName name="_xlnm.Print_Area" localSheetId="2">'SO 02 - Typový objekt soc...'!$C$4:$J$39,'SO 02 - Typový objekt soc...'!$C$50:$J$76,'SO 02 - Typový objekt soc...'!$C$82:$J$106,'SO 02 - Typový objekt soc...'!$C$112:$K$214</definedName>
    <definedName name="_xlnm.Print_Area" localSheetId="3">'SO 03 - Likvidace dešťový...'!$C$4:$J$39,'SO 03 - Likvidace dešťový...'!$C$50:$J$76,'SO 03 - Likvidace dešťový...'!$C$82:$J$102,'SO 03 - Likvidace dešťový...'!$C$108:$K$255</definedName>
    <definedName name="_xlnm.Print_Area" localSheetId="4">'SO 04 - Oplocení hřiště'!$C$4:$J$39,'SO 04 - Oplocení hřiště'!$C$50:$J$76,'SO 04 - Oplocení hřiště'!$C$82:$J$101,'SO 04 - Oplocení hřiště'!$C$107:$K$157</definedName>
    <definedName name="_xlnm.Print_Area" localSheetId="5">'SO 07 - Přístupový chodní...'!$C$4:$J$39,'SO 07 - Přístupový chodní...'!$C$50:$J$76,'SO 07 - Přístupový chodní...'!$C$82:$J$102,'SO 07 - Přístupový chodní...'!$C$108:$K$176</definedName>
    <definedName name="_xlnm.Print_Area" localSheetId="6">'SO 08 - Osvětlení hřiště,...'!$C$4:$J$39,'SO 08 - Osvětlení hřiště,...'!$C$50:$J$76,'SO 08 - Osvětlení hřiště,...'!$C$82:$J$108,'SO 08 - Osvětlení hřiště,...'!$C$114:$K$324</definedName>
    <definedName name="_xlnm.Print_Area" localSheetId="7">'VRN a ON - Vedlejší nákla...'!$C$4:$J$39,'VRN a ON - Vedlejší nákla...'!$C$50:$J$76,'VRN a ON - Vedlejší nákla...'!$C$82:$J$98,'VRN a ON - Vedlejší nákla...'!$C$104:$K$140</definedName>
    <definedName name="_xlnm.Print_Titles" localSheetId="0">'Rekapitulace stavby'!$92:$92</definedName>
    <definedName name="_xlnm.Print_Titles" localSheetId="1">'SO 01 - Dopravní hřiště'!$120:$120</definedName>
    <definedName name="_xlnm.Print_Titles" localSheetId="2">'SO 02 - Typový objekt soc...'!$124:$124</definedName>
    <definedName name="_xlnm.Print_Titles" localSheetId="3">'SO 03 - Likvidace dešťový...'!$120:$120</definedName>
    <definedName name="_xlnm.Print_Titles" localSheetId="4">'SO 04 - Oplocení hřiště'!$119:$119</definedName>
    <definedName name="_xlnm.Print_Titles" localSheetId="5">'SO 07 - Přístupový chodní...'!$120:$120</definedName>
    <definedName name="_xlnm.Print_Titles" localSheetId="7">'VRN a ON - Vedlejší nákla...'!$116:$116</definedName>
  </definedNames>
  <calcPr calcId="162913"/>
</workbook>
</file>

<file path=xl/sharedStrings.xml><?xml version="1.0" encoding="utf-8"?>
<sst xmlns="http://schemas.openxmlformats.org/spreadsheetml/2006/main" count="8442" uniqueCount="1228">
  <si>
    <t>Export Komplet</t>
  </si>
  <si>
    <t/>
  </si>
  <si>
    <t>2.0</t>
  </si>
  <si>
    <t>ZAMOK</t>
  </si>
  <si>
    <t>False</t>
  </si>
  <si>
    <t>{edfd4ecd-7ec9-451e-8693-9aa67f36cd64}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</si>
  <si>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</si>
  <si>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</si>
  <si>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</si>
  <si>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</si>
  <si>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</si>
  <si>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</si>
  <si>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</si>
  <si>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</si>
  <si>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2021-080301-rev3</t>
  </si>
  <si>
    <t>Stavba:</t>
  </si>
  <si>
    <t>KSO:</t>
  </si>
  <si>
    <t>CC-CZ:</t>
  </si>
  <si>
    <t>Místo:</t>
  </si>
  <si>
    <t>Dačice</t>
  </si>
  <si>
    <t>Datum:</t>
  </si>
  <si>
    <t>DIČ:</t>
  </si>
  <si>
    <t>Vyplň údaj</t>
  </si>
  <si>
    <t>Projektant:</t>
  </si>
  <si>
    <t>True</t>
  </si>
  <si>
    <t>Zpracovatel:</t>
  </si>
  <si>
    <t>KAVRO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</si>
  <si>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</si>
  <si>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</si>
  <si>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</si>
  <si>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</si>
  <si>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</si>
  <si>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</si>
  <si>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</si>
  <si>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</si>
  <si>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</si>
  <si>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</si>
  <si>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</si>
  <si>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</si>
  <si>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</si>
  <si>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</si>
  <si>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</si>
  <si>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</si>
  <si>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</si>
  <si>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</si>
  <si>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</si>
  <si>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</si>
  <si>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</si>
  <si>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</si>
  <si>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</si>
  <si>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</si>
  <si>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</si>
  <si>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</si>
  <si>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</si>
  <si>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</si>
  <si>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</si>
  <si>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</si>
  <si>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</si>
  <si>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</si>
  <si>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</si>
  <si>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</si>
  <si>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</si>
  <si>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</si>
  <si>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</si>
  <si>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</si>
  <si>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</si>
  <si>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</si>
  <si>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</si>
  <si>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</si>
  <si>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</si>
  <si>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Dopravní hřiště</t>
  </si>
  <si>
    <t>STA</t>
  </si>
  <si>
    <t>1</t>
  </si>
  <si>
    <t>{bc940408-7e7b-4b16-aff6-c2d2bcc30d83}</t>
  </si>
  <si>
    <t>2</t>
  </si>
  <si>
    <t xml:space="preserve">Typový objekt soc. zázemí </t>
  </si>
  <si>
    <t>{9daf73f4-3c51-4067-b718-1ac5f00212c8}</t>
  </si>
  <si>
    <t>Likvidace dešťových vod</t>
  </si>
  <si>
    <t>{8d306152-6e0b-4d96-b583-b9f7c3e411e1}</t>
  </si>
  <si>
    <t>Oplocení hřiště</t>
  </si>
  <si>
    <t>{651d7bef-866b-4c62-a6fe-5db2f90cdc90}</t>
  </si>
  <si>
    <t>Přístupový chodník z ulice Antonína Dvořáka</t>
  </si>
  <si>
    <t>{67e9fa63-31ff-4e92-87ad-0eacf1d533e9}</t>
  </si>
  <si>
    <t>Osvětlení hřiště, světelná signalizace</t>
  </si>
  <si>
    <t>{ac6cdbdf-9b01-4e6f-912c-7f876a06e25d}</t>
  </si>
  <si>
    <t>VRN a ON</t>
  </si>
  <si>
    <t>Vedlejší náklady a ostatní náklady</t>
  </si>
  <si>
    <t>{fdd2cdfa-c3c6-4298-86b4-9cfc074eca00}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</si>
  <si>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</si>
  <si>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</si>
  <si>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</si>
  <si>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</si>
  <si>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</si>
  <si>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</si>
  <si>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</si>
  <si>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</si>
  <si>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</si>
  <si>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</si>
  <si>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</si>
  <si>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</si>
  <si>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</si>
  <si>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</si>
  <si>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</si>
  <si>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</si>
  <si>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</si>
  <si>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</si>
  <si>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</si>
  <si>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</si>
  <si>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</si>
  <si>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</si>
  <si>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</si>
  <si>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</si>
  <si>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</si>
  <si>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</si>
  <si>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</si>
  <si>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</si>
  <si>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</si>
  <si>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</si>
  <si>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112101104-R</t>
  </si>
  <si>
    <t>Odstranění stromů včetně pařezu odvozu a likvidace</t>
  </si>
  <si>
    <t>kus</t>
  </si>
  <si>
    <t>Vlastní</t>
  </si>
  <si>
    <t>4</t>
  </si>
  <si>
    <t>-217354968</t>
  </si>
  <si>
    <t>121151103</t>
  </si>
  <si>
    <t>Sejmutí ornice plochy do 100 m2 tl vrstvy do 200 mm strojně</t>
  </si>
  <si>
    <t>m2</t>
  </si>
  <si>
    <t>CS ÚRS 2021 01</t>
  </si>
  <si>
    <t>-338697711</t>
  </si>
  <si>
    <t>VV</t>
  </si>
  <si>
    <t>(558,95+126,6)*1,1</t>
  </si>
  <si>
    <t>108,6*1,1</t>
  </si>
  <si>
    <t>(2,6+1,62+2,83+1,64+2,12+2,14+2,13+2,13)*1,1</t>
  </si>
  <si>
    <t>Plocha za SO02</t>
  </si>
  <si>
    <t>6,265*14,214-(2,4*1,4)</t>
  </si>
  <si>
    <t>Součet</t>
  </si>
  <si>
    <t>3</t>
  </si>
  <si>
    <t>122251104</t>
  </si>
  <si>
    <t>Odkopávky a prokopávky nezapažené v hornině třídy těžitelnosti I, skupiny 3 objem do 500 m3 strojně</t>
  </si>
  <si>
    <t>m3</t>
  </si>
  <si>
    <t>286577666</t>
  </si>
  <si>
    <t>(558,95+126,6)*0,3*1,1</t>
  </si>
  <si>
    <t>108,6*0,4*1,1</t>
  </si>
  <si>
    <t>(2,6+1,62+2,83+1,64+2,12+2,14+2,13+2,13)*0,3*1,1</t>
  </si>
  <si>
    <t>(6,265*14,214-(2,4*1,4))*0,3</t>
  </si>
  <si>
    <t>132251101</t>
  </si>
  <si>
    <t>Hloubení rýh nezapažených  š do 800 mm v hornině třídy těžitelnosti I, skupiny 3 objem do 20 m3 strojně</t>
  </si>
  <si>
    <t>-1617862910</t>
  </si>
  <si>
    <t>659*0,3*0,35</t>
  </si>
  <si>
    <t>5</t>
  </si>
  <si>
    <t>162751117</t>
  </si>
  <si>
    <t>Vodorovné přemístění do 10000 m výkopku/sypaniny z horniny třídy těžitelnosti I, skupiny 1 až 3</t>
  </si>
  <si>
    <t>1108082695</t>
  </si>
  <si>
    <t>305,402+69,195</t>
  </si>
  <si>
    <t>6</t>
  </si>
  <si>
    <t>167151111</t>
  </si>
  <si>
    <t>Nakládání výkopku z hornin třídy těžitelnosti I, skupiny 1 až 3 přes 100 m3</t>
  </si>
  <si>
    <t>115388861</t>
  </si>
  <si>
    <t>7</t>
  </si>
  <si>
    <t>171201221</t>
  </si>
  <si>
    <t>Poplatek za uložení na skládce (skládkovné) zeminy a kamení kód odpadu 17 05 04</t>
  </si>
  <si>
    <t>t</t>
  </si>
  <si>
    <t>-1587856760</t>
  </si>
  <si>
    <t>374,597*1,8</t>
  </si>
  <si>
    <t>8</t>
  </si>
  <si>
    <t>171251201</t>
  </si>
  <si>
    <t>Uložení sypaniny na skládky nebo meziskládky</t>
  </si>
  <si>
    <t>1021698524</t>
  </si>
  <si>
    <t>9</t>
  </si>
  <si>
    <t>181351113</t>
  </si>
  <si>
    <t>Rozprostření ornice tl vrstvy do 200 mm pl přes 500 m2 v rovině nebo ve svahu do 1:5 strojně</t>
  </si>
  <si>
    <t>988778734</t>
  </si>
  <si>
    <t>630,6+110+173+144,5+130+162+68,3+122,6+63,7</t>
  </si>
  <si>
    <t>10</t>
  </si>
  <si>
    <t>M</t>
  </si>
  <si>
    <t>10364101</t>
  </si>
  <si>
    <t>zemina pro terénní úpravy -  ornice</t>
  </si>
  <si>
    <t>-1428852906</t>
  </si>
  <si>
    <t>(1604,7-892,496-128,0-140,0-160,0)*0,2*1,8</t>
  </si>
  <si>
    <t>11</t>
  </si>
  <si>
    <t>181451131</t>
  </si>
  <si>
    <t>Založení parkového trávníku výsevem plochy přes 1000 m2 v rovině a ve svahu do 1:5</t>
  </si>
  <si>
    <t>49996630</t>
  </si>
  <si>
    <t>(630,6+110+173+144,5+130+162+68,3+122,6+63,7)</t>
  </si>
  <si>
    <t>12</t>
  </si>
  <si>
    <t>00572410</t>
  </si>
  <si>
    <t>osivo směs travní parková</t>
  </si>
  <si>
    <t>kg</t>
  </si>
  <si>
    <t>-837378090</t>
  </si>
  <si>
    <t>1604,7*0,05 'Přepočtené koeficientem množství</t>
  </si>
  <si>
    <t>13</t>
  </si>
  <si>
    <t>183403113</t>
  </si>
  <si>
    <t>Obdělání půdy frézováním v rovině a svahu do 1:5</t>
  </si>
  <si>
    <t>-2131899179</t>
  </si>
  <si>
    <t>14</t>
  </si>
  <si>
    <t>184802111</t>
  </si>
  <si>
    <t>Chemické odplevelení před založením kultury nad 20 m2 postřikem na široko v rovině a svahu do 1:5</t>
  </si>
  <si>
    <t>-2076820042</t>
  </si>
  <si>
    <t>1-Rx001</t>
  </si>
  <si>
    <t>Hnojení trávníku</t>
  </si>
  <si>
    <t>1936669893</t>
  </si>
  <si>
    <t>Komunikace pozemní</t>
  </si>
  <si>
    <t>16</t>
  </si>
  <si>
    <t>R</t>
  </si>
  <si>
    <t>500A4011</t>
  </si>
  <si>
    <t>Obrubník chodníkový betonový prefabrikovaný do lože z betonu s boční opěrou</t>
  </si>
  <si>
    <t>m</t>
  </si>
  <si>
    <t>ÚRS RYRO 2021 01</t>
  </si>
  <si>
    <t>990324155</t>
  </si>
  <si>
    <t>659</t>
  </si>
  <si>
    <t>Okolo plochy za SO02</t>
  </si>
  <si>
    <t>40,958</t>
  </si>
  <si>
    <t>17</t>
  </si>
  <si>
    <t>500A9031-R</t>
  </si>
  <si>
    <t>Dopravní značka výstražná (kompletní doávka a montáž včetně kotevního materiálu objímek apod., bez sloupku k ukotvení)</t>
  </si>
  <si>
    <t>-898647491</t>
  </si>
  <si>
    <t>P</t>
  </si>
  <si>
    <t>Poznámka k položce:
 - standartní pozinkovaný plech + retroreflexní fólie třídy RA1</t>
  </si>
  <si>
    <t>P2 - hlavní silnice</t>
  </si>
  <si>
    <t>P4 - dej přednost v jízdě</t>
  </si>
  <si>
    <t>A3 - křižovatka</t>
  </si>
  <si>
    <t>A01 a,b - zatážka</t>
  </si>
  <si>
    <t>1+1</t>
  </si>
  <si>
    <t>P3 - konec hlavní silnice</t>
  </si>
  <si>
    <t>A11 - přechod</t>
  </si>
  <si>
    <t>A30 - přejezd</t>
  </si>
  <si>
    <t>18</t>
  </si>
  <si>
    <t>500A9032-R</t>
  </si>
  <si>
    <t>Dopravní značka kruhová  (kompletní doávka a montáž, bez sloupku k ukotvení)</t>
  </si>
  <si>
    <t>-164409298</t>
  </si>
  <si>
    <t>C1 - kruhový pbjezd</t>
  </si>
  <si>
    <t>B2 - zákaz vjezdu do jednosměrky</t>
  </si>
  <si>
    <t>B24a+b-zákaz odbočení</t>
  </si>
  <si>
    <t>2+1</t>
  </si>
  <si>
    <t>B21+b-předjíždění</t>
  </si>
  <si>
    <t>B28 - zákaz zastavení</t>
  </si>
  <si>
    <t>19</t>
  </si>
  <si>
    <t>500A9033-R</t>
  </si>
  <si>
    <t>Dopravní značka STOP šestihranná  (kompletní doávka a montáž, bez sloupku k ukotvení)</t>
  </si>
  <si>
    <t>-1966921730</t>
  </si>
  <si>
    <t xml:space="preserve"> P6</t>
  </si>
  <si>
    <t>20</t>
  </si>
  <si>
    <t>500A9041-R</t>
  </si>
  <si>
    <t>Dopravní značka ostatní  (kompletní doávka a montáž, bez sloupku k ukotvení)</t>
  </si>
  <si>
    <t>2024369108</t>
  </si>
  <si>
    <t>IP6 - přechod pro chodce</t>
  </si>
  <si>
    <t>IP4b - jednosměrka</t>
  </si>
  <si>
    <t>E2b - doplňková značka křižovatky</t>
  </si>
  <si>
    <t>4+6+5</t>
  </si>
  <si>
    <t>IP19b - značení pruhů</t>
  </si>
  <si>
    <t>IP11a - parkoviště</t>
  </si>
  <si>
    <t>A31a+b+c- Návěstní deska</t>
  </si>
  <si>
    <t>2+2+2</t>
  </si>
  <si>
    <t>E8a+b - Začátek a konec úseku</t>
  </si>
  <si>
    <t>E7b - Směrová šipka pro odbočení</t>
  </si>
  <si>
    <t>A32a- výstraha přejezd</t>
  </si>
  <si>
    <t>500-Rx001</t>
  </si>
  <si>
    <t>Kompletní D+M sloupků s víčkem a patkou k dopravním značkám včetně základu vyhloubení jamky pro základ</t>
  </si>
  <si>
    <t>1744616399</t>
  </si>
  <si>
    <t xml:space="preserve">Poznámka k položce:
Dopravní značení bude dodáno jako kompletní dodávka, včetně 
sloupků, základových patek a dalších souvisejících pomocných konstrukcí.
 - sloupek ocelový žárově zinkovaný Ø60mm, dl. 2,5m
- Al kotevní patka typová s prefabrikovaným betonovým základem
</t>
  </si>
  <si>
    <t>35+12+1+48</t>
  </si>
  <si>
    <t>22</t>
  </si>
  <si>
    <t>564710011</t>
  </si>
  <si>
    <t>Podklad z kameniva hrubého drceného vel. 8-16 mm tl 50 mm</t>
  </si>
  <si>
    <t>1024271753</t>
  </si>
  <si>
    <t>A</t>
  </si>
  <si>
    <t>108,6</t>
  </si>
  <si>
    <t>23</t>
  </si>
  <si>
    <t>564750011</t>
  </si>
  <si>
    <t>Podklad z kameniva hrubého drceného vel. 8-16 mm tl 150 mm</t>
  </si>
  <si>
    <t>1583100838</t>
  </si>
  <si>
    <t>2,6+1,62+2,83+1,64+2,12+2,14+2,13+2,13</t>
  </si>
  <si>
    <t>24</t>
  </si>
  <si>
    <t>564760111</t>
  </si>
  <si>
    <t>Podklad z kameniva hrubého drceného vel. 16-32 mm tl 200 mm</t>
  </si>
  <si>
    <t>-699038070</t>
  </si>
  <si>
    <t>25</t>
  </si>
  <si>
    <t>564761111</t>
  </si>
  <si>
    <t>Podklad z kameniva hrubého drceného vel. 32-63 mm tl 200 mm</t>
  </si>
  <si>
    <t>948585252</t>
  </si>
  <si>
    <t>Skladba F</t>
  </si>
  <si>
    <t>14,214*6,265-(2,4*1,4)</t>
  </si>
  <si>
    <t>26</t>
  </si>
  <si>
    <t>564851111</t>
  </si>
  <si>
    <t>Podklad ze štěrkodrtě ŠD tl 150 mm</t>
  </si>
  <si>
    <t>-1078895458</t>
  </si>
  <si>
    <t>štěrkodrť ŠD   0/63 TL. 150 MM Edef=50 MPa</t>
  </si>
  <si>
    <t>C</t>
  </si>
  <si>
    <t>558,95</t>
  </si>
  <si>
    <t>B</t>
  </si>
  <si>
    <t>126,6</t>
  </si>
  <si>
    <t>27</t>
  </si>
  <si>
    <t>564931512-R</t>
  </si>
  <si>
    <t>Kryt z R-materiálu tl 100 mm</t>
  </si>
  <si>
    <t>634490813</t>
  </si>
  <si>
    <t>Lomová prosívka zavibrovaná do kameniva</t>
  </si>
  <si>
    <t>28</t>
  </si>
  <si>
    <t>58337-Rx001</t>
  </si>
  <si>
    <t>lomová  prosívka</t>
  </si>
  <si>
    <t>1602713202</t>
  </si>
  <si>
    <t>85,691*0,1*2,2</t>
  </si>
  <si>
    <t>29</t>
  </si>
  <si>
    <t>565135101-R01</t>
  </si>
  <si>
    <t>Asfaltový beton vrstva podkladní ACP 16+ (obalované kamenivo OKS) tl 50 mm š do 1,5 m</t>
  </si>
  <si>
    <t>-1503277980</t>
  </si>
  <si>
    <t>asfaltový beton pro podkladní vrstvu ACP 16+, 40/60 TL. 50 MM</t>
  </si>
  <si>
    <t>30</t>
  </si>
  <si>
    <t>573211107</t>
  </si>
  <si>
    <t>Postřik živičný spojovací z asfaltu v množství 0,30 kg/m2</t>
  </si>
  <si>
    <t>-1677401098</t>
  </si>
  <si>
    <t xml:space="preserve">spojovací postřik 0,3kg/m2 - asfalt ASS50/70 + asfalt silniční ARR-RF 50A </t>
  </si>
  <si>
    <t>31</t>
  </si>
  <si>
    <t>577133111</t>
  </si>
  <si>
    <t>Asfaltový beton vrstva obrusná ACO 8 (ABJ) tl 40 mm š do 3 m z nemodifikovaného asfaltu</t>
  </si>
  <si>
    <t>955109417</t>
  </si>
  <si>
    <t>asfaltobeton ACO 8 CH 40 mm</t>
  </si>
  <si>
    <t>32</t>
  </si>
  <si>
    <t>596211110</t>
  </si>
  <si>
    <t>Kladení zámkové dlažby komunikací pro pěší tl 60 mm skupiny A pl do 50 m2</t>
  </si>
  <si>
    <t>326621273</t>
  </si>
  <si>
    <t xml:space="preserve">Poznámka k položce:
včteně lože
</t>
  </si>
  <si>
    <t>33</t>
  </si>
  <si>
    <t>59245278</t>
  </si>
  <si>
    <t>dlažba zámková tvaru vlny 225x112x60mm barevná</t>
  </si>
  <si>
    <t>-1590702518</t>
  </si>
  <si>
    <t>(0,52+0,55+0,53+0,54+0,82+0,36+0,7+0,4)</t>
  </si>
  <si>
    <t>4,42*1,05 'Přepočtené koeficientem množství</t>
  </si>
  <si>
    <t>34</t>
  </si>
  <si>
    <t>59245222-R001</t>
  </si>
  <si>
    <t>dlažba zámková tvaru pro nevidomé</t>
  </si>
  <si>
    <t>56646847</t>
  </si>
  <si>
    <t>17,2-4,42</t>
  </si>
  <si>
    <t>12,78*1,05 'Přepočtené koeficientem množství</t>
  </si>
  <si>
    <t>35</t>
  </si>
  <si>
    <t>596211115</t>
  </si>
  <si>
    <t>Příplatek za kombinaci více než dvou barev u kladení betonových dlažeb pro pěší tl 60 mm skupiny A</t>
  </si>
  <si>
    <t>1012867354</t>
  </si>
  <si>
    <t>36</t>
  </si>
  <si>
    <t>596212212</t>
  </si>
  <si>
    <t>Kladení zámkové dlažby pozemních komunikací tl 80 mm skupiny A pl do 300 m2</t>
  </si>
  <si>
    <t>1791612720</t>
  </si>
  <si>
    <t>37</t>
  </si>
  <si>
    <t>59245275</t>
  </si>
  <si>
    <t>dlažba zámková tvaru vlny 225x112x80mm barevná</t>
  </si>
  <si>
    <t>939710598</t>
  </si>
  <si>
    <t>108,56*1,02 'Přepočtené koeficientem množství</t>
  </si>
  <si>
    <t>38</t>
  </si>
  <si>
    <t>5-Rx001</t>
  </si>
  <si>
    <t>Vodorovná dopravní značení</t>
  </si>
  <si>
    <t>kpl</t>
  </si>
  <si>
    <t>-1519667479</t>
  </si>
  <si>
    <t xml:space="preserve">Poznámka k položce:
- akrylátová barva určená pro VDZ, barva bílá </t>
  </si>
  <si>
    <t>39</t>
  </si>
  <si>
    <t>5-Rx002</t>
  </si>
  <si>
    <t>Přejezd železniční</t>
  </si>
  <si>
    <t>-890866973</t>
  </si>
  <si>
    <t>Ostatní konstrukce a práce, bourání</t>
  </si>
  <si>
    <t>40</t>
  </si>
  <si>
    <t>935111211</t>
  </si>
  <si>
    <t>Osazení příkopového žlabu do štěrkopísku tl 100 mm z betonových tvárnic š 800 mm</t>
  </si>
  <si>
    <t>-500015540</t>
  </si>
  <si>
    <t>41</t>
  </si>
  <si>
    <t>59227016-R001</t>
  </si>
  <si>
    <t>žlabovka příkopová betonová 155x295,5x665</t>
  </si>
  <si>
    <t>-1257871320</t>
  </si>
  <si>
    <t>76,8*1,1 'Přepočtené koeficientem množství</t>
  </si>
  <si>
    <t>42</t>
  </si>
  <si>
    <t>99999-Rx001</t>
  </si>
  <si>
    <t>675523457</t>
  </si>
  <si>
    <t>43</t>
  </si>
  <si>
    <t>99999-Rx002</t>
  </si>
  <si>
    <t>1668945482</t>
  </si>
  <si>
    <t>44</t>
  </si>
  <si>
    <t>99999-Rx003</t>
  </si>
  <si>
    <t>-1040112267</t>
  </si>
  <si>
    <t>998</t>
  </si>
  <si>
    <t>Přesun hmot</t>
  </si>
  <si>
    <t>45</t>
  </si>
  <si>
    <t>998223011</t>
  </si>
  <si>
    <t>Přesun hmot pro pozemní komunikace s krytem dlážděným</t>
  </si>
  <si>
    <t>1181134626</t>
  </si>
  <si>
    <t xml:space="preserve">    2 - Zakládání</t>
  </si>
  <si>
    <t>PSV - Práce a dodávky PSV</t>
  </si>
  <si>
    <t xml:space="preserve">    721 - Zdravotechnika - vnitřní kanalizace</t>
  </si>
  <si>
    <t xml:space="preserve">    722 - Zdravotechnika - vnitřní vodovod</t>
  </si>
  <si>
    <t>121151113</t>
  </si>
  <si>
    <t>Sejmutí ornice plochy do 500 m2 tl vrstvy do 200 mm strojně</t>
  </si>
  <si>
    <t>293359806</t>
  </si>
  <si>
    <t>2,4*1,4</t>
  </si>
  <si>
    <t>122251102</t>
  </si>
  <si>
    <t>Odkopávky a prokopávky nezapažené v hornině třídy těžitelnosti I, skupiny 3 objem do 50 m3 strojně</t>
  </si>
  <si>
    <t>-777847424</t>
  </si>
  <si>
    <t>2,4*1,4*0,3</t>
  </si>
  <si>
    <t>411468627</t>
  </si>
  <si>
    <t>(2,4*2+0,8*2)*0,7*0,3*1,1</t>
  </si>
  <si>
    <t>kanalizace vodovod</t>
  </si>
  <si>
    <t>(14+24,295)*0,8*1,5</t>
  </si>
  <si>
    <t>1746741768</t>
  </si>
  <si>
    <t>0,504+1,008+47,432</t>
  </si>
  <si>
    <t>162751119</t>
  </si>
  <si>
    <t>Příplatek k vodorovnému přemístění výkopku/sypaniny z horniny třídy těžitelnosti I, skupiny 1 až 3 ZKD 1000 m přes 10000 m</t>
  </si>
  <si>
    <t>-1043877502</t>
  </si>
  <si>
    <t>Poznámka k položce:
Odvoz zeminy je uvažován na skládku Jindřichův Hradec vzdálenou 38 km. Nutno prověřit odborným zhotovitelem před podáním cenové nabídky a skutečnost zohlednit v jednotkové ceně.</t>
  </si>
  <si>
    <t>48,944*28</t>
  </si>
  <si>
    <t>167151101</t>
  </si>
  <si>
    <t>Nakládání výkopku z hornin třídy těžitelnosti I, skupiny 1 až 3 do 100 m3</t>
  </si>
  <si>
    <t>-177652665</t>
  </si>
  <si>
    <t>1375538036</t>
  </si>
  <si>
    <t>(48,944-13,358)*1,8</t>
  </si>
  <si>
    <t>1170082823</t>
  </si>
  <si>
    <t>174251101</t>
  </si>
  <si>
    <t>Zásyp jam, šachet rýh nebo kolem objektů sypaninou bez zhutnění</t>
  </si>
  <si>
    <t>622652200</t>
  </si>
  <si>
    <t>Pískový podsyp</t>
  </si>
  <si>
    <t>kanalizace + voda</t>
  </si>
  <si>
    <t>-(14+24,295)*0,8*0,3</t>
  </si>
  <si>
    <t>175111101</t>
  </si>
  <si>
    <t>Obsypání potrubí ručně sypaninou bez prohození, uloženou do 3 m</t>
  </si>
  <si>
    <t>-1354205242</t>
  </si>
  <si>
    <t>(14+24,295)*0,8*0,3</t>
  </si>
  <si>
    <t>58341341</t>
  </si>
  <si>
    <t>kamenivo drcené drobné frakce 0/4</t>
  </si>
  <si>
    <t>1917723461</t>
  </si>
  <si>
    <t>1,63860614028168*2 'Přepočtené koeficientem množství</t>
  </si>
  <si>
    <t>Zakládání</t>
  </si>
  <si>
    <t>271572211</t>
  </si>
  <si>
    <t>Podsyp pod základové konstrukce se zhutněním z netříděného štěrkopísku</t>
  </si>
  <si>
    <t>CS ÚRS 2021 02</t>
  </si>
  <si>
    <t>-928980739</t>
  </si>
  <si>
    <t>PB</t>
  </si>
  <si>
    <t>1,4*2,4*0,1</t>
  </si>
  <si>
    <t>273321411</t>
  </si>
  <si>
    <t>Základové desky ze ŽB bez zvýšených nároků na prostředí tř. C 20/25</t>
  </si>
  <si>
    <t>2128162187</t>
  </si>
  <si>
    <t>273351121</t>
  </si>
  <si>
    <t>Zřízení bednění základových desek</t>
  </si>
  <si>
    <t>980748926</t>
  </si>
  <si>
    <t>(1,4*2+2,4*2)*0,1</t>
  </si>
  <si>
    <t>273351122</t>
  </si>
  <si>
    <t>Odstranění bednění základových desek</t>
  </si>
  <si>
    <t>-1176546861</t>
  </si>
  <si>
    <t>273362021</t>
  </si>
  <si>
    <t>Výztuž základových desek svařovanými sítěmi Kari</t>
  </si>
  <si>
    <t>751610299</t>
  </si>
  <si>
    <t>KARI 6/100/100</t>
  </si>
  <si>
    <t>1,4*2,4*4,44*1,15/1000</t>
  </si>
  <si>
    <t>274313711</t>
  </si>
  <si>
    <t>Základové pásy z betonu tř. C 20/25</t>
  </si>
  <si>
    <t>-415273297</t>
  </si>
  <si>
    <t>(2,4*2+0,8*2)*0,7*0,3</t>
  </si>
  <si>
    <t>5-Rx003</t>
  </si>
  <si>
    <t>Lavička betonová s dřevěným opěradlem a sedátkem včetně založení</t>
  </si>
  <si>
    <t>-1705005163</t>
  </si>
  <si>
    <t>5-Rx004</t>
  </si>
  <si>
    <t>Odpadkový koš plastový na sloupku včetně založení</t>
  </si>
  <si>
    <t>965805066</t>
  </si>
  <si>
    <t>5-Rx005</t>
  </si>
  <si>
    <t>Stojan na kole včetně založení</t>
  </si>
  <si>
    <t>161799475</t>
  </si>
  <si>
    <t>9-Rx1009</t>
  </si>
  <si>
    <t>D+M typový objekt sociálního zázemí</t>
  </si>
  <si>
    <t>330530843</t>
  </si>
  <si>
    <t>Poznámka k položce:
Vnější rozměry: 2400 x 1400 x 2540 mm
Vnitřní výška: 2200 mm
Izolace: minerální vata 60 / 45PU / 160 mm
Rám: ocelová svařovaná konstrukce
Opláštění: lakovaný Zn plech 0,60 mm
Střecha: falcovaný Zn plech 0,63 mm 
              parozábrana, izolace
Stěna: lakovaný pozinkovaný ocelový plech 0,50 mm 
           barva: bílá, izolace
Podlaha: DTD 20 mm, hliníkový rýhovaný plech 
               izolace
Vybavení: vchodové dveře 875 x 2125 mm 
                 WC, pisoar, umyvadla, baterie 
                 větrací mřížky, zrcadla
                 vnitřní příčky
                 napojení voda / odpad
Elektroinstalace: standard / ČSN - 400V / 32A / 5-pol 
                           CEE zásuvky zapuštěné v rámu Barevné provedení: RAL7035 / sv.šedá</t>
  </si>
  <si>
    <t>998011001</t>
  </si>
  <si>
    <t>Přesun hmot pro budovy zděné v do 6 m</t>
  </si>
  <si>
    <t>1961683763</t>
  </si>
  <si>
    <t>PSV</t>
  </si>
  <si>
    <t>Práce a dodávky PSV</t>
  </si>
  <si>
    <t>721</t>
  </si>
  <si>
    <t>Zdravotechnika - vnitřní kanalizace</t>
  </si>
  <si>
    <t>721173403</t>
  </si>
  <si>
    <t>Potrubí kanalizační z PVC SN 4 svodné DN 160</t>
  </si>
  <si>
    <t>-961502729</t>
  </si>
  <si>
    <t>13+1,0</t>
  </si>
  <si>
    <t>721290112</t>
  </si>
  <si>
    <t>Zkouška těsnosti potrubí kanalizace vodou do DN 200</t>
  </si>
  <si>
    <t>1832879203</t>
  </si>
  <si>
    <t>721-Rx001</t>
  </si>
  <si>
    <t>Osatní práce, přípomoce, drobný materiál, navrtávky apod.</t>
  </si>
  <si>
    <t>-1292467320</t>
  </si>
  <si>
    <t>998721201</t>
  </si>
  <si>
    <t>Přesun hmot procentní pro vnitřní kanalizace v objektech v do 6 m</t>
  </si>
  <si>
    <t>%</t>
  </si>
  <si>
    <t>-756453345</t>
  </si>
  <si>
    <t>722</t>
  </si>
  <si>
    <t>Zdravotechnika - vnitřní vodovod</t>
  </si>
  <si>
    <t>722174023</t>
  </si>
  <si>
    <t>Potrubí vodovodní plastové PPR svar polyfúze PN 20 D 25x4,2 mm</t>
  </si>
  <si>
    <t>555982613</t>
  </si>
  <si>
    <t>Přípojka</t>
  </si>
  <si>
    <t>21,02+2,73+0,545</t>
  </si>
  <si>
    <t>722181242</t>
  </si>
  <si>
    <t>Ochrana vodovodního potrubí přilepenými termoizolačními trubicemi z PE tl do 20 mm DN do 45 mm</t>
  </si>
  <si>
    <t>1726565629</t>
  </si>
  <si>
    <t>893811152</t>
  </si>
  <si>
    <t>Osazení vodoměrné šachty kruhové z PP samonosné pro běžné zatížení D do 1,0 m hl přes 1,2 do 1,5 m</t>
  </si>
  <si>
    <t>-423187185</t>
  </si>
  <si>
    <t>893811252</t>
  </si>
  <si>
    <t>Osazení vodoměrné šachty kruhové z PP obetonované pro statické zatížení D do 1,0 m hl přes 1,2 do 1,5 m</t>
  </si>
  <si>
    <t>1350370671</t>
  </si>
  <si>
    <t>56230562</t>
  </si>
  <si>
    <t>šachta vodoměrná kruhová k obetonování včetně výztuhy 1,0/1,5 m</t>
  </si>
  <si>
    <t>1662001385</t>
  </si>
  <si>
    <t>722-Rx10001</t>
  </si>
  <si>
    <t>D+M vodoměrná sestvava (kulový kohout, filtr, vodoměr, kulový kohout, vypouštěcí ventil, zpětná klapka)</t>
  </si>
  <si>
    <t>-983758227</t>
  </si>
  <si>
    <t>722224154-R</t>
  </si>
  <si>
    <t>Kulový kohout zahradní připojení na hadici</t>
  </si>
  <si>
    <t>2095039003</t>
  </si>
  <si>
    <t>722290215</t>
  </si>
  <si>
    <t>Zkouška těsnosti vodovodního potrubí hrdlového nebo přírubového do DN 100</t>
  </si>
  <si>
    <t>1840993033</t>
  </si>
  <si>
    <t>722290234</t>
  </si>
  <si>
    <t>Proplach a dezinfekce vodovodního potrubí do DN 80</t>
  </si>
  <si>
    <t>1350744675</t>
  </si>
  <si>
    <t>722-Rx002</t>
  </si>
  <si>
    <t>163456085</t>
  </si>
  <si>
    <t>998722201</t>
  </si>
  <si>
    <t>Přesun hmot procentní pro vnitřní vodovod v objektech v do 6 m</t>
  </si>
  <si>
    <t>-423156410</t>
  </si>
  <si>
    <t xml:space="preserve">    8 - Trubní vedení</t>
  </si>
  <si>
    <t>131251203</t>
  </si>
  <si>
    <t>Hloubení jam zapažených v hornině třídy těžitelnosti I, skupiny 3 objem do 100 m3 strojně</t>
  </si>
  <si>
    <t>1380853962</t>
  </si>
  <si>
    <t>Vsak</t>
  </si>
  <si>
    <t>5*5*3*1,2</t>
  </si>
  <si>
    <t>Šachty</t>
  </si>
  <si>
    <t>1,5*1,5*2,5+1,5*1,5*3,5</t>
  </si>
  <si>
    <t>132254104</t>
  </si>
  <si>
    <t>Hloubení rýh zapažených š do 800 mm v hornině třídy těžitelnosti I, skupiny 3 objem přes 100 m3 strojně</t>
  </si>
  <si>
    <t>2132165327</t>
  </si>
  <si>
    <t>Větev A</t>
  </si>
  <si>
    <t>28,51*0,8*2,7</t>
  </si>
  <si>
    <t>10,88*0,8*2,1</t>
  </si>
  <si>
    <t>4,18*0,8*1,4</t>
  </si>
  <si>
    <t>Mezisoučet</t>
  </si>
  <si>
    <t>Větev B</t>
  </si>
  <si>
    <t>33,46*0,8*1,7</t>
  </si>
  <si>
    <t>0,28*0,8*0,78</t>
  </si>
  <si>
    <t>6,05*0,8*1,2</t>
  </si>
  <si>
    <t>Větev C</t>
  </si>
  <si>
    <t>5,54*0,8*1,2</t>
  </si>
  <si>
    <t>Drenáž</t>
  </si>
  <si>
    <t>(32,5+45,3+11,75+9,2+13,3+1,6+4,0+10,5+0,7+11,7+5,9+26)*1,5*0,8</t>
  </si>
  <si>
    <t>(6,9+14,8+28,4+39+4,0*2+1,2+3,1+0,5)*1,5*0,8</t>
  </si>
  <si>
    <t>151101102</t>
  </si>
  <si>
    <t>Zřízení příložného pažení a rozepření stěn rýh hl do 4 m</t>
  </si>
  <si>
    <t>738868800</t>
  </si>
  <si>
    <t>28,51*2,7*2</t>
  </si>
  <si>
    <t>10,88*2,1*2</t>
  </si>
  <si>
    <t>4,18*1,4*2</t>
  </si>
  <si>
    <t>33,46*1,7*2</t>
  </si>
  <si>
    <t>0,28*0,78*2</t>
  </si>
  <si>
    <t>6,05*1,2*2</t>
  </si>
  <si>
    <t>5,54*1,2*2</t>
  </si>
  <si>
    <t>(32,5+45,3+11,75+9,2+13,3+1,6+4,0+10,5+0,7+11,7+5,9+26)*1,5*2</t>
  </si>
  <si>
    <t>(6,9+14,8+28,4+39+4,0*2+1,2+3,1+0,5)*1,5*2</t>
  </si>
  <si>
    <t>151101112</t>
  </si>
  <si>
    <t>Odstranění příložného pažení a rozepření stěn rýh hl do 4 m</t>
  </si>
  <si>
    <t>-710378630</t>
  </si>
  <si>
    <t>151101201</t>
  </si>
  <si>
    <t>Zřízení příložného pažení stěn výkopu hl do 4 m</t>
  </si>
  <si>
    <t>238681509</t>
  </si>
  <si>
    <t>5,0*4*3,0</t>
  </si>
  <si>
    <t>151101211</t>
  </si>
  <si>
    <t>Odstranění příložného pažení stěn hl do 4 m</t>
  </si>
  <si>
    <t>-733734967</t>
  </si>
  <si>
    <t>-1770245435</t>
  </si>
  <si>
    <t>50+114,099</t>
  </si>
  <si>
    <t>2066300163</t>
  </si>
  <si>
    <t>164,099*28</t>
  </si>
  <si>
    <t>-2044641279</t>
  </si>
  <si>
    <t>379772341</t>
  </si>
  <si>
    <t>164,099*1,8</t>
  </si>
  <si>
    <t>-1763254234</t>
  </si>
  <si>
    <t>-1033548299</t>
  </si>
  <si>
    <t>Vsak 32/63</t>
  </si>
  <si>
    <t>5,0*2,0*5,0</t>
  </si>
  <si>
    <t>Zbývající zásypy</t>
  </si>
  <si>
    <t>103,5+470,569-164,099</t>
  </si>
  <si>
    <t>58343959</t>
  </si>
  <si>
    <t>kamenivo drcené hrubé frakce 32/63</t>
  </si>
  <si>
    <t>1714836650</t>
  </si>
  <si>
    <t>50,000*1,8</t>
  </si>
  <si>
    <t>1401824996</t>
  </si>
  <si>
    <t>drenážní potrubí</t>
  </si>
  <si>
    <t>(172,45+101,9)*0,07*0,8</t>
  </si>
  <si>
    <t>kanalizace</t>
  </si>
  <si>
    <t>(0,28+49,23+39,39)*0,07*0,8</t>
  </si>
  <si>
    <t>Štěrkodrť 8/16</t>
  </si>
  <si>
    <t>(172,45+101,9)*0,35*0,8</t>
  </si>
  <si>
    <t>kanalizace pod komunikací</t>
  </si>
  <si>
    <t>(11,49+7,3+6,4+3,0+3,3+3,8)*0,6*0,8</t>
  </si>
  <si>
    <t>534780968</t>
  </si>
  <si>
    <t>20,342*2 'Přepočtené koeficientem množství</t>
  </si>
  <si>
    <t>58343872</t>
  </si>
  <si>
    <t>kamenivo drcené hrubé frakce 8/16</t>
  </si>
  <si>
    <t>-100786107</t>
  </si>
  <si>
    <t>93,757*2 'Přepočtené koeficientem množství</t>
  </si>
  <si>
    <t>211971121</t>
  </si>
  <si>
    <t>Zřízení opláštění žeber nebo trativodů geotextilií v rýze nebo zářezu sklonu přes 1:2 š do 2,5 m</t>
  </si>
  <si>
    <t>963902049</t>
  </si>
  <si>
    <t>Trativody</t>
  </si>
  <si>
    <t>(32,5+45,3+11,75+9,2+13,3+1,6+4,0+10,5+0,7+11,7+5,9+26)*3,14*0,1</t>
  </si>
  <si>
    <t>(6,9+14,8+28,4+39+4,0*2+1,2+3,1+0,5)*3,14*0,15</t>
  </si>
  <si>
    <t>69311081</t>
  </si>
  <si>
    <t>geotextilie netkaná separační, ochranná, filtrační, drenážní PES 300g/m2</t>
  </si>
  <si>
    <t>1328853815</t>
  </si>
  <si>
    <t>102,144*1,2 'Přepočtené koeficientem množství</t>
  </si>
  <si>
    <t>211971122-R</t>
  </si>
  <si>
    <t>Zřízení opláštění vsaků geotextilií v rýze nebo zářezu přes 1:2 š přes 2,5 m</t>
  </si>
  <si>
    <t>-752141308</t>
  </si>
  <si>
    <t>5*2*4+5*5*2</t>
  </si>
  <si>
    <t>Rýha drenáže</t>
  </si>
  <si>
    <t>(172,45+101,9)*(0,8*2+0,35*2)</t>
  </si>
  <si>
    <t>-1790567772</t>
  </si>
  <si>
    <t>721,005*1,2 'Přepočtené koeficientem množství</t>
  </si>
  <si>
    <t>212755214</t>
  </si>
  <si>
    <t>Trativody z drenážních trubek plastových flexibilních D 100 mm bez lože</t>
  </si>
  <si>
    <t>71314000</t>
  </si>
  <si>
    <t>32,5+45,3+11,75+9,2+13,3+1,6+4,0+10,5+0,7+11,7+5,9+26</t>
  </si>
  <si>
    <t>212755216</t>
  </si>
  <si>
    <t>Trativody z drenážních trubek plastových flexibilních D 150 mm bez lože</t>
  </si>
  <si>
    <t>1312011919</t>
  </si>
  <si>
    <t>6,9+14,8+28,4+39+4,0*2+1,2+3,1+0,5</t>
  </si>
  <si>
    <t>Změna SO02</t>
  </si>
  <si>
    <t>-7,1</t>
  </si>
  <si>
    <t>Trubní vedení</t>
  </si>
  <si>
    <t>800A2302</t>
  </si>
  <si>
    <t>Kanalizační revizní šachta skružená z prefa dílců hloubky do 3 m (kompletní dodávka a montáž včetně poklopu a podbetonování)</t>
  </si>
  <si>
    <t>-963995910</t>
  </si>
  <si>
    <t>871265231</t>
  </si>
  <si>
    <t>Kanalizační potrubí z tvrdého PVC jednovrstvé tuhost třídy SN10 DN 100</t>
  </si>
  <si>
    <t>-1479666100</t>
  </si>
  <si>
    <t>871315231</t>
  </si>
  <si>
    <t>Kanalizační potrubí z tvrdého PVC jednovrstvé tuhost třídy SN10 DN 150</t>
  </si>
  <si>
    <t>664726123</t>
  </si>
  <si>
    <t>5,54+6,05+33,46+4,18</t>
  </si>
  <si>
    <t>871355231</t>
  </si>
  <si>
    <t>Kanalizační potrubí z tvrdého PVC jednovrstvé tuhost třídy SN10 DN 200</t>
  </si>
  <si>
    <t>477608374</t>
  </si>
  <si>
    <t>28,51+10,88</t>
  </si>
  <si>
    <t>8-Rx001</t>
  </si>
  <si>
    <t>D+M Dvorní vpusť se sběrným košem a krycí mříží (podrbná popis viz PD)</t>
  </si>
  <si>
    <t>-431882596</t>
  </si>
  <si>
    <t>998276101</t>
  </si>
  <si>
    <t>Přesun hmot pro trubní vedení z trub z plastických hmot otevřený výkop</t>
  </si>
  <si>
    <t>-255981728</t>
  </si>
  <si>
    <t xml:space="preserve">    3 - Svislé a kompletní konstrukce</t>
  </si>
  <si>
    <t>133251101</t>
  </si>
  <si>
    <t>Hloubení šachet nezapažených v hornině třídy těžitelnosti I, skupiny 3 objem do 20 m3</t>
  </si>
  <si>
    <t>-594903012</t>
  </si>
  <si>
    <t>38*0,9*0,5*0,5</t>
  </si>
  <si>
    <t>35*0,9*0,5*0,5</t>
  </si>
  <si>
    <t>515130613</t>
  </si>
  <si>
    <t>163613851</t>
  </si>
  <si>
    <t>16,425*28</t>
  </si>
  <si>
    <t>-68219581</t>
  </si>
  <si>
    <t>1286825724</t>
  </si>
  <si>
    <t>16,425*1,8</t>
  </si>
  <si>
    <t>364690479</t>
  </si>
  <si>
    <t>Svislé a kompletní konstrukce</t>
  </si>
  <si>
    <t>338121127</t>
  </si>
  <si>
    <t>Osazování sloupků a vzpěr ŽB plotových zabetonováním patky o objemu do 0,30 m3</t>
  </si>
  <si>
    <t>1367573845</t>
  </si>
  <si>
    <t>59231006</t>
  </si>
  <si>
    <t>sloupek betonový plotový pro skládané plné ploty šedý 130x130x3320mm</t>
  </si>
  <si>
    <t>-1301371193</t>
  </si>
  <si>
    <t>348121121-R001</t>
  </si>
  <si>
    <t>Osazování ŽB desek plotových na MC 500x40x2000 mm</t>
  </si>
  <si>
    <t>-1973453315</t>
  </si>
  <si>
    <t>5*29+4*5</t>
  </si>
  <si>
    <t>3-Rmx001</t>
  </si>
  <si>
    <t>ŽB deska plotová 500x40x2000 mm, oboustranná úprava štípaný kámen</t>
  </si>
  <si>
    <t>1915583237</t>
  </si>
  <si>
    <t>348A1501</t>
  </si>
  <si>
    <t>Plotové podkopové prefabrikované betonové desky</t>
  </si>
  <si>
    <t>1305904907</t>
  </si>
  <si>
    <t>26,96+18,1+16,4-1,0</t>
  </si>
  <si>
    <t>348A2003</t>
  </si>
  <si>
    <t>D+M Sloupky a vzpěry ocelové v 2,5 m pro osazení drátěné výplně se zabetonováním</t>
  </si>
  <si>
    <t>1078106195</t>
  </si>
  <si>
    <t>Sloupky</t>
  </si>
  <si>
    <t>Vzpěry</t>
  </si>
  <si>
    <t>348A3001</t>
  </si>
  <si>
    <t>D+M Výplň oplocení z drátěného pletiva</t>
  </si>
  <si>
    <t>-861701009</t>
  </si>
  <si>
    <t>(26,96+18,1+16,42+1,1)*2,0</t>
  </si>
  <si>
    <t>348A4001</t>
  </si>
  <si>
    <t>Vrátka k oplocení kovová</t>
  </si>
  <si>
    <t>-1418299967</t>
  </si>
  <si>
    <t>3-Rx001</t>
  </si>
  <si>
    <t>D+M ŽB práh ve vrátkách</t>
  </si>
  <si>
    <t>1048216423</t>
  </si>
  <si>
    <t>998232110</t>
  </si>
  <si>
    <t>Přesun hmot pro oplocení v do 3 m</t>
  </si>
  <si>
    <t>-1452895548</t>
  </si>
  <si>
    <t>-1896764205</t>
  </si>
  <si>
    <t>-1176510680</t>
  </si>
  <si>
    <t>75,1*2,7*0,55</t>
  </si>
  <si>
    <t>733225323</t>
  </si>
  <si>
    <t>111,524-22,53</t>
  </si>
  <si>
    <t>1151979309</t>
  </si>
  <si>
    <t>88,994*28</t>
  </si>
  <si>
    <t>695430806</t>
  </si>
  <si>
    <t>-1793047818</t>
  </si>
  <si>
    <t>88,994*1,8</t>
  </si>
  <si>
    <t>-127838069</t>
  </si>
  <si>
    <t>174151101</t>
  </si>
  <si>
    <t>Zásyp jam, šachet rýh nebo kolem objektů sypaninou se zhutněním</t>
  </si>
  <si>
    <t>803859311</t>
  </si>
  <si>
    <t>75,1*0,3</t>
  </si>
  <si>
    <t>-1676434943</t>
  </si>
  <si>
    <t>158,8</t>
  </si>
  <si>
    <t>564231111</t>
  </si>
  <si>
    <t>Podklad nebo podsyp ze štěrkopísku ŠP tl 100 mm</t>
  </si>
  <si>
    <t>-2057205297</t>
  </si>
  <si>
    <t>75,1*2,1</t>
  </si>
  <si>
    <t>564730011</t>
  </si>
  <si>
    <t>Podklad z kameniva hrubého drceného vel. 8-16 mm tl 100 mm</t>
  </si>
  <si>
    <t>-348270392</t>
  </si>
  <si>
    <t>75,1*1,45</t>
  </si>
  <si>
    <t>564730111</t>
  </si>
  <si>
    <t>Podklad z kameniva hrubého drceného vel. 16-32 mm tl 100 mm</t>
  </si>
  <si>
    <t>-196059912</t>
  </si>
  <si>
    <t>75,1*1,35</t>
  </si>
  <si>
    <t>-514935184</t>
  </si>
  <si>
    <t>75,1*2,25</t>
  </si>
  <si>
    <t>798716420</t>
  </si>
  <si>
    <t>124,6</t>
  </si>
  <si>
    <t>592-Rxm001</t>
  </si>
  <si>
    <t>dlažba zámková tl. 80 m  dle výběru investora</t>
  </si>
  <si>
    <t>1215387486</t>
  </si>
  <si>
    <t>124,6*1,02 'Přepočtené koeficientem množství</t>
  </si>
  <si>
    <t>9-Rx001</t>
  </si>
  <si>
    <t>D+M chráničky pro přípojky pod chodníkem</t>
  </si>
  <si>
    <t>594946496</t>
  </si>
  <si>
    <t>NN</t>
  </si>
  <si>
    <t>3,6</t>
  </si>
  <si>
    <t>sdělovací kabel</t>
  </si>
  <si>
    <t>3,1</t>
  </si>
  <si>
    <t>VN</t>
  </si>
  <si>
    <t>plyn</t>
  </si>
  <si>
    <t>3,0</t>
  </si>
  <si>
    <t>VO</t>
  </si>
  <si>
    <t>7,1</t>
  </si>
  <si>
    <t>1632483154</t>
  </si>
  <si>
    <t>D1 - #0000 Globální náklady</t>
  </si>
  <si>
    <t>D2 - #0040 Přípravné práce</t>
  </si>
  <si>
    <t>D3 - #0046 Zemní a pomocné práce</t>
  </si>
  <si>
    <t>D4 - #0052 Hrubá montáž</t>
  </si>
  <si>
    <t>D5 - #0053 Kabelové trasy</t>
  </si>
  <si>
    <t>D6 - #0054 Uzemnění a pospojování</t>
  </si>
  <si>
    <t>D7 - #0055 Kabeláže</t>
  </si>
  <si>
    <t>D8 - #0066 Kompletace</t>
  </si>
  <si>
    <t>D9 - #0088 Kompletace - rozvaděče</t>
  </si>
  <si>
    <t>D10 - #3001 Veřejné osvětlení</t>
  </si>
  <si>
    <t>D11 - #9902 Subdodávky</t>
  </si>
  <si>
    <t>D1</t>
  </si>
  <si>
    <t>#0000 Globální náklady</t>
  </si>
  <si>
    <t>460999002</t>
  </si>
  <si>
    <t>HZS ele 2</t>
  </si>
  <si>
    <t>HZS</t>
  </si>
  <si>
    <t>Poznámka k položce:
kabelové trasy</t>
  </si>
  <si>
    <t>Pol29</t>
  </si>
  <si>
    <t>inženýrská činnost</t>
  </si>
  <si>
    <t>Poznámka k položce:
(prázdné)</t>
  </si>
  <si>
    <t>999000111</t>
  </si>
  <si>
    <t>drobný materiál</t>
  </si>
  <si>
    <t>Kč</t>
  </si>
  <si>
    <t>Poznámka k položce:
vč. režie</t>
  </si>
  <si>
    <t>Pol30</t>
  </si>
  <si>
    <t>amortizace vybavení</t>
  </si>
  <si>
    <t>Poznámka k položce:
stanovená průměrnou cenou údržby</t>
  </si>
  <si>
    <t>Pol31</t>
  </si>
  <si>
    <t>režie stavby</t>
  </si>
  <si>
    <t>Poznámka k položce:
vč. dílčí dopravy</t>
  </si>
  <si>
    <t>D2</t>
  </si>
  <si>
    <t>#0040 Přípravné práce</t>
  </si>
  <si>
    <t>460010011</t>
  </si>
  <si>
    <t>vytyčení nové trasy</t>
  </si>
  <si>
    <t>metr</t>
  </si>
  <si>
    <t>Poznámka k položce:
v přehledném terénu</t>
  </si>
  <si>
    <t>460680525</t>
  </si>
  <si>
    <t>vysekání drážky 7x15cm</t>
  </si>
  <si>
    <t>Poznámka k položce:
do pevného podkladu</t>
  </si>
  <si>
    <t>D3</t>
  </si>
  <si>
    <t>#0046 Zemní a pomocné práce</t>
  </si>
  <si>
    <t>4052836230102</t>
  </si>
  <si>
    <t>trubka KGEM DN200</t>
  </si>
  <si>
    <t>460120013</t>
  </si>
  <si>
    <t>zához ruční horninou tř.3</t>
  </si>
  <si>
    <t>Poznámka k položce:
vč. hutnění a úpravy</t>
  </si>
  <si>
    <t>460151553</t>
  </si>
  <si>
    <t>výkop ruční v hornině tř.3</t>
  </si>
  <si>
    <t>460421082</t>
  </si>
  <si>
    <t>kabelové lože do š. 50cm se zakrytím fólií</t>
  </si>
  <si>
    <t>Poznámka k položce:
šířka 25-50cm</t>
  </si>
  <si>
    <t>460600021</t>
  </si>
  <si>
    <t>ruční manipulace s horninou - do 50m</t>
  </si>
  <si>
    <t>betonC25-30</t>
  </si>
  <si>
    <t>betonová směs C25/30 suchá vč. přípravy na stavbě</t>
  </si>
  <si>
    <t>Poznámka k položce:
vč. dopravy</t>
  </si>
  <si>
    <t>písek04</t>
  </si>
  <si>
    <t>písek kopaný 0/4</t>
  </si>
  <si>
    <t>Poznámka k položce:
vč. dopravy do 10km</t>
  </si>
  <si>
    <t>D4</t>
  </si>
  <si>
    <t>#0052 Hrubá montáž</t>
  </si>
  <si>
    <t>460710055</t>
  </si>
  <si>
    <t>vyplnění a omítnutí drážky do 7x15cm</t>
  </si>
  <si>
    <t>Poznámka k položce:
bez štukování, malby</t>
  </si>
  <si>
    <t>Pol32</t>
  </si>
  <si>
    <t>montážní pěna nízkoexpanzní</t>
  </si>
  <si>
    <t>Poznámka k položce:
pistolová</t>
  </si>
  <si>
    <t>Pol33</t>
  </si>
  <si>
    <t>elektroměrový pilíř s přípojkovou skříní, 2x dvousazbový, 3f, 40A</t>
  </si>
  <si>
    <t>Poznámka k položce:
plastový, skříně vedle sebe</t>
  </si>
  <si>
    <t>Pol34</t>
  </si>
  <si>
    <t>pilíř podle samostatné specifikace</t>
  </si>
  <si>
    <t>Poznámka k položce:
upřesní dodavatel / stavba</t>
  </si>
  <si>
    <t>D5</t>
  </si>
  <si>
    <t>#0053 Kabelové trasy</t>
  </si>
  <si>
    <t>460520173</t>
  </si>
  <si>
    <t>uložení chráničky ohebné do 90mm</t>
  </si>
  <si>
    <t>741110511</t>
  </si>
  <si>
    <t>montáž lišty vkládací</t>
  </si>
  <si>
    <t>Poznámka k položce:
vč. smetí</t>
  </si>
  <si>
    <t>8595057643703</t>
  </si>
  <si>
    <t>chránička PE63 KF 09063 BA</t>
  </si>
  <si>
    <t>Poznámka k položce:
vnitřní průměr 52</t>
  </si>
  <si>
    <t>8595057643727</t>
  </si>
  <si>
    <t>chránička PE90</t>
  </si>
  <si>
    <t>Poznámka k položce:
vnitřní průměr 75</t>
  </si>
  <si>
    <t>8595057651692</t>
  </si>
  <si>
    <t>lišta LHD 40/40</t>
  </si>
  <si>
    <t>46</t>
  </si>
  <si>
    <t>Poznámka k položce:
1 300mm2, upřesnit barvu</t>
  </si>
  <si>
    <t>D6</t>
  </si>
  <si>
    <t>#0054 Uzemnění a pospojování</t>
  </si>
  <si>
    <t>210220020</t>
  </si>
  <si>
    <t>montáž uzemnění v zemi</t>
  </si>
  <si>
    <t>48</t>
  </si>
  <si>
    <t>Poznámka k položce:
FeZn do 120mm2</t>
  </si>
  <si>
    <t>210220301</t>
  </si>
  <si>
    <t>montáž svorky do 2 šroubů</t>
  </si>
  <si>
    <t>50</t>
  </si>
  <si>
    <t>Poznámka k položce:
SP, SS, SR03</t>
  </si>
  <si>
    <t>210220302</t>
  </si>
  <si>
    <t>montáž svorky 3+ šrouby</t>
  </si>
  <si>
    <t>52</t>
  </si>
  <si>
    <t>Poznámka k položce:
ST, SJ, SK, SR01, SR02</t>
  </si>
  <si>
    <t>8591120049199</t>
  </si>
  <si>
    <t>smršťovačka 19-9,5 ZŽ</t>
  </si>
  <si>
    <t>54</t>
  </si>
  <si>
    <t>Poznámka k položce:
GPH SB ŽZ 19-9,5</t>
  </si>
  <si>
    <t>8595067503967</t>
  </si>
  <si>
    <t>vodič H07-K 6mm2 ZŽ</t>
  </si>
  <si>
    <t>56</t>
  </si>
  <si>
    <t>Poznámka k položce:
pr.5mm +5/+70°C</t>
  </si>
  <si>
    <t>8595614700207</t>
  </si>
  <si>
    <t>svorka SS FeZn pr.8-10</t>
  </si>
  <si>
    <t>58</t>
  </si>
  <si>
    <t>Poznámka k položce:
drát-drát</t>
  </si>
  <si>
    <t>8595614700504</t>
  </si>
  <si>
    <t>svorka SPb FeZn</t>
  </si>
  <si>
    <t>60</t>
  </si>
  <si>
    <t>Poznámka k položce:
drát-šroub rovná</t>
  </si>
  <si>
    <t>8595614702003</t>
  </si>
  <si>
    <t>svorka SR2b FeZn</t>
  </si>
  <si>
    <t>62</t>
  </si>
  <si>
    <t>Poznámka k položce:
pásek-pásek</t>
  </si>
  <si>
    <t>8595614702300</t>
  </si>
  <si>
    <t>svorka SR3b FeZn</t>
  </si>
  <si>
    <t>64</t>
  </si>
  <si>
    <t>Poznámka k položce:
pásek-drát</t>
  </si>
  <si>
    <t>8595614770705</t>
  </si>
  <si>
    <t>drát FeZn pr. 10mm</t>
  </si>
  <si>
    <t>66</t>
  </si>
  <si>
    <t>Poznámka k položce:
78mm2</t>
  </si>
  <si>
    <t>8595614771009</t>
  </si>
  <si>
    <t>pásek FeZn 30x4</t>
  </si>
  <si>
    <t>68</t>
  </si>
  <si>
    <t>899001</t>
  </si>
  <si>
    <t>nátěr spoje antikorozní</t>
  </si>
  <si>
    <t>70</t>
  </si>
  <si>
    <t>Poznámka k položce:
gumoasfalt suspenze</t>
  </si>
  <si>
    <t>D7</t>
  </si>
  <si>
    <t>#0055 Kabeláže</t>
  </si>
  <si>
    <t>210810056</t>
  </si>
  <si>
    <t>pevná montáž kabelu CYKY 3x1,5-5x2,5</t>
  </si>
  <si>
    <t>72</t>
  </si>
  <si>
    <t>Poznámka k položce:
bez ukončení</t>
  </si>
  <si>
    <t>741120301</t>
  </si>
  <si>
    <t>pevná montáž vodiče H07 do 16mm2</t>
  </si>
  <si>
    <t>74</t>
  </si>
  <si>
    <t>741122025</t>
  </si>
  <si>
    <t>pevná montáž kabelu CYKY do 4x25</t>
  </si>
  <si>
    <t>76</t>
  </si>
  <si>
    <t>Pol35</t>
  </si>
  <si>
    <t>pevná montáž kabelu AL 4x16</t>
  </si>
  <si>
    <t>78</t>
  </si>
  <si>
    <t>Pol36</t>
  </si>
  <si>
    <t>kabel CYKY-J 4x10</t>
  </si>
  <si>
    <t>80</t>
  </si>
  <si>
    <t>Poznámka k položce:
pr.16mm +5/+70°C</t>
  </si>
  <si>
    <t>8591043356343</t>
  </si>
  <si>
    <t>kabel CYKY 3x2,5</t>
  </si>
  <si>
    <t>82</t>
  </si>
  <si>
    <t>Poznámka k položce:
pr. 10mm</t>
  </si>
  <si>
    <t>Pol37</t>
  </si>
  <si>
    <t>kabel CYKY-J 5x6</t>
  </si>
  <si>
    <t>84</t>
  </si>
  <si>
    <t>Poznámka k položce:
pr.15mm +5/+70°C</t>
  </si>
  <si>
    <t>8591043356411</t>
  </si>
  <si>
    <t>kabel CYKY 3x1,5</t>
  </si>
  <si>
    <t>86</t>
  </si>
  <si>
    <t>Poznámka k položce:
pr. 9mm</t>
  </si>
  <si>
    <t>8591043359375</t>
  </si>
  <si>
    <t>kabel CYKY 5x2,5</t>
  </si>
  <si>
    <t>88</t>
  </si>
  <si>
    <t>Poznámka k položce:
pr. 11,2mm</t>
  </si>
  <si>
    <t>Pol38</t>
  </si>
  <si>
    <t>kabel AYKY 4x16</t>
  </si>
  <si>
    <t>90</t>
  </si>
  <si>
    <t>Poznámka k položce:
pr. 20mm, ohyb min.6d @ +5°C/+70°C</t>
  </si>
  <si>
    <t>Pol39</t>
  </si>
  <si>
    <t>kabel JYTY 7Cx1</t>
  </si>
  <si>
    <t>92</t>
  </si>
  <si>
    <t>Poznámka k položce:
pr. 9mm, do 250V, stíněný</t>
  </si>
  <si>
    <t>47</t>
  </si>
  <si>
    <t>Pol40</t>
  </si>
  <si>
    <t>kabel JYTY 14Cx1</t>
  </si>
  <si>
    <t>94</t>
  </si>
  <si>
    <t>Poznámka k položce:
pr. 12,5mm, do 250V, stíněný</t>
  </si>
  <si>
    <t>D8</t>
  </si>
  <si>
    <t>#0066 Kompletace</t>
  </si>
  <si>
    <t>210100001</t>
  </si>
  <si>
    <t>ukončení vodiče do 2,5mm2</t>
  </si>
  <si>
    <t>96</t>
  </si>
  <si>
    <t>Poznámka k položce:
se zapojením</t>
  </si>
  <si>
    <t>49</t>
  </si>
  <si>
    <t>210100002</t>
  </si>
  <si>
    <t>ukončení vodiče do 6mm2</t>
  </si>
  <si>
    <t>98</t>
  </si>
  <si>
    <t>210100003</t>
  </si>
  <si>
    <t>ukončení vodiče do 16mm2</t>
  </si>
  <si>
    <t>100</t>
  </si>
  <si>
    <t>51</t>
  </si>
  <si>
    <t>210100004</t>
  </si>
  <si>
    <t>ukončení vodiče do 25mm2</t>
  </si>
  <si>
    <t>102</t>
  </si>
  <si>
    <t>4024941019187</t>
  </si>
  <si>
    <t>zásuvka 5P 32A IP44 nástěnná</t>
  </si>
  <si>
    <t>104</t>
  </si>
  <si>
    <t>Poznámka k položce:
112002</t>
  </si>
  <si>
    <t>53</t>
  </si>
  <si>
    <t>741313085</t>
  </si>
  <si>
    <t>montáž zásuvky 3P+N+PE</t>
  </si>
  <si>
    <t>106</t>
  </si>
  <si>
    <t>Poznámka k položce:
32A, IP67, vč. zapojení vodičů</t>
  </si>
  <si>
    <t>D9</t>
  </si>
  <si>
    <t>#0088 Kompletace - rozvaděče</t>
  </si>
  <si>
    <t>4015082626761</t>
  </si>
  <si>
    <t>jistič 1Bx16A PL7</t>
  </si>
  <si>
    <t>108</t>
  </si>
  <si>
    <t>Poznámka k položce:
10kA, montážní hloubka 71mm</t>
  </si>
  <si>
    <t>55</t>
  </si>
  <si>
    <t>Pol41</t>
  </si>
  <si>
    <t>jistič 3Bx16A PL7</t>
  </si>
  <si>
    <t>110</t>
  </si>
  <si>
    <t>4015082633912</t>
  </si>
  <si>
    <t>jistič 3Bx25A PL7</t>
  </si>
  <si>
    <t>112</t>
  </si>
  <si>
    <t>57</t>
  </si>
  <si>
    <t>4015082634100</t>
  </si>
  <si>
    <t>jistič 3Cx20A PL7</t>
  </si>
  <si>
    <t>114</t>
  </si>
  <si>
    <t>Pol42</t>
  </si>
  <si>
    <t>chránič Fi4 AC 25A 30mA</t>
  </si>
  <si>
    <t>116</t>
  </si>
  <si>
    <t>Poznámka k položce:
10kA, montážní hloubka 70mm</t>
  </si>
  <si>
    <t>59</t>
  </si>
  <si>
    <t>Pol44</t>
  </si>
  <si>
    <t>jistič 1Bx2A PL7</t>
  </si>
  <si>
    <t>118</t>
  </si>
  <si>
    <t>4015082703394</t>
  </si>
  <si>
    <t>hřeben propojovací 1f do 65A</t>
  </si>
  <si>
    <t>120</t>
  </si>
  <si>
    <t>Poznámka k položce:
57x DIN modul, vidle</t>
  </si>
  <si>
    <t>61</t>
  </si>
  <si>
    <t>4017332076494</t>
  </si>
  <si>
    <t>svorka řadová pro vodiče 2x16 šedá</t>
  </si>
  <si>
    <t>122</t>
  </si>
  <si>
    <t>Poznámka k položce:
2016-1201, 76Amp</t>
  </si>
  <si>
    <t>4017332076654</t>
  </si>
  <si>
    <t>svorka řadová pro vodiče 2x16 zž</t>
  </si>
  <si>
    <t>124</t>
  </si>
  <si>
    <t>Poznámka k položce:
2016-1207, 76Amp</t>
  </si>
  <si>
    <t>63</t>
  </si>
  <si>
    <t>Pol45</t>
  </si>
  <si>
    <t>svorka řadová pro vodiče 2x2,5 šedá</t>
  </si>
  <si>
    <t>126</t>
  </si>
  <si>
    <t>Poznámka k položce:
2002-1201, 24Amp</t>
  </si>
  <si>
    <t>Pol46</t>
  </si>
  <si>
    <t>w2002 hřebenový můstek izolovaný 5x</t>
  </si>
  <si>
    <t>128</t>
  </si>
  <si>
    <t>Poznámka k položce:
2002-405</t>
  </si>
  <si>
    <t>65</t>
  </si>
  <si>
    <t>Pol47</t>
  </si>
  <si>
    <t>montáž kabelové skříně do 20kg</t>
  </si>
  <si>
    <t>130</t>
  </si>
  <si>
    <t>Poznámka k položce:
bez zedničiny, zapojování</t>
  </si>
  <si>
    <t>741231041</t>
  </si>
  <si>
    <t>montáž svorky do 60A bez zapojení</t>
  </si>
  <si>
    <t>132</t>
  </si>
  <si>
    <t>Poznámka k položce:
bez zapojení vodičů</t>
  </si>
  <si>
    <t>67</t>
  </si>
  <si>
    <t>741320115</t>
  </si>
  <si>
    <t>montáž jističe 1P do 63A</t>
  </si>
  <si>
    <t>134</t>
  </si>
  <si>
    <t>Poznámka k položce:
se zapojením vodičů, ve skříni</t>
  </si>
  <si>
    <t>741320175</t>
  </si>
  <si>
    <t>montáž jističe 3P do 63A</t>
  </si>
  <si>
    <t>136</t>
  </si>
  <si>
    <t>69</t>
  </si>
  <si>
    <t>741321043</t>
  </si>
  <si>
    <t>montáž proudových chráničů 4P do 63A</t>
  </si>
  <si>
    <t>138</t>
  </si>
  <si>
    <t>Pol48</t>
  </si>
  <si>
    <t>montáž stykače 1P do 25A</t>
  </si>
  <si>
    <t>140</t>
  </si>
  <si>
    <t>71</t>
  </si>
  <si>
    <t>Pol49</t>
  </si>
  <si>
    <t>montáž elektroměru 3f</t>
  </si>
  <si>
    <t>142</t>
  </si>
  <si>
    <t>Pol50</t>
  </si>
  <si>
    <t>odpínač pojistkový OPVP10-3</t>
  </si>
  <si>
    <t>144</t>
  </si>
  <si>
    <t>Poznámka k položce:
PV 10x38 do 32A, 120kA</t>
  </si>
  <si>
    <t>73</t>
  </si>
  <si>
    <t>8590125410263</t>
  </si>
  <si>
    <t>odpínač pojistkový OPVP14-3</t>
  </si>
  <si>
    <t>146</t>
  </si>
  <si>
    <t>Poznámka k položce:
PV 14x51 do 63A, 120kA</t>
  </si>
  <si>
    <t>Pol51</t>
  </si>
  <si>
    <t>vodič H07V-K 16 žlutozelená (CYA 16)</t>
  </si>
  <si>
    <t>148</t>
  </si>
  <si>
    <t>Poznámka k položce:
pr.7,5mm +5/+70°C</t>
  </si>
  <si>
    <t>75</t>
  </si>
  <si>
    <t>8591043663564</t>
  </si>
  <si>
    <t>vodič H07V-K 6 tmavě modrá (CYA 6)</t>
  </si>
  <si>
    <t>150</t>
  </si>
  <si>
    <t>Poznámka k položce:
pr. 5mm do +70°C</t>
  </si>
  <si>
    <t>8592765014498</t>
  </si>
  <si>
    <t>hřeben propojovací 3f do 63A</t>
  </si>
  <si>
    <t>152</t>
  </si>
  <si>
    <t>Poznámka k položce:
54x DIN modul, vidle</t>
  </si>
  <si>
    <t>77</t>
  </si>
  <si>
    <t>Pol52</t>
  </si>
  <si>
    <t>elektroměr 3f do 100A přímé měření TP 1 na DIN lištu</t>
  </si>
  <si>
    <t>154</t>
  </si>
  <si>
    <t>Poznámka k položce:
DTS 353 2L, PŘÍMÉ MĚŘENÍ DO 100A, LCD</t>
  </si>
  <si>
    <t>Pol53</t>
  </si>
  <si>
    <t>vodič H07V-K 1mm2 Č</t>
  </si>
  <si>
    <t>156</t>
  </si>
  <si>
    <t>Poznámka k položce:
pr.3mm +5/+70°C</t>
  </si>
  <si>
    <t>79</t>
  </si>
  <si>
    <t>Pol54</t>
  </si>
  <si>
    <t>vodič H07V-K 1mm2 M</t>
  </si>
  <si>
    <t>158</t>
  </si>
  <si>
    <t>8595067587684</t>
  </si>
  <si>
    <t>vodič H07V-K 6 černá (CYA 6)</t>
  </si>
  <si>
    <t>160</t>
  </si>
  <si>
    <t>81</t>
  </si>
  <si>
    <t>Pol55</t>
  </si>
  <si>
    <t>soumrakový spínač na DIN lištu SOU-1 +čidlo</t>
  </si>
  <si>
    <t>162</t>
  </si>
  <si>
    <t>Poznámka k položce:
1x16A AC-1, 1-100lx, 100-5klx</t>
  </si>
  <si>
    <t>D10</t>
  </si>
  <si>
    <t>#3001 Veřejné osvětlení</t>
  </si>
  <si>
    <t>210203799</t>
  </si>
  <si>
    <t>montáž svítidla do 10kg na stožár</t>
  </si>
  <si>
    <t>164</t>
  </si>
  <si>
    <t>Poznámka k položce:
se zapojením vodičů</t>
  </si>
  <si>
    <t>83</t>
  </si>
  <si>
    <t>210204011</t>
  </si>
  <si>
    <t>montáž stožáru VO do 12m</t>
  </si>
  <si>
    <t>166</t>
  </si>
  <si>
    <t>Poznámka k položce:
bez příslušenství</t>
  </si>
  <si>
    <t>210204103</t>
  </si>
  <si>
    <t>montáž výložníku do 35kg na sloup</t>
  </si>
  <si>
    <t>168</t>
  </si>
  <si>
    <t>85</t>
  </si>
  <si>
    <t>210204120</t>
  </si>
  <si>
    <t>uložení a usazení pouzdra VO</t>
  </si>
  <si>
    <t>170</t>
  </si>
  <si>
    <t>Poznámka k položce:
do připravené jámy</t>
  </si>
  <si>
    <t>210204201</t>
  </si>
  <si>
    <t>montáž stožárové výzbroje</t>
  </si>
  <si>
    <t>172</t>
  </si>
  <si>
    <t>Poznámka k položce:
se zapojením všech vodičů</t>
  </si>
  <si>
    <t>87</t>
  </si>
  <si>
    <t>8595099950593</t>
  </si>
  <si>
    <t>stožár VO K-6 - 133/89/60</t>
  </si>
  <si>
    <t>174</t>
  </si>
  <si>
    <t>Poznámka k položce:
zinek, holý</t>
  </si>
  <si>
    <t>8595155006608</t>
  </si>
  <si>
    <t>VO výzbroj stožárová</t>
  </si>
  <si>
    <t>176</t>
  </si>
  <si>
    <t>Poznámka k položce:
pro kabely 4x16</t>
  </si>
  <si>
    <t>89</t>
  </si>
  <si>
    <t>Pol56</t>
  </si>
  <si>
    <t>svítidlo LED-70W-3070-A9 3000K</t>
  </si>
  <si>
    <t>178</t>
  </si>
  <si>
    <t>SKv-SV1-500</t>
  </si>
  <si>
    <t>výložník VO SV1-500</t>
  </si>
  <si>
    <t>180</t>
  </si>
  <si>
    <t>Poznámka k položce:
FeZn. 1 rameno, sklon 20°</t>
  </si>
  <si>
    <t>D11</t>
  </si>
  <si>
    <t>#9902 Subdodávky</t>
  </si>
  <si>
    <t>91</t>
  </si>
  <si>
    <t>999000101</t>
  </si>
  <si>
    <t>barva RAL prášková</t>
  </si>
  <si>
    <t>182</t>
  </si>
  <si>
    <t>Poznámka k položce:
odstín:</t>
  </si>
  <si>
    <t>Pol57</t>
  </si>
  <si>
    <t>výukový řadič</t>
  </si>
  <si>
    <t>184</t>
  </si>
  <si>
    <t>Poznámka k položce:
viz dodavatelská PD - SEMAFORY</t>
  </si>
  <si>
    <t>93</t>
  </si>
  <si>
    <t>Pol58</t>
  </si>
  <si>
    <t>Stavební přípomoce</t>
  </si>
  <si>
    <t>soubor</t>
  </si>
  <si>
    <t>600954097</t>
  </si>
  <si>
    <t>VRN a ON - Vedlejší náklady a ostatní náklady</t>
  </si>
  <si>
    <t>VRN3 - Vedlejší náklady a ostatní náklady</t>
  </si>
  <si>
    <t>VRN3</t>
  </si>
  <si>
    <t>01</t>
  </si>
  <si>
    <t>Zařízení staveniště - přípravné práce , vybavení staveniště, připojení,  spotřeba energií, pronájmy ploch, zrušení zařízení staveniště</t>
  </si>
  <si>
    <t>1806838734</t>
  </si>
  <si>
    <t>02</t>
  </si>
  <si>
    <t>Uvedení ploch dotčených stavbou do původního stavu</t>
  </si>
  <si>
    <t>-1046033026</t>
  </si>
  <si>
    <t>03</t>
  </si>
  <si>
    <t>Čištění stávajících komunikací</t>
  </si>
  <si>
    <t>-1020374920</t>
  </si>
  <si>
    <t>04</t>
  </si>
  <si>
    <t>Opatření k vyvážení nečistot ze staveniště</t>
  </si>
  <si>
    <t>303813718</t>
  </si>
  <si>
    <t>05</t>
  </si>
  <si>
    <t>Oprava dopravou poškozené komunikace</t>
  </si>
  <si>
    <t>1091286918</t>
  </si>
  <si>
    <t>06</t>
  </si>
  <si>
    <t>Vytyčení inženýrských sítí</t>
  </si>
  <si>
    <t>-26126752</t>
  </si>
  <si>
    <t>07</t>
  </si>
  <si>
    <t>Zabezpečení stavby a staveniště</t>
  </si>
  <si>
    <t>1539715081</t>
  </si>
  <si>
    <t>08</t>
  </si>
  <si>
    <t xml:space="preserve">Opatření a práce zajišťující provoz školy při výstavbě </t>
  </si>
  <si>
    <t>512</t>
  </si>
  <si>
    <t>-1954888420</t>
  </si>
  <si>
    <t>09</t>
  </si>
  <si>
    <t>Náklady spojené se ztíženým přístupem na staveniště</t>
  </si>
  <si>
    <t>-765109481</t>
  </si>
  <si>
    <t>Poznámka k položce:
Zřízení a odstranění dočasné / staveništní komunikace na poz. č parc.2429/161 bude i s ohledem na požadovanou ochranu stávajících sítí TI provedena šířky 3,0 m / délky 75,0 m ze silničních panelů 300/2000/180mm na vyrovn. drc. kamenivo 8/16 tl.100 mm +drc. kamenivo 32/64 tl. 200 mm na upravenou / hutněnou pláň.</t>
  </si>
  <si>
    <t>Ochrana stromů (6 kusů)</t>
  </si>
  <si>
    <t>1012573950</t>
  </si>
  <si>
    <t>Poznámka k položce:
ztížený přístup na staveniště z ulice Antonína Dvořáka v místě budoucího budovaného chodníku, tj. provizorní komunikace, která bude následně dobudována na chodník (stavební objekt SO 07)</t>
  </si>
  <si>
    <t>1-009</t>
  </si>
  <si>
    <t>Dopravně inženýrská opatření</t>
  </si>
  <si>
    <t>kpt</t>
  </si>
  <si>
    <t>1217125778</t>
  </si>
  <si>
    <t>1-011</t>
  </si>
  <si>
    <t>Čerpání vody po dobu stavby</t>
  </si>
  <si>
    <t>-1825567579</t>
  </si>
  <si>
    <t>01.1</t>
  </si>
  <si>
    <t>dokumentace skutečného provedení stavby</t>
  </si>
  <si>
    <t>-1397305572</t>
  </si>
  <si>
    <t>02.1</t>
  </si>
  <si>
    <t>projektová dokumentace pro výrobní přípravu a dílčí dokumentace zjištěných skutečností při provádění díla, aktualizace soupisu prací a výkazu výměr</t>
  </si>
  <si>
    <t>204686298</t>
  </si>
  <si>
    <t>03.1</t>
  </si>
  <si>
    <t>vytýčení prostorové polohy stavby</t>
  </si>
  <si>
    <t>-1673774678</t>
  </si>
  <si>
    <t>04.1</t>
  </si>
  <si>
    <t>geodetické zaměření dokončeného díla</t>
  </si>
  <si>
    <t>1530596124</t>
  </si>
  <si>
    <t>04.2</t>
  </si>
  <si>
    <t>vypracování geodetických plánů pro oddělené pozemků</t>
  </si>
  <si>
    <t>1706231847</t>
  </si>
  <si>
    <t>05.1</t>
  </si>
  <si>
    <t>předání výsledků nezbytných zkoušek, atestů a revizí podle ČSN, ČSN EN, pro prokázání dosažené předepsané kvality a předepsaných technických parametrů díla</t>
  </si>
  <si>
    <t>-981498553</t>
  </si>
  <si>
    <t>07.1</t>
  </si>
  <si>
    <t>Náklady na BOZP</t>
  </si>
  <si>
    <t>-914486453</t>
  </si>
  <si>
    <t>08.1</t>
  </si>
  <si>
    <t>Pasport sousedních nemovitostí a objektu před prováděním stavby a po skončení stavby</t>
  </si>
  <si>
    <t>222219968</t>
  </si>
  <si>
    <t>Město Dačice</t>
  </si>
  <si>
    <t>Výstavba dětského dopravního hřiště</t>
  </si>
  <si>
    <t>IČO:</t>
  </si>
  <si>
    <t>Učastník řízení:</t>
  </si>
  <si>
    <t>Objednatel</t>
  </si>
  <si>
    <t>Razítko (je-li třeba)</t>
  </si>
  <si>
    <t>Razítko  (je-li třeba)</t>
  </si>
  <si>
    <t>Zadavatel / objednatel:</t>
  </si>
  <si>
    <t>Petr Vlášek
Ing. Václav Chýle</t>
  </si>
  <si>
    <t>SO 01 - Dopravní hřiště</t>
  </si>
  <si>
    <t>SO 01</t>
  </si>
  <si>
    <t>SO 02</t>
  </si>
  <si>
    <t>SO 03</t>
  </si>
  <si>
    <t>SO 04</t>
  </si>
  <si>
    <t>SO 07</t>
  </si>
  <si>
    <t>SO 08</t>
  </si>
  <si>
    <t xml:space="preserve">SO 02 - Typový objekt soc. zázemí </t>
  </si>
  <si>
    <t>SO 03 - Likvidace dešťových vod</t>
  </si>
  <si>
    <t>SO 04 - Oplocení hřiště</t>
  </si>
  <si>
    <t>SO 07 - Přístupový chodník z ulice Antonína Dvořáka</t>
  </si>
  <si>
    <t>SO 08 - Osvětlení hřiště, světelná signalizace</t>
  </si>
  <si>
    <t>Měnit lze pouze buňky se žlutým podbarvením.
1) Na prvním listu vyplňte v části Rekapitulace stavby:
       - údaje o účastníku řízení
         (přenesou se do ostatních sestav i v jiných listech)
2) Na dalších listech vyplňte v části Soupis prací:
       - jednotkovou cenu každé položky
       - množství, pokud má žluté podbarvení</t>
  </si>
  <si>
    <t>Účastník řízení / zhotovitel:</t>
  </si>
  <si>
    <t>Účastník řízení / zhotovitel</t>
  </si>
  <si>
    <t>SSZ - tříbarevná soustava S1-2 ks + tříbarevná soustava S2-2 ks + tříbarevná soustava S3-2 ks + doplňk.směr.šipka S5-2 ks, včetně 4 ks sloupku žár. zink. + Al patky, založení a zemních prací pro založení</t>
  </si>
  <si>
    <t>SSZ - dvoubarevná soustava se signály pro chodce S9-8 ks, včetně 4.ks sloupku žár. zink. + Al patky, založení a zemních prací pro založení</t>
  </si>
  <si>
    <t>SSZ - dvě červená střídavě přerušovaná světla signálu přejezdového zabezpečovacího zařízení - zmenš pro DDH - 2 ks, včetně 2 ks sloupku žár. zink. + Al patky, založení a zemních prací pro založení</t>
  </si>
  <si>
    <t>Poznámka k položce:
- 2 ks ocelové kolejnice dl. 4,0 m osazené na bet.základu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</si>
</sst>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24" fillId="3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24" fillId="3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3" borderId="13" xfId="0" applyFont="1" applyFill="1" applyBorder="1" applyAlignment="1" applyProtection="1">
      <alignment horizontal="center" vertical="center" wrapText="1"/>
      <protection/>
    </xf>
    <xf numFmtId="0" fontId="24" fillId="3" borderId="14" xfId="0" applyFont="1" applyFill="1" applyBorder="1" applyAlignment="1" applyProtection="1">
      <alignment horizontal="center" vertical="center" wrapText="1"/>
      <protection/>
    </xf>
    <xf numFmtId="0" fontId="24" fillId="3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4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4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4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4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4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7" fontId="24" fillId="4" borderId="22" xfId="0" applyNumberFormat="1" applyFont="1" applyFill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49" fontId="3" fillId="4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wrapText="1"/>
      <protection/>
    </xf>
    <xf numFmtId="0" fontId="0" fillId="0" borderId="0" xfId="0"/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2" borderId="7" xfId="0" applyNumberFormat="1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0" fillId="2" borderId="21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4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3" borderId="6" xfId="0" applyFont="1" applyFill="1" applyBorder="1" applyAlignment="1" applyProtection="1">
      <alignment horizontal="center" vertical="center"/>
      <protection/>
    </xf>
    <xf numFmtId="0" fontId="24" fillId="3" borderId="7" xfId="0" applyFont="1" applyFill="1" applyBorder="1" applyAlignment="1" applyProtection="1">
      <alignment horizontal="left" vertical="center"/>
      <protection/>
    </xf>
    <xf numFmtId="0" fontId="24" fillId="3" borderId="7" xfId="0" applyFont="1" applyFill="1" applyBorder="1" applyAlignment="1" applyProtection="1">
      <alignment horizontal="right" vertical="center"/>
      <protection/>
    </xf>
    <xf numFmtId="0" fontId="24" fillId="3" borderId="7" xfId="0" applyFont="1" applyFill="1" applyBorder="1" applyAlignment="1" applyProtection="1">
      <alignment horizontal="center" vertical="center"/>
      <protection/>
    </xf>
    <xf numFmtId="0" fontId="24" fillId="3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workbookViewId="0" topLeftCell="B4">
      <selection activeCell="K5" sqref="K5:AO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7" customHeight="1"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S2" s="18" t="s">
        <v>6</v>
      </c>
      <c r="BT2" s="18" t="s">
        <v>7</v>
      </c>
    </row>
    <row r="3" spans="2:72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4" t="s">
        <v>14</v>
      </c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3"/>
      <c r="AQ5" s="23"/>
      <c r="AR5" s="21"/>
      <c r="BE5" s="281" t="s">
        <v>1221</v>
      </c>
      <c r="BS5" s="18" t="s">
        <v>6</v>
      </c>
    </row>
    <row r="6" spans="2:71" s="1" customFormat="1" ht="37" customHeight="1">
      <c r="B6" s="22"/>
      <c r="C6" s="23"/>
      <c r="D6" s="29" t="s">
        <v>15</v>
      </c>
      <c r="E6" s="23"/>
      <c r="F6" s="23"/>
      <c r="G6" s="23"/>
      <c r="H6" s="23"/>
      <c r="I6" s="23"/>
      <c r="J6" s="23"/>
      <c r="K6" s="286" t="s">
        <v>1201</v>
      </c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3"/>
      <c r="AQ6" s="23"/>
      <c r="AR6" s="21"/>
      <c r="BE6" s="282"/>
      <c r="BS6" s="18" t="s">
        <v>6</v>
      </c>
    </row>
    <row r="7" spans="2:71" s="1" customFormat="1" ht="12" customHeight="1">
      <c r="B7" s="22"/>
      <c r="C7" s="23"/>
      <c r="D7" s="30" t="s">
        <v>16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17</v>
      </c>
      <c r="AL7" s="23"/>
      <c r="AM7" s="23"/>
      <c r="AN7" s="28" t="s">
        <v>1</v>
      </c>
      <c r="AO7" s="23"/>
      <c r="AP7" s="23"/>
      <c r="AQ7" s="23"/>
      <c r="AR7" s="21"/>
      <c r="BE7" s="282"/>
      <c r="BS7" s="18" t="s">
        <v>6</v>
      </c>
    </row>
    <row r="8" spans="2:71" s="1" customFormat="1" ht="12" customHeight="1">
      <c r="B8" s="22"/>
      <c r="C8" s="23"/>
      <c r="D8" s="30" t="s">
        <v>18</v>
      </c>
      <c r="E8" s="23"/>
      <c r="F8" s="23"/>
      <c r="G8" s="23"/>
      <c r="H8" s="23"/>
      <c r="I8" s="23"/>
      <c r="J8" s="23"/>
      <c r="K8" s="28" t="s">
        <v>19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20</v>
      </c>
      <c r="AL8" s="23"/>
      <c r="AM8" s="23"/>
      <c r="AN8" s="264" t="s">
        <v>22</v>
      </c>
      <c r="AO8" s="23"/>
      <c r="AP8" s="23"/>
      <c r="AQ8" s="23"/>
      <c r="AR8" s="21"/>
      <c r="BE8" s="28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82"/>
      <c r="BS9" s="18" t="s">
        <v>6</v>
      </c>
    </row>
    <row r="10" spans="2:71" s="1" customFormat="1" ht="12" customHeight="1">
      <c r="B10" s="22"/>
      <c r="C10" s="23"/>
      <c r="D10" s="30" t="s">
        <v>1207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1202</v>
      </c>
      <c r="AL10" s="23"/>
      <c r="AM10" s="23"/>
      <c r="AN10" s="28" t="s">
        <v>1</v>
      </c>
      <c r="AO10" s="23"/>
      <c r="AP10" s="23"/>
      <c r="AQ10" s="23"/>
      <c r="AR10" s="21"/>
      <c r="BE10" s="282"/>
      <c r="BS10" s="18" t="s">
        <v>6</v>
      </c>
    </row>
    <row r="11" spans="2:71" s="1" customFormat="1" ht="18.5" customHeight="1">
      <c r="B11" s="22"/>
      <c r="C11" s="23"/>
      <c r="D11" s="23"/>
      <c r="E11" s="28" t="s">
        <v>1200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21</v>
      </c>
      <c r="AL11" s="23"/>
      <c r="AM11" s="23"/>
      <c r="AN11" s="28" t="s">
        <v>1</v>
      </c>
      <c r="AO11" s="23"/>
      <c r="AP11" s="23"/>
      <c r="AQ11" s="23"/>
      <c r="AR11" s="21"/>
      <c r="BE11" s="282"/>
      <c r="BS11" s="18" t="s">
        <v>6</v>
      </c>
    </row>
    <row r="12" spans="2:71" s="1" customFormat="1" ht="7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82"/>
      <c r="BS12" s="18" t="s">
        <v>6</v>
      </c>
    </row>
    <row r="13" spans="2:71" s="1" customFormat="1" ht="12" customHeight="1">
      <c r="B13" s="22"/>
      <c r="C13" s="23"/>
      <c r="D13" s="30" t="s">
        <v>1222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1202</v>
      </c>
      <c r="AL13" s="23"/>
      <c r="AM13" s="23"/>
      <c r="AN13" s="264" t="s">
        <v>22</v>
      </c>
      <c r="AO13" s="23"/>
      <c r="AP13" s="23"/>
      <c r="AQ13" s="23"/>
      <c r="AR13" s="21"/>
      <c r="BE13" s="282"/>
      <c r="BS13" s="18" t="s">
        <v>6</v>
      </c>
    </row>
    <row r="14" spans="2:71" ht="12.5">
      <c r="B14" s="22"/>
      <c r="C14" s="23"/>
      <c r="D14" s="23"/>
      <c r="E14" s="287" t="s">
        <v>22</v>
      </c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30" t="s">
        <v>21</v>
      </c>
      <c r="AL14" s="23"/>
      <c r="AM14" s="23"/>
      <c r="AN14" s="264" t="s">
        <v>22</v>
      </c>
      <c r="AO14" s="23"/>
      <c r="AP14" s="23"/>
      <c r="AQ14" s="23"/>
      <c r="AR14" s="21"/>
      <c r="BE14" s="282"/>
      <c r="BS14" s="18" t="s">
        <v>6</v>
      </c>
    </row>
    <row r="15" spans="2:71" s="1" customFormat="1" ht="7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82"/>
      <c r="BS15" s="18" t="s">
        <v>4</v>
      </c>
    </row>
    <row r="16" spans="2:71" s="1" customFormat="1" ht="12" customHeight="1">
      <c r="B16" s="22"/>
      <c r="C16" s="23"/>
      <c r="D16" s="30" t="s">
        <v>23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1202</v>
      </c>
      <c r="AL16" s="23"/>
      <c r="AM16" s="23"/>
      <c r="AN16" s="28" t="s">
        <v>1</v>
      </c>
      <c r="AO16" s="23"/>
      <c r="AP16" s="23"/>
      <c r="AQ16" s="23"/>
      <c r="AR16" s="21"/>
      <c r="BE16" s="282"/>
      <c r="BS16" s="18" t="s">
        <v>4</v>
      </c>
    </row>
    <row r="17" spans="2:71" s="1" customFormat="1" ht="25" customHeight="1">
      <c r="B17" s="22"/>
      <c r="C17" s="23"/>
      <c r="D17" s="23"/>
      <c r="E17" s="272" t="s">
        <v>1208</v>
      </c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21</v>
      </c>
      <c r="AL17" s="23"/>
      <c r="AM17" s="23"/>
      <c r="AN17" s="28" t="s">
        <v>1</v>
      </c>
      <c r="AO17" s="23"/>
      <c r="AP17" s="23"/>
      <c r="AQ17" s="23"/>
      <c r="AR17" s="21"/>
      <c r="BE17" s="282"/>
      <c r="BS17" s="18" t="s">
        <v>24</v>
      </c>
    </row>
    <row r="18" spans="2:71" s="1" customFormat="1" ht="7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82"/>
      <c r="BS18" s="18" t="s">
        <v>6</v>
      </c>
    </row>
    <row r="19" spans="2:71" s="1" customFormat="1" ht="12" customHeight="1">
      <c r="B19" s="22"/>
      <c r="C19" s="23"/>
      <c r="D19" s="30" t="s">
        <v>25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1202</v>
      </c>
      <c r="AL19" s="23"/>
      <c r="AM19" s="23"/>
      <c r="AN19" s="28" t="s">
        <v>1</v>
      </c>
      <c r="AO19" s="23"/>
      <c r="AP19" s="23"/>
      <c r="AQ19" s="23"/>
      <c r="AR19" s="21"/>
      <c r="BE19" s="282"/>
      <c r="BS19" s="18" t="s">
        <v>6</v>
      </c>
    </row>
    <row r="20" spans="2:71" s="1" customFormat="1" ht="18.5" customHeight="1">
      <c r="B20" s="22"/>
      <c r="C20" s="23"/>
      <c r="D20" s="23"/>
      <c r="E20" s="28" t="s">
        <v>26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21</v>
      </c>
      <c r="AL20" s="23"/>
      <c r="AM20" s="23"/>
      <c r="AN20" s="28" t="s">
        <v>1</v>
      </c>
      <c r="AO20" s="23"/>
      <c r="AP20" s="23"/>
      <c r="AQ20" s="23"/>
      <c r="AR20" s="21"/>
      <c r="BE20" s="282"/>
      <c r="BS20" s="18" t="s">
        <v>24</v>
      </c>
    </row>
    <row r="21" spans="2:57" s="1" customFormat="1" ht="7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82"/>
    </row>
    <row r="22" spans="2:57" s="1" customFormat="1" ht="12" customHeight="1">
      <c r="B22" s="22"/>
      <c r="C22" s="23"/>
      <c r="D22" s="30" t="s">
        <v>27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82"/>
    </row>
    <row r="23" spans="2:57" s="1" customFormat="1" ht="16.5" customHeight="1">
      <c r="B23" s="22"/>
      <c r="C23" s="23"/>
      <c r="D23" s="23"/>
      <c r="E23" s="289" t="s">
        <v>1</v>
      </c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3"/>
      <c r="AP23" s="23"/>
      <c r="AQ23" s="23"/>
      <c r="AR23" s="21"/>
      <c r="BE23" s="282"/>
    </row>
    <row r="24" spans="2:57" s="1" customFormat="1" ht="7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82"/>
    </row>
    <row r="25" spans="2:57" s="1" customFormat="1" ht="7" customHeight="1">
      <c r="B25" s="22"/>
      <c r="C25" s="23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3"/>
      <c r="AQ25" s="23"/>
      <c r="AR25" s="21"/>
      <c r="BE25" s="282"/>
    </row>
    <row r="26" spans="1:57" s="2" customFormat="1" ht="25.9" customHeight="1">
      <c r="A26" s="33"/>
      <c r="B26" s="34"/>
      <c r="C26" s="35"/>
      <c r="D26" s="36" t="s">
        <v>28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90">
        <f>ROUND(AG94,2)</f>
        <v>0</v>
      </c>
      <c r="AL26" s="291"/>
      <c r="AM26" s="291"/>
      <c r="AN26" s="291"/>
      <c r="AO26" s="291"/>
      <c r="AP26" s="35"/>
      <c r="AQ26" s="35"/>
      <c r="AR26" s="38"/>
      <c r="BE26" s="282"/>
    </row>
    <row r="27" spans="1:57" s="2" customFormat="1" ht="7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82"/>
    </row>
    <row r="28" spans="1:57" s="2" customFormat="1" ht="12.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92" t="s">
        <v>29</v>
      </c>
      <c r="M28" s="292"/>
      <c r="N28" s="292"/>
      <c r="O28" s="292"/>
      <c r="P28" s="292"/>
      <c r="Q28" s="35"/>
      <c r="R28" s="35"/>
      <c r="S28" s="35"/>
      <c r="T28" s="35"/>
      <c r="U28" s="35"/>
      <c r="V28" s="35"/>
      <c r="W28" s="292" t="s">
        <v>30</v>
      </c>
      <c r="X28" s="292"/>
      <c r="Y28" s="292"/>
      <c r="Z28" s="292"/>
      <c r="AA28" s="292"/>
      <c r="AB28" s="292"/>
      <c r="AC28" s="292"/>
      <c r="AD28" s="292"/>
      <c r="AE28" s="292"/>
      <c r="AF28" s="35"/>
      <c r="AG28" s="35"/>
      <c r="AH28" s="35"/>
      <c r="AI28" s="35"/>
      <c r="AJ28" s="35"/>
      <c r="AK28" s="292" t="s">
        <v>31</v>
      </c>
      <c r="AL28" s="292"/>
      <c r="AM28" s="292"/>
      <c r="AN28" s="292"/>
      <c r="AO28" s="292"/>
      <c r="AP28" s="35"/>
      <c r="AQ28" s="35"/>
      <c r="AR28" s="38"/>
      <c r="BE28" s="282"/>
    </row>
    <row r="29" spans="2:57" s="3" customFormat="1" ht="14.4" customHeight="1">
      <c r="B29" s="39"/>
      <c r="C29" s="40"/>
      <c r="D29" s="30" t="s">
        <v>32</v>
      </c>
      <c r="E29" s="40"/>
      <c r="F29" s="30" t="s">
        <v>33</v>
      </c>
      <c r="G29" s="40"/>
      <c r="H29" s="40"/>
      <c r="I29" s="40"/>
      <c r="J29" s="40"/>
      <c r="K29" s="40"/>
      <c r="L29" s="276">
        <v>0.21</v>
      </c>
      <c r="M29" s="275"/>
      <c r="N29" s="275"/>
      <c r="O29" s="275"/>
      <c r="P29" s="275"/>
      <c r="Q29" s="40"/>
      <c r="R29" s="40"/>
      <c r="S29" s="40"/>
      <c r="T29" s="40"/>
      <c r="U29" s="40"/>
      <c r="V29" s="40"/>
      <c r="W29" s="274">
        <f>ROUND(AZ94,2)</f>
        <v>0</v>
      </c>
      <c r="X29" s="275"/>
      <c r="Y29" s="275"/>
      <c r="Z29" s="275"/>
      <c r="AA29" s="275"/>
      <c r="AB29" s="275"/>
      <c r="AC29" s="275"/>
      <c r="AD29" s="275"/>
      <c r="AE29" s="275"/>
      <c r="AF29" s="40"/>
      <c r="AG29" s="40"/>
      <c r="AH29" s="40"/>
      <c r="AI29" s="40"/>
      <c r="AJ29" s="40"/>
      <c r="AK29" s="274">
        <f>ROUND(AV94,2)</f>
        <v>0</v>
      </c>
      <c r="AL29" s="275"/>
      <c r="AM29" s="275"/>
      <c r="AN29" s="275"/>
      <c r="AO29" s="275"/>
      <c r="AP29" s="40"/>
      <c r="AQ29" s="40"/>
      <c r="AR29" s="41"/>
      <c r="BE29" s="283"/>
    </row>
    <row r="30" spans="2:57" s="3" customFormat="1" ht="14.4" customHeight="1">
      <c r="B30" s="39"/>
      <c r="C30" s="40"/>
      <c r="D30" s="40"/>
      <c r="E30" s="40"/>
      <c r="F30" s="30" t="s">
        <v>34</v>
      </c>
      <c r="G30" s="40"/>
      <c r="H30" s="40"/>
      <c r="I30" s="40"/>
      <c r="J30" s="40"/>
      <c r="K30" s="40"/>
      <c r="L30" s="276">
        <v>0.15</v>
      </c>
      <c r="M30" s="275"/>
      <c r="N30" s="275"/>
      <c r="O30" s="275"/>
      <c r="P30" s="275"/>
      <c r="Q30" s="40"/>
      <c r="R30" s="40"/>
      <c r="S30" s="40"/>
      <c r="T30" s="40"/>
      <c r="U30" s="40"/>
      <c r="V30" s="40"/>
      <c r="W30" s="274">
        <f>ROUND(BA94,2)</f>
        <v>0</v>
      </c>
      <c r="X30" s="275"/>
      <c r="Y30" s="275"/>
      <c r="Z30" s="275"/>
      <c r="AA30" s="275"/>
      <c r="AB30" s="275"/>
      <c r="AC30" s="275"/>
      <c r="AD30" s="275"/>
      <c r="AE30" s="275"/>
      <c r="AF30" s="40"/>
      <c r="AG30" s="40"/>
      <c r="AH30" s="40"/>
      <c r="AI30" s="40"/>
      <c r="AJ30" s="40"/>
      <c r="AK30" s="274">
        <f>ROUND(AW94,2)</f>
        <v>0</v>
      </c>
      <c r="AL30" s="275"/>
      <c r="AM30" s="275"/>
      <c r="AN30" s="275"/>
      <c r="AO30" s="275"/>
      <c r="AP30" s="40"/>
      <c r="AQ30" s="40"/>
      <c r="AR30" s="41"/>
      <c r="BE30" s="283"/>
    </row>
    <row r="31" spans="2:57" s="3" customFormat="1" ht="14.4" customHeight="1" hidden="1">
      <c r="B31" s="39"/>
      <c r="C31" s="40"/>
      <c r="D31" s="40"/>
      <c r="E31" s="40"/>
      <c r="F31" s="30" t="s">
        <v>35</v>
      </c>
      <c r="G31" s="40"/>
      <c r="H31" s="40"/>
      <c r="I31" s="40"/>
      <c r="J31" s="40"/>
      <c r="K31" s="40"/>
      <c r="L31" s="276">
        <v>0.21</v>
      </c>
      <c r="M31" s="275"/>
      <c r="N31" s="275"/>
      <c r="O31" s="275"/>
      <c r="P31" s="275"/>
      <c r="Q31" s="40"/>
      <c r="R31" s="40"/>
      <c r="S31" s="40"/>
      <c r="T31" s="40"/>
      <c r="U31" s="40"/>
      <c r="V31" s="40"/>
      <c r="W31" s="274">
        <f>ROUND(BB94,2)</f>
        <v>0</v>
      </c>
      <c r="X31" s="275"/>
      <c r="Y31" s="275"/>
      <c r="Z31" s="275"/>
      <c r="AA31" s="275"/>
      <c r="AB31" s="275"/>
      <c r="AC31" s="275"/>
      <c r="AD31" s="275"/>
      <c r="AE31" s="275"/>
      <c r="AF31" s="40"/>
      <c r="AG31" s="40"/>
      <c r="AH31" s="40"/>
      <c r="AI31" s="40"/>
      <c r="AJ31" s="40"/>
      <c r="AK31" s="274">
        <v>0</v>
      </c>
      <c r="AL31" s="275"/>
      <c r="AM31" s="275"/>
      <c r="AN31" s="275"/>
      <c r="AO31" s="275"/>
      <c r="AP31" s="40"/>
      <c r="AQ31" s="40"/>
      <c r="AR31" s="41"/>
      <c r="BE31" s="283"/>
    </row>
    <row r="32" spans="2:57" s="3" customFormat="1" ht="14.4" customHeight="1" hidden="1">
      <c r="B32" s="39"/>
      <c r="C32" s="40"/>
      <c r="D32" s="40"/>
      <c r="E32" s="40"/>
      <c r="F32" s="30" t="s">
        <v>36</v>
      </c>
      <c r="G32" s="40"/>
      <c r="H32" s="40"/>
      <c r="I32" s="40"/>
      <c r="J32" s="40"/>
      <c r="K32" s="40"/>
      <c r="L32" s="276">
        <v>0.15</v>
      </c>
      <c r="M32" s="275"/>
      <c r="N32" s="275"/>
      <c r="O32" s="275"/>
      <c r="P32" s="275"/>
      <c r="Q32" s="40"/>
      <c r="R32" s="40"/>
      <c r="S32" s="40"/>
      <c r="T32" s="40"/>
      <c r="U32" s="40"/>
      <c r="V32" s="40"/>
      <c r="W32" s="274">
        <f>ROUND(BC94,2)</f>
        <v>0</v>
      </c>
      <c r="X32" s="275"/>
      <c r="Y32" s="275"/>
      <c r="Z32" s="275"/>
      <c r="AA32" s="275"/>
      <c r="AB32" s="275"/>
      <c r="AC32" s="275"/>
      <c r="AD32" s="275"/>
      <c r="AE32" s="275"/>
      <c r="AF32" s="40"/>
      <c r="AG32" s="40"/>
      <c r="AH32" s="40"/>
      <c r="AI32" s="40"/>
      <c r="AJ32" s="40"/>
      <c r="AK32" s="274">
        <v>0</v>
      </c>
      <c r="AL32" s="275"/>
      <c r="AM32" s="275"/>
      <c r="AN32" s="275"/>
      <c r="AO32" s="275"/>
      <c r="AP32" s="40"/>
      <c r="AQ32" s="40"/>
      <c r="AR32" s="41"/>
      <c r="BE32" s="283"/>
    </row>
    <row r="33" spans="2:57" s="3" customFormat="1" ht="14.4" customHeight="1" hidden="1">
      <c r="B33" s="39"/>
      <c r="C33" s="40"/>
      <c r="D33" s="40"/>
      <c r="E33" s="40"/>
      <c r="F33" s="30" t="s">
        <v>37</v>
      </c>
      <c r="G33" s="40"/>
      <c r="H33" s="40"/>
      <c r="I33" s="40"/>
      <c r="J33" s="40"/>
      <c r="K33" s="40"/>
      <c r="L33" s="276">
        <v>0</v>
      </c>
      <c r="M33" s="275"/>
      <c r="N33" s="275"/>
      <c r="O33" s="275"/>
      <c r="P33" s="275"/>
      <c r="Q33" s="40"/>
      <c r="R33" s="40"/>
      <c r="S33" s="40"/>
      <c r="T33" s="40"/>
      <c r="U33" s="40"/>
      <c r="V33" s="40"/>
      <c r="W33" s="274">
        <f>ROUND(BD94,2)</f>
        <v>0</v>
      </c>
      <c r="X33" s="275"/>
      <c r="Y33" s="275"/>
      <c r="Z33" s="275"/>
      <c r="AA33" s="275"/>
      <c r="AB33" s="275"/>
      <c r="AC33" s="275"/>
      <c r="AD33" s="275"/>
      <c r="AE33" s="275"/>
      <c r="AF33" s="40"/>
      <c r="AG33" s="40"/>
      <c r="AH33" s="40"/>
      <c r="AI33" s="40"/>
      <c r="AJ33" s="40"/>
      <c r="AK33" s="274">
        <v>0</v>
      </c>
      <c r="AL33" s="275"/>
      <c r="AM33" s="275"/>
      <c r="AN33" s="275"/>
      <c r="AO33" s="275"/>
      <c r="AP33" s="40"/>
      <c r="AQ33" s="40"/>
      <c r="AR33" s="41"/>
      <c r="BE33" s="283"/>
    </row>
    <row r="34" spans="1:57" s="2" customFormat="1" ht="7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82"/>
    </row>
    <row r="35" spans="1:57" s="2" customFormat="1" ht="25.9" customHeight="1">
      <c r="A35" s="33"/>
      <c r="B35" s="34"/>
      <c r="C35" s="42"/>
      <c r="D35" s="43" t="s">
        <v>38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39</v>
      </c>
      <c r="U35" s="44"/>
      <c r="V35" s="44"/>
      <c r="W35" s="44"/>
      <c r="X35" s="280" t="s">
        <v>40</v>
      </c>
      <c r="Y35" s="278"/>
      <c r="Z35" s="278"/>
      <c r="AA35" s="278"/>
      <c r="AB35" s="278"/>
      <c r="AC35" s="44"/>
      <c r="AD35" s="44"/>
      <c r="AE35" s="44"/>
      <c r="AF35" s="44"/>
      <c r="AG35" s="44"/>
      <c r="AH35" s="44"/>
      <c r="AI35" s="44"/>
      <c r="AJ35" s="44"/>
      <c r="AK35" s="277">
        <f>SUM(AK26:AK33)</f>
        <v>0</v>
      </c>
      <c r="AL35" s="278"/>
      <c r="AM35" s="278"/>
      <c r="AN35" s="278"/>
      <c r="AO35" s="279"/>
      <c r="AP35" s="42"/>
      <c r="AQ35" s="42"/>
      <c r="AR35" s="38"/>
      <c r="BE35" s="33"/>
    </row>
    <row r="36" spans="1:57" s="2" customFormat="1" ht="7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 hidden="1">
      <c r="B49" s="46"/>
      <c r="C49" s="47"/>
      <c r="D49" s="48" t="s">
        <v>41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42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2" hidden="1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 hidden="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 hidden="1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 hidden="1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 hidden="1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 hidden="1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 hidden="1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 hidden="1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 hidden="1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 hidden="1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5" hidden="1">
      <c r="A60" s="33"/>
      <c r="B60" s="34"/>
      <c r="C60" s="35"/>
      <c r="D60" s="51" t="s">
        <v>43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1205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43</v>
      </c>
      <c r="AI60" s="37"/>
      <c r="AJ60" s="37"/>
      <c r="AK60" s="37"/>
      <c r="AL60" s="37"/>
      <c r="AM60" s="51" t="s">
        <v>1205</v>
      </c>
      <c r="AN60" s="37"/>
      <c r="AO60" s="37"/>
      <c r="AP60" s="35"/>
      <c r="AQ60" s="35"/>
      <c r="AR60" s="38"/>
      <c r="BE60" s="33"/>
    </row>
    <row r="61" spans="2:44" ht="12" hidden="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 hidden="1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 hidden="1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3">
      <c r="A64" s="33"/>
      <c r="B64" s="34"/>
      <c r="C64" s="35"/>
      <c r="D64" s="48" t="s">
        <v>1204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1223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5">
      <c r="A75" s="33"/>
      <c r="B75" s="34"/>
      <c r="C75" s="35"/>
      <c r="D75" s="51" t="s">
        <v>43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1205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43</v>
      </c>
      <c r="AI75" s="37"/>
      <c r="AJ75" s="37"/>
      <c r="AK75" s="37"/>
      <c r="AL75" s="37"/>
      <c r="AM75" s="51" t="s">
        <v>1206</v>
      </c>
      <c r="AN75" s="37"/>
      <c r="AO75" s="37"/>
      <c r="AP75" s="35"/>
      <c r="AQ75" s="35"/>
      <c r="AR75" s="38"/>
      <c r="BE75" s="33"/>
    </row>
    <row r="76" spans="1:57" s="2" customFormat="1" ht="12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7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7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5" customHeight="1">
      <c r="A82" s="33"/>
      <c r="B82" s="34"/>
      <c r="C82" s="24" t="s">
        <v>44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7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30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2021-080301-rev3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7" customHeight="1">
      <c r="B85" s="60"/>
      <c r="C85" s="61" t="s">
        <v>15</v>
      </c>
      <c r="D85" s="62"/>
      <c r="E85" s="62"/>
      <c r="F85" s="62"/>
      <c r="G85" s="62"/>
      <c r="H85" s="62"/>
      <c r="I85" s="62"/>
      <c r="J85" s="62"/>
      <c r="K85" s="62"/>
      <c r="L85" s="296" t="str">
        <f>K6</f>
        <v>Výstavba dětského dopravního hřiště</v>
      </c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7"/>
      <c r="AH85" s="297"/>
      <c r="AI85" s="297"/>
      <c r="AJ85" s="297"/>
      <c r="AK85" s="297"/>
      <c r="AL85" s="297"/>
      <c r="AM85" s="297"/>
      <c r="AN85" s="297"/>
      <c r="AO85" s="297"/>
      <c r="AP85" s="62"/>
      <c r="AQ85" s="62"/>
      <c r="AR85" s="63"/>
    </row>
    <row r="86" spans="1:57" s="2" customFormat="1" ht="7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30" t="s">
        <v>18</v>
      </c>
      <c r="D87" s="35"/>
      <c r="E87" s="35"/>
      <c r="F87" s="35"/>
      <c r="G87" s="35"/>
      <c r="H87" s="35"/>
      <c r="I87" s="35"/>
      <c r="J87" s="35"/>
      <c r="K87" s="35"/>
      <c r="L87" s="270" t="str">
        <f>IF(K8="","",K8)</f>
        <v>Dačice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0" t="s">
        <v>20</v>
      </c>
      <c r="AJ87" s="35"/>
      <c r="AK87" s="35"/>
      <c r="AL87" s="35"/>
      <c r="AM87" s="298" t="str">
        <f>IF(AN8="","",AN8)</f>
        <v>Vyplň údaj</v>
      </c>
      <c r="AN87" s="298"/>
      <c r="AO87" s="35"/>
      <c r="AP87" s="35"/>
      <c r="AQ87" s="35"/>
      <c r="AR87" s="38"/>
      <c r="BE87" s="33"/>
    </row>
    <row r="88" spans="1:57" s="2" customFormat="1" ht="7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25" customHeight="1">
      <c r="A89" s="33"/>
      <c r="B89" s="34"/>
      <c r="C89" s="30" t="s">
        <v>1207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>Město Dačice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0" t="s">
        <v>23</v>
      </c>
      <c r="AJ89" s="35"/>
      <c r="AK89" s="35"/>
      <c r="AL89" s="35"/>
      <c r="AM89" s="272" t="str">
        <f>IF(E17="","",E17)</f>
        <v>Petr Vlášek
Ing. Václav Chýle</v>
      </c>
      <c r="AN89" s="299"/>
      <c r="AO89" s="299"/>
      <c r="AP89" s="299"/>
      <c r="AQ89" s="35"/>
      <c r="AR89" s="38"/>
      <c r="AS89" s="302" t="s">
        <v>45</v>
      </c>
      <c r="AT89" s="303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3"/>
    </row>
    <row r="90" spans="1:57" s="2" customFormat="1" ht="15.15" customHeight="1">
      <c r="A90" s="33"/>
      <c r="B90" s="34"/>
      <c r="C90" s="30" t="s">
        <v>1203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0" t="s">
        <v>25</v>
      </c>
      <c r="AJ90" s="35"/>
      <c r="AK90" s="35"/>
      <c r="AL90" s="35"/>
      <c r="AM90" s="272" t="str">
        <f>IF(E20="","",E20)</f>
        <v>KAVRO</v>
      </c>
      <c r="AN90" s="299"/>
      <c r="AO90" s="299"/>
      <c r="AP90" s="299"/>
      <c r="AQ90" s="35"/>
      <c r="AR90" s="38"/>
      <c r="AS90" s="304"/>
      <c r="AT90" s="305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3"/>
    </row>
    <row r="91" spans="1:57" s="2" customFormat="1" ht="10.75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306"/>
      <c r="AT91" s="307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3"/>
    </row>
    <row r="92" spans="1:57" s="2" customFormat="1" ht="29.25" customHeight="1">
      <c r="A92" s="33"/>
      <c r="B92" s="34"/>
      <c r="C92" s="308" t="s">
        <v>46</v>
      </c>
      <c r="D92" s="309"/>
      <c r="E92" s="309"/>
      <c r="F92" s="309"/>
      <c r="G92" s="309"/>
      <c r="H92" s="71"/>
      <c r="I92" s="311" t="s">
        <v>47</v>
      </c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  <c r="Y92" s="309"/>
      <c r="Z92" s="309"/>
      <c r="AA92" s="309"/>
      <c r="AB92" s="309"/>
      <c r="AC92" s="309"/>
      <c r="AD92" s="309"/>
      <c r="AE92" s="309"/>
      <c r="AF92" s="309"/>
      <c r="AG92" s="310" t="s">
        <v>48</v>
      </c>
      <c r="AH92" s="309"/>
      <c r="AI92" s="309"/>
      <c r="AJ92" s="309"/>
      <c r="AK92" s="309"/>
      <c r="AL92" s="309"/>
      <c r="AM92" s="309"/>
      <c r="AN92" s="311" t="s">
        <v>49</v>
      </c>
      <c r="AO92" s="309"/>
      <c r="AP92" s="312"/>
      <c r="AQ92" s="72" t="s">
        <v>50</v>
      </c>
      <c r="AR92" s="38"/>
      <c r="AS92" s="73" t="s">
        <v>51</v>
      </c>
      <c r="AT92" s="74" t="s">
        <v>52</v>
      </c>
      <c r="AU92" s="74" t="s">
        <v>53</v>
      </c>
      <c r="AV92" s="74" t="s">
        <v>54</v>
      </c>
      <c r="AW92" s="74" t="s">
        <v>55</v>
      </c>
      <c r="AX92" s="74" t="s">
        <v>56</v>
      </c>
      <c r="AY92" s="74" t="s">
        <v>57</v>
      </c>
      <c r="AZ92" s="74" t="s">
        <v>58</v>
      </c>
      <c r="BA92" s="74" t="s">
        <v>59</v>
      </c>
      <c r="BB92" s="74" t="s">
        <v>60</v>
      </c>
      <c r="BC92" s="74" t="s">
        <v>61</v>
      </c>
      <c r="BD92" s="75" t="s">
        <v>62</v>
      </c>
      <c r="BE92" s="33"/>
    </row>
    <row r="93" spans="1:57" s="2" customFormat="1" ht="10.7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3"/>
    </row>
    <row r="94" spans="2:90" s="6" customFormat="1" ht="32.4" customHeight="1">
      <c r="B94" s="79"/>
      <c r="C94" s="80" t="s">
        <v>63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300">
        <f>ROUND(SUM(AG95:AG101),2)</f>
        <v>0</v>
      </c>
      <c r="AH94" s="300"/>
      <c r="AI94" s="300"/>
      <c r="AJ94" s="300"/>
      <c r="AK94" s="300"/>
      <c r="AL94" s="300"/>
      <c r="AM94" s="300"/>
      <c r="AN94" s="301">
        <f aca="true" t="shared" si="0" ref="AN94:AN101">SUM(AG94,AT94)</f>
        <v>0</v>
      </c>
      <c r="AO94" s="301"/>
      <c r="AP94" s="301"/>
      <c r="AQ94" s="83" t="s">
        <v>1</v>
      </c>
      <c r="AR94" s="84"/>
      <c r="AS94" s="85">
        <f>ROUND(SUM(AS95:AS101),2)</f>
        <v>0</v>
      </c>
      <c r="AT94" s="86">
        <f aca="true" t="shared" si="1" ref="AT94:AT101">ROUND(SUM(AV94:AW94),2)</f>
        <v>0</v>
      </c>
      <c r="AU94" s="87">
        <f>ROUND(SUM(AU95:AU101),5)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ROUND(SUM(AZ95:AZ101),2)</f>
        <v>0</v>
      </c>
      <c r="BA94" s="86">
        <f>ROUND(SUM(BA95:BA101),2)</f>
        <v>0</v>
      </c>
      <c r="BB94" s="86">
        <f>ROUND(SUM(BB95:BB101),2)</f>
        <v>0</v>
      </c>
      <c r="BC94" s="86">
        <f>ROUND(SUM(BC95:BC101),2)</f>
        <v>0</v>
      </c>
      <c r="BD94" s="88">
        <f>ROUND(SUM(BD95:BD101),2)</f>
        <v>0</v>
      </c>
      <c r="BS94" s="89" t="s">
        <v>64</v>
      </c>
      <c r="BT94" s="89" t="s">
        <v>65</v>
      </c>
      <c r="BU94" s="90" t="s">
        <v>66</v>
      </c>
      <c r="BV94" s="89" t="s">
        <v>67</v>
      </c>
      <c r="BW94" s="89" t="s">
        <v>5</v>
      </c>
      <c r="BX94" s="89" t="s">
        <v>68</v>
      </c>
      <c r="CL94" s="89" t="s">
        <v>1</v>
      </c>
    </row>
    <row r="95" spans="1:91" s="7" customFormat="1" ht="16.5" customHeight="1">
      <c r="A95" s="91" t="s">
        <v>69</v>
      </c>
      <c r="B95" s="92"/>
      <c r="C95" s="93"/>
      <c r="D95" s="295" t="s">
        <v>1210</v>
      </c>
      <c r="E95" s="295"/>
      <c r="F95" s="295"/>
      <c r="G95" s="295"/>
      <c r="H95" s="295"/>
      <c r="I95" s="94"/>
      <c r="J95" s="295" t="s">
        <v>70</v>
      </c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  <c r="AA95" s="295"/>
      <c r="AB95" s="295"/>
      <c r="AC95" s="295"/>
      <c r="AD95" s="295"/>
      <c r="AE95" s="295"/>
      <c r="AF95" s="295"/>
      <c r="AG95" s="293">
        <f>'SO 01 - Dopravní hřiště'!J30</f>
        <v>0</v>
      </c>
      <c r="AH95" s="294"/>
      <c r="AI95" s="294"/>
      <c r="AJ95" s="294"/>
      <c r="AK95" s="294"/>
      <c r="AL95" s="294"/>
      <c r="AM95" s="294"/>
      <c r="AN95" s="293">
        <f t="shared" si="0"/>
        <v>0</v>
      </c>
      <c r="AO95" s="294"/>
      <c r="AP95" s="294"/>
      <c r="AQ95" s="95" t="s">
        <v>71</v>
      </c>
      <c r="AR95" s="96"/>
      <c r="AS95" s="97">
        <v>0</v>
      </c>
      <c r="AT95" s="98">
        <f t="shared" si="1"/>
        <v>0</v>
      </c>
      <c r="AU95" s="99">
        <f>'SO 01 - Dopravní hřiště'!P121</f>
        <v>0</v>
      </c>
      <c r="AV95" s="98">
        <f>'SO 01 - Dopravní hřiště'!J33</f>
        <v>0</v>
      </c>
      <c r="AW95" s="98">
        <f>'SO 01 - Dopravní hřiště'!J34</f>
        <v>0</v>
      </c>
      <c r="AX95" s="98">
        <f>'SO 01 - Dopravní hřiště'!J35</f>
        <v>0</v>
      </c>
      <c r="AY95" s="98">
        <f>'SO 01 - Dopravní hřiště'!J36</f>
        <v>0</v>
      </c>
      <c r="AZ95" s="98">
        <f>'SO 01 - Dopravní hřiště'!F33</f>
        <v>0</v>
      </c>
      <c r="BA95" s="98">
        <f>'SO 01 - Dopravní hřiště'!F34</f>
        <v>0</v>
      </c>
      <c r="BB95" s="98">
        <f>'SO 01 - Dopravní hřiště'!F35</f>
        <v>0</v>
      </c>
      <c r="BC95" s="98">
        <f>'SO 01 - Dopravní hřiště'!F36</f>
        <v>0</v>
      </c>
      <c r="BD95" s="100">
        <f>'SO 01 - Dopravní hřiště'!F37</f>
        <v>0</v>
      </c>
      <c r="BT95" s="101" t="s">
        <v>72</v>
      </c>
      <c r="BV95" s="101" t="s">
        <v>67</v>
      </c>
      <c r="BW95" s="101" t="s">
        <v>73</v>
      </c>
      <c r="BX95" s="101" t="s">
        <v>5</v>
      </c>
      <c r="CL95" s="101" t="s">
        <v>1</v>
      </c>
      <c r="CM95" s="101" t="s">
        <v>74</v>
      </c>
    </row>
    <row r="96" spans="1:91" s="7" customFormat="1" ht="16.5" customHeight="1">
      <c r="A96" s="91" t="s">
        <v>69</v>
      </c>
      <c r="B96" s="92"/>
      <c r="C96" s="93"/>
      <c r="D96" s="295" t="s">
        <v>1211</v>
      </c>
      <c r="E96" s="295"/>
      <c r="F96" s="295"/>
      <c r="G96" s="295"/>
      <c r="H96" s="295"/>
      <c r="I96" s="94"/>
      <c r="J96" s="295" t="s">
        <v>75</v>
      </c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3">
        <f>'SO 02 - Typový objekt soc...'!J30</f>
        <v>0</v>
      </c>
      <c r="AH96" s="294"/>
      <c r="AI96" s="294"/>
      <c r="AJ96" s="294"/>
      <c r="AK96" s="294"/>
      <c r="AL96" s="294"/>
      <c r="AM96" s="294"/>
      <c r="AN96" s="293">
        <f t="shared" si="0"/>
        <v>0</v>
      </c>
      <c r="AO96" s="294"/>
      <c r="AP96" s="294"/>
      <c r="AQ96" s="95" t="s">
        <v>71</v>
      </c>
      <c r="AR96" s="96"/>
      <c r="AS96" s="97">
        <v>0</v>
      </c>
      <c r="AT96" s="98">
        <f t="shared" si="1"/>
        <v>0</v>
      </c>
      <c r="AU96" s="99">
        <f>'SO 02 - Typový objekt soc...'!P125</f>
        <v>0</v>
      </c>
      <c r="AV96" s="98">
        <f>'SO 02 - Typový objekt soc...'!J33</f>
        <v>0</v>
      </c>
      <c r="AW96" s="98">
        <f>'SO 02 - Typový objekt soc...'!J34</f>
        <v>0</v>
      </c>
      <c r="AX96" s="98">
        <f>'SO 02 - Typový objekt soc...'!J35</f>
        <v>0</v>
      </c>
      <c r="AY96" s="98">
        <f>'SO 02 - Typový objekt soc...'!J36</f>
        <v>0</v>
      </c>
      <c r="AZ96" s="98">
        <f>'SO 02 - Typový objekt soc...'!F33</f>
        <v>0</v>
      </c>
      <c r="BA96" s="98">
        <f>'SO 02 - Typový objekt soc...'!F34</f>
        <v>0</v>
      </c>
      <c r="BB96" s="98">
        <f>'SO 02 - Typový objekt soc...'!F35</f>
        <v>0</v>
      </c>
      <c r="BC96" s="98">
        <f>'SO 02 - Typový objekt soc...'!F36</f>
        <v>0</v>
      </c>
      <c r="BD96" s="100">
        <f>'SO 02 - Typový objekt soc...'!F37</f>
        <v>0</v>
      </c>
      <c r="BT96" s="101" t="s">
        <v>72</v>
      </c>
      <c r="BV96" s="101" t="s">
        <v>67</v>
      </c>
      <c r="BW96" s="101" t="s">
        <v>76</v>
      </c>
      <c r="BX96" s="101" t="s">
        <v>5</v>
      </c>
      <c r="CL96" s="101" t="s">
        <v>1</v>
      </c>
      <c r="CM96" s="101" t="s">
        <v>74</v>
      </c>
    </row>
    <row r="97" spans="1:91" s="7" customFormat="1" ht="16.5" customHeight="1">
      <c r="A97" s="91" t="s">
        <v>69</v>
      </c>
      <c r="B97" s="92"/>
      <c r="C97" s="93"/>
      <c r="D97" s="295" t="s">
        <v>1212</v>
      </c>
      <c r="E97" s="295"/>
      <c r="F97" s="295"/>
      <c r="G97" s="295"/>
      <c r="H97" s="295"/>
      <c r="I97" s="94"/>
      <c r="J97" s="295" t="s">
        <v>77</v>
      </c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  <c r="AA97" s="295"/>
      <c r="AB97" s="295"/>
      <c r="AC97" s="295"/>
      <c r="AD97" s="295"/>
      <c r="AE97" s="295"/>
      <c r="AF97" s="295"/>
      <c r="AG97" s="293">
        <f>'SO 03 - Likvidace dešťový...'!J30</f>
        <v>0</v>
      </c>
      <c r="AH97" s="294"/>
      <c r="AI97" s="294"/>
      <c r="AJ97" s="294"/>
      <c r="AK97" s="294"/>
      <c r="AL97" s="294"/>
      <c r="AM97" s="294"/>
      <c r="AN97" s="293">
        <f t="shared" si="0"/>
        <v>0</v>
      </c>
      <c r="AO97" s="294"/>
      <c r="AP97" s="294"/>
      <c r="AQ97" s="95" t="s">
        <v>71</v>
      </c>
      <c r="AR97" s="96"/>
      <c r="AS97" s="97">
        <v>0</v>
      </c>
      <c r="AT97" s="98">
        <f t="shared" si="1"/>
        <v>0</v>
      </c>
      <c r="AU97" s="99">
        <f>'SO 03 - Likvidace dešťový...'!P121</f>
        <v>0</v>
      </c>
      <c r="AV97" s="98">
        <f>'SO 03 - Likvidace dešťový...'!J33</f>
        <v>0</v>
      </c>
      <c r="AW97" s="98">
        <f>'SO 03 - Likvidace dešťový...'!J34</f>
        <v>0</v>
      </c>
      <c r="AX97" s="98">
        <f>'SO 03 - Likvidace dešťový...'!J35</f>
        <v>0</v>
      </c>
      <c r="AY97" s="98">
        <f>'SO 03 - Likvidace dešťový...'!J36</f>
        <v>0</v>
      </c>
      <c r="AZ97" s="98">
        <f>'SO 03 - Likvidace dešťový...'!F33</f>
        <v>0</v>
      </c>
      <c r="BA97" s="98">
        <f>'SO 03 - Likvidace dešťový...'!F34</f>
        <v>0</v>
      </c>
      <c r="BB97" s="98">
        <f>'SO 03 - Likvidace dešťový...'!F35</f>
        <v>0</v>
      </c>
      <c r="BC97" s="98">
        <f>'SO 03 - Likvidace dešťový...'!F36</f>
        <v>0</v>
      </c>
      <c r="BD97" s="100">
        <f>'SO 03 - Likvidace dešťový...'!F37</f>
        <v>0</v>
      </c>
      <c r="BT97" s="101" t="s">
        <v>72</v>
      </c>
      <c r="BV97" s="101" t="s">
        <v>67</v>
      </c>
      <c r="BW97" s="101" t="s">
        <v>78</v>
      </c>
      <c r="BX97" s="101" t="s">
        <v>5</v>
      </c>
      <c r="CL97" s="101" t="s">
        <v>1</v>
      </c>
      <c r="CM97" s="101" t="s">
        <v>74</v>
      </c>
    </row>
    <row r="98" spans="1:91" s="7" customFormat="1" ht="16.5" customHeight="1">
      <c r="A98" s="91" t="s">
        <v>69</v>
      </c>
      <c r="B98" s="92"/>
      <c r="C98" s="93"/>
      <c r="D98" s="295" t="s">
        <v>1213</v>
      </c>
      <c r="E98" s="295"/>
      <c r="F98" s="295"/>
      <c r="G98" s="295"/>
      <c r="H98" s="295"/>
      <c r="I98" s="94"/>
      <c r="J98" s="295" t="s">
        <v>79</v>
      </c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95"/>
      <c r="AG98" s="293">
        <f>'SO 04 - Oplocení hřiště'!J30</f>
        <v>0</v>
      </c>
      <c r="AH98" s="294"/>
      <c r="AI98" s="294"/>
      <c r="AJ98" s="294"/>
      <c r="AK98" s="294"/>
      <c r="AL98" s="294"/>
      <c r="AM98" s="294"/>
      <c r="AN98" s="293">
        <f t="shared" si="0"/>
        <v>0</v>
      </c>
      <c r="AO98" s="294"/>
      <c r="AP98" s="294"/>
      <c r="AQ98" s="95" t="s">
        <v>71</v>
      </c>
      <c r="AR98" s="96"/>
      <c r="AS98" s="97">
        <v>0</v>
      </c>
      <c r="AT98" s="98">
        <f t="shared" si="1"/>
        <v>0</v>
      </c>
      <c r="AU98" s="99">
        <f>'SO 04 - Oplocení hřiště'!P120</f>
        <v>0</v>
      </c>
      <c r="AV98" s="98">
        <f>'SO 04 - Oplocení hřiště'!J33</f>
        <v>0</v>
      </c>
      <c r="AW98" s="98">
        <f>'SO 04 - Oplocení hřiště'!J34</f>
        <v>0</v>
      </c>
      <c r="AX98" s="98">
        <f>'SO 04 - Oplocení hřiště'!J35</f>
        <v>0</v>
      </c>
      <c r="AY98" s="98">
        <f>'SO 04 - Oplocení hřiště'!J36</f>
        <v>0</v>
      </c>
      <c r="AZ98" s="98">
        <f>'SO 04 - Oplocení hřiště'!F33</f>
        <v>0</v>
      </c>
      <c r="BA98" s="98">
        <f>'SO 04 - Oplocení hřiště'!F34</f>
        <v>0</v>
      </c>
      <c r="BB98" s="98">
        <f>'SO 04 - Oplocení hřiště'!F35</f>
        <v>0</v>
      </c>
      <c r="BC98" s="98">
        <f>'SO 04 - Oplocení hřiště'!F36</f>
        <v>0</v>
      </c>
      <c r="BD98" s="100">
        <f>'SO 04 - Oplocení hřiště'!F37</f>
        <v>0</v>
      </c>
      <c r="BT98" s="101" t="s">
        <v>72</v>
      </c>
      <c r="BV98" s="101" t="s">
        <v>67</v>
      </c>
      <c r="BW98" s="101" t="s">
        <v>80</v>
      </c>
      <c r="BX98" s="101" t="s">
        <v>5</v>
      </c>
      <c r="CL98" s="101" t="s">
        <v>1</v>
      </c>
      <c r="CM98" s="101" t="s">
        <v>74</v>
      </c>
    </row>
    <row r="99" spans="1:91" s="7" customFormat="1" ht="16.5" customHeight="1">
      <c r="A99" s="91" t="s">
        <v>69</v>
      </c>
      <c r="B99" s="92"/>
      <c r="C99" s="93"/>
      <c r="D99" s="295" t="s">
        <v>1214</v>
      </c>
      <c r="E99" s="295"/>
      <c r="F99" s="295"/>
      <c r="G99" s="295"/>
      <c r="H99" s="295"/>
      <c r="I99" s="94"/>
      <c r="J99" s="295" t="s">
        <v>81</v>
      </c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  <c r="AA99" s="295"/>
      <c r="AB99" s="295"/>
      <c r="AC99" s="295"/>
      <c r="AD99" s="295"/>
      <c r="AE99" s="295"/>
      <c r="AF99" s="295"/>
      <c r="AG99" s="293">
        <f>'SO 07 - Přístupový chodní...'!J30</f>
        <v>0</v>
      </c>
      <c r="AH99" s="294"/>
      <c r="AI99" s="294"/>
      <c r="AJ99" s="294"/>
      <c r="AK99" s="294"/>
      <c r="AL99" s="294"/>
      <c r="AM99" s="294"/>
      <c r="AN99" s="293">
        <f t="shared" si="0"/>
        <v>0</v>
      </c>
      <c r="AO99" s="294"/>
      <c r="AP99" s="294"/>
      <c r="AQ99" s="95" t="s">
        <v>71</v>
      </c>
      <c r="AR99" s="96"/>
      <c r="AS99" s="97">
        <v>0</v>
      </c>
      <c r="AT99" s="98">
        <f t="shared" si="1"/>
        <v>0</v>
      </c>
      <c r="AU99" s="99">
        <f>'SO 07 - Přístupový chodní...'!P121</f>
        <v>0</v>
      </c>
      <c r="AV99" s="98">
        <f>'SO 07 - Přístupový chodní...'!J33</f>
        <v>0</v>
      </c>
      <c r="AW99" s="98">
        <f>'SO 07 - Přístupový chodní...'!J34</f>
        <v>0</v>
      </c>
      <c r="AX99" s="98">
        <f>'SO 07 - Přístupový chodní...'!J35</f>
        <v>0</v>
      </c>
      <c r="AY99" s="98">
        <f>'SO 07 - Přístupový chodní...'!J36</f>
        <v>0</v>
      </c>
      <c r="AZ99" s="98">
        <f>'SO 07 - Přístupový chodní...'!F33</f>
        <v>0</v>
      </c>
      <c r="BA99" s="98">
        <f>'SO 07 - Přístupový chodní...'!F34</f>
        <v>0</v>
      </c>
      <c r="BB99" s="98">
        <f>'SO 07 - Přístupový chodní...'!F35</f>
        <v>0</v>
      </c>
      <c r="BC99" s="98">
        <f>'SO 07 - Přístupový chodní...'!F36</f>
        <v>0</v>
      </c>
      <c r="BD99" s="100">
        <f>'SO 07 - Přístupový chodní...'!F37</f>
        <v>0</v>
      </c>
      <c r="BT99" s="101" t="s">
        <v>72</v>
      </c>
      <c r="BV99" s="101" t="s">
        <v>67</v>
      </c>
      <c r="BW99" s="101" t="s">
        <v>82</v>
      </c>
      <c r="BX99" s="101" t="s">
        <v>5</v>
      </c>
      <c r="CL99" s="101" t="s">
        <v>1</v>
      </c>
      <c r="CM99" s="101" t="s">
        <v>74</v>
      </c>
    </row>
    <row r="100" spans="1:91" s="7" customFormat="1" ht="16.5" customHeight="1">
      <c r="A100" s="91" t="s">
        <v>69</v>
      </c>
      <c r="B100" s="92"/>
      <c r="C100" s="93"/>
      <c r="D100" s="295" t="s">
        <v>1215</v>
      </c>
      <c r="E100" s="295"/>
      <c r="F100" s="295"/>
      <c r="G100" s="295"/>
      <c r="H100" s="295"/>
      <c r="I100" s="94"/>
      <c r="J100" s="295" t="s">
        <v>83</v>
      </c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  <c r="AA100" s="295"/>
      <c r="AB100" s="295"/>
      <c r="AC100" s="295"/>
      <c r="AD100" s="295"/>
      <c r="AE100" s="295"/>
      <c r="AF100" s="295"/>
      <c r="AG100" s="293">
        <f>'SO 08 - Osvětlení hřiště,...'!J30</f>
        <v>0</v>
      </c>
      <c r="AH100" s="294"/>
      <c r="AI100" s="294"/>
      <c r="AJ100" s="294"/>
      <c r="AK100" s="294"/>
      <c r="AL100" s="294"/>
      <c r="AM100" s="294"/>
      <c r="AN100" s="293">
        <f t="shared" si="0"/>
        <v>0</v>
      </c>
      <c r="AO100" s="294"/>
      <c r="AP100" s="294"/>
      <c r="AQ100" s="95" t="s">
        <v>71</v>
      </c>
      <c r="AR100" s="96"/>
      <c r="AS100" s="97">
        <v>0</v>
      </c>
      <c r="AT100" s="98">
        <f t="shared" si="1"/>
        <v>0</v>
      </c>
      <c r="AU100" s="99">
        <f>'SO 08 - Osvětlení hřiště,...'!P127</f>
        <v>0</v>
      </c>
      <c r="AV100" s="98">
        <f>'SO 08 - Osvětlení hřiště,...'!J33</f>
        <v>0</v>
      </c>
      <c r="AW100" s="98">
        <f>'SO 08 - Osvětlení hřiště,...'!J34</f>
        <v>0</v>
      </c>
      <c r="AX100" s="98">
        <f>'SO 08 - Osvětlení hřiště,...'!J35</f>
        <v>0</v>
      </c>
      <c r="AY100" s="98">
        <f>'SO 08 - Osvětlení hřiště,...'!J36</f>
        <v>0</v>
      </c>
      <c r="AZ100" s="98">
        <f>'SO 08 - Osvětlení hřiště,...'!F33</f>
        <v>0</v>
      </c>
      <c r="BA100" s="98">
        <f>'SO 08 - Osvětlení hřiště,...'!F34</f>
        <v>0</v>
      </c>
      <c r="BB100" s="98">
        <f>'SO 08 - Osvětlení hřiště,...'!F35</f>
        <v>0</v>
      </c>
      <c r="BC100" s="98">
        <f>'SO 08 - Osvětlení hřiště,...'!F36</f>
        <v>0</v>
      </c>
      <c r="BD100" s="100">
        <f>'SO 08 - Osvětlení hřiště,...'!F37</f>
        <v>0</v>
      </c>
      <c r="BT100" s="101" t="s">
        <v>72</v>
      </c>
      <c r="BV100" s="101" t="s">
        <v>67</v>
      </c>
      <c r="BW100" s="101" t="s">
        <v>84</v>
      </c>
      <c r="BX100" s="101" t="s">
        <v>5</v>
      </c>
      <c r="CL100" s="101" t="s">
        <v>1</v>
      </c>
      <c r="CM100" s="101" t="s">
        <v>74</v>
      </c>
    </row>
    <row r="101" spans="1:91" s="7" customFormat="1" ht="16.5" customHeight="1">
      <c r="A101" s="91" t="s">
        <v>69</v>
      </c>
      <c r="B101" s="92"/>
      <c r="C101" s="93"/>
      <c r="D101" s="295" t="s">
        <v>85</v>
      </c>
      <c r="E101" s="295"/>
      <c r="F101" s="295"/>
      <c r="G101" s="295"/>
      <c r="H101" s="295"/>
      <c r="I101" s="94"/>
      <c r="J101" s="295" t="s">
        <v>86</v>
      </c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  <c r="AA101" s="295"/>
      <c r="AB101" s="295"/>
      <c r="AC101" s="295"/>
      <c r="AD101" s="295"/>
      <c r="AE101" s="295"/>
      <c r="AF101" s="295"/>
      <c r="AG101" s="293">
        <f>'VRN a ON - Vedlejší nákla...'!J30</f>
        <v>0</v>
      </c>
      <c r="AH101" s="294"/>
      <c r="AI101" s="294"/>
      <c r="AJ101" s="294"/>
      <c r="AK101" s="294"/>
      <c r="AL101" s="294"/>
      <c r="AM101" s="294"/>
      <c r="AN101" s="293">
        <f t="shared" si="0"/>
        <v>0</v>
      </c>
      <c r="AO101" s="294"/>
      <c r="AP101" s="294"/>
      <c r="AQ101" s="95" t="s">
        <v>71</v>
      </c>
      <c r="AR101" s="96"/>
      <c r="AS101" s="102">
        <v>0</v>
      </c>
      <c r="AT101" s="103">
        <f t="shared" si="1"/>
        <v>0</v>
      </c>
      <c r="AU101" s="104">
        <f>'VRN a ON - Vedlejší nákla...'!P117</f>
        <v>0</v>
      </c>
      <c r="AV101" s="103">
        <f>'VRN a ON - Vedlejší nákla...'!J33</f>
        <v>0</v>
      </c>
      <c r="AW101" s="103">
        <f>'VRN a ON - Vedlejší nákla...'!J34</f>
        <v>0</v>
      </c>
      <c r="AX101" s="103">
        <f>'VRN a ON - Vedlejší nákla...'!J35</f>
        <v>0</v>
      </c>
      <c r="AY101" s="103">
        <f>'VRN a ON - Vedlejší nákla...'!J36</f>
        <v>0</v>
      </c>
      <c r="AZ101" s="103">
        <f>'VRN a ON - Vedlejší nákla...'!F33</f>
        <v>0</v>
      </c>
      <c r="BA101" s="103">
        <f>'VRN a ON - Vedlejší nákla...'!F34</f>
        <v>0</v>
      </c>
      <c r="BB101" s="103">
        <f>'VRN a ON - Vedlejší nákla...'!F35</f>
        <v>0</v>
      </c>
      <c r="BC101" s="103">
        <f>'VRN a ON - Vedlejší nákla...'!F36</f>
        <v>0</v>
      </c>
      <c r="BD101" s="105">
        <f>'VRN a ON - Vedlejší nákla...'!F37</f>
        <v>0</v>
      </c>
      <c r="BT101" s="101" t="s">
        <v>72</v>
      </c>
      <c r="BV101" s="101" t="s">
        <v>67</v>
      </c>
      <c r="BW101" s="101" t="s">
        <v>87</v>
      </c>
      <c r="BX101" s="101" t="s">
        <v>5</v>
      </c>
      <c r="CL101" s="101" t="s">
        <v>1</v>
      </c>
      <c r="CM101" s="101" t="s">
        <v>74</v>
      </c>
    </row>
    <row r="102" spans="1:57" s="2" customFormat="1" ht="30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8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  <row r="103" spans="1:57" s="2" customFormat="1" ht="7" customHeight="1">
      <c r="A103" s="33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38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</row>
  </sheetData>
  <sheetProtection sheet="1" formatColumns="0" formatRows="0"/>
  <mergeCells count="67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D100:H100"/>
    <mergeCell ref="J100:AF100"/>
    <mergeCell ref="AN101:AP101"/>
    <mergeCell ref="AG101:AM101"/>
    <mergeCell ref="D101:H101"/>
    <mergeCell ref="J101:AF101"/>
    <mergeCell ref="L31:P31"/>
    <mergeCell ref="AN100:AP100"/>
    <mergeCell ref="AG100:AM100"/>
    <mergeCell ref="AN98:AP98"/>
    <mergeCell ref="AG98:AM98"/>
    <mergeCell ref="J96:AF96"/>
    <mergeCell ref="L85:AO85"/>
    <mergeCell ref="AM87:AN87"/>
    <mergeCell ref="AM89:AP89"/>
    <mergeCell ref="L29:P29"/>
    <mergeCell ref="AK29:AO29"/>
    <mergeCell ref="AK30:AO30"/>
    <mergeCell ref="L30:P30"/>
    <mergeCell ref="W30:AE30"/>
    <mergeCell ref="AK35:AO35"/>
    <mergeCell ref="X35:AB35"/>
    <mergeCell ref="W31:AE31"/>
    <mergeCell ref="AK31:AO31"/>
    <mergeCell ref="AK32:AO32"/>
    <mergeCell ref="W32:AE32"/>
    <mergeCell ref="E17:O17"/>
    <mergeCell ref="AR2:BE2"/>
    <mergeCell ref="AK33:AO33"/>
    <mergeCell ref="L33:P33"/>
    <mergeCell ref="W33:AE33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</mergeCells>
  <hyperlinks>
    <hyperlink ref="A95" location="'SO-01 - Dopravní hřiště'!C2" display="/"/>
    <hyperlink ref="A96" location="'SO-02 - Typový objekt soc...'!C2" display="/"/>
    <hyperlink ref="A97" location="'SO-03 - Likvidace dešťový...'!C2" display="/"/>
    <hyperlink ref="A98" location="'SO-04 - Oplocení hřiště'!C2" display="/"/>
    <hyperlink ref="A99" location="'SO-07 - Přístupový chodní...'!C2" display="/"/>
    <hyperlink ref="A100" location="'SO-08 - Osvětlení hřiště,...'!C2" display="/"/>
    <hyperlink ref="A101" location="'VRN a ON - Vedlejší nákl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7"/>
  <sheetViews>
    <sheetView showGridLines="0" tabSelected="1" zoomScale="90" zoomScaleNormal="90" workbookViewId="0" topLeftCell="A272">
      <selection activeCell="F296" sqref="F296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8.8515625" style="1" customWidth="1"/>
    <col min="6" max="6" width="10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8" t="s">
        <v>73</v>
      </c>
    </row>
    <row r="3" spans="2:46" s="1" customFormat="1" ht="7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21"/>
      <c r="AT3" s="18" t="s">
        <v>74</v>
      </c>
    </row>
    <row r="4" spans="2:46" s="1" customFormat="1" ht="25" customHeight="1">
      <c r="B4" s="21"/>
      <c r="D4" s="108" t="s">
        <v>88</v>
      </c>
      <c r="L4" s="21"/>
      <c r="M4" s="109" t="s">
        <v>10</v>
      </c>
      <c r="AT4" s="18" t="s">
        <v>4</v>
      </c>
    </row>
    <row r="5" spans="2:12" s="1" customFormat="1" ht="7" customHeight="1">
      <c r="B5" s="21"/>
      <c r="L5" s="21"/>
    </row>
    <row r="6" spans="2:12" s="1" customFormat="1" ht="12" customHeight="1">
      <c r="B6" s="21"/>
      <c r="D6" s="110" t="s">
        <v>15</v>
      </c>
      <c r="L6" s="21"/>
    </row>
    <row r="7" spans="2:12" s="1" customFormat="1" ht="16.5" customHeight="1">
      <c r="B7" s="21"/>
      <c r="E7" s="316" t="str">
        <f>'Rekapitulace stavby'!K6</f>
        <v>Výstavba dětského dopravního hřiště</v>
      </c>
      <c r="F7" s="317"/>
      <c r="G7" s="317"/>
      <c r="H7" s="317"/>
      <c r="L7" s="21"/>
    </row>
    <row r="8" spans="1:31" s="2" customFormat="1" ht="12" customHeight="1">
      <c r="A8" s="33"/>
      <c r="B8" s="38"/>
      <c r="C8" s="33"/>
      <c r="D8" s="110" t="s">
        <v>89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18" t="s">
        <v>1209</v>
      </c>
      <c r="F9" s="319"/>
      <c r="G9" s="319"/>
      <c r="H9" s="319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0" t="s">
        <v>16</v>
      </c>
      <c r="E11" s="33"/>
      <c r="F11" s="111" t="s">
        <v>1</v>
      </c>
      <c r="G11" s="33"/>
      <c r="H11" s="33"/>
      <c r="I11" s="110" t="s">
        <v>17</v>
      </c>
      <c r="J11" s="111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0" t="s">
        <v>18</v>
      </c>
      <c r="E12" s="33"/>
      <c r="F12" s="111" t="s">
        <v>19</v>
      </c>
      <c r="G12" s="33"/>
      <c r="H12" s="33"/>
      <c r="I12" s="110" t="s">
        <v>20</v>
      </c>
      <c r="J12" s="271" t="str">
        <f>'Rekapitulace stavby'!AN8</f>
        <v>Vyplň údaj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75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0" t="s">
        <v>1207</v>
      </c>
      <c r="E14" s="33"/>
      <c r="F14" s="266"/>
      <c r="G14" s="33"/>
      <c r="H14" s="33"/>
      <c r="I14" s="110" t="s">
        <v>1202</v>
      </c>
      <c r="J14" s="111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266" t="s">
        <v>1200</v>
      </c>
      <c r="F15" s="266"/>
      <c r="G15" s="33"/>
      <c r="H15" s="33"/>
      <c r="I15" s="110" t="s">
        <v>21</v>
      </c>
      <c r="J15" s="111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7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0" t="s">
        <v>1222</v>
      </c>
      <c r="E17" s="33"/>
      <c r="F17" s="33"/>
      <c r="G17" s="33"/>
      <c r="H17" s="33"/>
      <c r="I17" s="110" t="s">
        <v>1202</v>
      </c>
      <c r="J17" s="271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20" t="str">
        <f>'Rekapitulace stavby'!E14</f>
        <v>Vyplň údaj</v>
      </c>
      <c r="F18" s="321"/>
      <c r="G18" s="321"/>
      <c r="H18" s="321"/>
      <c r="I18" s="110" t="s">
        <v>21</v>
      </c>
      <c r="J18" s="271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0" t="s">
        <v>23</v>
      </c>
      <c r="E20" s="33"/>
      <c r="F20" s="33"/>
      <c r="G20" s="33"/>
      <c r="H20" s="33"/>
      <c r="I20" s="110" t="s">
        <v>1202</v>
      </c>
      <c r="J20" s="111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25" customHeight="1">
      <c r="A21" s="33"/>
      <c r="B21" s="38"/>
      <c r="C21" s="33"/>
      <c r="D21" s="33"/>
      <c r="E21" s="323" t="s">
        <v>1208</v>
      </c>
      <c r="F21" s="323"/>
      <c r="G21" s="33"/>
      <c r="H21" s="33"/>
      <c r="I21" s="110" t="s">
        <v>21</v>
      </c>
      <c r="J21" s="111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0" t="s">
        <v>25</v>
      </c>
      <c r="E23" s="33"/>
      <c r="F23" s="33"/>
      <c r="G23" s="33"/>
      <c r="H23" s="33"/>
      <c r="I23" s="110" t="s">
        <v>1202</v>
      </c>
      <c r="J23" s="111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1" t="s">
        <v>26</v>
      </c>
      <c r="F24" s="33"/>
      <c r="G24" s="33"/>
      <c r="H24" s="33"/>
      <c r="I24" s="110" t="s">
        <v>21</v>
      </c>
      <c r="J24" s="111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0" t="s">
        <v>27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3"/>
      <c r="B27" s="114"/>
      <c r="C27" s="113"/>
      <c r="D27" s="113"/>
      <c r="E27" s="322" t="s">
        <v>1</v>
      </c>
      <c r="F27" s="322"/>
      <c r="G27" s="322"/>
      <c r="H27" s="322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7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8"/>
      <c r="C29" s="33"/>
      <c r="D29" s="116"/>
      <c r="E29" s="116"/>
      <c r="F29" s="116"/>
      <c r="G29" s="116"/>
      <c r="H29" s="116"/>
      <c r="I29" s="116"/>
      <c r="J29" s="116"/>
      <c r="K29" s="116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8"/>
      <c r="C30" s="33"/>
      <c r="D30" s="117" t="s">
        <v>28</v>
      </c>
      <c r="E30" s="33"/>
      <c r="F30" s="33"/>
      <c r="G30" s="33"/>
      <c r="H30" s="33"/>
      <c r="I30" s="33"/>
      <c r="J30" s="118">
        <f>ROUND(J121,2)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8"/>
      <c r="C31" s="33"/>
      <c r="D31" s="116"/>
      <c r="E31" s="116"/>
      <c r="F31" s="116"/>
      <c r="G31" s="116"/>
      <c r="H31" s="116"/>
      <c r="I31" s="116"/>
      <c r="J31" s="116"/>
      <c r="K31" s="116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19" t="s">
        <v>30</v>
      </c>
      <c r="G32" s="33"/>
      <c r="H32" s="33"/>
      <c r="I32" s="119" t="s">
        <v>29</v>
      </c>
      <c r="J32" s="119" t="s">
        <v>31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0" t="s">
        <v>32</v>
      </c>
      <c r="E33" s="110" t="s">
        <v>33</v>
      </c>
      <c r="F33" s="121">
        <f>ROUND((SUM(BE121:BE306)),2)</f>
        <v>0</v>
      </c>
      <c r="G33" s="33"/>
      <c r="H33" s="33"/>
      <c r="I33" s="122">
        <v>0.21</v>
      </c>
      <c r="J33" s="121">
        <f>ROUND(((SUM(BE121:BE306))*I33),2)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0" t="s">
        <v>34</v>
      </c>
      <c r="F34" s="121">
        <f>ROUND((SUM(BF121:BF306)),2)</f>
        <v>0</v>
      </c>
      <c r="G34" s="33"/>
      <c r="H34" s="33"/>
      <c r="I34" s="122">
        <v>0.15</v>
      </c>
      <c r="J34" s="121">
        <f>ROUND(((SUM(BF121:BF306))*I34),2)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10" t="s">
        <v>35</v>
      </c>
      <c r="F35" s="121">
        <f>ROUND((SUM(BG121:BG306)),2)</f>
        <v>0</v>
      </c>
      <c r="G35" s="33"/>
      <c r="H35" s="33"/>
      <c r="I35" s="122">
        <v>0.21</v>
      </c>
      <c r="J35" s="121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10" t="s">
        <v>36</v>
      </c>
      <c r="F36" s="121">
        <f>ROUND((SUM(BH121:BH306)),2)</f>
        <v>0</v>
      </c>
      <c r="G36" s="33"/>
      <c r="H36" s="33"/>
      <c r="I36" s="122">
        <v>0.15</v>
      </c>
      <c r="J36" s="121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10" t="s">
        <v>37</v>
      </c>
      <c r="F37" s="121">
        <f>ROUND((SUM(BI121:BI306)),2)</f>
        <v>0</v>
      </c>
      <c r="G37" s="33"/>
      <c r="H37" s="33"/>
      <c r="I37" s="122">
        <v>0</v>
      </c>
      <c r="J37" s="121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8"/>
      <c r="C39" s="123"/>
      <c r="D39" s="124" t="s">
        <v>38</v>
      </c>
      <c r="E39" s="125"/>
      <c r="F39" s="125"/>
      <c r="G39" s="126" t="s">
        <v>39</v>
      </c>
      <c r="H39" s="127" t="s">
        <v>40</v>
      </c>
      <c r="I39" s="125"/>
      <c r="J39" s="128">
        <f>SUM(J30:J37)</f>
        <v>0</v>
      </c>
      <c r="K39" s="129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 hidden="1">
      <c r="B50" s="50"/>
      <c r="D50" s="130" t="s">
        <v>41</v>
      </c>
      <c r="E50" s="131"/>
      <c r="F50" s="131"/>
      <c r="G50" s="130" t="s">
        <v>42</v>
      </c>
      <c r="H50" s="131"/>
      <c r="I50" s="131"/>
      <c r="J50" s="131"/>
      <c r="K50" s="131"/>
      <c r="L50" s="50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5" hidden="1">
      <c r="A61" s="33"/>
      <c r="B61" s="38"/>
      <c r="C61" s="33"/>
      <c r="D61" s="132" t="s">
        <v>43</v>
      </c>
      <c r="E61" s="133"/>
      <c r="F61" s="134" t="s">
        <v>1205</v>
      </c>
      <c r="G61" s="132" t="s">
        <v>43</v>
      </c>
      <c r="H61" s="133"/>
      <c r="I61" s="133"/>
      <c r="J61" s="135" t="s">
        <v>1205</v>
      </c>
      <c r="K61" s="13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3">
      <c r="A65" s="33"/>
      <c r="B65" s="38"/>
      <c r="C65" s="33"/>
      <c r="D65" s="130" t="s">
        <v>1204</v>
      </c>
      <c r="E65" s="136"/>
      <c r="F65" s="136"/>
      <c r="G65" s="130" t="s">
        <v>1223</v>
      </c>
      <c r="H65" s="136"/>
      <c r="I65" s="136"/>
      <c r="J65" s="136"/>
      <c r="K65" s="136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5">
      <c r="A76" s="33"/>
      <c r="B76" s="38"/>
      <c r="C76" s="33"/>
      <c r="D76" s="132" t="s">
        <v>43</v>
      </c>
      <c r="E76" s="133"/>
      <c r="F76" s="134" t="s">
        <v>1205</v>
      </c>
      <c r="G76" s="132" t="s">
        <v>43</v>
      </c>
      <c r="H76" s="133"/>
      <c r="I76" s="133"/>
      <c r="J76" s="135" t="s">
        <v>1205</v>
      </c>
      <c r="K76" s="13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37"/>
      <c r="C77" s="138"/>
      <c r="D77" s="138"/>
      <c r="E77" s="138"/>
      <c r="F77" s="138"/>
      <c r="G77" s="138"/>
      <c r="H77" s="138"/>
      <c r="I77" s="138"/>
      <c r="J77" s="138"/>
      <c r="K77" s="138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4" t="s">
        <v>90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30" t="s">
        <v>15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14" t="str">
        <f>E7</f>
        <v>Výstavba dětského dopravního hřiště</v>
      </c>
      <c r="F85" s="315"/>
      <c r="G85" s="315"/>
      <c r="H85" s="31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30" t="s">
        <v>89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96" t="str">
        <f>E9</f>
        <v>SO 01 - Dopravní hřiště</v>
      </c>
      <c r="F87" s="313"/>
      <c r="G87" s="313"/>
      <c r="H87" s="313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7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30" t="s">
        <v>18</v>
      </c>
      <c r="D89" s="35"/>
      <c r="E89" s="35"/>
      <c r="F89" s="28" t="str">
        <f>F12</f>
        <v>Dačice</v>
      </c>
      <c r="G89" s="35"/>
      <c r="H89" s="35"/>
      <c r="I89" s="30" t="s">
        <v>20</v>
      </c>
      <c r="J89" s="64" t="str">
        <f>IF(J12="","",J12)</f>
        <v>Vyplň údaj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">
      <c r="A91" s="33"/>
      <c r="B91" s="34"/>
      <c r="C91" s="30" t="s">
        <v>1207</v>
      </c>
      <c r="D91" s="35"/>
      <c r="E91" s="35"/>
      <c r="F91" s="28" t="str">
        <f>E15</f>
        <v>Město Dačice</v>
      </c>
      <c r="G91" s="35"/>
      <c r="H91" s="35"/>
      <c r="I91" s="30" t="s">
        <v>23</v>
      </c>
      <c r="J91" s="31" t="str">
        <f>E21</f>
        <v>Petr Vlášek
Ing. Václav Chýle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30" t="s">
        <v>1222</v>
      </c>
      <c r="D92" s="35"/>
      <c r="E92" s="35"/>
      <c r="F92" s="28" t="str">
        <f>IF(E18="","",E18)</f>
        <v>Vyplň údaj</v>
      </c>
      <c r="G92" s="35"/>
      <c r="H92" s="35"/>
      <c r="I92" s="30" t="s">
        <v>25</v>
      </c>
      <c r="J92" s="31" t="str">
        <f>E24</f>
        <v>KAVRO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2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1" t="s">
        <v>91</v>
      </c>
      <c r="D94" s="142"/>
      <c r="E94" s="142"/>
      <c r="F94" s="142"/>
      <c r="G94" s="142"/>
      <c r="H94" s="142"/>
      <c r="I94" s="142"/>
      <c r="J94" s="143" t="s">
        <v>92</v>
      </c>
      <c r="K94" s="142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44" t="s">
        <v>93</v>
      </c>
      <c r="D96" s="35"/>
      <c r="E96" s="35"/>
      <c r="F96" s="35"/>
      <c r="G96" s="35"/>
      <c r="H96" s="35"/>
      <c r="I96" s="35"/>
      <c r="J96" s="82">
        <f>J121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94</v>
      </c>
    </row>
    <row r="97" spans="2:12" s="9" customFormat="1" ht="25" customHeight="1">
      <c r="B97" s="145"/>
      <c r="C97" s="146"/>
      <c r="D97" s="147" t="s">
        <v>95</v>
      </c>
      <c r="E97" s="148"/>
      <c r="F97" s="148"/>
      <c r="G97" s="148"/>
      <c r="H97" s="148"/>
      <c r="I97" s="148"/>
      <c r="J97" s="149">
        <f>J122</f>
        <v>0</v>
      </c>
      <c r="K97" s="146"/>
      <c r="L97" s="150"/>
    </row>
    <row r="98" spans="2:12" s="10" customFormat="1" ht="19.9" customHeight="1">
      <c r="B98" s="151"/>
      <c r="C98" s="152"/>
      <c r="D98" s="153" t="s">
        <v>96</v>
      </c>
      <c r="E98" s="154"/>
      <c r="F98" s="154"/>
      <c r="G98" s="154"/>
      <c r="H98" s="154"/>
      <c r="I98" s="154"/>
      <c r="J98" s="155">
        <f>J123</f>
        <v>0</v>
      </c>
      <c r="K98" s="152"/>
      <c r="L98" s="156"/>
    </row>
    <row r="99" spans="2:12" s="10" customFormat="1" ht="19.9" customHeight="1">
      <c r="B99" s="151"/>
      <c r="C99" s="152"/>
      <c r="D99" s="153" t="s">
        <v>97</v>
      </c>
      <c r="E99" s="154"/>
      <c r="F99" s="154"/>
      <c r="G99" s="154"/>
      <c r="H99" s="154"/>
      <c r="I99" s="154"/>
      <c r="J99" s="155">
        <f>J161</f>
        <v>0</v>
      </c>
      <c r="K99" s="152"/>
      <c r="L99" s="156"/>
    </row>
    <row r="100" spans="2:12" s="10" customFormat="1" ht="19.9" customHeight="1">
      <c r="B100" s="151"/>
      <c r="C100" s="152"/>
      <c r="D100" s="153" t="s">
        <v>98</v>
      </c>
      <c r="E100" s="154"/>
      <c r="F100" s="154"/>
      <c r="G100" s="154"/>
      <c r="H100" s="154"/>
      <c r="I100" s="154"/>
      <c r="J100" s="155">
        <f>J298</f>
        <v>0</v>
      </c>
      <c r="K100" s="152"/>
      <c r="L100" s="156"/>
    </row>
    <row r="101" spans="2:12" s="10" customFormat="1" ht="19.9" customHeight="1">
      <c r="B101" s="151"/>
      <c r="C101" s="152"/>
      <c r="D101" s="153" t="s">
        <v>99</v>
      </c>
      <c r="E101" s="154"/>
      <c r="F101" s="154"/>
      <c r="G101" s="154"/>
      <c r="H101" s="154"/>
      <c r="I101" s="154"/>
      <c r="J101" s="155">
        <f>J305</f>
        <v>0</v>
      </c>
      <c r="K101" s="152"/>
      <c r="L101" s="156"/>
    </row>
    <row r="102" spans="1:31" s="2" customFormat="1" ht="21.75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7" customHeight="1">
      <c r="A103" s="33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7" customHeight="1">
      <c r="A107" s="33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5" customHeight="1">
      <c r="A108" s="33"/>
      <c r="B108" s="34"/>
      <c r="C108" s="24" t="s">
        <v>100</v>
      </c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7" customHeight="1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30" t="s">
        <v>15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5"/>
      <c r="D111" s="35"/>
      <c r="E111" s="314" t="str">
        <f>E7</f>
        <v>Výstavba dětského dopravního hřiště</v>
      </c>
      <c r="F111" s="315"/>
      <c r="G111" s="315"/>
      <c r="H111" s="31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30" t="s">
        <v>89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5"/>
      <c r="D113" s="35"/>
      <c r="E113" s="296" t="str">
        <f>E9</f>
        <v>SO 01 - Dopravní hřiště</v>
      </c>
      <c r="F113" s="313"/>
      <c r="G113" s="313"/>
      <c r="H113" s="313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7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30" t="s">
        <v>18</v>
      </c>
      <c r="D115" s="35"/>
      <c r="E115" s="35"/>
      <c r="F115" s="28" t="str">
        <f>F12</f>
        <v>Dačice</v>
      </c>
      <c r="G115" s="35"/>
      <c r="H115" s="35"/>
      <c r="I115" s="30" t="s">
        <v>20</v>
      </c>
      <c r="J115" s="64" t="str">
        <f>IF(J12="","",J12)</f>
        <v>Vyplň údaj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7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5">
      <c r="A117" s="33"/>
      <c r="B117" s="34"/>
      <c r="C117" s="30" t="s">
        <v>1207</v>
      </c>
      <c r="D117" s="35"/>
      <c r="E117" s="35"/>
      <c r="F117" s="28" t="str">
        <f>E15</f>
        <v>Město Dačice</v>
      </c>
      <c r="G117" s="35"/>
      <c r="H117" s="35"/>
      <c r="I117" s="30" t="s">
        <v>23</v>
      </c>
      <c r="J117" s="31" t="str">
        <f>E21</f>
        <v>Petr Vlášek
Ing. Václav Chýle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15" customHeight="1">
      <c r="A118" s="33"/>
      <c r="B118" s="34"/>
      <c r="C118" s="30" t="s">
        <v>1222</v>
      </c>
      <c r="D118" s="35"/>
      <c r="E118" s="35"/>
      <c r="F118" s="28" t="str">
        <f>IF(E18="","",E18)</f>
        <v>Vyplň údaj</v>
      </c>
      <c r="G118" s="35"/>
      <c r="H118" s="35"/>
      <c r="I118" s="30" t="s">
        <v>25</v>
      </c>
      <c r="J118" s="31" t="str">
        <f>E24</f>
        <v>KAVRO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0.2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1" customFormat="1" ht="29.25" customHeight="1">
      <c r="A120" s="157"/>
      <c r="B120" s="158"/>
      <c r="C120" s="159" t="s">
        <v>101</v>
      </c>
      <c r="D120" s="160" t="s">
        <v>50</v>
      </c>
      <c r="E120" s="160" t="s">
        <v>46</v>
      </c>
      <c r="F120" s="160" t="s">
        <v>47</v>
      </c>
      <c r="G120" s="160" t="s">
        <v>102</v>
      </c>
      <c r="H120" s="160" t="s">
        <v>103</v>
      </c>
      <c r="I120" s="160" t="s">
        <v>104</v>
      </c>
      <c r="J120" s="160" t="s">
        <v>92</v>
      </c>
      <c r="K120" s="161" t="s">
        <v>105</v>
      </c>
      <c r="L120" s="162"/>
      <c r="M120" s="73" t="s">
        <v>1</v>
      </c>
      <c r="N120" s="74" t="s">
        <v>32</v>
      </c>
      <c r="O120" s="74" t="s">
        <v>106</v>
      </c>
      <c r="P120" s="74" t="s">
        <v>107</v>
      </c>
      <c r="Q120" s="74" t="s">
        <v>108</v>
      </c>
      <c r="R120" s="74" t="s">
        <v>109</v>
      </c>
      <c r="S120" s="74" t="s">
        <v>110</v>
      </c>
      <c r="T120" s="75" t="s">
        <v>111</v>
      </c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</row>
    <row r="121" spans="1:63" s="2" customFormat="1" ht="22.75" customHeight="1">
      <c r="A121" s="33"/>
      <c r="B121" s="34"/>
      <c r="C121" s="80" t="s">
        <v>112</v>
      </c>
      <c r="D121" s="35"/>
      <c r="E121" s="35"/>
      <c r="F121" s="35"/>
      <c r="G121" s="35"/>
      <c r="H121" s="35"/>
      <c r="I121" s="35"/>
      <c r="J121" s="163">
        <f>BK121</f>
        <v>0</v>
      </c>
      <c r="K121" s="35"/>
      <c r="L121" s="38"/>
      <c r="M121" s="76"/>
      <c r="N121" s="164"/>
      <c r="O121" s="77"/>
      <c r="P121" s="165">
        <f>P122</f>
        <v>0</v>
      </c>
      <c r="Q121" s="77"/>
      <c r="R121" s="165">
        <f>R122</f>
        <v>178.81901430000002</v>
      </c>
      <c r="S121" s="77"/>
      <c r="T121" s="166">
        <f>T122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64</v>
      </c>
      <c r="AU121" s="18" t="s">
        <v>94</v>
      </c>
      <c r="BK121" s="167">
        <f>BK122</f>
        <v>0</v>
      </c>
    </row>
    <row r="122" spans="2:63" s="12" customFormat="1" ht="25.9" customHeight="1">
      <c r="B122" s="168"/>
      <c r="C122" s="169"/>
      <c r="D122" s="170" t="s">
        <v>64</v>
      </c>
      <c r="E122" s="171" t="s">
        <v>113</v>
      </c>
      <c r="F122" s="171" t="s">
        <v>114</v>
      </c>
      <c r="G122" s="169"/>
      <c r="H122" s="169"/>
      <c r="I122" s="172"/>
      <c r="J122" s="173">
        <f>BK122</f>
        <v>0</v>
      </c>
      <c r="K122" s="169"/>
      <c r="L122" s="174"/>
      <c r="M122" s="175"/>
      <c r="N122" s="176"/>
      <c r="O122" s="176"/>
      <c r="P122" s="177">
        <f>P123+P161+P298+P305</f>
        <v>0</v>
      </c>
      <c r="Q122" s="176"/>
      <c r="R122" s="177">
        <f>R123+R161+R298+R305</f>
        <v>178.81901430000002</v>
      </c>
      <c r="S122" s="176"/>
      <c r="T122" s="178">
        <f>T123+T161+T298+T305</f>
        <v>0</v>
      </c>
      <c r="AR122" s="179" t="s">
        <v>72</v>
      </c>
      <c r="AT122" s="180" t="s">
        <v>64</v>
      </c>
      <c r="AU122" s="180" t="s">
        <v>65</v>
      </c>
      <c r="AY122" s="179" t="s">
        <v>115</v>
      </c>
      <c r="BK122" s="181">
        <f>BK123+BK161+BK298+BK305</f>
        <v>0</v>
      </c>
    </row>
    <row r="123" spans="2:63" s="12" customFormat="1" ht="22.75" customHeight="1">
      <c r="B123" s="168"/>
      <c r="C123" s="169"/>
      <c r="D123" s="170" t="s">
        <v>64</v>
      </c>
      <c r="E123" s="182" t="s">
        <v>72</v>
      </c>
      <c r="F123" s="182" t="s">
        <v>116</v>
      </c>
      <c r="G123" s="169"/>
      <c r="H123" s="169"/>
      <c r="I123" s="172"/>
      <c r="J123" s="183">
        <f>BK123</f>
        <v>0</v>
      </c>
      <c r="K123" s="169"/>
      <c r="L123" s="174"/>
      <c r="M123" s="175"/>
      <c r="N123" s="176"/>
      <c r="O123" s="176"/>
      <c r="P123" s="177">
        <f>SUM(P124:P160)</f>
        <v>0</v>
      </c>
      <c r="Q123" s="176"/>
      <c r="R123" s="177">
        <f>SUM(R124:R160)</f>
        <v>102.393235</v>
      </c>
      <c r="S123" s="176"/>
      <c r="T123" s="178">
        <f>SUM(T124:T160)</f>
        <v>0</v>
      </c>
      <c r="AR123" s="179" t="s">
        <v>72</v>
      </c>
      <c r="AT123" s="180" t="s">
        <v>64</v>
      </c>
      <c r="AU123" s="180" t="s">
        <v>72</v>
      </c>
      <c r="AY123" s="179" t="s">
        <v>115</v>
      </c>
      <c r="BK123" s="181">
        <f>SUM(BK124:BK160)</f>
        <v>0</v>
      </c>
    </row>
    <row r="124" spans="1:65" s="2" customFormat="1" ht="16.5" customHeight="1">
      <c r="A124" s="33"/>
      <c r="B124" s="34"/>
      <c r="C124" s="184" t="s">
        <v>72</v>
      </c>
      <c r="D124" s="184" t="s">
        <v>117</v>
      </c>
      <c r="E124" s="185" t="s">
        <v>118</v>
      </c>
      <c r="F124" s="186" t="s">
        <v>119</v>
      </c>
      <c r="G124" s="187" t="s">
        <v>120</v>
      </c>
      <c r="H124" s="188">
        <v>5</v>
      </c>
      <c r="I124" s="189"/>
      <c r="J124" s="190">
        <f>ROUND(I124*H124,2)</f>
        <v>0</v>
      </c>
      <c r="K124" s="186" t="s">
        <v>121</v>
      </c>
      <c r="L124" s="38"/>
      <c r="M124" s="191" t="s">
        <v>1</v>
      </c>
      <c r="N124" s="192" t="s">
        <v>33</v>
      </c>
      <c r="O124" s="69"/>
      <c r="P124" s="193">
        <f>O124*H124</f>
        <v>0</v>
      </c>
      <c r="Q124" s="193">
        <v>0</v>
      </c>
      <c r="R124" s="193">
        <f>Q124*H124</f>
        <v>0</v>
      </c>
      <c r="S124" s="193">
        <v>0</v>
      </c>
      <c r="T124" s="194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95" t="s">
        <v>122</v>
      </c>
      <c r="AT124" s="195" t="s">
        <v>117</v>
      </c>
      <c r="AU124" s="195" t="s">
        <v>74</v>
      </c>
      <c r="AY124" s="18" t="s">
        <v>115</v>
      </c>
      <c r="BE124" s="196">
        <f>IF(N124="základní",J124,0)</f>
        <v>0</v>
      </c>
      <c r="BF124" s="196">
        <f>IF(N124="snížená",J124,0)</f>
        <v>0</v>
      </c>
      <c r="BG124" s="196">
        <f>IF(N124="zákl. přenesená",J124,0)</f>
        <v>0</v>
      </c>
      <c r="BH124" s="196">
        <f>IF(N124="sníž. přenesená",J124,0)</f>
        <v>0</v>
      </c>
      <c r="BI124" s="196">
        <f>IF(N124="nulová",J124,0)</f>
        <v>0</v>
      </c>
      <c r="BJ124" s="18" t="s">
        <v>72</v>
      </c>
      <c r="BK124" s="196">
        <f>ROUND(I124*H124,2)</f>
        <v>0</v>
      </c>
      <c r="BL124" s="18" t="s">
        <v>122</v>
      </c>
      <c r="BM124" s="195" t="s">
        <v>123</v>
      </c>
    </row>
    <row r="125" spans="1:65" s="2" customFormat="1" ht="16.5" customHeight="1">
      <c r="A125" s="33"/>
      <c r="B125" s="34"/>
      <c r="C125" s="184" t="s">
        <v>74</v>
      </c>
      <c r="D125" s="184" t="s">
        <v>117</v>
      </c>
      <c r="E125" s="185" t="s">
        <v>124</v>
      </c>
      <c r="F125" s="186" t="s">
        <v>125</v>
      </c>
      <c r="G125" s="187" t="s">
        <v>126</v>
      </c>
      <c r="H125" s="188">
        <v>978.187</v>
      </c>
      <c r="I125" s="189"/>
      <c r="J125" s="190">
        <f>ROUND(I125*H125,2)</f>
        <v>0</v>
      </c>
      <c r="K125" s="186" t="s">
        <v>127</v>
      </c>
      <c r="L125" s="38"/>
      <c r="M125" s="191" t="s">
        <v>1</v>
      </c>
      <c r="N125" s="192" t="s">
        <v>33</v>
      </c>
      <c r="O125" s="69"/>
      <c r="P125" s="193">
        <f>O125*H125</f>
        <v>0</v>
      </c>
      <c r="Q125" s="193">
        <v>0</v>
      </c>
      <c r="R125" s="193">
        <f>Q125*H125</f>
        <v>0</v>
      </c>
      <c r="S125" s="193">
        <v>0</v>
      </c>
      <c r="T125" s="194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95" t="s">
        <v>122</v>
      </c>
      <c r="AT125" s="195" t="s">
        <v>117</v>
      </c>
      <c r="AU125" s="195" t="s">
        <v>74</v>
      </c>
      <c r="AY125" s="18" t="s">
        <v>115</v>
      </c>
      <c r="BE125" s="196">
        <f>IF(N125="základní",J125,0)</f>
        <v>0</v>
      </c>
      <c r="BF125" s="196">
        <f>IF(N125="snížená",J125,0)</f>
        <v>0</v>
      </c>
      <c r="BG125" s="196">
        <f>IF(N125="zákl. přenesená",J125,0)</f>
        <v>0</v>
      </c>
      <c r="BH125" s="196">
        <f>IF(N125="sníž. přenesená",J125,0)</f>
        <v>0</v>
      </c>
      <c r="BI125" s="196">
        <f>IF(N125="nulová",J125,0)</f>
        <v>0</v>
      </c>
      <c r="BJ125" s="18" t="s">
        <v>72</v>
      </c>
      <c r="BK125" s="196">
        <f>ROUND(I125*H125,2)</f>
        <v>0</v>
      </c>
      <c r="BL125" s="18" t="s">
        <v>122</v>
      </c>
      <c r="BM125" s="195" t="s">
        <v>128</v>
      </c>
    </row>
    <row r="126" spans="2:51" s="13" customFormat="1" ht="12">
      <c r="B126" s="197"/>
      <c r="C126" s="198"/>
      <c r="D126" s="199" t="s">
        <v>129</v>
      </c>
      <c r="E126" s="200" t="s">
        <v>1</v>
      </c>
      <c r="F126" s="201" t="s">
        <v>130</v>
      </c>
      <c r="G126" s="198"/>
      <c r="H126" s="202">
        <v>754.105</v>
      </c>
      <c r="I126" s="203"/>
      <c r="J126" s="198"/>
      <c r="K126" s="198"/>
      <c r="L126" s="204"/>
      <c r="M126" s="205"/>
      <c r="N126" s="206"/>
      <c r="O126" s="206"/>
      <c r="P126" s="206"/>
      <c r="Q126" s="206"/>
      <c r="R126" s="206"/>
      <c r="S126" s="206"/>
      <c r="T126" s="207"/>
      <c r="AT126" s="208" t="s">
        <v>129</v>
      </c>
      <c r="AU126" s="208" t="s">
        <v>74</v>
      </c>
      <c r="AV126" s="13" t="s">
        <v>74</v>
      </c>
      <c r="AW126" s="13" t="s">
        <v>24</v>
      </c>
      <c r="AX126" s="13" t="s">
        <v>65</v>
      </c>
      <c r="AY126" s="208" t="s">
        <v>115</v>
      </c>
    </row>
    <row r="127" spans="2:51" s="13" customFormat="1" ht="12">
      <c r="B127" s="197"/>
      <c r="C127" s="198"/>
      <c r="D127" s="199" t="s">
        <v>129</v>
      </c>
      <c r="E127" s="200" t="s">
        <v>1</v>
      </c>
      <c r="F127" s="201" t="s">
        <v>131</v>
      </c>
      <c r="G127" s="198"/>
      <c r="H127" s="202">
        <v>119.46</v>
      </c>
      <c r="I127" s="203"/>
      <c r="J127" s="198"/>
      <c r="K127" s="198"/>
      <c r="L127" s="204"/>
      <c r="M127" s="205"/>
      <c r="N127" s="206"/>
      <c r="O127" s="206"/>
      <c r="P127" s="206"/>
      <c r="Q127" s="206"/>
      <c r="R127" s="206"/>
      <c r="S127" s="206"/>
      <c r="T127" s="207"/>
      <c r="AT127" s="208" t="s">
        <v>129</v>
      </c>
      <c r="AU127" s="208" t="s">
        <v>74</v>
      </c>
      <c r="AV127" s="13" t="s">
        <v>74</v>
      </c>
      <c r="AW127" s="13" t="s">
        <v>24</v>
      </c>
      <c r="AX127" s="13" t="s">
        <v>65</v>
      </c>
      <c r="AY127" s="208" t="s">
        <v>115</v>
      </c>
    </row>
    <row r="128" spans="2:51" s="13" customFormat="1" ht="12">
      <c r="B128" s="197"/>
      <c r="C128" s="198"/>
      <c r="D128" s="199" t="s">
        <v>129</v>
      </c>
      <c r="E128" s="200" t="s">
        <v>1</v>
      </c>
      <c r="F128" s="201" t="s">
        <v>132</v>
      </c>
      <c r="G128" s="198"/>
      <c r="H128" s="202">
        <v>18.931</v>
      </c>
      <c r="I128" s="203"/>
      <c r="J128" s="198"/>
      <c r="K128" s="198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129</v>
      </c>
      <c r="AU128" s="208" t="s">
        <v>74</v>
      </c>
      <c r="AV128" s="13" t="s">
        <v>74</v>
      </c>
      <c r="AW128" s="13" t="s">
        <v>24</v>
      </c>
      <c r="AX128" s="13" t="s">
        <v>65</v>
      </c>
      <c r="AY128" s="208" t="s">
        <v>115</v>
      </c>
    </row>
    <row r="129" spans="2:51" s="14" customFormat="1" ht="12">
      <c r="B129" s="209"/>
      <c r="C129" s="210"/>
      <c r="D129" s="199" t="s">
        <v>129</v>
      </c>
      <c r="E129" s="211" t="s">
        <v>1</v>
      </c>
      <c r="F129" s="212" t="s">
        <v>133</v>
      </c>
      <c r="G129" s="210"/>
      <c r="H129" s="211" t="s">
        <v>1</v>
      </c>
      <c r="I129" s="213"/>
      <c r="J129" s="210"/>
      <c r="K129" s="210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129</v>
      </c>
      <c r="AU129" s="218" t="s">
        <v>74</v>
      </c>
      <c r="AV129" s="14" t="s">
        <v>72</v>
      </c>
      <c r="AW129" s="14" t="s">
        <v>24</v>
      </c>
      <c r="AX129" s="14" t="s">
        <v>65</v>
      </c>
      <c r="AY129" s="218" t="s">
        <v>115</v>
      </c>
    </row>
    <row r="130" spans="2:51" s="13" customFormat="1" ht="12">
      <c r="B130" s="197"/>
      <c r="C130" s="198"/>
      <c r="D130" s="199" t="s">
        <v>129</v>
      </c>
      <c r="E130" s="200" t="s">
        <v>1</v>
      </c>
      <c r="F130" s="201" t="s">
        <v>134</v>
      </c>
      <c r="G130" s="198"/>
      <c r="H130" s="202">
        <v>85.691</v>
      </c>
      <c r="I130" s="203"/>
      <c r="J130" s="198"/>
      <c r="K130" s="198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129</v>
      </c>
      <c r="AU130" s="208" t="s">
        <v>74</v>
      </c>
      <c r="AV130" s="13" t="s">
        <v>74</v>
      </c>
      <c r="AW130" s="13" t="s">
        <v>24</v>
      </c>
      <c r="AX130" s="13" t="s">
        <v>65</v>
      </c>
      <c r="AY130" s="208" t="s">
        <v>115</v>
      </c>
    </row>
    <row r="131" spans="2:51" s="15" customFormat="1" ht="12">
      <c r="B131" s="219"/>
      <c r="C131" s="220"/>
      <c r="D131" s="199" t="s">
        <v>129</v>
      </c>
      <c r="E131" s="221" t="s">
        <v>1</v>
      </c>
      <c r="F131" s="222" t="s">
        <v>135</v>
      </c>
      <c r="G131" s="220"/>
      <c r="H131" s="223">
        <v>978.187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129</v>
      </c>
      <c r="AU131" s="229" t="s">
        <v>74</v>
      </c>
      <c r="AV131" s="15" t="s">
        <v>122</v>
      </c>
      <c r="AW131" s="15" t="s">
        <v>24</v>
      </c>
      <c r="AX131" s="15" t="s">
        <v>72</v>
      </c>
      <c r="AY131" s="229" t="s">
        <v>115</v>
      </c>
    </row>
    <row r="132" spans="1:65" s="2" customFormat="1" ht="21.75" customHeight="1">
      <c r="A132" s="33"/>
      <c r="B132" s="34"/>
      <c r="C132" s="184" t="s">
        <v>136</v>
      </c>
      <c r="D132" s="184" t="s">
        <v>117</v>
      </c>
      <c r="E132" s="185" t="s">
        <v>137</v>
      </c>
      <c r="F132" s="186" t="s">
        <v>138</v>
      </c>
      <c r="G132" s="187" t="s">
        <v>139</v>
      </c>
      <c r="H132" s="188">
        <v>305.402</v>
      </c>
      <c r="I132" s="189"/>
      <c r="J132" s="190">
        <f>ROUND(I132*H132,2)</f>
        <v>0</v>
      </c>
      <c r="K132" s="186" t="s">
        <v>127</v>
      </c>
      <c r="L132" s="38"/>
      <c r="M132" s="191" t="s">
        <v>1</v>
      </c>
      <c r="N132" s="192" t="s">
        <v>33</v>
      </c>
      <c r="O132" s="69"/>
      <c r="P132" s="193">
        <f>O132*H132</f>
        <v>0</v>
      </c>
      <c r="Q132" s="193">
        <v>0</v>
      </c>
      <c r="R132" s="193">
        <f>Q132*H132</f>
        <v>0</v>
      </c>
      <c r="S132" s="193">
        <v>0</v>
      </c>
      <c r="T132" s="194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5" t="s">
        <v>122</v>
      </c>
      <c r="AT132" s="195" t="s">
        <v>117</v>
      </c>
      <c r="AU132" s="195" t="s">
        <v>74</v>
      </c>
      <c r="AY132" s="18" t="s">
        <v>115</v>
      </c>
      <c r="BE132" s="196">
        <f>IF(N132="základní",J132,0)</f>
        <v>0</v>
      </c>
      <c r="BF132" s="196">
        <f>IF(N132="snížená",J132,0)</f>
        <v>0</v>
      </c>
      <c r="BG132" s="196">
        <f>IF(N132="zákl. přenesená",J132,0)</f>
        <v>0</v>
      </c>
      <c r="BH132" s="196">
        <f>IF(N132="sníž. přenesená",J132,0)</f>
        <v>0</v>
      </c>
      <c r="BI132" s="196">
        <f>IF(N132="nulová",J132,0)</f>
        <v>0</v>
      </c>
      <c r="BJ132" s="18" t="s">
        <v>72</v>
      </c>
      <c r="BK132" s="196">
        <f>ROUND(I132*H132,2)</f>
        <v>0</v>
      </c>
      <c r="BL132" s="18" t="s">
        <v>122</v>
      </c>
      <c r="BM132" s="195" t="s">
        <v>140</v>
      </c>
    </row>
    <row r="133" spans="2:51" s="13" customFormat="1" ht="12">
      <c r="B133" s="197"/>
      <c r="C133" s="198"/>
      <c r="D133" s="199" t="s">
        <v>129</v>
      </c>
      <c r="E133" s="200" t="s">
        <v>1</v>
      </c>
      <c r="F133" s="201" t="s">
        <v>141</v>
      </c>
      <c r="G133" s="198"/>
      <c r="H133" s="202">
        <v>226.232</v>
      </c>
      <c r="I133" s="203"/>
      <c r="J133" s="198"/>
      <c r="K133" s="198"/>
      <c r="L133" s="204"/>
      <c r="M133" s="205"/>
      <c r="N133" s="206"/>
      <c r="O133" s="206"/>
      <c r="P133" s="206"/>
      <c r="Q133" s="206"/>
      <c r="R133" s="206"/>
      <c r="S133" s="206"/>
      <c r="T133" s="207"/>
      <c r="AT133" s="208" t="s">
        <v>129</v>
      </c>
      <c r="AU133" s="208" t="s">
        <v>74</v>
      </c>
      <c r="AV133" s="13" t="s">
        <v>74</v>
      </c>
      <c r="AW133" s="13" t="s">
        <v>24</v>
      </c>
      <c r="AX133" s="13" t="s">
        <v>65</v>
      </c>
      <c r="AY133" s="208" t="s">
        <v>115</v>
      </c>
    </row>
    <row r="134" spans="2:51" s="13" customFormat="1" ht="12">
      <c r="B134" s="197"/>
      <c r="C134" s="198"/>
      <c r="D134" s="199" t="s">
        <v>129</v>
      </c>
      <c r="E134" s="200" t="s">
        <v>1</v>
      </c>
      <c r="F134" s="201" t="s">
        <v>142</v>
      </c>
      <c r="G134" s="198"/>
      <c r="H134" s="202">
        <v>47.784</v>
      </c>
      <c r="I134" s="203"/>
      <c r="J134" s="198"/>
      <c r="K134" s="198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129</v>
      </c>
      <c r="AU134" s="208" t="s">
        <v>74</v>
      </c>
      <c r="AV134" s="13" t="s">
        <v>74</v>
      </c>
      <c r="AW134" s="13" t="s">
        <v>24</v>
      </c>
      <c r="AX134" s="13" t="s">
        <v>65</v>
      </c>
      <c r="AY134" s="208" t="s">
        <v>115</v>
      </c>
    </row>
    <row r="135" spans="2:51" s="13" customFormat="1" ht="12">
      <c r="B135" s="197"/>
      <c r="C135" s="198"/>
      <c r="D135" s="199" t="s">
        <v>129</v>
      </c>
      <c r="E135" s="200" t="s">
        <v>1</v>
      </c>
      <c r="F135" s="201" t="s">
        <v>143</v>
      </c>
      <c r="G135" s="198"/>
      <c r="H135" s="202">
        <v>5.679</v>
      </c>
      <c r="I135" s="203"/>
      <c r="J135" s="198"/>
      <c r="K135" s="198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129</v>
      </c>
      <c r="AU135" s="208" t="s">
        <v>74</v>
      </c>
      <c r="AV135" s="13" t="s">
        <v>74</v>
      </c>
      <c r="AW135" s="13" t="s">
        <v>24</v>
      </c>
      <c r="AX135" s="13" t="s">
        <v>65</v>
      </c>
      <c r="AY135" s="208" t="s">
        <v>115</v>
      </c>
    </row>
    <row r="136" spans="2:51" s="14" customFormat="1" ht="12">
      <c r="B136" s="209"/>
      <c r="C136" s="210"/>
      <c r="D136" s="199" t="s">
        <v>129</v>
      </c>
      <c r="E136" s="211" t="s">
        <v>1</v>
      </c>
      <c r="F136" s="212" t="s">
        <v>133</v>
      </c>
      <c r="G136" s="210"/>
      <c r="H136" s="211" t="s">
        <v>1</v>
      </c>
      <c r="I136" s="213"/>
      <c r="J136" s="210"/>
      <c r="K136" s="210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129</v>
      </c>
      <c r="AU136" s="218" t="s">
        <v>74</v>
      </c>
      <c r="AV136" s="14" t="s">
        <v>72</v>
      </c>
      <c r="AW136" s="14" t="s">
        <v>24</v>
      </c>
      <c r="AX136" s="14" t="s">
        <v>65</v>
      </c>
      <c r="AY136" s="218" t="s">
        <v>115</v>
      </c>
    </row>
    <row r="137" spans="2:51" s="13" customFormat="1" ht="12">
      <c r="B137" s="197"/>
      <c r="C137" s="198"/>
      <c r="D137" s="199" t="s">
        <v>129</v>
      </c>
      <c r="E137" s="200" t="s">
        <v>1</v>
      </c>
      <c r="F137" s="201" t="s">
        <v>144</v>
      </c>
      <c r="G137" s="198"/>
      <c r="H137" s="202">
        <v>25.707</v>
      </c>
      <c r="I137" s="203"/>
      <c r="J137" s="198"/>
      <c r="K137" s="198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129</v>
      </c>
      <c r="AU137" s="208" t="s">
        <v>74</v>
      </c>
      <c r="AV137" s="13" t="s">
        <v>74</v>
      </c>
      <c r="AW137" s="13" t="s">
        <v>24</v>
      </c>
      <c r="AX137" s="13" t="s">
        <v>65</v>
      </c>
      <c r="AY137" s="208" t="s">
        <v>115</v>
      </c>
    </row>
    <row r="138" spans="2:51" s="15" customFormat="1" ht="12">
      <c r="B138" s="219"/>
      <c r="C138" s="220"/>
      <c r="D138" s="199" t="s">
        <v>129</v>
      </c>
      <c r="E138" s="221" t="s">
        <v>1</v>
      </c>
      <c r="F138" s="222" t="s">
        <v>135</v>
      </c>
      <c r="G138" s="220"/>
      <c r="H138" s="223">
        <v>305.402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129</v>
      </c>
      <c r="AU138" s="229" t="s">
        <v>74</v>
      </c>
      <c r="AV138" s="15" t="s">
        <v>122</v>
      </c>
      <c r="AW138" s="15" t="s">
        <v>24</v>
      </c>
      <c r="AX138" s="15" t="s">
        <v>72</v>
      </c>
      <c r="AY138" s="229" t="s">
        <v>115</v>
      </c>
    </row>
    <row r="139" spans="1:65" s="2" customFormat="1" ht="21.75" customHeight="1">
      <c r="A139" s="33"/>
      <c r="B139" s="34"/>
      <c r="C139" s="184" t="s">
        <v>122</v>
      </c>
      <c r="D139" s="184" t="s">
        <v>117</v>
      </c>
      <c r="E139" s="185" t="s">
        <v>145</v>
      </c>
      <c r="F139" s="186" t="s">
        <v>146</v>
      </c>
      <c r="G139" s="187" t="s">
        <v>139</v>
      </c>
      <c r="H139" s="188">
        <v>69.195</v>
      </c>
      <c r="I139" s="189"/>
      <c r="J139" s="190">
        <f>ROUND(I139*H139,2)</f>
        <v>0</v>
      </c>
      <c r="K139" s="186" t="s">
        <v>127</v>
      </c>
      <c r="L139" s="38"/>
      <c r="M139" s="191" t="s">
        <v>1</v>
      </c>
      <c r="N139" s="192" t="s">
        <v>33</v>
      </c>
      <c r="O139" s="69"/>
      <c r="P139" s="193">
        <f>O139*H139</f>
        <v>0</v>
      </c>
      <c r="Q139" s="193">
        <v>0</v>
      </c>
      <c r="R139" s="193">
        <f>Q139*H139</f>
        <v>0</v>
      </c>
      <c r="S139" s="193">
        <v>0</v>
      </c>
      <c r="T139" s="194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5" t="s">
        <v>122</v>
      </c>
      <c r="AT139" s="195" t="s">
        <v>117</v>
      </c>
      <c r="AU139" s="195" t="s">
        <v>74</v>
      </c>
      <c r="AY139" s="18" t="s">
        <v>115</v>
      </c>
      <c r="BE139" s="196">
        <f>IF(N139="základní",J139,0)</f>
        <v>0</v>
      </c>
      <c r="BF139" s="196">
        <f>IF(N139="snížená",J139,0)</f>
        <v>0</v>
      </c>
      <c r="BG139" s="196">
        <f>IF(N139="zákl. přenesená",J139,0)</f>
        <v>0</v>
      </c>
      <c r="BH139" s="196">
        <f>IF(N139="sníž. přenesená",J139,0)</f>
        <v>0</v>
      </c>
      <c r="BI139" s="196">
        <f>IF(N139="nulová",J139,0)</f>
        <v>0</v>
      </c>
      <c r="BJ139" s="18" t="s">
        <v>72</v>
      </c>
      <c r="BK139" s="196">
        <f>ROUND(I139*H139,2)</f>
        <v>0</v>
      </c>
      <c r="BL139" s="18" t="s">
        <v>122</v>
      </c>
      <c r="BM139" s="195" t="s">
        <v>147</v>
      </c>
    </row>
    <row r="140" spans="2:51" s="13" customFormat="1" ht="12">
      <c r="B140" s="197"/>
      <c r="C140" s="198"/>
      <c r="D140" s="199" t="s">
        <v>129</v>
      </c>
      <c r="E140" s="200" t="s">
        <v>1</v>
      </c>
      <c r="F140" s="201" t="s">
        <v>148</v>
      </c>
      <c r="G140" s="198"/>
      <c r="H140" s="202">
        <v>69.195</v>
      </c>
      <c r="I140" s="203"/>
      <c r="J140" s="198"/>
      <c r="K140" s="198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129</v>
      </c>
      <c r="AU140" s="208" t="s">
        <v>74</v>
      </c>
      <c r="AV140" s="13" t="s">
        <v>74</v>
      </c>
      <c r="AW140" s="13" t="s">
        <v>24</v>
      </c>
      <c r="AX140" s="13" t="s">
        <v>72</v>
      </c>
      <c r="AY140" s="208" t="s">
        <v>115</v>
      </c>
    </row>
    <row r="141" spans="1:65" s="2" customFormat="1" ht="16.5" customHeight="1">
      <c r="A141" s="33"/>
      <c r="B141" s="34"/>
      <c r="C141" s="184" t="s">
        <v>149</v>
      </c>
      <c r="D141" s="184" t="s">
        <v>117</v>
      </c>
      <c r="E141" s="185" t="s">
        <v>150</v>
      </c>
      <c r="F141" s="186" t="s">
        <v>151</v>
      </c>
      <c r="G141" s="187" t="s">
        <v>139</v>
      </c>
      <c r="H141" s="188">
        <v>374.597</v>
      </c>
      <c r="I141" s="189"/>
      <c r="J141" s="190">
        <f>ROUND(I141*H141,2)</f>
        <v>0</v>
      </c>
      <c r="K141" s="186" t="s">
        <v>127</v>
      </c>
      <c r="L141" s="38"/>
      <c r="M141" s="191" t="s">
        <v>1</v>
      </c>
      <c r="N141" s="192" t="s">
        <v>33</v>
      </c>
      <c r="O141" s="69"/>
      <c r="P141" s="193">
        <f>O141*H141</f>
        <v>0</v>
      </c>
      <c r="Q141" s="193">
        <v>0</v>
      </c>
      <c r="R141" s="193">
        <f>Q141*H141</f>
        <v>0</v>
      </c>
      <c r="S141" s="193">
        <v>0</v>
      </c>
      <c r="T141" s="194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5" t="s">
        <v>122</v>
      </c>
      <c r="AT141" s="195" t="s">
        <v>117</v>
      </c>
      <c r="AU141" s="195" t="s">
        <v>74</v>
      </c>
      <c r="AY141" s="18" t="s">
        <v>115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18" t="s">
        <v>72</v>
      </c>
      <c r="BK141" s="196">
        <f>ROUND(I141*H141,2)</f>
        <v>0</v>
      </c>
      <c r="BL141" s="18" t="s">
        <v>122</v>
      </c>
      <c r="BM141" s="195" t="s">
        <v>152</v>
      </c>
    </row>
    <row r="142" spans="2:51" s="13" customFormat="1" ht="12">
      <c r="B142" s="197"/>
      <c r="C142" s="198"/>
      <c r="D142" s="199" t="s">
        <v>129</v>
      </c>
      <c r="E142" s="200" t="s">
        <v>1</v>
      </c>
      <c r="F142" s="201" t="s">
        <v>153</v>
      </c>
      <c r="G142" s="198"/>
      <c r="H142" s="202">
        <v>374.597</v>
      </c>
      <c r="I142" s="203"/>
      <c r="J142" s="198"/>
      <c r="K142" s="198"/>
      <c r="L142" s="204"/>
      <c r="M142" s="205"/>
      <c r="N142" s="206"/>
      <c r="O142" s="206"/>
      <c r="P142" s="206"/>
      <c r="Q142" s="206"/>
      <c r="R142" s="206"/>
      <c r="S142" s="206"/>
      <c r="T142" s="207"/>
      <c r="AT142" s="208" t="s">
        <v>129</v>
      </c>
      <c r="AU142" s="208" t="s">
        <v>74</v>
      </c>
      <c r="AV142" s="13" t="s">
        <v>74</v>
      </c>
      <c r="AW142" s="13" t="s">
        <v>24</v>
      </c>
      <c r="AX142" s="13" t="s">
        <v>65</v>
      </c>
      <c r="AY142" s="208" t="s">
        <v>115</v>
      </c>
    </row>
    <row r="143" spans="2:51" s="15" customFormat="1" ht="12">
      <c r="B143" s="219"/>
      <c r="C143" s="220"/>
      <c r="D143" s="199" t="s">
        <v>129</v>
      </c>
      <c r="E143" s="221" t="s">
        <v>1</v>
      </c>
      <c r="F143" s="222" t="s">
        <v>135</v>
      </c>
      <c r="G143" s="220"/>
      <c r="H143" s="223">
        <v>374.597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129</v>
      </c>
      <c r="AU143" s="229" t="s">
        <v>74</v>
      </c>
      <c r="AV143" s="15" t="s">
        <v>122</v>
      </c>
      <c r="AW143" s="15" t="s">
        <v>24</v>
      </c>
      <c r="AX143" s="15" t="s">
        <v>72</v>
      </c>
      <c r="AY143" s="229" t="s">
        <v>115</v>
      </c>
    </row>
    <row r="144" spans="1:65" s="2" customFormat="1" ht="16.5" customHeight="1">
      <c r="A144" s="33"/>
      <c r="B144" s="34"/>
      <c r="C144" s="184" t="s">
        <v>154</v>
      </c>
      <c r="D144" s="184" t="s">
        <v>117</v>
      </c>
      <c r="E144" s="185" t="s">
        <v>155</v>
      </c>
      <c r="F144" s="186" t="s">
        <v>156</v>
      </c>
      <c r="G144" s="187" t="s">
        <v>139</v>
      </c>
      <c r="H144" s="188">
        <v>374.597</v>
      </c>
      <c r="I144" s="189"/>
      <c r="J144" s="190">
        <f>ROUND(I144*H144,2)</f>
        <v>0</v>
      </c>
      <c r="K144" s="186" t="s">
        <v>127</v>
      </c>
      <c r="L144" s="38"/>
      <c r="M144" s="191" t="s">
        <v>1</v>
      </c>
      <c r="N144" s="192" t="s">
        <v>33</v>
      </c>
      <c r="O144" s="69"/>
      <c r="P144" s="193">
        <f>O144*H144</f>
        <v>0</v>
      </c>
      <c r="Q144" s="193">
        <v>0</v>
      </c>
      <c r="R144" s="193">
        <f>Q144*H144</f>
        <v>0</v>
      </c>
      <c r="S144" s="193">
        <v>0</v>
      </c>
      <c r="T144" s="194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5" t="s">
        <v>122</v>
      </c>
      <c r="AT144" s="195" t="s">
        <v>117</v>
      </c>
      <c r="AU144" s="195" t="s">
        <v>74</v>
      </c>
      <c r="AY144" s="18" t="s">
        <v>115</v>
      </c>
      <c r="BE144" s="196">
        <f>IF(N144="základní",J144,0)</f>
        <v>0</v>
      </c>
      <c r="BF144" s="196">
        <f>IF(N144="snížená",J144,0)</f>
        <v>0</v>
      </c>
      <c r="BG144" s="196">
        <f>IF(N144="zákl. přenesená",J144,0)</f>
        <v>0</v>
      </c>
      <c r="BH144" s="196">
        <f>IF(N144="sníž. přenesená",J144,0)</f>
        <v>0</v>
      </c>
      <c r="BI144" s="196">
        <f>IF(N144="nulová",J144,0)</f>
        <v>0</v>
      </c>
      <c r="BJ144" s="18" t="s">
        <v>72</v>
      </c>
      <c r="BK144" s="196">
        <f>ROUND(I144*H144,2)</f>
        <v>0</v>
      </c>
      <c r="BL144" s="18" t="s">
        <v>122</v>
      </c>
      <c r="BM144" s="195" t="s">
        <v>157</v>
      </c>
    </row>
    <row r="145" spans="1:65" s="2" customFormat="1" ht="16.5" customHeight="1">
      <c r="A145" s="33"/>
      <c r="B145" s="34"/>
      <c r="C145" s="184" t="s">
        <v>158</v>
      </c>
      <c r="D145" s="184" t="s">
        <v>117</v>
      </c>
      <c r="E145" s="185" t="s">
        <v>159</v>
      </c>
      <c r="F145" s="186" t="s">
        <v>160</v>
      </c>
      <c r="G145" s="187" t="s">
        <v>161</v>
      </c>
      <c r="H145" s="188">
        <v>674.275</v>
      </c>
      <c r="I145" s="189"/>
      <c r="J145" s="190">
        <f>ROUND(I145*H145,2)</f>
        <v>0</v>
      </c>
      <c r="K145" s="186" t="s">
        <v>127</v>
      </c>
      <c r="L145" s="38"/>
      <c r="M145" s="191" t="s">
        <v>1</v>
      </c>
      <c r="N145" s="192" t="s">
        <v>33</v>
      </c>
      <c r="O145" s="69"/>
      <c r="P145" s="193">
        <f>O145*H145</f>
        <v>0</v>
      </c>
      <c r="Q145" s="193">
        <v>0</v>
      </c>
      <c r="R145" s="193">
        <f>Q145*H145</f>
        <v>0</v>
      </c>
      <c r="S145" s="193">
        <v>0</v>
      </c>
      <c r="T145" s="194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5" t="s">
        <v>122</v>
      </c>
      <c r="AT145" s="195" t="s">
        <v>117</v>
      </c>
      <c r="AU145" s="195" t="s">
        <v>74</v>
      </c>
      <c r="AY145" s="18" t="s">
        <v>115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18" t="s">
        <v>72</v>
      </c>
      <c r="BK145" s="196">
        <f>ROUND(I145*H145,2)</f>
        <v>0</v>
      </c>
      <c r="BL145" s="18" t="s">
        <v>122</v>
      </c>
      <c r="BM145" s="195" t="s">
        <v>162</v>
      </c>
    </row>
    <row r="146" spans="2:51" s="13" customFormat="1" ht="12">
      <c r="B146" s="197"/>
      <c r="C146" s="198"/>
      <c r="D146" s="199" t="s">
        <v>129</v>
      </c>
      <c r="E146" s="200" t="s">
        <v>1</v>
      </c>
      <c r="F146" s="201" t="s">
        <v>163</v>
      </c>
      <c r="G146" s="198"/>
      <c r="H146" s="202">
        <v>674.275</v>
      </c>
      <c r="I146" s="203"/>
      <c r="J146" s="198"/>
      <c r="K146" s="198"/>
      <c r="L146" s="204"/>
      <c r="M146" s="205"/>
      <c r="N146" s="206"/>
      <c r="O146" s="206"/>
      <c r="P146" s="206"/>
      <c r="Q146" s="206"/>
      <c r="R146" s="206"/>
      <c r="S146" s="206"/>
      <c r="T146" s="207"/>
      <c r="AT146" s="208" t="s">
        <v>129</v>
      </c>
      <c r="AU146" s="208" t="s">
        <v>74</v>
      </c>
      <c r="AV146" s="13" t="s">
        <v>74</v>
      </c>
      <c r="AW146" s="13" t="s">
        <v>24</v>
      </c>
      <c r="AX146" s="13" t="s">
        <v>72</v>
      </c>
      <c r="AY146" s="208" t="s">
        <v>115</v>
      </c>
    </row>
    <row r="147" spans="1:65" s="2" customFormat="1" ht="16.5" customHeight="1">
      <c r="A147" s="33"/>
      <c r="B147" s="34"/>
      <c r="C147" s="184" t="s">
        <v>164</v>
      </c>
      <c r="D147" s="184" t="s">
        <v>117</v>
      </c>
      <c r="E147" s="185" t="s">
        <v>165</v>
      </c>
      <c r="F147" s="186" t="s">
        <v>166</v>
      </c>
      <c r="G147" s="187" t="s">
        <v>139</v>
      </c>
      <c r="H147" s="188">
        <v>374.597</v>
      </c>
      <c r="I147" s="189"/>
      <c r="J147" s="190">
        <f>ROUND(I147*H147,2)</f>
        <v>0</v>
      </c>
      <c r="K147" s="186" t="s">
        <v>127</v>
      </c>
      <c r="L147" s="38"/>
      <c r="M147" s="191" t="s">
        <v>1</v>
      </c>
      <c r="N147" s="192" t="s">
        <v>33</v>
      </c>
      <c r="O147" s="69"/>
      <c r="P147" s="193">
        <f>O147*H147</f>
        <v>0</v>
      </c>
      <c r="Q147" s="193">
        <v>0</v>
      </c>
      <c r="R147" s="193">
        <f>Q147*H147</f>
        <v>0</v>
      </c>
      <c r="S147" s="193">
        <v>0</v>
      </c>
      <c r="T147" s="194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5" t="s">
        <v>122</v>
      </c>
      <c r="AT147" s="195" t="s">
        <v>117</v>
      </c>
      <c r="AU147" s="195" t="s">
        <v>74</v>
      </c>
      <c r="AY147" s="18" t="s">
        <v>115</v>
      </c>
      <c r="BE147" s="196">
        <f>IF(N147="základní",J147,0)</f>
        <v>0</v>
      </c>
      <c r="BF147" s="196">
        <f>IF(N147="snížená",J147,0)</f>
        <v>0</v>
      </c>
      <c r="BG147" s="196">
        <f>IF(N147="zákl. přenesená",J147,0)</f>
        <v>0</v>
      </c>
      <c r="BH147" s="196">
        <f>IF(N147="sníž. přenesená",J147,0)</f>
        <v>0</v>
      </c>
      <c r="BI147" s="196">
        <f>IF(N147="nulová",J147,0)</f>
        <v>0</v>
      </c>
      <c r="BJ147" s="18" t="s">
        <v>72</v>
      </c>
      <c r="BK147" s="196">
        <f>ROUND(I147*H147,2)</f>
        <v>0</v>
      </c>
      <c r="BL147" s="18" t="s">
        <v>122</v>
      </c>
      <c r="BM147" s="195" t="s">
        <v>167</v>
      </c>
    </row>
    <row r="148" spans="1:65" s="2" customFormat="1" ht="21.75" customHeight="1">
      <c r="A148" s="33"/>
      <c r="B148" s="34"/>
      <c r="C148" s="184" t="s">
        <v>168</v>
      </c>
      <c r="D148" s="184" t="s">
        <v>117</v>
      </c>
      <c r="E148" s="185" t="s">
        <v>169</v>
      </c>
      <c r="F148" s="186" t="s">
        <v>170</v>
      </c>
      <c r="G148" s="187" t="s">
        <v>126</v>
      </c>
      <c r="H148" s="188">
        <v>1604.7</v>
      </c>
      <c r="I148" s="189"/>
      <c r="J148" s="190">
        <f>ROUND(I148*H148,2)</f>
        <v>0</v>
      </c>
      <c r="K148" s="186" t="s">
        <v>127</v>
      </c>
      <c r="L148" s="38"/>
      <c r="M148" s="191" t="s">
        <v>1</v>
      </c>
      <c r="N148" s="192" t="s">
        <v>33</v>
      </c>
      <c r="O148" s="69"/>
      <c r="P148" s="193">
        <f>O148*H148</f>
        <v>0</v>
      </c>
      <c r="Q148" s="193">
        <v>0</v>
      </c>
      <c r="R148" s="193">
        <f>Q148*H148</f>
        <v>0</v>
      </c>
      <c r="S148" s="193">
        <v>0</v>
      </c>
      <c r="T148" s="194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5" t="s">
        <v>122</v>
      </c>
      <c r="AT148" s="195" t="s">
        <v>117</v>
      </c>
      <c r="AU148" s="195" t="s">
        <v>74</v>
      </c>
      <c r="AY148" s="18" t="s">
        <v>115</v>
      </c>
      <c r="BE148" s="196">
        <f>IF(N148="základní",J148,0)</f>
        <v>0</v>
      </c>
      <c r="BF148" s="196">
        <f>IF(N148="snížená",J148,0)</f>
        <v>0</v>
      </c>
      <c r="BG148" s="196">
        <f>IF(N148="zákl. přenesená",J148,0)</f>
        <v>0</v>
      </c>
      <c r="BH148" s="196">
        <f>IF(N148="sníž. přenesená",J148,0)</f>
        <v>0</v>
      </c>
      <c r="BI148" s="196">
        <f>IF(N148="nulová",J148,0)</f>
        <v>0</v>
      </c>
      <c r="BJ148" s="18" t="s">
        <v>72</v>
      </c>
      <c r="BK148" s="196">
        <f>ROUND(I148*H148,2)</f>
        <v>0</v>
      </c>
      <c r="BL148" s="18" t="s">
        <v>122</v>
      </c>
      <c r="BM148" s="195" t="s">
        <v>171</v>
      </c>
    </row>
    <row r="149" spans="2:51" s="13" customFormat="1" ht="12">
      <c r="B149" s="197"/>
      <c r="C149" s="198"/>
      <c r="D149" s="199" t="s">
        <v>129</v>
      </c>
      <c r="E149" s="200" t="s">
        <v>1</v>
      </c>
      <c r="F149" s="201" t="s">
        <v>172</v>
      </c>
      <c r="G149" s="198"/>
      <c r="H149" s="202">
        <v>1604.7</v>
      </c>
      <c r="I149" s="203"/>
      <c r="J149" s="198"/>
      <c r="K149" s="198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129</v>
      </c>
      <c r="AU149" s="208" t="s">
        <v>74</v>
      </c>
      <c r="AV149" s="13" t="s">
        <v>74</v>
      </c>
      <c r="AW149" s="13" t="s">
        <v>24</v>
      </c>
      <c r="AX149" s="13" t="s">
        <v>72</v>
      </c>
      <c r="AY149" s="208" t="s">
        <v>115</v>
      </c>
    </row>
    <row r="150" spans="1:65" s="2" customFormat="1" ht="16.5" customHeight="1">
      <c r="A150" s="33"/>
      <c r="B150" s="34"/>
      <c r="C150" s="230" t="s">
        <v>173</v>
      </c>
      <c r="D150" s="230" t="s">
        <v>174</v>
      </c>
      <c r="E150" s="231" t="s">
        <v>175</v>
      </c>
      <c r="F150" s="232" t="s">
        <v>176</v>
      </c>
      <c r="G150" s="233" t="s">
        <v>161</v>
      </c>
      <c r="H150" s="234">
        <v>102.313</v>
      </c>
      <c r="I150" s="235"/>
      <c r="J150" s="236">
        <f>ROUND(I150*H150,2)</f>
        <v>0</v>
      </c>
      <c r="K150" s="232" t="s">
        <v>127</v>
      </c>
      <c r="L150" s="237"/>
      <c r="M150" s="238" t="s">
        <v>1</v>
      </c>
      <c r="N150" s="239" t="s">
        <v>33</v>
      </c>
      <c r="O150" s="69"/>
      <c r="P150" s="193">
        <f>O150*H150</f>
        <v>0</v>
      </c>
      <c r="Q150" s="193">
        <v>1</v>
      </c>
      <c r="R150" s="193">
        <f>Q150*H150</f>
        <v>102.313</v>
      </c>
      <c r="S150" s="193">
        <v>0</v>
      </c>
      <c r="T150" s="194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5" t="s">
        <v>164</v>
      </c>
      <c r="AT150" s="195" t="s">
        <v>174</v>
      </c>
      <c r="AU150" s="195" t="s">
        <v>74</v>
      </c>
      <c r="AY150" s="18" t="s">
        <v>115</v>
      </c>
      <c r="BE150" s="196">
        <f>IF(N150="základní",J150,0)</f>
        <v>0</v>
      </c>
      <c r="BF150" s="196">
        <f>IF(N150="snížená",J150,0)</f>
        <v>0</v>
      </c>
      <c r="BG150" s="196">
        <f>IF(N150="zákl. přenesená",J150,0)</f>
        <v>0</v>
      </c>
      <c r="BH150" s="196">
        <f>IF(N150="sníž. přenesená",J150,0)</f>
        <v>0</v>
      </c>
      <c r="BI150" s="196">
        <f>IF(N150="nulová",J150,0)</f>
        <v>0</v>
      </c>
      <c r="BJ150" s="18" t="s">
        <v>72</v>
      </c>
      <c r="BK150" s="196">
        <f>ROUND(I150*H150,2)</f>
        <v>0</v>
      </c>
      <c r="BL150" s="18" t="s">
        <v>122</v>
      </c>
      <c r="BM150" s="195" t="s">
        <v>177</v>
      </c>
    </row>
    <row r="151" spans="2:51" s="13" customFormat="1" ht="12">
      <c r="B151" s="197"/>
      <c r="C151" s="198"/>
      <c r="D151" s="199" t="s">
        <v>129</v>
      </c>
      <c r="E151" s="200" t="s">
        <v>1</v>
      </c>
      <c r="F151" s="201" t="s">
        <v>178</v>
      </c>
      <c r="G151" s="198"/>
      <c r="H151" s="202">
        <v>102.313</v>
      </c>
      <c r="I151" s="203"/>
      <c r="J151" s="198"/>
      <c r="K151" s="198"/>
      <c r="L151" s="204"/>
      <c r="M151" s="205"/>
      <c r="N151" s="206"/>
      <c r="O151" s="206"/>
      <c r="P151" s="206"/>
      <c r="Q151" s="206"/>
      <c r="R151" s="206"/>
      <c r="S151" s="206"/>
      <c r="T151" s="207"/>
      <c r="AT151" s="208" t="s">
        <v>129</v>
      </c>
      <c r="AU151" s="208" t="s">
        <v>74</v>
      </c>
      <c r="AV151" s="13" t="s">
        <v>74</v>
      </c>
      <c r="AW151" s="13" t="s">
        <v>24</v>
      </c>
      <c r="AX151" s="13" t="s">
        <v>65</v>
      </c>
      <c r="AY151" s="208" t="s">
        <v>115</v>
      </c>
    </row>
    <row r="152" spans="2:51" s="15" customFormat="1" ht="12">
      <c r="B152" s="219"/>
      <c r="C152" s="220"/>
      <c r="D152" s="199" t="s">
        <v>129</v>
      </c>
      <c r="E152" s="221" t="s">
        <v>1</v>
      </c>
      <c r="F152" s="222" t="s">
        <v>135</v>
      </c>
      <c r="G152" s="220"/>
      <c r="H152" s="223">
        <v>102.313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129</v>
      </c>
      <c r="AU152" s="229" t="s">
        <v>74</v>
      </c>
      <c r="AV152" s="15" t="s">
        <v>122</v>
      </c>
      <c r="AW152" s="15" t="s">
        <v>24</v>
      </c>
      <c r="AX152" s="15" t="s">
        <v>72</v>
      </c>
      <c r="AY152" s="229" t="s">
        <v>115</v>
      </c>
    </row>
    <row r="153" spans="1:65" s="2" customFormat="1" ht="16.5" customHeight="1">
      <c r="A153" s="33"/>
      <c r="B153" s="34"/>
      <c r="C153" s="184" t="s">
        <v>179</v>
      </c>
      <c r="D153" s="184" t="s">
        <v>117</v>
      </c>
      <c r="E153" s="185" t="s">
        <v>180</v>
      </c>
      <c r="F153" s="186" t="s">
        <v>181</v>
      </c>
      <c r="G153" s="187" t="s">
        <v>126</v>
      </c>
      <c r="H153" s="188">
        <v>1604.7</v>
      </c>
      <c r="I153" s="189"/>
      <c r="J153" s="190">
        <f>ROUND(I153*H153,2)</f>
        <v>0</v>
      </c>
      <c r="K153" s="186" t="s">
        <v>127</v>
      </c>
      <c r="L153" s="38"/>
      <c r="M153" s="191" t="s">
        <v>1</v>
      </c>
      <c r="N153" s="192" t="s">
        <v>33</v>
      </c>
      <c r="O153" s="69"/>
      <c r="P153" s="193">
        <f>O153*H153</f>
        <v>0</v>
      </c>
      <c r="Q153" s="193">
        <v>0</v>
      </c>
      <c r="R153" s="193">
        <f>Q153*H153</f>
        <v>0</v>
      </c>
      <c r="S153" s="193">
        <v>0</v>
      </c>
      <c r="T153" s="194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5" t="s">
        <v>122</v>
      </c>
      <c r="AT153" s="195" t="s">
        <v>117</v>
      </c>
      <c r="AU153" s="195" t="s">
        <v>74</v>
      </c>
      <c r="AY153" s="18" t="s">
        <v>115</v>
      </c>
      <c r="BE153" s="196">
        <f>IF(N153="základní",J153,0)</f>
        <v>0</v>
      </c>
      <c r="BF153" s="196">
        <f>IF(N153="snížená",J153,0)</f>
        <v>0</v>
      </c>
      <c r="BG153" s="196">
        <f>IF(N153="zákl. přenesená",J153,0)</f>
        <v>0</v>
      </c>
      <c r="BH153" s="196">
        <f>IF(N153="sníž. přenesená",J153,0)</f>
        <v>0</v>
      </c>
      <c r="BI153" s="196">
        <f>IF(N153="nulová",J153,0)</f>
        <v>0</v>
      </c>
      <c r="BJ153" s="18" t="s">
        <v>72</v>
      </c>
      <c r="BK153" s="196">
        <f>ROUND(I153*H153,2)</f>
        <v>0</v>
      </c>
      <c r="BL153" s="18" t="s">
        <v>122</v>
      </c>
      <c r="BM153" s="195" t="s">
        <v>182</v>
      </c>
    </row>
    <row r="154" spans="2:51" s="13" customFormat="1" ht="12">
      <c r="B154" s="197"/>
      <c r="C154" s="198"/>
      <c r="D154" s="199" t="s">
        <v>129</v>
      </c>
      <c r="E154" s="200" t="s">
        <v>1</v>
      </c>
      <c r="F154" s="201" t="s">
        <v>183</v>
      </c>
      <c r="G154" s="198"/>
      <c r="H154" s="202">
        <v>1604.7</v>
      </c>
      <c r="I154" s="203"/>
      <c r="J154" s="198"/>
      <c r="K154" s="198"/>
      <c r="L154" s="204"/>
      <c r="M154" s="205"/>
      <c r="N154" s="206"/>
      <c r="O154" s="206"/>
      <c r="P154" s="206"/>
      <c r="Q154" s="206"/>
      <c r="R154" s="206"/>
      <c r="S154" s="206"/>
      <c r="T154" s="207"/>
      <c r="AT154" s="208" t="s">
        <v>129</v>
      </c>
      <c r="AU154" s="208" t="s">
        <v>74</v>
      </c>
      <c r="AV154" s="13" t="s">
        <v>74</v>
      </c>
      <c r="AW154" s="13" t="s">
        <v>24</v>
      </c>
      <c r="AX154" s="13" t="s">
        <v>65</v>
      </c>
      <c r="AY154" s="208" t="s">
        <v>115</v>
      </c>
    </row>
    <row r="155" spans="2:51" s="15" customFormat="1" ht="12">
      <c r="B155" s="219"/>
      <c r="C155" s="220"/>
      <c r="D155" s="199" t="s">
        <v>129</v>
      </c>
      <c r="E155" s="221" t="s">
        <v>1</v>
      </c>
      <c r="F155" s="222" t="s">
        <v>135</v>
      </c>
      <c r="G155" s="220"/>
      <c r="H155" s="223">
        <v>1604.7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129</v>
      </c>
      <c r="AU155" s="229" t="s">
        <v>74</v>
      </c>
      <c r="AV155" s="15" t="s">
        <v>122</v>
      </c>
      <c r="AW155" s="15" t="s">
        <v>24</v>
      </c>
      <c r="AX155" s="15" t="s">
        <v>72</v>
      </c>
      <c r="AY155" s="229" t="s">
        <v>115</v>
      </c>
    </row>
    <row r="156" spans="1:65" s="2" customFormat="1" ht="16.5" customHeight="1">
      <c r="A156" s="33"/>
      <c r="B156" s="34"/>
      <c r="C156" s="230" t="s">
        <v>184</v>
      </c>
      <c r="D156" s="230" t="s">
        <v>174</v>
      </c>
      <c r="E156" s="231" t="s">
        <v>185</v>
      </c>
      <c r="F156" s="232" t="s">
        <v>186</v>
      </c>
      <c r="G156" s="233" t="s">
        <v>187</v>
      </c>
      <c r="H156" s="234">
        <v>80.235</v>
      </c>
      <c r="I156" s="235"/>
      <c r="J156" s="236">
        <f>ROUND(I156*H156,2)</f>
        <v>0</v>
      </c>
      <c r="K156" s="232" t="s">
        <v>127</v>
      </c>
      <c r="L156" s="237"/>
      <c r="M156" s="238" t="s">
        <v>1</v>
      </c>
      <c r="N156" s="239" t="s">
        <v>33</v>
      </c>
      <c r="O156" s="69"/>
      <c r="P156" s="193">
        <f>O156*H156</f>
        <v>0</v>
      </c>
      <c r="Q156" s="193">
        <v>0.001</v>
      </c>
      <c r="R156" s="193">
        <f>Q156*H156</f>
        <v>0.080235</v>
      </c>
      <c r="S156" s="193">
        <v>0</v>
      </c>
      <c r="T156" s="194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5" t="s">
        <v>164</v>
      </c>
      <c r="AT156" s="195" t="s">
        <v>174</v>
      </c>
      <c r="AU156" s="195" t="s">
        <v>74</v>
      </c>
      <c r="AY156" s="18" t="s">
        <v>115</v>
      </c>
      <c r="BE156" s="196">
        <f>IF(N156="základní",J156,0)</f>
        <v>0</v>
      </c>
      <c r="BF156" s="196">
        <f>IF(N156="snížená",J156,0)</f>
        <v>0</v>
      </c>
      <c r="BG156" s="196">
        <f>IF(N156="zákl. přenesená",J156,0)</f>
        <v>0</v>
      </c>
      <c r="BH156" s="196">
        <f>IF(N156="sníž. přenesená",J156,0)</f>
        <v>0</v>
      </c>
      <c r="BI156" s="196">
        <f>IF(N156="nulová",J156,0)</f>
        <v>0</v>
      </c>
      <c r="BJ156" s="18" t="s">
        <v>72</v>
      </c>
      <c r="BK156" s="196">
        <f>ROUND(I156*H156,2)</f>
        <v>0</v>
      </c>
      <c r="BL156" s="18" t="s">
        <v>122</v>
      </c>
      <c r="BM156" s="195" t="s">
        <v>188</v>
      </c>
    </row>
    <row r="157" spans="2:51" s="13" customFormat="1" ht="12">
      <c r="B157" s="197"/>
      <c r="C157" s="198"/>
      <c r="D157" s="199" t="s">
        <v>129</v>
      </c>
      <c r="E157" s="198"/>
      <c r="F157" s="201" t="s">
        <v>189</v>
      </c>
      <c r="G157" s="198"/>
      <c r="H157" s="202">
        <v>80.235</v>
      </c>
      <c r="I157" s="203"/>
      <c r="J157" s="198"/>
      <c r="K157" s="198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129</v>
      </c>
      <c r="AU157" s="208" t="s">
        <v>74</v>
      </c>
      <c r="AV157" s="13" t="s">
        <v>74</v>
      </c>
      <c r="AW157" s="13" t="s">
        <v>4</v>
      </c>
      <c r="AX157" s="13" t="s">
        <v>72</v>
      </c>
      <c r="AY157" s="208" t="s">
        <v>115</v>
      </c>
    </row>
    <row r="158" spans="1:65" s="2" customFormat="1" ht="16.5" customHeight="1">
      <c r="A158" s="33"/>
      <c r="B158" s="34"/>
      <c r="C158" s="184" t="s">
        <v>190</v>
      </c>
      <c r="D158" s="184" t="s">
        <v>117</v>
      </c>
      <c r="E158" s="185" t="s">
        <v>191</v>
      </c>
      <c r="F158" s="186" t="s">
        <v>192</v>
      </c>
      <c r="G158" s="187" t="s">
        <v>126</v>
      </c>
      <c r="H158" s="188">
        <v>1604.7</v>
      </c>
      <c r="I158" s="189"/>
      <c r="J158" s="190">
        <f>ROUND(I158*H158,2)</f>
        <v>0</v>
      </c>
      <c r="K158" s="186" t="s">
        <v>127</v>
      </c>
      <c r="L158" s="38"/>
      <c r="M158" s="191" t="s">
        <v>1</v>
      </c>
      <c r="N158" s="192" t="s">
        <v>33</v>
      </c>
      <c r="O158" s="69"/>
      <c r="P158" s="193">
        <f>O158*H158</f>
        <v>0</v>
      </c>
      <c r="Q158" s="193">
        <v>0</v>
      </c>
      <c r="R158" s="193">
        <f>Q158*H158</f>
        <v>0</v>
      </c>
      <c r="S158" s="193">
        <v>0</v>
      </c>
      <c r="T158" s="194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5" t="s">
        <v>122</v>
      </c>
      <c r="AT158" s="195" t="s">
        <v>117</v>
      </c>
      <c r="AU158" s="195" t="s">
        <v>74</v>
      </c>
      <c r="AY158" s="18" t="s">
        <v>115</v>
      </c>
      <c r="BE158" s="196">
        <f>IF(N158="základní",J158,0)</f>
        <v>0</v>
      </c>
      <c r="BF158" s="196">
        <f>IF(N158="snížená",J158,0)</f>
        <v>0</v>
      </c>
      <c r="BG158" s="196">
        <f>IF(N158="zákl. přenesená",J158,0)</f>
        <v>0</v>
      </c>
      <c r="BH158" s="196">
        <f>IF(N158="sníž. přenesená",J158,0)</f>
        <v>0</v>
      </c>
      <c r="BI158" s="196">
        <f>IF(N158="nulová",J158,0)</f>
        <v>0</v>
      </c>
      <c r="BJ158" s="18" t="s">
        <v>72</v>
      </c>
      <c r="BK158" s="196">
        <f>ROUND(I158*H158,2)</f>
        <v>0</v>
      </c>
      <c r="BL158" s="18" t="s">
        <v>122</v>
      </c>
      <c r="BM158" s="195" t="s">
        <v>193</v>
      </c>
    </row>
    <row r="159" spans="1:65" s="2" customFormat="1" ht="21.75" customHeight="1">
      <c r="A159" s="33"/>
      <c r="B159" s="34"/>
      <c r="C159" s="184" t="s">
        <v>194</v>
      </c>
      <c r="D159" s="184" t="s">
        <v>117</v>
      </c>
      <c r="E159" s="185" t="s">
        <v>195</v>
      </c>
      <c r="F159" s="186" t="s">
        <v>196</v>
      </c>
      <c r="G159" s="187" t="s">
        <v>126</v>
      </c>
      <c r="H159" s="188">
        <v>1604.7</v>
      </c>
      <c r="I159" s="189"/>
      <c r="J159" s="190">
        <f>ROUND(I159*H159,2)</f>
        <v>0</v>
      </c>
      <c r="K159" s="186" t="s">
        <v>127</v>
      </c>
      <c r="L159" s="38"/>
      <c r="M159" s="191" t="s">
        <v>1</v>
      </c>
      <c r="N159" s="192" t="s">
        <v>33</v>
      </c>
      <c r="O159" s="69"/>
      <c r="P159" s="193">
        <f>O159*H159</f>
        <v>0</v>
      </c>
      <c r="Q159" s="193">
        <v>0</v>
      </c>
      <c r="R159" s="193">
        <f>Q159*H159</f>
        <v>0</v>
      </c>
      <c r="S159" s="193">
        <v>0</v>
      </c>
      <c r="T159" s="194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5" t="s">
        <v>122</v>
      </c>
      <c r="AT159" s="195" t="s">
        <v>117</v>
      </c>
      <c r="AU159" s="195" t="s">
        <v>74</v>
      </c>
      <c r="AY159" s="18" t="s">
        <v>115</v>
      </c>
      <c r="BE159" s="196">
        <f>IF(N159="základní",J159,0)</f>
        <v>0</v>
      </c>
      <c r="BF159" s="196">
        <f>IF(N159="snížená",J159,0)</f>
        <v>0</v>
      </c>
      <c r="BG159" s="196">
        <f>IF(N159="zákl. přenesená",J159,0)</f>
        <v>0</v>
      </c>
      <c r="BH159" s="196">
        <f>IF(N159="sníž. přenesená",J159,0)</f>
        <v>0</v>
      </c>
      <c r="BI159" s="196">
        <f>IF(N159="nulová",J159,0)</f>
        <v>0</v>
      </c>
      <c r="BJ159" s="18" t="s">
        <v>72</v>
      </c>
      <c r="BK159" s="196">
        <f>ROUND(I159*H159,2)</f>
        <v>0</v>
      </c>
      <c r="BL159" s="18" t="s">
        <v>122</v>
      </c>
      <c r="BM159" s="195" t="s">
        <v>197</v>
      </c>
    </row>
    <row r="160" spans="1:65" s="2" customFormat="1" ht="16.5" customHeight="1">
      <c r="A160" s="33"/>
      <c r="B160" s="34"/>
      <c r="C160" s="184" t="s">
        <v>8</v>
      </c>
      <c r="D160" s="184" t="s">
        <v>117</v>
      </c>
      <c r="E160" s="185" t="s">
        <v>198</v>
      </c>
      <c r="F160" s="186" t="s">
        <v>199</v>
      </c>
      <c r="G160" s="187" t="s">
        <v>126</v>
      </c>
      <c r="H160" s="188">
        <v>1604.7</v>
      </c>
      <c r="I160" s="189"/>
      <c r="J160" s="190">
        <f>ROUND(I160*H160,2)</f>
        <v>0</v>
      </c>
      <c r="K160" s="186" t="s">
        <v>121</v>
      </c>
      <c r="L160" s="38"/>
      <c r="M160" s="191" t="s">
        <v>1</v>
      </c>
      <c r="N160" s="192" t="s">
        <v>33</v>
      </c>
      <c r="O160" s="69"/>
      <c r="P160" s="193">
        <f>O160*H160</f>
        <v>0</v>
      </c>
      <c r="Q160" s="193">
        <v>0</v>
      </c>
      <c r="R160" s="193">
        <f>Q160*H160</f>
        <v>0</v>
      </c>
      <c r="S160" s="193">
        <v>0</v>
      </c>
      <c r="T160" s="194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5" t="s">
        <v>122</v>
      </c>
      <c r="AT160" s="195" t="s">
        <v>117</v>
      </c>
      <c r="AU160" s="195" t="s">
        <v>74</v>
      </c>
      <c r="AY160" s="18" t="s">
        <v>115</v>
      </c>
      <c r="BE160" s="196">
        <f>IF(N160="základní",J160,0)</f>
        <v>0</v>
      </c>
      <c r="BF160" s="196">
        <f>IF(N160="snížená",J160,0)</f>
        <v>0</v>
      </c>
      <c r="BG160" s="196">
        <f>IF(N160="zákl. přenesená",J160,0)</f>
        <v>0</v>
      </c>
      <c r="BH160" s="196">
        <f>IF(N160="sníž. přenesená",J160,0)</f>
        <v>0</v>
      </c>
      <c r="BI160" s="196">
        <f>IF(N160="nulová",J160,0)</f>
        <v>0</v>
      </c>
      <c r="BJ160" s="18" t="s">
        <v>72</v>
      </c>
      <c r="BK160" s="196">
        <f>ROUND(I160*H160,2)</f>
        <v>0</v>
      </c>
      <c r="BL160" s="18" t="s">
        <v>122</v>
      </c>
      <c r="BM160" s="195" t="s">
        <v>200</v>
      </c>
    </row>
    <row r="161" spans="2:63" s="12" customFormat="1" ht="22.75" customHeight="1">
      <c r="B161" s="168"/>
      <c r="C161" s="169"/>
      <c r="D161" s="170" t="s">
        <v>64</v>
      </c>
      <c r="E161" s="182" t="s">
        <v>149</v>
      </c>
      <c r="F161" s="182" t="s">
        <v>201</v>
      </c>
      <c r="G161" s="169"/>
      <c r="H161" s="169"/>
      <c r="I161" s="172"/>
      <c r="J161" s="183">
        <f>BK161</f>
        <v>0</v>
      </c>
      <c r="K161" s="169"/>
      <c r="L161" s="174"/>
      <c r="M161" s="175"/>
      <c r="N161" s="176"/>
      <c r="O161" s="176"/>
      <c r="P161" s="177">
        <f>SUM(P162:P296)</f>
        <v>0</v>
      </c>
      <c r="Q161" s="176"/>
      <c r="R161" s="177">
        <f>SUM(R162:R296)</f>
        <v>52.1368577</v>
      </c>
      <c r="S161" s="176"/>
      <c r="T161" s="178">
        <f>SUM(T162:T296)</f>
        <v>0</v>
      </c>
      <c r="AR161" s="179" t="s">
        <v>72</v>
      </c>
      <c r="AT161" s="180" t="s">
        <v>64</v>
      </c>
      <c r="AU161" s="180" t="s">
        <v>72</v>
      </c>
      <c r="AY161" s="179" t="s">
        <v>115</v>
      </c>
      <c r="BK161" s="181">
        <f>SUM(BK162:BK296)</f>
        <v>0</v>
      </c>
    </row>
    <row r="162" spans="1:65" s="2" customFormat="1" ht="16.5" customHeight="1">
      <c r="A162" s="33"/>
      <c r="B162" s="34"/>
      <c r="C162" s="184" t="s">
        <v>202</v>
      </c>
      <c r="D162" s="184" t="s">
        <v>203</v>
      </c>
      <c r="E162" s="185" t="s">
        <v>204</v>
      </c>
      <c r="F162" s="186" t="s">
        <v>205</v>
      </c>
      <c r="G162" s="187" t="s">
        <v>206</v>
      </c>
      <c r="H162" s="188">
        <v>699.958</v>
      </c>
      <c r="I162" s="189"/>
      <c r="J162" s="190">
        <f>ROUND(I162*H162,2)</f>
        <v>0</v>
      </c>
      <c r="K162" s="186" t="s">
        <v>207</v>
      </c>
      <c r="L162" s="38"/>
      <c r="M162" s="191" t="s">
        <v>1</v>
      </c>
      <c r="N162" s="192" t="s">
        <v>33</v>
      </c>
      <c r="O162" s="69"/>
      <c r="P162" s="193">
        <f>O162*H162</f>
        <v>0</v>
      </c>
      <c r="Q162" s="193">
        <v>0</v>
      </c>
      <c r="R162" s="193">
        <f>Q162*H162</f>
        <v>0</v>
      </c>
      <c r="S162" s="193">
        <v>0</v>
      </c>
      <c r="T162" s="194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5" t="s">
        <v>122</v>
      </c>
      <c r="AT162" s="195" t="s">
        <v>117</v>
      </c>
      <c r="AU162" s="195" t="s">
        <v>74</v>
      </c>
      <c r="AY162" s="18" t="s">
        <v>115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18" t="s">
        <v>72</v>
      </c>
      <c r="BK162" s="196">
        <f>ROUND(I162*H162,2)</f>
        <v>0</v>
      </c>
      <c r="BL162" s="18" t="s">
        <v>122</v>
      </c>
      <c r="BM162" s="195" t="s">
        <v>208</v>
      </c>
    </row>
    <row r="163" spans="2:51" s="13" customFormat="1" ht="12">
      <c r="B163" s="197"/>
      <c r="C163" s="198"/>
      <c r="D163" s="199" t="s">
        <v>129</v>
      </c>
      <c r="E163" s="200" t="s">
        <v>1</v>
      </c>
      <c r="F163" s="201" t="s">
        <v>209</v>
      </c>
      <c r="G163" s="198"/>
      <c r="H163" s="202">
        <v>659</v>
      </c>
      <c r="I163" s="203"/>
      <c r="J163" s="198"/>
      <c r="K163" s="198"/>
      <c r="L163" s="204"/>
      <c r="M163" s="205"/>
      <c r="N163" s="206"/>
      <c r="O163" s="206"/>
      <c r="P163" s="206"/>
      <c r="Q163" s="206"/>
      <c r="R163" s="206"/>
      <c r="S163" s="206"/>
      <c r="T163" s="207"/>
      <c r="AT163" s="208" t="s">
        <v>129</v>
      </c>
      <c r="AU163" s="208" t="s">
        <v>74</v>
      </c>
      <c r="AV163" s="13" t="s">
        <v>74</v>
      </c>
      <c r="AW163" s="13" t="s">
        <v>24</v>
      </c>
      <c r="AX163" s="13" t="s">
        <v>65</v>
      </c>
      <c r="AY163" s="208" t="s">
        <v>115</v>
      </c>
    </row>
    <row r="164" spans="2:51" s="14" customFormat="1" ht="12">
      <c r="B164" s="209"/>
      <c r="C164" s="210"/>
      <c r="D164" s="199" t="s">
        <v>129</v>
      </c>
      <c r="E164" s="211" t="s">
        <v>1</v>
      </c>
      <c r="F164" s="212" t="s">
        <v>210</v>
      </c>
      <c r="G164" s="210"/>
      <c r="H164" s="211" t="s">
        <v>1</v>
      </c>
      <c r="I164" s="213"/>
      <c r="J164" s="210"/>
      <c r="K164" s="210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129</v>
      </c>
      <c r="AU164" s="218" t="s">
        <v>74</v>
      </c>
      <c r="AV164" s="14" t="s">
        <v>72</v>
      </c>
      <c r="AW164" s="14" t="s">
        <v>24</v>
      </c>
      <c r="AX164" s="14" t="s">
        <v>65</v>
      </c>
      <c r="AY164" s="218" t="s">
        <v>115</v>
      </c>
    </row>
    <row r="165" spans="2:51" s="13" customFormat="1" ht="12">
      <c r="B165" s="197"/>
      <c r="C165" s="198"/>
      <c r="D165" s="199" t="s">
        <v>129</v>
      </c>
      <c r="E165" s="200" t="s">
        <v>1</v>
      </c>
      <c r="F165" s="201" t="s">
        <v>211</v>
      </c>
      <c r="G165" s="198"/>
      <c r="H165" s="202">
        <v>40.958</v>
      </c>
      <c r="I165" s="203"/>
      <c r="J165" s="198"/>
      <c r="K165" s="198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129</v>
      </c>
      <c r="AU165" s="208" t="s">
        <v>74</v>
      </c>
      <c r="AV165" s="13" t="s">
        <v>74</v>
      </c>
      <c r="AW165" s="13" t="s">
        <v>24</v>
      </c>
      <c r="AX165" s="13" t="s">
        <v>65</v>
      </c>
      <c r="AY165" s="208" t="s">
        <v>115</v>
      </c>
    </row>
    <row r="166" spans="2:51" s="15" customFormat="1" ht="12">
      <c r="B166" s="219"/>
      <c r="C166" s="220"/>
      <c r="D166" s="199" t="s">
        <v>129</v>
      </c>
      <c r="E166" s="221" t="s">
        <v>1</v>
      </c>
      <c r="F166" s="222" t="s">
        <v>135</v>
      </c>
      <c r="G166" s="220"/>
      <c r="H166" s="223">
        <v>699.958</v>
      </c>
      <c r="I166" s="224"/>
      <c r="J166" s="220"/>
      <c r="K166" s="220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129</v>
      </c>
      <c r="AU166" s="229" t="s">
        <v>74</v>
      </c>
      <c r="AV166" s="15" t="s">
        <v>122</v>
      </c>
      <c r="AW166" s="15" t="s">
        <v>24</v>
      </c>
      <c r="AX166" s="15" t="s">
        <v>72</v>
      </c>
      <c r="AY166" s="229" t="s">
        <v>115</v>
      </c>
    </row>
    <row r="167" spans="1:65" s="2" customFormat="1" ht="24.15" customHeight="1">
      <c r="A167" s="33"/>
      <c r="B167" s="34"/>
      <c r="C167" s="184" t="s">
        <v>212</v>
      </c>
      <c r="D167" s="184" t="s">
        <v>203</v>
      </c>
      <c r="E167" s="185" t="s">
        <v>213</v>
      </c>
      <c r="F167" s="186" t="s">
        <v>214</v>
      </c>
      <c r="G167" s="187" t="s">
        <v>120</v>
      </c>
      <c r="H167" s="188">
        <v>35</v>
      </c>
      <c r="I167" s="189"/>
      <c r="J167" s="190">
        <f>ROUND(I167*H167,2)</f>
        <v>0</v>
      </c>
      <c r="K167" s="186" t="s">
        <v>121</v>
      </c>
      <c r="L167" s="38"/>
      <c r="M167" s="191" t="s">
        <v>1</v>
      </c>
      <c r="N167" s="192" t="s">
        <v>33</v>
      </c>
      <c r="O167" s="69"/>
      <c r="P167" s="193">
        <f>O167*H167</f>
        <v>0</v>
      </c>
      <c r="Q167" s="193">
        <v>0</v>
      </c>
      <c r="R167" s="193">
        <f>Q167*H167</f>
        <v>0</v>
      </c>
      <c r="S167" s="193">
        <v>0</v>
      </c>
      <c r="T167" s="194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5" t="s">
        <v>122</v>
      </c>
      <c r="AT167" s="195" t="s">
        <v>117</v>
      </c>
      <c r="AU167" s="195" t="s">
        <v>74</v>
      </c>
      <c r="AY167" s="18" t="s">
        <v>115</v>
      </c>
      <c r="BE167" s="196">
        <f>IF(N167="základní",J167,0)</f>
        <v>0</v>
      </c>
      <c r="BF167" s="196">
        <f>IF(N167="snížená",J167,0)</f>
        <v>0</v>
      </c>
      <c r="BG167" s="196">
        <f>IF(N167="zákl. přenesená",J167,0)</f>
        <v>0</v>
      </c>
      <c r="BH167" s="196">
        <f>IF(N167="sníž. přenesená",J167,0)</f>
        <v>0</v>
      </c>
      <c r="BI167" s="196">
        <f>IF(N167="nulová",J167,0)</f>
        <v>0</v>
      </c>
      <c r="BJ167" s="18" t="s">
        <v>72</v>
      </c>
      <c r="BK167" s="196">
        <f>ROUND(I167*H167,2)</f>
        <v>0</v>
      </c>
      <c r="BL167" s="18" t="s">
        <v>122</v>
      </c>
      <c r="BM167" s="195" t="s">
        <v>215</v>
      </c>
    </row>
    <row r="168" spans="1:47" s="2" customFormat="1" ht="18">
      <c r="A168" s="33"/>
      <c r="B168" s="34"/>
      <c r="C168" s="35"/>
      <c r="D168" s="199" t="s">
        <v>216</v>
      </c>
      <c r="E168" s="35"/>
      <c r="F168" s="240" t="s">
        <v>217</v>
      </c>
      <c r="G168" s="35"/>
      <c r="H168" s="35"/>
      <c r="I168" s="241"/>
      <c r="J168" s="35"/>
      <c r="K168" s="35"/>
      <c r="L168" s="38"/>
      <c r="M168" s="242"/>
      <c r="N168" s="243"/>
      <c r="O168" s="69"/>
      <c r="P168" s="69"/>
      <c r="Q168" s="69"/>
      <c r="R168" s="69"/>
      <c r="S168" s="69"/>
      <c r="T168" s="70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216</v>
      </c>
      <c r="AU168" s="18" t="s">
        <v>74</v>
      </c>
    </row>
    <row r="169" spans="2:51" s="14" customFormat="1" ht="12">
      <c r="B169" s="209"/>
      <c r="C169" s="210"/>
      <c r="D169" s="199" t="s">
        <v>129</v>
      </c>
      <c r="E169" s="211" t="s">
        <v>1</v>
      </c>
      <c r="F169" s="212" t="s">
        <v>218</v>
      </c>
      <c r="G169" s="210"/>
      <c r="H169" s="211" t="s">
        <v>1</v>
      </c>
      <c r="I169" s="213"/>
      <c r="J169" s="210"/>
      <c r="K169" s="210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129</v>
      </c>
      <c r="AU169" s="218" t="s">
        <v>74</v>
      </c>
      <c r="AV169" s="14" t="s">
        <v>72</v>
      </c>
      <c r="AW169" s="14" t="s">
        <v>24</v>
      </c>
      <c r="AX169" s="14" t="s">
        <v>65</v>
      </c>
      <c r="AY169" s="218" t="s">
        <v>115</v>
      </c>
    </row>
    <row r="170" spans="2:51" s="13" customFormat="1" ht="12">
      <c r="B170" s="197"/>
      <c r="C170" s="198"/>
      <c r="D170" s="199" t="s">
        <v>129</v>
      </c>
      <c r="E170" s="200" t="s">
        <v>1</v>
      </c>
      <c r="F170" s="201" t="s">
        <v>194</v>
      </c>
      <c r="G170" s="198"/>
      <c r="H170" s="202">
        <v>14</v>
      </c>
      <c r="I170" s="203"/>
      <c r="J170" s="198"/>
      <c r="K170" s="198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129</v>
      </c>
      <c r="AU170" s="208" t="s">
        <v>74</v>
      </c>
      <c r="AV170" s="13" t="s">
        <v>74</v>
      </c>
      <c r="AW170" s="13" t="s">
        <v>24</v>
      </c>
      <c r="AX170" s="13" t="s">
        <v>65</v>
      </c>
      <c r="AY170" s="208" t="s">
        <v>115</v>
      </c>
    </row>
    <row r="171" spans="2:51" s="14" customFormat="1" ht="12">
      <c r="B171" s="209"/>
      <c r="C171" s="210"/>
      <c r="D171" s="199" t="s">
        <v>129</v>
      </c>
      <c r="E171" s="211" t="s">
        <v>1</v>
      </c>
      <c r="F171" s="212" t="s">
        <v>219</v>
      </c>
      <c r="G171" s="210"/>
      <c r="H171" s="211" t="s">
        <v>1</v>
      </c>
      <c r="I171" s="213"/>
      <c r="J171" s="210"/>
      <c r="K171" s="210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129</v>
      </c>
      <c r="AU171" s="218" t="s">
        <v>74</v>
      </c>
      <c r="AV171" s="14" t="s">
        <v>72</v>
      </c>
      <c r="AW171" s="14" t="s">
        <v>24</v>
      </c>
      <c r="AX171" s="14" t="s">
        <v>65</v>
      </c>
      <c r="AY171" s="218" t="s">
        <v>115</v>
      </c>
    </row>
    <row r="172" spans="2:51" s="13" customFormat="1" ht="12">
      <c r="B172" s="197"/>
      <c r="C172" s="198"/>
      <c r="D172" s="199" t="s">
        <v>129</v>
      </c>
      <c r="E172" s="200" t="s">
        <v>1</v>
      </c>
      <c r="F172" s="201" t="s">
        <v>168</v>
      </c>
      <c r="G172" s="198"/>
      <c r="H172" s="202">
        <v>9</v>
      </c>
      <c r="I172" s="203"/>
      <c r="J172" s="198"/>
      <c r="K172" s="198"/>
      <c r="L172" s="204"/>
      <c r="M172" s="205"/>
      <c r="N172" s="206"/>
      <c r="O172" s="206"/>
      <c r="P172" s="206"/>
      <c r="Q172" s="206"/>
      <c r="R172" s="206"/>
      <c r="S172" s="206"/>
      <c r="T172" s="207"/>
      <c r="AT172" s="208" t="s">
        <v>129</v>
      </c>
      <c r="AU172" s="208" t="s">
        <v>74</v>
      </c>
      <c r="AV172" s="13" t="s">
        <v>74</v>
      </c>
      <c r="AW172" s="13" t="s">
        <v>24</v>
      </c>
      <c r="AX172" s="13" t="s">
        <v>65</v>
      </c>
      <c r="AY172" s="208" t="s">
        <v>115</v>
      </c>
    </row>
    <row r="173" spans="2:51" s="14" customFormat="1" ht="12">
      <c r="B173" s="209"/>
      <c r="C173" s="210"/>
      <c r="D173" s="199" t="s">
        <v>129</v>
      </c>
      <c r="E173" s="211" t="s">
        <v>1</v>
      </c>
      <c r="F173" s="212" t="s">
        <v>220</v>
      </c>
      <c r="G173" s="210"/>
      <c r="H173" s="211" t="s">
        <v>1</v>
      </c>
      <c r="I173" s="213"/>
      <c r="J173" s="210"/>
      <c r="K173" s="210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129</v>
      </c>
      <c r="AU173" s="218" t="s">
        <v>74</v>
      </c>
      <c r="AV173" s="14" t="s">
        <v>72</v>
      </c>
      <c r="AW173" s="14" t="s">
        <v>24</v>
      </c>
      <c r="AX173" s="14" t="s">
        <v>65</v>
      </c>
      <c r="AY173" s="218" t="s">
        <v>115</v>
      </c>
    </row>
    <row r="174" spans="2:51" s="13" customFormat="1" ht="12">
      <c r="B174" s="197"/>
      <c r="C174" s="198"/>
      <c r="D174" s="199" t="s">
        <v>129</v>
      </c>
      <c r="E174" s="200" t="s">
        <v>1</v>
      </c>
      <c r="F174" s="201" t="s">
        <v>122</v>
      </c>
      <c r="G174" s="198"/>
      <c r="H174" s="202">
        <v>4</v>
      </c>
      <c r="I174" s="203"/>
      <c r="J174" s="198"/>
      <c r="K174" s="198"/>
      <c r="L174" s="204"/>
      <c r="M174" s="205"/>
      <c r="N174" s="206"/>
      <c r="O174" s="206"/>
      <c r="P174" s="206"/>
      <c r="Q174" s="206"/>
      <c r="R174" s="206"/>
      <c r="S174" s="206"/>
      <c r="T174" s="207"/>
      <c r="AT174" s="208" t="s">
        <v>129</v>
      </c>
      <c r="AU174" s="208" t="s">
        <v>74</v>
      </c>
      <c r="AV174" s="13" t="s">
        <v>74</v>
      </c>
      <c r="AW174" s="13" t="s">
        <v>24</v>
      </c>
      <c r="AX174" s="13" t="s">
        <v>65</v>
      </c>
      <c r="AY174" s="208" t="s">
        <v>115</v>
      </c>
    </row>
    <row r="175" spans="2:51" s="14" customFormat="1" ht="12">
      <c r="B175" s="209"/>
      <c r="C175" s="210"/>
      <c r="D175" s="199" t="s">
        <v>129</v>
      </c>
      <c r="E175" s="211" t="s">
        <v>1</v>
      </c>
      <c r="F175" s="212" t="s">
        <v>221</v>
      </c>
      <c r="G175" s="210"/>
      <c r="H175" s="211" t="s">
        <v>1</v>
      </c>
      <c r="I175" s="213"/>
      <c r="J175" s="210"/>
      <c r="K175" s="210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129</v>
      </c>
      <c r="AU175" s="218" t="s">
        <v>74</v>
      </c>
      <c r="AV175" s="14" t="s">
        <v>72</v>
      </c>
      <c r="AW175" s="14" t="s">
        <v>24</v>
      </c>
      <c r="AX175" s="14" t="s">
        <v>65</v>
      </c>
      <c r="AY175" s="218" t="s">
        <v>115</v>
      </c>
    </row>
    <row r="176" spans="2:51" s="13" customFormat="1" ht="12">
      <c r="B176" s="197"/>
      <c r="C176" s="198"/>
      <c r="D176" s="199" t="s">
        <v>129</v>
      </c>
      <c r="E176" s="200" t="s">
        <v>1</v>
      </c>
      <c r="F176" s="201" t="s">
        <v>222</v>
      </c>
      <c r="G176" s="198"/>
      <c r="H176" s="202">
        <v>2</v>
      </c>
      <c r="I176" s="203"/>
      <c r="J176" s="198"/>
      <c r="K176" s="198"/>
      <c r="L176" s="204"/>
      <c r="M176" s="205"/>
      <c r="N176" s="206"/>
      <c r="O176" s="206"/>
      <c r="P176" s="206"/>
      <c r="Q176" s="206"/>
      <c r="R176" s="206"/>
      <c r="S176" s="206"/>
      <c r="T176" s="207"/>
      <c r="AT176" s="208" t="s">
        <v>129</v>
      </c>
      <c r="AU176" s="208" t="s">
        <v>74</v>
      </c>
      <c r="AV176" s="13" t="s">
        <v>74</v>
      </c>
      <c r="AW176" s="13" t="s">
        <v>24</v>
      </c>
      <c r="AX176" s="13" t="s">
        <v>65</v>
      </c>
      <c r="AY176" s="208" t="s">
        <v>115</v>
      </c>
    </row>
    <row r="177" spans="2:51" s="14" customFormat="1" ht="12">
      <c r="B177" s="209"/>
      <c r="C177" s="210"/>
      <c r="D177" s="199" t="s">
        <v>129</v>
      </c>
      <c r="E177" s="211" t="s">
        <v>1</v>
      </c>
      <c r="F177" s="212" t="s">
        <v>223</v>
      </c>
      <c r="G177" s="210"/>
      <c r="H177" s="211" t="s">
        <v>1</v>
      </c>
      <c r="I177" s="213"/>
      <c r="J177" s="210"/>
      <c r="K177" s="210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129</v>
      </c>
      <c r="AU177" s="218" t="s">
        <v>74</v>
      </c>
      <c r="AV177" s="14" t="s">
        <v>72</v>
      </c>
      <c r="AW177" s="14" t="s">
        <v>24</v>
      </c>
      <c r="AX177" s="14" t="s">
        <v>65</v>
      </c>
      <c r="AY177" s="218" t="s">
        <v>115</v>
      </c>
    </row>
    <row r="178" spans="2:51" s="13" customFormat="1" ht="12">
      <c r="B178" s="197"/>
      <c r="C178" s="198"/>
      <c r="D178" s="199" t="s">
        <v>129</v>
      </c>
      <c r="E178" s="200" t="s">
        <v>1</v>
      </c>
      <c r="F178" s="201" t="s">
        <v>74</v>
      </c>
      <c r="G178" s="198"/>
      <c r="H178" s="202">
        <v>2</v>
      </c>
      <c r="I178" s="203"/>
      <c r="J178" s="198"/>
      <c r="K178" s="198"/>
      <c r="L178" s="204"/>
      <c r="M178" s="205"/>
      <c r="N178" s="206"/>
      <c r="O178" s="206"/>
      <c r="P178" s="206"/>
      <c r="Q178" s="206"/>
      <c r="R178" s="206"/>
      <c r="S178" s="206"/>
      <c r="T178" s="207"/>
      <c r="AT178" s="208" t="s">
        <v>129</v>
      </c>
      <c r="AU178" s="208" t="s">
        <v>74</v>
      </c>
      <c r="AV178" s="13" t="s">
        <v>74</v>
      </c>
      <c r="AW178" s="13" t="s">
        <v>24</v>
      </c>
      <c r="AX178" s="13" t="s">
        <v>65</v>
      </c>
      <c r="AY178" s="208" t="s">
        <v>115</v>
      </c>
    </row>
    <row r="179" spans="2:51" s="14" customFormat="1" ht="12">
      <c r="B179" s="209"/>
      <c r="C179" s="210"/>
      <c r="D179" s="199" t="s">
        <v>129</v>
      </c>
      <c r="E179" s="211" t="s">
        <v>1</v>
      </c>
      <c r="F179" s="212" t="s">
        <v>224</v>
      </c>
      <c r="G179" s="210"/>
      <c r="H179" s="211" t="s">
        <v>1</v>
      </c>
      <c r="I179" s="213"/>
      <c r="J179" s="210"/>
      <c r="K179" s="210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129</v>
      </c>
      <c r="AU179" s="218" t="s">
        <v>74</v>
      </c>
      <c r="AV179" s="14" t="s">
        <v>72</v>
      </c>
      <c r="AW179" s="14" t="s">
        <v>24</v>
      </c>
      <c r="AX179" s="14" t="s">
        <v>65</v>
      </c>
      <c r="AY179" s="218" t="s">
        <v>115</v>
      </c>
    </row>
    <row r="180" spans="2:51" s="13" customFormat="1" ht="12">
      <c r="B180" s="197"/>
      <c r="C180" s="198"/>
      <c r="D180" s="199" t="s">
        <v>129</v>
      </c>
      <c r="E180" s="200" t="s">
        <v>1</v>
      </c>
      <c r="F180" s="201" t="s">
        <v>74</v>
      </c>
      <c r="G180" s="198"/>
      <c r="H180" s="202">
        <v>2</v>
      </c>
      <c r="I180" s="203"/>
      <c r="J180" s="198"/>
      <c r="K180" s="198"/>
      <c r="L180" s="204"/>
      <c r="M180" s="205"/>
      <c r="N180" s="206"/>
      <c r="O180" s="206"/>
      <c r="P180" s="206"/>
      <c r="Q180" s="206"/>
      <c r="R180" s="206"/>
      <c r="S180" s="206"/>
      <c r="T180" s="207"/>
      <c r="AT180" s="208" t="s">
        <v>129</v>
      </c>
      <c r="AU180" s="208" t="s">
        <v>74</v>
      </c>
      <c r="AV180" s="13" t="s">
        <v>74</v>
      </c>
      <c r="AW180" s="13" t="s">
        <v>24</v>
      </c>
      <c r="AX180" s="13" t="s">
        <v>65</v>
      </c>
      <c r="AY180" s="208" t="s">
        <v>115</v>
      </c>
    </row>
    <row r="181" spans="2:51" s="14" customFormat="1" ht="12">
      <c r="B181" s="209"/>
      <c r="C181" s="210"/>
      <c r="D181" s="199" t="s">
        <v>129</v>
      </c>
      <c r="E181" s="211" t="s">
        <v>1</v>
      </c>
      <c r="F181" s="212" t="s">
        <v>225</v>
      </c>
      <c r="G181" s="210"/>
      <c r="H181" s="211" t="s">
        <v>1</v>
      </c>
      <c r="I181" s="213"/>
      <c r="J181" s="210"/>
      <c r="K181" s="210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129</v>
      </c>
      <c r="AU181" s="218" t="s">
        <v>74</v>
      </c>
      <c r="AV181" s="14" t="s">
        <v>72</v>
      </c>
      <c r="AW181" s="14" t="s">
        <v>24</v>
      </c>
      <c r="AX181" s="14" t="s">
        <v>65</v>
      </c>
      <c r="AY181" s="218" t="s">
        <v>115</v>
      </c>
    </row>
    <row r="182" spans="2:51" s="13" customFormat="1" ht="12">
      <c r="B182" s="197"/>
      <c r="C182" s="198"/>
      <c r="D182" s="199" t="s">
        <v>129</v>
      </c>
      <c r="E182" s="200" t="s">
        <v>1</v>
      </c>
      <c r="F182" s="201" t="s">
        <v>74</v>
      </c>
      <c r="G182" s="198"/>
      <c r="H182" s="202">
        <v>2</v>
      </c>
      <c r="I182" s="203"/>
      <c r="J182" s="198"/>
      <c r="K182" s="198"/>
      <c r="L182" s="204"/>
      <c r="M182" s="205"/>
      <c r="N182" s="206"/>
      <c r="O182" s="206"/>
      <c r="P182" s="206"/>
      <c r="Q182" s="206"/>
      <c r="R182" s="206"/>
      <c r="S182" s="206"/>
      <c r="T182" s="207"/>
      <c r="AT182" s="208" t="s">
        <v>129</v>
      </c>
      <c r="AU182" s="208" t="s">
        <v>74</v>
      </c>
      <c r="AV182" s="13" t="s">
        <v>74</v>
      </c>
      <c r="AW182" s="13" t="s">
        <v>24</v>
      </c>
      <c r="AX182" s="13" t="s">
        <v>65</v>
      </c>
      <c r="AY182" s="208" t="s">
        <v>115</v>
      </c>
    </row>
    <row r="183" spans="2:51" s="15" customFormat="1" ht="12">
      <c r="B183" s="219"/>
      <c r="C183" s="220"/>
      <c r="D183" s="199" t="s">
        <v>129</v>
      </c>
      <c r="E183" s="221" t="s">
        <v>1</v>
      </c>
      <c r="F183" s="222" t="s">
        <v>135</v>
      </c>
      <c r="G183" s="220"/>
      <c r="H183" s="223">
        <v>35</v>
      </c>
      <c r="I183" s="224"/>
      <c r="J183" s="220"/>
      <c r="K183" s="220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129</v>
      </c>
      <c r="AU183" s="229" t="s">
        <v>74</v>
      </c>
      <c r="AV183" s="15" t="s">
        <v>122</v>
      </c>
      <c r="AW183" s="15" t="s">
        <v>24</v>
      </c>
      <c r="AX183" s="15" t="s">
        <v>72</v>
      </c>
      <c r="AY183" s="229" t="s">
        <v>115</v>
      </c>
    </row>
    <row r="184" spans="1:65" s="2" customFormat="1" ht="16.5" customHeight="1">
      <c r="A184" s="33"/>
      <c r="B184" s="34"/>
      <c r="C184" s="184" t="s">
        <v>226</v>
      </c>
      <c r="D184" s="184" t="s">
        <v>203</v>
      </c>
      <c r="E184" s="185" t="s">
        <v>227</v>
      </c>
      <c r="F184" s="186" t="s">
        <v>228</v>
      </c>
      <c r="G184" s="187" t="s">
        <v>120</v>
      </c>
      <c r="H184" s="188">
        <v>12</v>
      </c>
      <c r="I184" s="189"/>
      <c r="J184" s="190">
        <f>ROUND(I184*H184,2)</f>
        <v>0</v>
      </c>
      <c r="K184" s="186" t="s">
        <v>121</v>
      </c>
      <c r="L184" s="38"/>
      <c r="M184" s="191" t="s">
        <v>1</v>
      </c>
      <c r="N184" s="192" t="s">
        <v>33</v>
      </c>
      <c r="O184" s="69"/>
      <c r="P184" s="193">
        <f>O184*H184</f>
        <v>0</v>
      </c>
      <c r="Q184" s="193">
        <v>0</v>
      </c>
      <c r="R184" s="193">
        <f>Q184*H184</f>
        <v>0</v>
      </c>
      <c r="S184" s="193">
        <v>0</v>
      </c>
      <c r="T184" s="194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5" t="s">
        <v>122</v>
      </c>
      <c r="AT184" s="195" t="s">
        <v>117</v>
      </c>
      <c r="AU184" s="195" t="s">
        <v>74</v>
      </c>
      <c r="AY184" s="18" t="s">
        <v>115</v>
      </c>
      <c r="BE184" s="196">
        <f>IF(N184="základní",J184,0)</f>
        <v>0</v>
      </c>
      <c r="BF184" s="196">
        <f>IF(N184="snížená",J184,0)</f>
        <v>0</v>
      </c>
      <c r="BG184" s="196">
        <f>IF(N184="zákl. přenesená",J184,0)</f>
        <v>0</v>
      </c>
      <c r="BH184" s="196">
        <f>IF(N184="sníž. přenesená",J184,0)</f>
        <v>0</v>
      </c>
      <c r="BI184" s="196">
        <f>IF(N184="nulová",J184,0)</f>
        <v>0</v>
      </c>
      <c r="BJ184" s="18" t="s">
        <v>72</v>
      </c>
      <c r="BK184" s="196">
        <f>ROUND(I184*H184,2)</f>
        <v>0</v>
      </c>
      <c r="BL184" s="18" t="s">
        <v>122</v>
      </c>
      <c r="BM184" s="195" t="s">
        <v>229</v>
      </c>
    </row>
    <row r="185" spans="1:47" s="2" customFormat="1" ht="18">
      <c r="A185" s="33"/>
      <c r="B185" s="34"/>
      <c r="C185" s="35"/>
      <c r="D185" s="199" t="s">
        <v>216</v>
      </c>
      <c r="E185" s="35"/>
      <c r="F185" s="240" t="s">
        <v>217</v>
      </c>
      <c r="G185" s="35"/>
      <c r="H185" s="35"/>
      <c r="I185" s="241"/>
      <c r="J185" s="35"/>
      <c r="K185" s="35"/>
      <c r="L185" s="38"/>
      <c r="M185" s="242"/>
      <c r="N185" s="243"/>
      <c r="O185" s="69"/>
      <c r="P185" s="69"/>
      <c r="Q185" s="69"/>
      <c r="R185" s="69"/>
      <c r="S185" s="69"/>
      <c r="T185" s="70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8" t="s">
        <v>216</v>
      </c>
      <c r="AU185" s="18" t="s">
        <v>74</v>
      </c>
    </row>
    <row r="186" spans="2:51" s="14" customFormat="1" ht="12">
      <c r="B186" s="209"/>
      <c r="C186" s="210"/>
      <c r="D186" s="199" t="s">
        <v>129</v>
      </c>
      <c r="E186" s="211" t="s">
        <v>1</v>
      </c>
      <c r="F186" s="212" t="s">
        <v>230</v>
      </c>
      <c r="G186" s="210"/>
      <c r="H186" s="211" t="s">
        <v>1</v>
      </c>
      <c r="I186" s="213"/>
      <c r="J186" s="210"/>
      <c r="K186" s="210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129</v>
      </c>
      <c r="AU186" s="218" t="s">
        <v>74</v>
      </c>
      <c r="AV186" s="14" t="s">
        <v>72</v>
      </c>
      <c r="AW186" s="14" t="s">
        <v>24</v>
      </c>
      <c r="AX186" s="14" t="s">
        <v>65</v>
      </c>
      <c r="AY186" s="218" t="s">
        <v>115</v>
      </c>
    </row>
    <row r="187" spans="2:51" s="13" customFormat="1" ht="12">
      <c r="B187" s="197"/>
      <c r="C187" s="198"/>
      <c r="D187" s="199" t="s">
        <v>129</v>
      </c>
      <c r="E187" s="200" t="s">
        <v>1</v>
      </c>
      <c r="F187" s="201" t="s">
        <v>122</v>
      </c>
      <c r="G187" s="198"/>
      <c r="H187" s="202">
        <v>4</v>
      </c>
      <c r="I187" s="203"/>
      <c r="J187" s="198"/>
      <c r="K187" s="198"/>
      <c r="L187" s="204"/>
      <c r="M187" s="205"/>
      <c r="N187" s="206"/>
      <c r="O187" s="206"/>
      <c r="P187" s="206"/>
      <c r="Q187" s="206"/>
      <c r="R187" s="206"/>
      <c r="S187" s="206"/>
      <c r="T187" s="207"/>
      <c r="AT187" s="208" t="s">
        <v>129</v>
      </c>
      <c r="AU187" s="208" t="s">
        <v>74</v>
      </c>
      <c r="AV187" s="13" t="s">
        <v>74</v>
      </c>
      <c r="AW187" s="13" t="s">
        <v>24</v>
      </c>
      <c r="AX187" s="13" t="s">
        <v>65</v>
      </c>
      <c r="AY187" s="208" t="s">
        <v>115</v>
      </c>
    </row>
    <row r="188" spans="2:51" s="14" customFormat="1" ht="12">
      <c r="B188" s="209"/>
      <c r="C188" s="210"/>
      <c r="D188" s="199" t="s">
        <v>129</v>
      </c>
      <c r="E188" s="211" t="s">
        <v>1</v>
      </c>
      <c r="F188" s="212" t="s">
        <v>231</v>
      </c>
      <c r="G188" s="210"/>
      <c r="H188" s="211" t="s">
        <v>1</v>
      </c>
      <c r="I188" s="213"/>
      <c r="J188" s="210"/>
      <c r="K188" s="210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129</v>
      </c>
      <c r="AU188" s="218" t="s">
        <v>74</v>
      </c>
      <c r="AV188" s="14" t="s">
        <v>72</v>
      </c>
      <c r="AW188" s="14" t="s">
        <v>24</v>
      </c>
      <c r="AX188" s="14" t="s">
        <v>65</v>
      </c>
      <c r="AY188" s="218" t="s">
        <v>115</v>
      </c>
    </row>
    <row r="189" spans="2:51" s="13" customFormat="1" ht="12">
      <c r="B189" s="197"/>
      <c r="C189" s="198"/>
      <c r="D189" s="199" t="s">
        <v>129</v>
      </c>
      <c r="E189" s="200" t="s">
        <v>1</v>
      </c>
      <c r="F189" s="201" t="s">
        <v>72</v>
      </c>
      <c r="G189" s="198"/>
      <c r="H189" s="202">
        <v>1</v>
      </c>
      <c r="I189" s="203"/>
      <c r="J189" s="198"/>
      <c r="K189" s="198"/>
      <c r="L189" s="204"/>
      <c r="M189" s="205"/>
      <c r="N189" s="206"/>
      <c r="O189" s="206"/>
      <c r="P189" s="206"/>
      <c r="Q189" s="206"/>
      <c r="R189" s="206"/>
      <c r="S189" s="206"/>
      <c r="T189" s="207"/>
      <c r="AT189" s="208" t="s">
        <v>129</v>
      </c>
      <c r="AU189" s="208" t="s">
        <v>74</v>
      </c>
      <c r="AV189" s="13" t="s">
        <v>74</v>
      </c>
      <c r="AW189" s="13" t="s">
        <v>24</v>
      </c>
      <c r="AX189" s="13" t="s">
        <v>65</v>
      </c>
      <c r="AY189" s="208" t="s">
        <v>115</v>
      </c>
    </row>
    <row r="190" spans="2:51" s="14" customFormat="1" ht="12">
      <c r="B190" s="209"/>
      <c r="C190" s="210"/>
      <c r="D190" s="199" t="s">
        <v>129</v>
      </c>
      <c r="E190" s="211" t="s">
        <v>1</v>
      </c>
      <c r="F190" s="212" t="s">
        <v>232</v>
      </c>
      <c r="G190" s="210"/>
      <c r="H190" s="211" t="s">
        <v>1</v>
      </c>
      <c r="I190" s="213"/>
      <c r="J190" s="210"/>
      <c r="K190" s="210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129</v>
      </c>
      <c r="AU190" s="218" t="s">
        <v>74</v>
      </c>
      <c r="AV190" s="14" t="s">
        <v>72</v>
      </c>
      <c r="AW190" s="14" t="s">
        <v>24</v>
      </c>
      <c r="AX190" s="14" t="s">
        <v>65</v>
      </c>
      <c r="AY190" s="218" t="s">
        <v>115</v>
      </c>
    </row>
    <row r="191" spans="2:51" s="13" customFormat="1" ht="12">
      <c r="B191" s="197"/>
      <c r="C191" s="198"/>
      <c r="D191" s="199" t="s">
        <v>129</v>
      </c>
      <c r="E191" s="200" t="s">
        <v>1</v>
      </c>
      <c r="F191" s="201" t="s">
        <v>233</v>
      </c>
      <c r="G191" s="198"/>
      <c r="H191" s="202">
        <v>3</v>
      </c>
      <c r="I191" s="203"/>
      <c r="J191" s="198"/>
      <c r="K191" s="198"/>
      <c r="L191" s="204"/>
      <c r="M191" s="205"/>
      <c r="N191" s="206"/>
      <c r="O191" s="206"/>
      <c r="P191" s="206"/>
      <c r="Q191" s="206"/>
      <c r="R191" s="206"/>
      <c r="S191" s="206"/>
      <c r="T191" s="207"/>
      <c r="AT191" s="208" t="s">
        <v>129</v>
      </c>
      <c r="AU191" s="208" t="s">
        <v>74</v>
      </c>
      <c r="AV191" s="13" t="s">
        <v>74</v>
      </c>
      <c r="AW191" s="13" t="s">
        <v>24</v>
      </c>
      <c r="AX191" s="13" t="s">
        <v>65</v>
      </c>
      <c r="AY191" s="208" t="s">
        <v>115</v>
      </c>
    </row>
    <row r="192" spans="2:51" s="14" customFormat="1" ht="12">
      <c r="B192" s="209"/>
      <c r="C192" s="210"/>
      <c r="D192" s="199" t="s">
        <v>129</v>
      </c>
      <c r="E192" s="211" t="s">
        <v>1</v>
      </c>
      <c r="F192" s="212" t="s">
        <v>234</v>
      </c>
      <c r="G192" s="210"/>
      <c r="H192" s="211" t="s">
        <v>1</v>
      </c>
      <c r="I192" s="213"/>
      <c r="J192" s="210"/>
      <c r="K192" s="210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129</v>
      </c>
      <c r="AU192" s="218" t="s">
        <v>74</v>
      </c>
      <c r="AV192" s="14" t="s">
        <v>72</v>
      </c>
      <c r="AW192" s="14" t="s">
        <v>24</v>
      </c>
      <c r="AX192" s="14" t="s">
        <v>65</v>
      </c>
      <c r="AY192" s="218" t="s">
        <v>115</v>
      </c>
    </row>
    <row r="193" spans="2:51" s="13" customFormat="1" ht="12">
      <c r="B193" s="197"/>
      <c r="C193" s="198"/>
      <c r="D193" s="199" t="s">
        <v>129</v>
      </c>
      <c r="E193" s="200" t="s">
        <v>1</v>
      </c>
      <c r="F193" s="201" t="s">
        <v>222</v>
      </c>
      <c r="G193" s="198"/>
      <c r="H193" s="202">
        <v>2</v>
      </c>
      <c r="I193" s="203"/>
      <c r="J193" s="198"/>
      <c r="K193" s="198"/>
      <c r="L193" s="204"/>
      <c r="M193" s="205"/>
      <c r="N193" s="206"/>
      <c r="O193" s="206"/>
      <c r="P193" s="206"/>
      <c r="Q193" s="206"/>
      <c r="R193" s="206"/>
      <c r="S193" s="206"/>
      <c r="T193" s="207"/>
      <c r="AT193" s="208" t="s">
        <v>129</v>
      </c>
      <c r="AU193" s="208" t="s">
        <v>74</v>
      </c>
      <c r="AV193" s="13" t="s">
        <v>74</v>
      </c>
      <c r="AW193" s="13" t="s">
        <v>24</v>
      </c>
      <c r="AX193" s="13" t="s">
        <v>65</v>
      </c>
      <c r="AY193" s="208" t="s">
        <v>115</v>
      </c>
    </row>
    <row r="194" spans="2:51" s="14" customFormat="1" ht="12">
      <c r="B194" s="209"/>
      <c r="C194" s="210"/>
      <c r="D194" s="199" t="s">
        <v>129</v>
      </c>
      <c r="E194" s="211" t="s">
        <v>1</v>
      </c>
      <c r="F194" s="212" t="s">
        <v>235</v>
      </c>
      <c r="G194" s="210"/>
      <c r="H194" s="211" t="s">
        <v>1</v>
      </c>
      <c r="I194" s="213"/>
      <c r="J194" s="210"/>
      <c r="K194" s="210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129</v>
      </c>
      <c r="AU194" s="218" t="s">
        <v>74</v>
      </c>
      <c r="AV194" s="14" t="s">
        <v>72</v>
      </c>
      <c r="AW194" s="14" t="s">
        <v>24</v>
      </c>
      <c r="AX194" s="14" t="s">
        <v>65</v>
      </c>
      <c r="AY194" s="218" t="s">
        <v>115</v>
      </c>
    </row>
    <row r="195" spans="2:51" s="13" customFormat="1" ht="12">
      <c r="B195" s="197"/>
      <c r="C195" s="198"/>
      <c r="D195" s="199" t="s">
        <v>129</v>
      </c>
      <c r="E195" s="200" t="s">
        <v>1</v>
      </c>
      <c r="F195" s="201" t="s">
        <v>74</v>
      </c>
      <c r="G195" s="198"/>
      <c r="H195" s="202">
        <v>2</v>
      </c>
      <c r="I195" s="203"/>
      <c r="J195" s="198"/>
      <c r="K195" s="198"/>
      <c r="L195" s="204"/>
      <c r="M195" s="205"/>
      <c r="N195" s="206"/>
      <c r="O195" s="206"/>
      <c r="P195" s="206"/>
      <c r="Q195" s="206"/>
      <c r="R195" s="206"/>
      <c r="S195" s="206"/>
      <c r="T195" s="207"/>
      <c r="AT195" s="208" t="s">
        <v>129</v>
      </c>
      <c r="AU195" s="208" t="s">
        <v>74</v>
      </c>
      <c r="AV195" s="13" t="s">
        <v>74</v>
      </c>
      <c r="AW195" s="13" t="s">
        <v>24</v>
      </c>
      <c r="AX195" s="13" t="s">
        <v>65</v>
      </c>
      <c r="AY195" s="208" t="s">
        <v>115</v>
      </c>
    </row>
    <row r="196" spans="2:51" s="15" customFormat="1" ht="12">
      <c r="B196" s="219"/>
      <c r="C196" s="220"/>
      <c r="D196" s="199" t="s">
        <v>129</v>
      </c>
      <c r="E196" s="221" t="s">
        <v>1</v>
      </c>
      <c r="F196" s="222" t="s">
        <v>135</v>
      </c>
      <c r="G196" s="220"/>
      <c r="H196" s="223">
        <v>12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129</v>
      </c>
      <c r="AU196" s="229" t="s">
        <v>74</v>
      </c>
      <c r="AV196" s="15" t="s">
        <v>122</v>
      </c>
      <c r="AW196" s="15" t="s">
        <v>24</v>
      </c>
      <c r="AX196" s="15" t="s">
        <v>72</v>
      </c>
      <c r="AY196" s="229" t="s">
        <v>115</v>
      </c>
    </row>
    <row r="197" spans="1:65" s="2" customFormat="1" ht="16.5" customHeight="1">
      <c r="A197" s="33"/>
      <c r="B197" s="34"/>
      <c r="C197" s="184" t="s">
        <v>236</v>
      </c>
      <c r="D197" s="184" t="s">
        <v>203</v>
      </c>
      <c r="E197" s="185" t="s">
        <v>237</v>
      </c>
      <c r="F197" s="186" t="s">
        <v>238</v>
      </c>
      <c r="G197" s="187" t="s">
        <v>120</v>
      </c>
      <c r="H197" s="188">
        <v>1</v>
      </c>
      <c r="I197" s="189"/>
      <c r="J197" s="190">
        <f>ROUND(I197*H197,2)</f>
        <v>0</v>
      </c>
      <c r="K197" s="186" t="s">
        <v>121</v>
      </c>
      <c r="L197" s="38"/>
      <c r="M197" s="191" t="s">
        <v>1</v>
      </c>
      <c r="N197" s="192" t="s">
        <v>33</v>
      </c>
      <c r="O197" s="69"/>
      <c r="P197" s="193">
        <f>O197*H197</f>
        <v>0</v>
      </c>
      <c r="Q197" s="193">
        <v>0</v>
      </c>
      <c r="R197" s="193">
        <f>Q197*H197</f>
        <v>0</v>
      </c>
      <c r="S197" s="193">
        <v>0</v>
      </c>
      <c r="T197" s="194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5" t="s">
        <v>122</v>
      </c>
      <c r="AT197" s="195" t="s">
        <v>117</v>
      </c>
      <c r="AU197" s="195" t="s">
        <v>74</v>
      </c>
      <c r="AY197" s="18" t="s">
        <v>115</v>
      </c>
      <c r="BE197" s="196">
        <f>IF(N197="základní",J197,0)</f>
        <v>0</v>
      </c>
      <c r="BF197" s="196">
        <f>IF(N197="snížená",J197,0)</f>
        <v>0</v>
      </c>
      <c r="BG197" s="196">
        <f>IF(N197="zákl. přenesená",J197,0)</f>
        <v>0</v>
      </c>
      <c r="BH197" s="196">
        <f>IF(N197="sníž. přenesená",J197,0)</f>
        <v>0</v>
      </c>
      <c r="BI197" s="196">
        <f>IF(N197="nulová",J197,0)</f>
        <v>0</v>
      </c>
      <c r="BJ197" s="18" t="s">
        <v>72</v>
      </c>
      <c r="BK197" s="196">
        <f>ROUND(I197*H197,2)</f>
        <v>0</v>
      </c>
      <c r="BL197" s="18" t="s">
        <v>122</v>
      </c>
      <c r="BM197" s="195" t="s">
        <v>239</v>
      </c>
    </row>
    <row r="198" spans="1:47" s="2" customFormat="1" ht="18">
      <c r="A198" s="33"/>
      <c r="B198" s="34"/>
      <c r="C198" s="35"/>
      <c r="D198" s="199" t="s">
        <v>216</v>
      </c>
      <c r="E198" s="35"/>
      <c r="F198" s="240" t="s">
        <v>217</v>
      </c>
      <c r="G198" s="35"/>
      <c r="H198" s="35"/>
      <c r="I198" s="241"/>
      <c r="J198" s="35"/>
      <c r="K198" s="35"/>
      <c r="L198" s="38"/>
      <c r="M198" s="242"/>
      <c r="N198" s="243"/>
      <c r="O198" s="69"/>
      <c r="P198" s="69"/>
      <c r="Q198" s="69"/>
      <c r="R198" s="69"/>
      <c r="S198" s="69"/>
      <c r="T198" s="70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8" t="s">
        <v>216</v>
      </c>
      <c r="AU198" s="18" t="s">
        <v>74</v>
      </c>
    </row>
    <row r="199" spans="2:51" s="14" customFormat="1" ht="12">
      <c r="B199" s="209"/>
      <c r="C199" s="210"/>
      <c r="D199" s="199" t="s">
        <v>129</v>
      </c>
      <c r="E199" s="211" t="s">
        <v>1</v>
      </c>
      <c r="F199" s="212" t="s">
        <v>240</v>
      </c>
      <c r="G199" s="210"/>
      <c r="H199" s="211" t="s">
        <v>1</v>
      </c>
      <c r="I199" s="213"/>
      <c r="J199" s="210"/>
      <c r="K199" s="210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129</v>
      </c>
      <c r="AU199" s="218" t="s">
        <v>74</v>
      </c>
      <c r="AV199" s="14" t="s">
        <v>72</v>
      </c>
      <c r="AW199" s="14" t="s">
        <v>24</v>
      </c>
      <c r="AX199" s="14" t="s">
        <v>65</v>
      </c>
      <c r="AY199" s="218" t="s">
        <v>115</v>
      </c>
    </row>
    <row r="200" spans="2:51" s="13" customFormat="1" ht="12">
      <c r="B200" s="197"/>
      <c r="C200" s="198"/>
      <c r="D200" s="199" t="s">
        <v>129</v>
      </c>
      <c r="E200" s="200" t="s">
        <v>1</v>
      </c>
      <c r="F200" s="201" t="s">
        <v>72</v>
      </c>
      <c r="G200" s="198"/>
      <c r="H200" s="202">
        <v>1</v>
      </c>
      <c r="I200" s="203"/>
      <c r="J200" s="198"/>
      <c r="K200" s="198"/>
      <c r="L200" s="204"/>
      <c r="M200" s="205"/>
      <c r="N200" s="206"/>
      <c r="O200" s="206"/>
      <c r="P200" s="206"/>
      <c r="Q200" s="206"/>
      <c r="R200" s="206"/>
      <c r="S200" s="206"/>
      <c r="T200" s="207"/>
      <c r="AT200" s="208" t="s">
        <v>129</v>
      </c>
      <c r="AU200" s="208" t="s">
        <v>74</v>
      </c>
      <c r="AV200" s="13" t="s">
        <v>74</v>
      </c>
      <c r="AW200" s="13" t="s">
        <v>24</v>
      </c>
      <c r="AX200" s="13" t="s">
        <v>65</v>
      </c>
      <c r="AY200" s="208" t="s">
        <v>115</v>
      </c>
    </row>
    <row r="201" spans="2:51" s="15" customFormat="1" ht="12">
      <c r="B201" s="219"/>
      <c r="C201" s="220"/>
      <c r="D201" s="199" t="s">
        <v>129</v>
      </c>
      <c r="E201" s="221" t="s">
        <v>1</v>
      </c>
      <c r="F201" s="222" t="s">
        <v>135</v>
      </c>
      <c r="G201" s="220"/>
      <c r="H201" s="223">
        <v>1</v>
      </c>
      <c r="I201" s="224"/>
      <c r="J201" s="220"/>
      <c r="K201" s="220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129</v>
      </c>
      <c r="AU201" s="229" t="s">
        <v>74</v>
      </c>
      <c r="AV201" s="15" t="s">
        <v>122</v>
      </c>
      <c r="AW201" s="15" t="s">
        <v>24</v>
      </c>
      <c r="AX201" s="15" t="s">
        <v>72</v>
      </c>
      <c r="AY201" s="229" t="s">
        <v>115</v>
      </c>
    </row>
    <row r="202" spans="1:65" s="2" customFormat="1" ht="16.5" customHeight="1">
      <c r="A202" s="33"/>
      <c r="B202" s="34"/>
      <c r="C202" s="184" t="s">
        <v>241</v>
      </c>
      <c r="D202" s="184" t="s">
        <v>203</v>
      </c>
      <c r="E202" s="185" t="s">
        <v>242</v>
      </c>
      <c r="F202" s="186" t="s">
        <v>243</v>
      </c>
      <c r="G202" s="187" t="s">
        <v>120</v>
      </c>
      <c r="H202" s="188">
        <v>48</v>
      </c>
      <c r="I202" s="189"/>
      <c r="J202" s="190">
        <f>ROUND(I202*H202,2)</f>
        <v>0</v>
      </c>
      <c r="K202" s="186" t="s">
        <v>121</v>
      </c>
      <c r="L202" s="38"/>
      <c r="M202" s="191" t="s">
        <v>1</v>
      </c>
      <c r="N202" s="192" t="s">
        <v>33</v>
      </c>
      <c r="O202" s="69"/>
      <c r="P202" s="193">
        <f>O202*H202</f>
        <v>0</v>
      </c>
      <c r="Q202" s="193">
        <v>0</v>
      </c>
      <c r="R202" s="193">
        <f>Q202*H202</f>
        <v>0</v>
      </c>
      <c r="S202" s="193">
        <v>0</v>
      </c>
      <c r="T202" s="194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5" t="s">
        <v>122</v>
      </c>
      <c r="AT202" s="195" t="s">
        <v>117</v>
      </c>
      <c r="AU202" s="195" t="s">
        <v>74</v>
      </c>
      <c r="AY202" s="18" t="s">
        <v>115</v>
      </c>
      <c r="BE202" s="196">
        <f>IF(N202="základní",J202,0)</f>
        <v>0</v>
      </c>
      <c r="BF202" s="196">
        <f>IF(N202="snížená",J202,0)</f>
        <v>0</v>
      </c>
      <c r="BG202" s="196">
        <f>IF(N202="zákl. přenesená",J202,0)</f>
        <v>0</v>
      </c>
      <c r="BH202" s="196">
        <f>IF(N202="sníž. přenesená",J202,0)</f>
        <v>0</v>
      </c>
      <c r="BI202" s="196">
        <f>IF(N202="nulová",J202,0)</f>
        <v>0</v>
      </c>
      <c r="BJ202" s="18" t="s">
        <v>72</v>
      </c>
      <c r="BK202" s="196">
        <f>ROUND(I202*H202,2)</f>
        <v>0</v>
      </c>
      <c r="BL202" s="18" t="s">
        <v>122</v>
      </c>
      <c r="BM202" s="195" t="s">
        <v>244</v>
      </c>
    </row>
    <row r="203" spans="1:47" s="2" customFormat="1" ht="18">
      <c r="A203" s="33"/>
      <c r="B203" s="34"/>
      <c r="C203" s="35"/>
      <c r="D203" s="199" t="s">
        <v>216</v>
      </c>
      <c r="E203" s="35"/>
      <c r="F203" s="240" t="s">
        <v>217</v>
      </c>
      <c r="G203" s="35"/>
      <c r="H203" s="35"/>
      <c r="I203" s="241"/>
      <c r="J203" s="35"/>
      <c r="K203" s="35"/>
      <c r="L203" s="38"/>
      <c r="M203" s="242"/>
      <c r="N203" s="243"/>
      <c r="O203" s="69"/>
      <c r="P203" s="69"/>
      <c r="Q203" s="69"/>
      <c r="R203" s="69"/>
      <c r="S203" s="69"/>
      <c r="T203" s="70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8" t="s">
        <v>216</v>
      </c>
      <c r="AU203" s="18" t="s">
        <v>74</v>
      </c>
    </row>
    <row r="204" spans="2:51" s="14" customFormat="1" ht="12">
      <c r="B204" s="209"/>
      <c r="C204" s="210"/>
      <c r="D204" s="199" t="s">
        <v>129</v>
      </c>
      <c r="E204" s="211" t="s">
        <v>1</v>
      </c>
      <c r="F204" s="212" t="s">
        <v>245</v>
      </c>
      <c r="G204" s="210"/>
      <c r="H204" s="211" t="s">
        <v>1</v>
      </c>
      <c r="I204" s="213"/>
      <c r="J204" s="210"/>
      <c r="K204" s="210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129</v>
      </c>
      <c r="AU204" s="218" t="s">
        <v>74</v>
      </c>
      <c r="AV204" s="14" t="s">
        <v>72</v>
      </c>
      <c r="AW204" s="14" t="s">
        <v>24</v>
      </c>
      <c r="AX204" s="14" t="s">
        <v>65</v>
      </c>
      <c r="AY204" s="218" t="s">
        <v>115</v>
      </c>
    </row>
    <row r="205" spans="2:51" s="13" customFormat="1" ht="12">
      <c r="B205" s="197"/>
      <c r="C205" s="198"/>
      <c r="D205" s="199" t="s">
        <v>129</v>
      </c>
      <c r="E205" s="200" t="s">
        <v>1</v>
      </c>
      <c r="F205" s="201" t="s">
        <v>164</v>
      </c>
      <c r="G205" s="198"/>
      <c r="H205" s="202">
        <v>8</v>
      </c>
      <c r="I205" s="203"/>
      <c r="J205" s="198"/>
      <c r="K205" s="198"/>
      <c r="L205" s="204"/>
      <c r="M205" s="205"/>
      <c r="N205" s="206"/>
      <c r="O205" s="206"/>
      <c r="P205" s="206"/>
      <c r="Q205" s="206"/>
      <c r="R205" s="206"/>
      <c r="S205" s="206"/>
      <c r="T205" s="207"/>
      <c r="AT205" s="208" t="s">
        <v>129</v>
      </c>
      <c r="AU205" s="208" t="s">
        <v>74</v>
      </c>
      <c r="AV205" s="13" t="s">
        <v>74</v>
      </c>
      <c r="AW205" s="13" t="s">
        <v>24</v>
      </c>
      <c r="AX205" s="13" t="s">
        <v>65</v>
      </c>
      <c r="AY205" s="208" t="s">
        <v>115</v>
      </c>
    </row>
    <row r="206" spans="2:51" s="14" customFormat="1" ht="12">
      <c r="B206" s="209"/>
      <c r="C206" s="210"/>
      <c r="D206" s="199" t="s">
        <v>129</v>
      </c>
      <c r="E206" s="211" t="s">
        <v>1</v>
      </c>
      <c r="F206" s="212" t="s">
        <v>246</v>
      </c>
      <c r="G206" s="210"/>
      <c r="H206" s="211" t="s">
        <v>1</v>
      </c>
      <c r="I206" s="213"/>
      <c r="J206" s="210"/>
      <c r="K206" s="210"/>
      <c r="L206" s="214"/>
      <c r="M206" s="215"/>
      <c r="N206" s="216"/>
      <c r="O206" s="216"/>
      <c r="P206" s="216"/>
      <c r="Q206" s="216"/>
      <c r="R206" s="216"/>
      <c r="S206" s="216"/>
      <c r="T206" s="217"/>
      <c r="AT206" s="218" t="s">
        <v>129</v>
      </c>
      <c r="AU206" s="218" t="s">
        <v>74</v>
      </c>
      <c r="AV206" s="14" t="s">
        <v>72</v>
      </c>
      <c r="AW206" s="14" t="s">
        <v>24</v>
      </c>
      <c r="AX206" s="14" t="s">
        <v>65</v>
      </c>
      <c r="AY206" s="218" t="s">
        <v>115</v>
      </c>
    </row>
    <row r="207" spans="2:51" s="13" customFormat="1" ht="12">
      <c r="B207" s="197"/>
      <c r="C207" s="198"/>
      <c r="D207" s="199" t="s">
        <v>129</v>
      </c>
      <c r="E207" s="200" t="s">
        <v>1</v>
      </c>
      <c r="F207" s="201" t="s">
        <v>72</v>
      </c>
      <c r="G207" s="198"/>
      <c r="H207" s="202">
        <v>1</v>
      </c>
      <c r="I207" s="203"/>
      <c r="J207" s="198"/>
      <c r="K207" s="198"/>
      <c r="L207" s="204"/>
      <c r="M207" s="205"/>
      <c r="N207" s="206"/>
      <c r="O207" s="206"/>
      <c r="P207" s="206"/>
      <c r="Q207" s="206"/>
      <c r="R207" s="206"/>
      <c r="S207" s="206"/>
      <c r="T207" s="207"/>
      <c r="AT207" s="208" t="s">
        <v>129</v>
      </c>
      <c r="AU207" s="208" t="s">
        <v>74</v>
      </c>
      <c r="AV207" s="13" t="s">
        <v>74</v>
      </c>
      <c r="AW207" s="13" t="s">
        <v>24</v>
      </c>
      <c r="AX207" s="13" t="s">
        <v>65</v>
      </c>
      <c r="AY207" s="208" t="s">
        <v>115</v>
      </c>
    </row>
    <row r="208" spans="2:51" s="14" customFormat="1" ht="12">
      <c r="B208" s="209"/>
      <c r="C208" s="210"/>
      <c r="D208" s="199" t="s">
        <v>129</v>
      </c>
      <c r="E208" s="211" t="s">
        <v>1</v>
      </c>
      <c r="F208" s="212" t="s">
        <v>247</v>
      </c>
      <c r="G208" s="210"/>
      <c r="H208" s="211" t="s">
        <v>1</v>
      </c>
      <c r="I208" s="213"/>
      <c r="J208" s="210"/>
      <c r="K208" s="210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129</v>
      </c>
      <c r="AU208" s="218" t="s">
        <v>74</v>
      </c>
      <c r="AV208" s="14" t="s">
        <v>72</v>
      </c>
      <c r="AW208" s="14" t="s">
        <v>24</v>
      </c>
      <c r="AX208" s="14" t="s">
        <v>65</v>
      </c>
      <c r="AY208" s="218" t="s">
        <v>115</v>
      </c>
    </row>
    <row r="209" spans="2:51" s="13" customFormat="1" ht="12">
      <c r="B209" s="197"/>
      <c r="C209" s="198"/>
      <c r="D209" s="199" t="s">
        <v>129</v>
      </c>
      <c r="E209" s="200" t="s">
        <v>1</v>
      </c>
      <c r="F209" s="201" t="s">
        <v>248</v>
      </c>
      <c r="G209" s="198"/>
      <c r="H209" s="202">
        <v>15</v>
      </c>
      <c r="I209" s="203"/>
      <c r="J209" s="198"/>
      <c r="K209" s="198"/>
      <c r="L209" s="204"/>
      <c r="M209" s="205"/>
      <c r="N209" s="206"/>
      <c r="O209" s="206"/>
      <c r="P209" s="206"/>
      <c r="Q209" s="206"/>
      <c r="R209" s="206"/>
      <c r="S209" s="206"/>
      <c r="T209" s="207"/>
      <c r="AT209" s="208" t="s">
        <v>129</v>
      </c>
      <c r="AU209" s="208" t="s">
        <v>74</v>
      </c>
      <c r="AV209" s="13" t="s">
        <v>74</v>
      </c>
      <c r="AW209" s="13" t="s">
        <v>24</v>
      </c>
      <c r="AX209" s="13" t="s">
        <v>65</v>
      </c>
      <c r="AY209" s="208" t="s">
        <v>115</v>
      </c>
    </row>
    <row r="210" spans="2:51" s="14" customFormat="1" ht="12">
      <c r="B210" s="209"/>
      <c r="C210" s="210"/>
      <c r="D210" s="199" t="s">
        <v>129</v>
      </c>
      <c r="E210" s="211" t="s">
        <v>1</v>
      </c>
      <c r="F210" s="212" t="s">
        <v>249</v>
      </c>
      <c r="G210" s="210"/>
      <c r="H210" s="211" t="s">
        <v>1</v>
      </c>
      <c r="I210" s="213"/>
      <c r="J210" s="210"/>
      <c r="K210" s="210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129</v>
      </c>
      <c r="AU210" s="218" t="s">
        <v>74</v>
      </c>
      <c r="AV210" s="14" t="s">
        <v>72</v>
      </c>
      <c r="AW210" s="14" t="s">
        <v>24</v>
      </c>
      <c r="AX210" s="14" t="s">
        <v>65</v>
      </c>
      <c r="AY210" s="218" t="s">
        <v>115</v>
      </c>
    </row>
    <row r="211" spans="2:51" s="13" customFormat="1" ht="12">
      <c r="B211" s="197"/>
      <c r="C211" s="198"/>
      <c r="D211" s="199" t="s">
        <v>129</v>
      </c>
      <c r="E211" s="200" t="s">
        <v>1</v>
      </c>
      <c r="F211" s="201" t="s">
        <v>164</v>
      </c>
      <c r="G211" s="198"/>
      <c r="H211" s="202">
        <v>8</v>
      </c>
      <c r="I211" s="203"/>
      <c r="J211" s="198"/>
      <c r="K211" s="198"/>
      <c r="L211" s="204"/>
      <c r="M211" s="205"/>
      <c r="N211" s="206"/>
      <c r="O211" s="206"/>
      <c r="P211" s="206"/>
      <c r="Q211" s="206"/>
      <c r="R211" s="206"/>
      <c r="S211" s="206"/>
      <c r="T211" s="207"/>
      <c r="AT211" s="208" t="s">
        <v>129</v>
      </c>
      <c r="AU211" s="208" t="s">
        <v>74</v>
      </c>
      <c r="AV211" s="13" t="s">
        <v>74</v>
      </c>
      <c r="AW211" s="13" t="s">
        <v>24</v>
      </c>
      <c r="AX211" s="13" t="s">
        <v>65</v>
      </c>
      <c r="AY211" s="208" t="s">
        <v>115</v>
      </c>
    </row>
    <row r="212" spans="2:51" s="14" customFormat="1" ht="12">
      <c r="B212" s="209"/>
      <c r="C212" s="210"/>
      <c r="D212" s="199" t="s">
        <v>129</v>
      </c>
      <c r="E212" s="211" t="s">
        <v>1</v>
      </c>
      <c r="F212" s="212" t="s">
        <v>250</v>
      </c>
      <c r="G212" s="210"/>
      <c r="H212" s="211" t="s">
        <v>1</v>
      </c>
      <c r="I212" s="213"/>
      <c r="J212" s="210"/>
      <c r="K212" s="210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129</v>
      </c>
      <c r="AU212" s="218" t="s">
        <v>74</v>
      </c>
      <c r="AV212" s="14" t="s">
        <v>72</v>
      </c>
      <c r="AW212" s="14" t="s">
        <v>24</v>
      </c>
      <c r="AX212" s="14" t="s">
        <v>65</v>
      </c>
      <c r="AY212" s="218" t="s">
        <v>115</v>
      </c>
    </row>
    <row r="213" spans="2:51" s="13" customFormat="1" ht="12">
      <c r="B213" s="197"/>
      <c r="C213" s="198"/>
      <c r="D213" s="199" t="s">
        <v>129</v>
      </c>
      <c r="E213" s="200" t="s">
        <v>1</v>
      </c>
      <c r="F213" s="201" t="s">
        <v>74</v>
      </c>
      <c r="G213" s="198"/>
      <c r="H213" s="202">
        <v>2</v>
      </c>
      <c r="I213" s="203"/>
      <c r="J213" s="198"/>
      <c r="K213" s="198"/>
      <c r="L213" s="204"/>
      <c r="M213" s="205"/>
      <c r="N213" s="206"/>
      <c r="O213" s="206"/>
      <c r="P213" s="206"/>
      <c r="Q213" s="206"/>
      <c r="R213" s="206"/>
      <c r="S213" s="206"/>
      <c r="T213" s="207"/>
      <c r="AT213" s="208" t="s">
        <v>129</v>
      </c>
      <c r="AU213" s="208" t="s">
        <v>74</v>
      </c>
      <c r="AV213" s="13" t="s">
        <v>74</v>
      </c>
      <c r="AW213" s="13" t="s">
        <v>24</v>
      </c>
      <c r="AX213" s="13" t="s">
        <v>65</v>
      </c>
      <c r="AY213" s="208" t="s">
        <v>115</v>
      </c>
    </row>
    <row r="214" spans="2:51" s="14" customFormat="1" ht="12">
      <c r="B214" s="209"/>
      <c r="C214" s="210"/>
      <c r="D214" s="199" t="s">
        <v>129</v>
      </c>
      <c r="E214" s="211" t="s">
        <v>1</v>
      </c>
      <c r="F214" s="212" t="s">
        <v>251</v>
      </c>
      <c r="G214" s="210"/>
      <c r="H214" s="211" t="s">
        <v>1</v>
      </c>
      <c r="I214" s="213"/>
      <c r="J214" s="210"/>
      <c r="K214" s="210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129</v>
      </c>
      <c r="AU214" s="218" t="s">
        <v>74</v>
      </c>
      <c r="AV214" s="14" t="s">
        <v>72</v>
      </c>
      <c r="AW214" s="14" t="s">
        <v>24</v>
      </c>
      <c r="AX214" s="14" t="s">
        <v>65</v>
      </c>
      <c r="AY214" s="218" t="s">
        <v>115</v>
      </c>
    </row>
    <row r="215" spans="2:51" s="13" customFormat="1" ht="12">
      <c r="B215" s="197"/>
      <c r="C215" s="198"/>
      <c r="D215" s="199" t="s">
        <v>129</v>
      </c>
      <c r="E215" s="200" t="s">
        <v>1</v>
      </c>
      <c r="F215" s="201" t="s">
        <v>252</v>
      </c>
      <c r="G215" s="198"/>
      <c r="H215" s="202">
        <v>6</v>
      </c>
      <c r="I215" s="203"/>
      <c r="J215" s="198"/>
      <c r="K215" s="198"/>
      <c r="L215" s="204"/>
      <c r="M215" s="205"/>
      <c r="N215" s="206"/>
      <c r="O215" s="206"/>
      <c r="P215" s="206"/>
      <c r="Q215" s="206"/>
      <c r="R215" s="206"/>
      <c r="S215" s="206"/>
      <c r="T215" s="207"/>
      <c r="AT215" s="208" t="s">
        <v>129</v>
      </c>
      <c r="AU215" s="208" t="s">
        <v>74</v>
      </c>
      <c r="AV215" s="13" t="s">
        <v>74</v>
      </c>
      <c r="AW215" s="13" t="s">
        <v>24</v>
      </c>
      <c r="AX215" s="13" t="s">
        <v>65</v>
      </c>
      <c r="AY215" s="208" t="s">
        <v>115</v>
      </c>
    </row>
    <row r="216" spans="2:51" s="14" customFormat="1" ht="12">
      <c r="B216" s="209"/>
      <c r="C216" s="210"/>
      <c r="D216" s="199" t="s">
        <v>129</v>
      </c>
      <c r="E216" s="211" t="s">
        <v>1</v>
      </c>
      <c r="F216" s="212" t="s">
        <v>253</v>
      </c>
      <c r="G216" s="210"/>
      <c r="H216" s="211" t="s">
        <v>1</v>
      </c>
      <c r="I216" s="213"/>
      <c r="J216" s="210"/>
      <c r="K216" s="210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129</v>
      </c>
      <c r="AU216" s="218" t="s">
        <v>74</v>
      </c>
      <c r="AV216" s="14" t="s">
        <v>72</v>
      </c>
      <c r="AW216" s="14" t="s">
        <v>24</v>
      </c>
      <c r="AX216" s="14" t="s">
        <v>65</v>
      </c>
      <c r="AY216" s="218" t="s">
        <v>115</v>
      </c>
    </row>
    <row r="217" spans="2:51" s="13" customFormat="1" ht="12">
      <c r="B217" s="197"/>
      <c r="C217" s="198"/>
      <c r="D217" s="199" t="s">
        <v>129</v>
      </c>
      <c r="E217" s="200" t="s">
        <v>1</v>
      </c>
      <c r="F217" s="201" t="s">
        <v>222</v>
      </c>
      <c r="G217" s="198"/>
      <c r="H217" s="202">
        <v>2</v>
      </c>
      <c r="I217" s="203"/>
      <c r="J217" s="198"/>
      <c r="K217" s="198"/>
      <c r="L217" s="204"/>
      <c r="M217" s="205"/>
      <c r="N217" s="206"/>
      <c r="O217" s="206"/>
      <c r="P217" s="206"/>
      <c r="Q217" s="206"/>
      <c r="R217" s="206"/>
      <c r="S217" s="206"/>
      <c r="T217" s="207"/>
      <c r="AT217" s="208" t="s">
        <v>129</v>
      </c>
      <c r="AU217" s="208" t="s">
        <v>74</v>
      </c>
      <c r="AV217" s="13" t="s">
        <v>74</v>
      </c>
      <c r="AW217" s="13" t="s">
        <v>24</v>
      </c>
      <c r="AX217" s="13" t="s">
        <v>65</v>
      </c>
      <c r="AY217" s="208" t="s">
        <v>115</v>
      </c>
    </row>
    <row r="218" spans="2:51" s="14" customFormat="1" ht="12">
      <c r="B218" s="209"/>
      <c r="C218" s="210"/>
      <c r="D218" s="199" t="s">
        <v>129</v>
      </c>
      <c r="E218" s="211" t="s">
        <v>1</v>
      </c>
      <c r="F218" s="212" t="s">
        <v>254</v>
      </c>
      <c r="G218" s="210"/>
      <c r="H218" s="211" t="s">
        <v>1</v>
      </c>
      <c r="I218" s="213"/>
      <c r="J218" s="210"/>
      <c r="K218" s="210"/>
      <c r="L218" s="214"/>
      <c r="M218" s="215"/>
      <c r="N218" s="216"/>
      <c r="O218" s="216"/>
      <c r="P218" s="216"/>
      <c r="Q218" s="216"/>
      <c r="R218" s="216"/>
      <c r="S218" s="216"/>
      <c r="T218" s="217"/>
      <c r="AT218" s="218" t="s">
        <v>129</v>
      </c>
      <c r="AU218" s="218" t="s">
        <v>74</v>
      </c>
      <c r="AV218" s="14" t="s">
        <v>72</v>
      </c>
      <c r="AW218" s="14" t="s">
        <v>24</v>
      </c>
      <c r="AX218" s="14" t="s">
        <v>65</v>
      </c>
      <c r="AY218" s="218" t="s">
        <v>115</v>
      </c>
    </row>
    <row r="219" spans="2:51" s="13" customFormat="1" ht="12">
      <c r="B219" s="197"/>
      <c r="C219" s="198"/>
      <c r="D219" s="199" t="s">
        <v>129</v>
      </c>
      <c r="E219" s="200" t="s">
        <v>1</v>
      </c>
      <c r="F219" s="201" t="s">
        <v>122</v>
      </c>
      <c r="G219" s="198"/>
      <c r="H219" s="202">
        <v>4</v>
      </c>
      <c r="I219" s="203"/>
      <c r="J219" s="198"/>
      <c r="K219" s="198"/>
      <c r="L219" s="204"/>
      <c r="M219" s="205"/>
      <c r="N219" s="206"/>
      <c r="O219" s="206"/>
      <c r="P219" s="206"/>
      <c r="Q219" s="206"/>
      <c r="R219" s="206"/>
      <c r="S219" s="206"/>
      <c r="T219" s="207"/>
      <c r="AT219" s="208" t="s">
        <v>129</v>
      </c>
      <c r="AU219" s="208" t="s">
        <v>74</v>
      </c>
      <c r="AV219" s="13" t="s">
        <v>74</v>
      </c>
      <c r="AW219" s="13" t="s">
        <v>24</v>
      </c>
      <c r="AX219" s="13" t="s">
        <v>65</v>
      </c>
      <c r="AY219" s="208" t="s">
        <v>115</v>
      </c>
    </row>
    <row r="220" spans="2:51" s="14" customFormat="1" ht="12">
      <c r="B220" s="209"/>
      <c r="C220" s="210"/>
      <c r="D220" s="199" t="s">
        <v>129</v>
      </c>
      <c r="E220" s="211" t="s">
        <v>1</v>
      </c>
      <c r="F220" s="212" t="s">
        <v>255</v>
      </c>
      <c r="G220" s="210"/>
      <c r="H220" s="211" t="s">
        <v>1</v>
      </c>
      <c r="I220" s="213"/>
      <c r="J220" s="210"/>
      <c r="K220" s="210"/>
      <c r="L220" s="214"/>
      <c r="M220" s="215"/>
      <c r="N220" s="216"/>
      <c r="O220" s="216"/>
      <c r="P220" s="216"/>
      <c r="Q220" s="216"/>
      <c r="R220" s="216"/>
      <c r="S220" s="216"/>
      <c r="T220" s="217"/>
      <c r="AT220" s="218" t="s">
        <v>129</v>
      </c>
      <c r="AU220" s="218" t="s">
        <v>74</v>
      </c>
      <c r="AV220" s="14" t="s">
        <v>72</v>
      </c>
      <c r="AW220" s="14" t="s">
        <v>24</v>
      </c>
      <c r="AX220" s="14" t="s">
        <v>65</v>
      </c>
      <c r="AY220" s="218" t="s">
        <v>115</v>
      </c>
    </row>
    <row r="221" spans="2:51" s="13" customFormat="1" ht="12">
      <c r="B221" s="197"/>
      <c r="C221" s="198"/>
      <c r="D221" s="199" t="s">
        <v>129</v>
      </c>
      <c r="E221" s="200" t="s">
        <v>1</v>
      </c>
      <c r="F221" s="201" t="s">
        <v>74</v>
      </c>
      <c r="G221" s="198"/>
      <c r="H221" s="202">
        <v>2</v>
      </c>
      <c r="I221" s="203"/>
      <c r="J221" s="198"/>
      <c r="K221" s="198"/>
      <c r="L221" s="204"/>
      <c r="M221" s="205"/>
      <c r="N221" s="206"/>
      <c r="O221" s="206"/>
      <c r="P221" s="206"/>
      <c r="Q221" s="206"/>
      <c r="R221" s="206"/>
      <c r="S221" s="206"/>
      <c r="T221" s="207"/>
      <c r="AT221" s="208" t="s">
        <v>129</v>
      </c>
      <c r="AU221" s="208" t="s">
        <v>74</v>
      </c>
      <c r="AV221" s="13" t="s">
        <v>74</v>
      </c>
      <c r="AW221" s="13" t="s">
        <v>24</v>
      </c>
      <c r="AX221" s="13" t="s">
        <v>65</v>
      </c>
      <c r="AY221" s="208" t="s">
        <v>115</v>
      </c>
    </row>
    <row r="222" spans="2:51" s="15" customFormat="1" ht="12">
      <c r="B222" s="219"/>
      <c r="C222" s="220"/>
      <c r="D222" s="199" t="s">
        <v>129</v>
      </c>
      <c r="E222" s="221" t="s">
        <v>1</v>
      </c>
      <c r="F222" s="222" t="s">
        <v>135</v>
      </c>
      <c r="G222" s="220"/>
      <c r="H222" s="223">
        <v>48</v>
      </c>
      <c r="I222" s="224"/>
      <c r="J222" s="220"/>
      <c r="K222" s="220"/>
      <c r="L222" s="225"/>
      <c r="M222" s="226"/>
      <c r="N222" s="227"/>
      <c r="O222" s="227"/>
      <c r="P222" s="227"/>
      <c r="Q222" s="227"/>
      <c r="R222" s="227"/>
      <c r="S222" s="227"/>
      <c r="T222" s="228"/>
      <c r="AT222" s="229" t="s">
        <v>129</v>
      </c>
      <c r="AU222" s="229" t="s">
        <v>74</v>
      </c>
      <c r="AV222" s="15" t="s">
        <v>122</v>
      </c>
      <c r="AW222" s="15" t="s">
        <v>24</v>
      </c>
      <c r="AX222" s="15" t="s">
        <v>72</v>
      </c>
      <c r="AY222" s="229" t="s">
        <v>115</v>
      </c>
    </row>
    <row r="223" spans="1:65" s="2" customFormat="1" ht="21.75" customHeight="1">
      <c r="A223" s="33"/>
      <c r="B223" s="34"/>
      <c r="C223" s="184" t="s">
        <v>7</v>
      </c>
      <c r="D223" s="184" t="s">
        <v>117</v>
      </c>
      <c r="E223" s="185" t="s">
        <v>256</v>
      </c>
      <c r="F223" s="186" t="s">
        <v>257</v>
      </c>
      <c r="G223" s="187" t="s">
        <v>120</v>
      </c>
      <c r="H223" s="188">
        <v>96</v>
      </c>
      <c r="I223" s="189"/>
      <c r="J223" s="190">
        <f>ROUND(I223*H223,2)</f>
        <v>0</v>
      </c>
      <c r="K223" s="186" t="s">
        <v>121</v>
      </c>
      <c r="L223" s="38"/>
      <c r="M223" s="191" t="s">
        <v>1</v>
      </c>
      <c r="N223" s="192" t="s">
        <v>33</v>
      </c>
      <c r="O223" s="69"/>
      <c r="P223" s="193">
        <f>O223*H223</f>
        <v>0</v>
      </c>
      <c r="Q223" s="193">
        <v>0</v>
      </c>
      <c r="R223" s="193">
        <f>Q223*H223</f>
        <v>0</v>
      </c>
      <c r="S223" s="193">
        <v>0</v>
      </c>
      <c r="T223" s="194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95" t="s">
        <v>122</v>
      </c>
      <c r="AT223" s="195" t="s">
        <v>117</v>
      </c>
      <c r="AU223" s="195" t="s">
        <v>74</v>
      </c>
      <c r="AY223" s="18" t="s">
        <v>115</v>
      </c>
      <c r="BE223" s="196">
        <f>IF(N223="základní",J223,0)</f>
        <v>0</v>
      </c>
      <c r="BF223" s="196">
        <f>IF(N223="snížená",J223,0)</f>
        <v>0</v>
      </c>
      <c r="BG223" s="196">
        <f>IF(N223="zákl. přenesená",J223,0)</f>
        <v>0</v>
      </c>
      <c r="BH223" s="196">
        <f>IF(N223="sníž. přenesená",J223,0)</f>
        <v>0</v>
      </c>
      <c r="BI223" s="196">
        <f>IF(N223="nulová",J223,0)</f>
        <v>0</v>
      </c>
      <c r="BJ223" s="18" t="s">
        <v>72</v>
      </c>
      <c r="BK223" s="196">
        <f>ROUND(I223*H223,2)</f>
        <v>0</v>
      </c>
      <c r="BL223" s="18" t="s">
        <v>122</v>
      </c>
      <c r="BM223" s="195" t="s">
        <v>258</v>
      </c>
    </row>
    <row r="224" spans="1:47" s="2" customFormat="1" ht="63">
      <c r="A224" s="33"/>
      <c r="B224" s="34"/>
      <c r="C224" s="35"/>
      <c r="D224" s="199" t="s">
        <v>216</v>
      </c>
      <c r="E224" s="35"/>
      <c r="F224" s="240" t="s">
        <v>259</v>
      </c>
      <c r="G224" s="35"/>
      <c r="H224" s="35"/>
      <c r="I224" s="241"/>
      <c r="J224" s="35"/>
      <c r="K224" s="35"/>
      <c r="L224" s="38"/>
      <c r="M224" s="242"/>
      <c r="N224" s="243"/>
      <c r="O224" s="69"/>
      <c r="P224" s="69"/>
      <c r="Q224" s="69"/>
      <c r="R224" s="69"/>
      <c r="S224" s="69"/>
      <c r="T224" s="70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216</v>
      </c>
      <c r="AU224" s="18" t="s">
        <v>74</v>
      </c>
    </row>
    <row r="225" spans="2:51" s="13" customFormat="1" ht="12">
      <c r="B225" s="197"/>
      <c r="C225" s="198"/>
      <c r="D225" s="199" t="s">
        <v>129</v>
      </c>
      <c r="E225" s="200" t="s">
        <v>1</v>
      </c>
      <c r="F225" s="201" t="s">
        <v>260</v>
      </c>
      <c r="G225" s="198"/>
      <c r="H225" s="202">
        <v>96</v>
      </c>
      <c r="I225" s="203"/>
      <c r="J225" s="198"/>
      <c r="K225" s="198"/>
      <c r="L225" s="204"/>
      <c r="M225" s="205"/>
      <c r="N225" s="206"/>
      <c r="O225" s="206"/>
      <c r="P225" s="206"/>
      <c r="Q225" s="206"/>
      <c r="R225" s="206"/>
      <c r="S225" s="206"/>
      <c r="T225" s="207"/>
      <c r="AT225" s="208" t="s">
        <v>129</v>
      </c>
      <c r="AU225" s="208" t="s">
        <v>74</v>
      </c>
      <c r="AV225" s="13" t="s">
        <v>74</v>
      </c>
      <c r="AW225" s="13" t="s">
        <v>24</v>
      </c>
      <c r="AX225" s="13" t="s">
        <v>65</v>
      </c>
      <c r="AY225" s="208" t="s">
        <v>115</v>
      </c>
    </row>
    <row r="226" spans="2:51" s="15" customFormat="1" ht="12">
      <c r="B226" s="219"/>
      <c r="C226" s="220"/>
      <c r="D226" s="199" t="s">
        <v>129</v>
      </c>
      <c r="E226" s="221" t="s">
        <v>1</v>
      </c>
      <c r="F226" s="222" t="s">
        <v>135</v>
      </c>
      <c r="G226" s="220"/>
      <c r="H226" s="223">
        <v>96</v>
      </c>
      <c r="I226" s="224"/>
      <c r="J226" s="220"/>
      <c r="K226" s="220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129</v>
      </c>
      <c r="AU226" s="229" t="s">
        <v>74</v>
      </c>
      <c r="AV226" s="15" t="s">
        <v>122</v>
      </c>
      <c r="AW226" s="15" t="s">
        <v>24</v>
      </c>
      <c r="AX226" s="15" t="s">
        <v>72</v>
      </c>
      <c r="AY226" s="229" t="s">
        <v>115</v>
      </c>
    </row>
    <row r="227" spans="1:65" s="2" customFormat="1" ht="16.5" customHeight="1">
      <c r="A227" s="33"/>
      <c r="B227" s="34"/>
      <c r="C227" s="184" t="s">
        <v>261</v>
      </c>
      <c r="D227" s="184" t="s">
        <v>117</v>
      </c>
      <c r="E227" s="185" t="s">
        <v>262</v>
      </c>
      <c r="F227" s="186" t="s">
        <v>263</v>
      </c>
      <c r="G227" s="187" t="s">
        <v>126</v>
      </c>
      <c r="H227" s="188">
        <v>108.6</v>
      </c>
      <c r="I227" s="189"/>
      <c r="J227" s="190">
        <f>ROUND(I227*H227,2)</f>
        <v>0</v>
      </c>
      <c r="K227" s="186" t="s">
        <v>127</v>
      </c>
      <c r="L227" s="38"/>
      <c r="M227" s="191" t="s">
        <v>1</v>
      </c>
      <c r="N227" s="192" t="s">
        <v>33</v>
      </c>
      <c r="O227" s="69"/>
      <c r="P227" s="193">
        <f>O227*H227</f>
        <v>0</v>
      </c>
      <c r="Q227" s="193">
        <v>0</v>
      </c>
      <c r="R227" s="193">
        <f>Q227*H227</f>
        <v>0</v>
      </c>
      <c r="S227" s="193">
        <v>0</v>
      </c>
      <c r="T227" s="194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95" t="s">
        <v>122</v>
      </c>
      <c r="AT227" s="195" t="s">
        <v>117</v>
      </c>
      <c r="AU227" s="195" t="s">
        <v>74</v>
      </c>
      <c r="AY227" s="18" t="s">
        <v>115</v>
      </c>
      <c r="BE227" s="196">
        <f>IF(N227="základní",J227,0)</f>
        <v>0</v>
      </c>
      <c r="BF227" s="196">
        <f>IF(N227="snížená",J227,0)</f>
        <v>0</v>
      </c>
      <c r="BG227" s="196">
        <f>IF(N227="zákl. přenesená",J227,0)</f>
        <v>0</v>
      </c>
      <c r="BH227" s="196">
        <f>IF(N227="sníž. přenesená",J227,0)</f>
        <v>0</v>
      </c>
      <c r="BI227" s="196">
        <f>IF(N227="nulová",J227,0)</f>
        <v>0</v>
      </c>
      <c r="BJ227" s="18" t="s">
        <v>72</v>
      </c>
      <c r="BK227" s="196">
        <f>ROUND(I227*H227,2)</f>
        <v>0</v>
      </c>
      <c r="BL227" s="18" t="s">
        <v>122</v>
      </c>
      <c r="BM227" s="195" t="s">
        <v>264</v>
      </c>
    </row>
    <row r="228" spans="2:51" s="14" customFormat="1" ht="12">
      <c r="B228" s="209"/>
      <c r="C228" s="210"/>
      <c r="D228" s="199" t="s">
        <v>129</v>
      </c>
      <c r="E228" s="211" t="s">
        <v>1</v>
      </c>
      <c r="F228" s="212" t="s">
        <v>265</v>
      </c>
      <c r="G228" s="210"/>
      <c r="H228" s="211" t="s">
        <v>1</v>
      </c>
      <c r="I228" s="213"/>
      <c r="J228" s="210"/>
      <c r="K228" s="210"/>
      <c r="L228" s="214"/>
      <c r="M228" s="215"/>
      <c r="N228" s="216"/>
      <c r="O228" s="216"/>
      <c r="P228" s="216"/>
      <c r="Q228" s="216"/>
      <c r="R228" s="216"/>
      <c r="S228" s="216"/>
      <c r="T228" s="217"/>
      <c r="AT228" s="218" t="s">
        <v>129</v>
      </c>
      <c r="AU228" s="218" t="s">
        <v>74</v>
      </c>
      <c r="AV228" s="14" t="s">
        <v>72</v>
      </c>
      <c r="AW228" s="14" t="s">
        <v>24</v>
      </c>
      <c r="AX228" s="14" t="s">
        <v>65</v>
      </c>
      <c r="AY228" s="218" t="s">
        <v>115</v>
      </c>
    </row>
    <row r="229" spans="2:51" s="13" customFormat="1" ht="12">
      <c r="B229" s="197"/>
      <c r="C229" s="198"/>
      <c r="D229" s="199" t="s">
        <v>129</v>
      </c>
      <c r="E229" s="200" t="s">
        <v>1</v>
      </c>
      <c r="F229" s="201" t="s">
        <v>266</v>
      </c>
      <c r="G229" s="198"/>
      <c r="H229" s="202">
        <v>108.6</v>
      </c>
      <c r="I229" s="203"/>
      <c r="J229" s="198"/>
      <c r="K229" s="198"/>
      <c r="L229" s="204"/>
      <c r="M229" s="205"/>
      <c r="N229" s="206"/>
      <c r="O229" s="206"/>
      <c r="P229" s="206"/>
      <c r="Q229" s="206"/>
      <c r="R229" s="206"/>
      <c r="S229" s="206"/>
      <c r="T229" s="207"/>
      <c r="AT229" s="208" t="s">
        <v>129</v>
      </c>
      <c r="AU229" s="208" t="s">
        <v>74</v>
      </c>
      <c r="AV229" s="13" t="s">
        <v>74</v>
      </c>
      <c r="AW229" s="13" t="s">
        <v>24</v>
      </c>
      <c r="AX229" s="13" t="s">
        <v>65</v>
      </c>
      <c r="AY229" s="208" t="s">
        <v>115</v>
      </c>
    </row>
    <row r="230" spans="2:51" s="15" customFormat="1" ht="12">
      <c r="B230" s="219"/>
      <c r="C230" s="220"/>
      <c r="D230" s="199" t="s">
        <v>129</v>
      </c>
      <c r="E230" s="221" t="s">
        <v>1</v>
      </c>
      <c r="F230" s="222" t="s">
        <v>135</v>
      </c>
      <c r="G230" s="220"/>
      <c r="H230" s="223">
        <v>108.6</v>
      </c>
      <c r="I230" s="224"/>
      <c r="J230" s="220"/>
      <c r="K230" s="220"/>
      <c r="L230" s="225"/>
      <c r="M230" s="226"/>
      <c r="N230" s="227"/>
      <c r="O230" s="227"/>
      <c r="P230" s="227"/>
      <c r="Q230" s="227"/>
      <c r="R230" s="227"/>
      <c r="S230" s="227"/>
      <c r="T230" s="228"/>
      <c r="AT230" s="229" t="s">
        <v>129</v>
      </c>
      <c r="AU230" s="229" t="s">
        <v>74</v>
      </c>
      <c r="AV230" s="15" t="s">
        <v>122</v>
      </c>
      <c r="AW230" s="15" t="s">
        <v>24</v>
      </c>
      <c r="AX230" s="15" t="s">
        <v>72</v>
      </c>
      <c r="AY230" s="229" t="s">
        <v>115</v>
      </c>
    </row>
    <row r="231" spans="1:65" s="2" customFormat="1" ht="16.5" customHeight="1">
      <c r="A231" s="33"/>
      <c r="B231" s="34"/>
      <c r="C231" s="184" t="s">
        <v>267</v>
      </c>
      <c r="D231" s="184" t="s">
        <v>117</v>
      </c>
      <c r="E231" s="185" t="s">
        <v>268</v>
      </c>
      <c r="F231" s="186" t="s">
        <v>269</v>
      </c>
      <c r="G231" s="187" t="s">
        <v>126</v>
      </c>
      <c r="H231" s="188">
        <v>17.21</v>
      </c>
      <c r="I231" s="189"/>
      <c r="J231" s="190">
        <f>ROUND(I231*H231,2)</f>
        <v>0</v>
      </c>
      <c r="K231" s="186" t="s">
        <v>127</v>
      </c>
      <c r="L231" s="38"/>
      <c r="M231" s="191" t="s">
        <v>1</v>
      </c>
      <c r="N231" s="192" t="s">
        <v>33</v>
      </c>
      <c r="O231" s="69"/>
      <c r="P231" s="193">
        <f>O231*H231</f>
        <v>0</v>
      </c>
      <c r="Q231" s="193">
        <v>0</v>
      </c>
      <c r="R231" s="193">
        <f>Q231*H231</f>
        <v>0</v>
      </c>
      <c r="S231" s="193">
        <v>0</v>
      </c>
      <c r="T231" s="194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95" t="s">
        <v>122</v>
      </c>
      <c r="AT231" s="195" t="s">
        <v>117</v>
      </c>
      <c r="AU231" s="195" t="s">
        <v>74</v>
      </c>
      <c r="AY231" s="18" t="s">
        <v>115</v>
      </c>
      <c r="BE231" s="196">
        <f>IF(N231="základní",J231,0)</f>
        <v>0</v>
      </c>
      <c r="BF231" s="196">
        <f>IF(N231="snížená",J231,0)</f>
        <v>0</v>
      </c>
      <c r="BG231" s="196">
        <f>IF(N231="zákl. přenesená",J231,0)</f>
        <v>0</v>
      </c>
      <c r="BH231" s="196">
        <f>IF(N231="sníž. přenesená",J231,0)</f>
        <v>0</v>
      </c>
      <c r="BI231" s="196">
        <f>IF(N231="nulová",J231,0)</f>
        <v>0</v>
      </c>
      <c r="BJ231" s="18" t="s">
        <v>72</v>
      </c>
      <c r="BK231" s="196">
        <f>ROUND(I231*H231,2)</f>
        <v>0</v>
      </c>
      <c r="BL231" s="18" t="s">
        <v>122</v>
      </c>
      <c r="BM231" s="195" t="s">
        <v>270</v>
      </c>
    </row>
    <row r="232" spans="2:51" s="14" customFormat="1" ht="12">
      <c r="B232" s="209"/>
      <c r="C232" s="210"/>
      <c r="D232" s="199" t="s">
        <v>129</v>
      </c>
      <c r="E232" s="211" t="s">
        <v>1</v>
      </c>
      <c r="F232" s="212" t="s">
        <v>64</v>
      </c>
      <c r="G232" s="210"/>
      <c r="H232" s="211" t="s">
        <v>1</v>
      </c>
      <c r="I232" s="213"/>
      <c r="J232" s="210"/>
      <c r="K232" s="210"/>
      <c r="L232" s="214"/>
      <c r="M232" s="215"/>
      <c r="N232" s="216"/>
      <c r="O232" s="216"/>
      <c r="P232" s="216"/>
      <c r="Q232" s="216"/>
      <c r="R232" s="216"/>
      <c r="S232" s="216"/>
      <c r="T232" s="217"/>
      <c r="AT232" s="218" t="s">
        <v>129</v>
      </c>
      <c r="AU232" s="218" t="s">
        <v>74</v>
      </c>
      <c r="AV232" s="14" t="s">
        <v>72</v>
      </c>
      <c r="AW232" s="14" t="s">
        <v>24</v>
      </c>
      <c r="AX232" s="14" t="s">
        <v>65</v>
      </c>
      <c r="AY232" s="218" t="s">
        <v>115</v>
      </c>
    </row>
    <row r="233" spans="2:51" s="13" customFormat="1" ht="12">
      <c r="B233" s="197"/>
      <c r="C233" s="198"/>
      <c r="D233" s="199" t="s">
        <v>129</v>
      </c>
      <c r="E233" s="200" t="s">
        <v>1</v>
      </c>
      <c r="F233" s="201" t="s">
        <v>271</v>
      </c>
      <c r="G233" s="198"/>
      <c r="H233" s="202">
        <v>17.21</v>
      </c>
      <c r="I233" s="203"/>
      <c r="J233" s="198"/>
      <c r="K233" s="198"/>
      <c r="L233" s="204"/>
      <c r="M233" s="205"/>
      <c r="N233" s="206"/>
      <c r="O233" s="206"/>
      <c r="P233" s="206"/>
      <c r="Q233" s="206"/>
      <c r="R233" s="206"/>
      <c r="S233" s="206"/>
      <c r="T233" s="207"/>
      <c r="AT233" s="208" t="s">
        <v>129</v>
      </c>
      <c r="AU233" s="208" t="s">
        <v>74</v>
      </c>
      <c r="AV233" s="13" t="s">
        <v>74</v>
      </c>
      <c r="AW233" s="13" t="s">
        <v>24</v>
      </c>
      <c r="AX233" s="13" t="s">
        <v>65</v>
      </c>
      <c r="AY233" s="208" t="s">
        <v>115</v>
      </c>
    </row>
    <row r="234" spans="2:51" s="15" customFormat="1" ht="12">
      <c r="B234" s="219"/>
      <c r="C234" s="220"/>
      <c r="D234" s="199" t="s">
        <v>129</v>
      </c>
      <c r="E234" s="221" t="s">
        <v>1</v>
      </c>
      <c r="F234" s="222" t="s">
        <v>135</v>
      </c>
      <c r="G234" s="220"/>
      <c r="H234" s="223">
        <v>17.21</v>
      </c>
      <c r="I234" s="224"/>
      <c r="J234" s="220"/>
      <c r="K234" s="220"/>
      <c r="L234" s="225"/>
      <c r="M234" s="226"/>
      <c r="N234" s="227"/>
      <c r="O234" s="227"/>
      <c r="P234" s="227"/>
      <c r="Q234" s="227"/>
      <c r="R234" s="227"/>
      <c r="S234" s="227"/>
      <c r="T234" s="228"/>
      <c r="AT234" s="229" t="s">
        <v>129</v>
      </c>
      <c r="AU234" s="229" t="s">
        <v>74</v>
      </c>
      <c r="AV234" s="15" t="s">
        <v>122</v>
      </c>
      <c r="AW234" s="15" t="s">
        <v>24</v>
      </c>
      <c r="AX234" s="15" t="s">
        <v>72</v>
      </c>
      <c r="AY234" s="229" t="s">
        <v>115</v>
      </c>
    </row>
    <row r="235" spans="1:65" s="2" customFormat="1" ht="16.5" customHeight="1">
      <c r="A235" s="33"/>
      <c r="B235" s="34"/>
      <c r="C235" s="184" t="s">
        <v>272</v>
      </c>
      <c r="D235" s="184" t="s">
        <v>117</v>
      </c>
      <c r="E235" s="185" t="s">
        <v>273</v>
      </c>
      <c r="F235" s="186" t="s">
        <v>274</v>
      </c>
      <c r="G235" s="187" t="s">
        <v>126</v>
      </c>
      <c r="H235" s="188">
        <v>108.6</v>
      </c>
      <c r="I235" s="189"/>
      <c r="J235" s="190">
        <f>ROUND(I235*H235,2)</f>
        <v>0</v>
      </c>
      <c r="K235" s="186" t="s">
        <v>127</v>
      </c>
      <c r="L235" s="38"/>
      <c r="M235" s="191" t="s">
        <v>1</v>
      </c>
      <c r="N235" s="192" t="s">
        <v>33</v>
      </c>
      <c r="O235" s="69"/>
      <c r="P235" s="193">
        <f>O235*H235</f>
        <v>0</v>
      </c>
      <c r="Q235" s="193">
        <v>0</v>
      </c>
      <c r="R235" s="193">
        <f>Q235*H235</f>
        <v>0</v>
      </c>
      <c r="S235" s="193">
        <v>0</v>
      </c>
      <c r="T235" s="194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95" t="s">
        <v>122</v>
      </c>
      <c r="AT235" s="195" t="s">
        <v>117</v>
      </c>
      <c r="AU235" s="195" t="s">
        <v>74</v>
      </c>
      <c r="AY235" s="18" t="s">
        <v>115</v>
      </c>
      <c r="BE235" s="196">
        <f>IF(N235="základní",J235,0)</f>
        <v>0</v>
      </c>
      <c r="BF235" s="196">
        <f>IF(N235="snížená",J235,0)</f>
        <v>0</v>
      </c>
      <c r="BG235" s="196">
        <f>IF(N235="zákl. přenesená",J235,0)</f>
        <v>0</v>
      </c>
      <c r="BH235" s="196">
        <f>IF(N235="sníž. přenesená",J235,0)</f>
        <v>0</v>
      </c>
      <c r="BI235" s="196">
        <f>IF(N235="nulová",J235,0)</f>
        <v>0</v>
      </c>
      <c r="BJ235" s="18" t="s">
        <v>72</v>
      </c>
      <c r="BK235" s="196">
        <f>ROUND(I235*H235,2)</f>
        <v>0</v>
      </c>
      <c r="BL235" s="18" t="s">
        <v>122</v>
      </c>
      <c r="BM235" s="195" t="s">
        <v>275</v>
      </c>
    </row>
    <row r="236" spans="2:51" s="14" customFormat="1" ht="12">
      <c r="B236" s="209"/>
      <c r="C236" s="210"/>
      <c r="D236" s="199" t="s">
        <v>129</v>
      </c>
      <c r="E236" s="211" t="s">
        <v>1</v>
      </c>
      <c r="F236" s="212" t="s">
        <v>265</v>
      </c>
      <c r="G236" s="210"/>
      <c r="H236" s="211" t="s">
        <v>1</v>
      </c>
      <c r="I236" s="213"/>
      <c r="J236" s="210"/>
      <c r="K236" s="210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129</v>
      </c>
      <c r="AU236" s="218" t="s">
        <v>74</v>
      </c>
      <c r="AV236" s="14" t="s">
        <v>72</v>
      </c>
      <c r="AW236" s="14" t="s">
        <v>24</v>
      </c>
      <c r="AX236" s="14" t="s">
        <v>65</v>
      </c>
      <c r="AY236" s="218" t="s">
        <v>115</v>
      </c>
    </row>
    <row r="237" spans="2:51" s="13" customFormat="1" ht="12">
      <c r="B237" s="197"/>
      <c r="C237" s="198"/>
      <c r="D237" s="199" t="s">
        <v>129</v>
      </c>
      <c r="E237" s="200" t="s">
        <v>1</v>
      </c>
      <c r="F237" s="201" t="s">
        <v>266</v>
      </c>
      <c r="G237" s="198"/>
      <c r="H237" s="202">
        <v>108.6</v>
      </c>
      <c r="I237" s="203"/>
      <c r="J237" s="198"/>
      <c r="K237" s="198"/>
      <c r="L237" s="204"/>
      <c r="M237" s="205"/>
      <c r="N237" s="206"/>
      <c r="O237" s="206"/>
      <c r="P237" s="206"/>
      <c r="Q237" s="206"/>
      <c r="R237" s="206"/>
      <c r="S237" s="206"/>
      <c r="T237" s="207"/>
      <c r="AT237" s="208" t="s">
        <v>129</v>
      </c>
      <c r="AU237" s="208" t="s">
        <v>74</v>
      </c>
      <c r="AV237" s="13" t="s">
        <v>74</v>
      </c>
      <c r="AW237" s="13" t="s">
        <v>24</v>
      </c>
      <c r="AX237" s="13" t="s">
        <v>65</v>
      </c>
      <c r="AY237" s="208" t="s">
        <v>115</v>
      </c>
    </row>
    <row r="238" spans="2:51" s="15" customFormat="1" ht="12">
      <c r="B238" s="219"/>
      <c r="C238" s="220"/>
      <c r="D238" s="199" t="s">
        <v>129</v>
      </c>
      <c r="E238" s="221" t="s">
        <v>1</v>
      </c>
      <c r="F238" s="222" t="s">
        <v>135</v>
      </c>
      <c r="G238" s="220"/>
      <c r="H238" s="223">
        <v>108.6</v>
      </c>
      <c r="I238" s="224"/>
      <c r="J238" s="220"/>
      <c r="K238" s="220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129</v>
      </c>
      <c r="AU238" s="229" t="s">
        <v>74</v>
      </c>
      <c r="AV238" s="15" t="s">
        <v>122</v>
      </c>
      <c r="AW238" s="15" t="s">
        <v>24</v>
      </c>
      <c r="AX238" s="15" t="s">
        <v>72</v>
      </c>
      <c r="AY238" s="229" t="s">
        <v>115</v>
      </c>
    </row>
    <row r="239" spans="1:65" s="2" customFormat="1" ht="16.5" customHeight="1">
      <c r="A239" s="33"/>
      <c r="B239" s="34"/>
      <c r="C239" s="184" t="s">
        <v>276</v>
      </c>
      <c r="D239" s="184" t="s">
        <v>117</v>
      </c>
      <c r="E239" s="185" t="s">
        <v>277</v>
      </c>
      <c r="F239" s="186" t="s">
        <v>278</v>
      </c>
      <c r="G239" s="187" t="s">
        <v>126</v>
      </c>
      <c r="H239" s="188">
        <v>85.691</v>
      </c>
      <c r="I239" s="189"/>
      <c r="J239" s="190">
        <f>ROUND(I239*H239,2)</f>
        <v>0</v>
      </c>
      <c r="K239" s="186" t="s">
        <v>127</v>
      </c>
      <c r="L239" s="38"/>
      <c r="M239" s="191" t="s">
        <v>1</v>
      </c>
      <c r="N239" s="192" t="s">
        <v>33</v>
      </c>
      <c r="O239" s="69"/>
      <c r="P239" s="193">
        <f>O239*H239</f>
        <v>0</v>
      </c>
      <c r="Q239" s="193">
        <v>0</v>
      </c>
      <c r="R239" s="193">
        <f>Q239*H239</f>
        <v>0</v>
      </c>
      <c r="S239" s="193">
        <v>0</v>
      </c>
      <c r="T239" s="194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95" t="s">
        <v>122</v>
      </c>
      <c r="AT239" s="195" t="s">
        <v>117</v>
      </c>
      <c r="AU239" s="195" t="s">
        <v>74</v>
      </c>
      <c r="AY239" s="18" t="s">
        <v>115</v>
      </c>
      <c r="BE239" s="196">
        <f>IF(N239="základní",J239,0)</f>
        <v>0</v>
      </c>
      <c r="BF239" s="196">
        <f>IF(N239="snížená",J239,0)</f>
        <v>0</v>
      </c>
      <c r="BG239" s="196">
        <f>IF(N239="zákl. přenesená",J239,0)</f>
        <v>0</v>
      </c>
      <c r="BH239" s="196">
        <f>IF(N239="sníž. přenesená",J239,0)</f>
        <v>0</v>
      </c>
      <c r="BI239" s="196">
        <f>IF(N239="nulová",J239,0)</f>
        <v>0</v>
      </c>
      <c r="BJ239" s="18" t="s">
        <v>72</v>
      </c>
      <c r="BK239" s="196">
        <f>ROUND(I239*H239,2)</f>
        <v>0</v>
      </c>
      <c r="BL239" s="18" t="s">
        <v>122</v>
      </c>
      <c r="BM239" s="195" t="s">
        <v>279</v>
      </c>
    </row>
    <row r="240" spans="2:51" s="14" customFormat="1" ht="12">
      <c r="B240" s="209"/>
      <c r="C240" s="210"/>
      <c r="D240" s="199" t="s">
        <v>129</v>
      </c>
      <c r="E240" s="211" t="s">
        <v>1</v>
      </c>
      <c r="F240" s="212" t="s">
        <v>280</v>
      </c>
      <c r="G240" s="210"/>
      <c r="H240" s="211" t="s">
        <v>1</v>
      </c>
      <c r="I240" s="213"/>
      <c r="J240" s="210"/>
      <c r="K240" s="210"/>
      <c r="L240" s="214"/>
      <c r="M240" s="215"/>
      <c r="N240" s="216"/>
      <c r="O240" s="216"/>
      <c r="P240" s="216"/>
      <c r="Q240" s="216"/>
      <c r="R240" s="216"/>
      <c r="S240" s="216"/>
      <c r="T240" s="217"/>
      <c r="AT240" s="218" t="s">
        <v>129</v>
      </c>
      <c r="AU240" s="218" t="s">
        <v>74</v>
      </c>
      <c r="AV240" s="14" t="s">
        <v>72</v>
      </c>
      <c r="AW240" s="14" t="s">
        <v>24</v>
      </c>
      <c r="AX240" s="14" t="s">
        <v>65</v>
      </c>
      <c r="AY240" s="218" t="s">
        <v>115</v>
      </c>
    </row>
    <row r="241" spans="2:51" s="13" customFormat="1" ht="12">
      <c r="B241" s="197"/>
      <c r="C241" s="198"/>
      <c r="D241" s="199" t="s">
        <v>129</v>
      </c>
      <c r="E241" s="200" t="s">
        <v>1</v>
      </c>
      <c r="F241" s="201" t="s">
        <v>281</v>
      </c>
      <c r="G241" s="198"/>
      <c r="H241" s="202">
        <v>85.691</v>
      </c>
      <c r="I241" s="203"/>
      <c r="J241" s="198"/>
      <c r="K241" s="198"/>
      <c r="L241" s="204"/>
      <c r="M241" s="205"/>
      <c r="N241" s="206"/>
      <c r="O241" s="206"/>
      <c r="P241" s="206"/>
      <c r="Q241" s="206"/>
      <c r="R241" s="206"/>
      <c r="S241" s="206"/>
      <c r="T241" s="207"/>
      <c r="AT241" s="208" t="s">
        <v>129</v>
      </c>
      <c r="AU241" s="208" t="s">
        <v>74</v>
      </c>
      <c r="AV241" s="13" t="s">
        <v>74</v>
      </c>
      <c r="AW241" s="13" t="s">
        <v>24</v>
      </c>
      <c r="AX241" s="13" t="s">
        <v>65</v>
      </c>
      <c r="AY241" s="208" t="s">
        <v>115</v>
      </c>
    </row>
    <row r="242" spans="2:51" s="15" customFormat="1" ht="12">
      <c r="B242" s="219"/>
      <c r="C242" s="220"/>
      <c r="D242" s="199" t="s">
        <v>129</v>
      </c>
      <c r="E242" s="221" t="s">
        <v>1</v>
      </c>
      <c r="F242" s="222" t="s">
        <v>135</v>
      </c>
      <c r="G242" s="220"/>
      <c r="H242" s="223">
        <v>85.691</v>
      </c>
      <c r="I242" s="224"/>
      <c r="J242" s="220"/>
      <c r="K242" s="220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129</v>
      </c>
      <c r="AU242" s="229" t="s">
        <v>74</v>
      </c>
      <c r="AV242" s="15" t="s">
        <v>122</v>
      </c>
      <c r="AW242" s="15" t="s">
        <v>24</v>
      </c>
      <c r="AX242" s="15" t="s">
        <v>72</v>
      </c>
      <c r="AY242" s="229" t="s">
        <v>115</v>
      </c>
    </row>
    <row r="243" spans="1:65" s="2" customFormat="1" ht="16.5" customHeight="1">
      <c r="A243" s="33"/>
      <c r="B243" s="34"/>
      <c r="C243" s="184" t="s">
        <v>282</v>
      </c>
      <c r="D243" s="184" t="s">
        <v>117</v>
      </c>
      <c r="E243" s="185" t="s">
        <v>283</v>
      </c>
      <c r="F243" s="186" t="s">
        <v>284</v>
      </c>
      <c r="G243" s="187" t="s">
        <v>126</v>
      </c>
      <c r="H243" s="188">
        <v>685.55</v>
      </c>
      <c r="I243" s="189"/>
      <c r="J243" s="190">
        <f>ROUND(I243*H243,2)</f>
        <v>0</v>
      </c>
      <c r="K243" s="186" t="s">
        <v>127</v>
      </c>
      <c r="L243" s="38"/>
      <c r="M243" s="191" t="s">
        <v>1</v>
      </c>
      <c r="N243" s="192" t="s">
        <v>33</v>
      </c>
      <c r="O243" s="69"/>
      <c r="P243" s="193">
        <f>O243*H243</f>
        <v>0</v>
      </c>
      <c r="Q243" s="193">
        <v>0</v>
      </c>
      <c r="R243" s="193">
        <f>Q243*H243</f>
        <v>0</v>
      </c>
      <c r="S243" s="193">
        <v>0</v>
      </c>
      <c r="T243" s="194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95" t="s">
        <v>122</v>
      </c>
      <c r="AT243" s="195" t="s">
        <v>117</v>
      </c>
      <c r="AU243" s="195" t="s">
        <v>74</v>
      </c>
      <c r="AY243" s="18" t="s">
        <v>115</v>
      </c>
      <c r="BE243" s="196">
        <f>IF(N243="základní",J243,0)</f>
        <v>0</v>
      </c>
      <c r="BF243" s="196">
        <f>IF(N243="snížená",J243,0)</f>
        <v>0</v>
      </c>
      <c r="BG243" s="196">
        <f>IF(N243="zákl. přenesená",J243,0)</f>
        <v>0</v>
      </c>
      <c r="BH243" s="196">
        <f>IF(N243="sníž. přenesená",J243,0)</f>
        <v>0</v>
      </c>
      <c r="BI243" s="196">
        <f>IF(N243="nulová",J243,0)</f>
        <v>0</v>
      </c>
      <c r="BJ243" s="18" t="s">
        <v>72</v>
      </c>
      <c r="BK243" s="196">
        <f>ROUND(I243*H243,2)</f>
        <v>0</v>
      </c>
      <c r="BL243" s="18" t="s">
        <v>122</v>
      </c>
      <c r="BM243" s="195" t="s">
        <v>285</v>
      </c>
    </row>
    <row r="244" spans="2:51" s="14" customFormat="1" ht="12">
      <c r="B244" s="209"/>
      <c r="C244" s="210"/>
      <c r="D244" s="199" t="s">
        <v>129</v>
      </c>
      <c r="E244" s="211" t="s">
        <v>1</v>
      </c>
      <c r="F244" s="212" t="s">
        <v>286</v>
      </c>
      <c r="G244" s="210"/>
      <c r="H244" s="211" t="s">
        <v>1</v>
      </c>
      <c r="I244" s="213"/>
      <c r="J244" s="210"/>
      <c r="K244" s="210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129</v>
      </c>
      <c r="AU244" s="218" t="s">
        <v>74</v>
      </c>
      <c r="AV244" s="14" t="s">
        <v>72</v>
      </c>
      <c r="AW244" s="14" t="s">
        <v>24</v>
      </c>
      <c r="AX244" s="14" t="s">
        <v>65</v>
      </c>
      <c r="AY244" s="218" t="s">
        <v>115</v>
      </c>
    </row>
    <row r="245" spans="2:51" s="14" customFormat="1" ht="12">
      <c r="B245" s="209"/>
      <c r="C245" s="210"/>
      <c r="D245" s="199" t="s">
        <v>129</v>
      </c>
      <c r="E245" s="211" t="s">
        <v>1</v>
      </c>
      <c r="F245" s="212" t="s">
        <v>287</v>
      </c>
      <c r="G245" s="210"/>
      <c r="H245" s="211" t="s">
        <v>1</v>
      </c>
      <c r="I245" s="213"/>
      <c r="J245" s="210"/>
      <c r="K245" s="210"/>
      <c r="L245" s="214"/>
      <c r="M245" s="215"/>
      <c r="N245" s="216"/>
      <c r="O245" s="216"/>
      <c r="P245" s="216"/>
      <c r="Q245" s="216"/>
      <c r="R245" s="216"/>
      <c r="S245" s="216"/>
      <c r="T245" s="217"/>
      <c r="AT245" s="218" t="s">
        <v>129</v>
      </c>
      <c r="AU245" s="218" t="s">
        <v>74</v>
      </c>
      <c r="AV245" s="14" t="s">
        <v>72</v>
      </c>
      <c r="AW245" s="14" t="s">
        <v>24</v>
      </c>
      <c r="AX245" s="14" t="s">
        <v>65</v>
      </c>
      <c r="AY245" s="218" t="s">
        <v>115</v>
      </c>
    </row>
    <row r="246" spans="2:51" s="13" customFormat="1" ht="12">
      <c r="B246" s="197"/>
      <c r="C246" s="198"/>
      <c r="D246" s="199" t="s">
        <v>129</v>
      </c>
      <c r="E246" s="200" t="s">
        <v>1</v>
      </c>
      <c r="F246" s="201" t="s">
        <v>288</v>
      </c>
      <c r="G246" s="198"/>
      <c r="H246" s="202">
        <v>558.95</v>
      </c>
      <c r="I246" s="203"/>
      <c r="J246" s="198"/>
      <c r="K246" s="198"/>
      <c r="L246" s="204"/>
      <c r="M246" s="205"/>
      <c r="N246" s="206"/>
      <c r="O246" s="206"/>
      <c r="P246" s="206"/>
      <c r="Q246" s="206"/>
      <c r="R246" s="206"/>
      <c r="S246" s="206"/>
      <c r="T246" s="207"/>
      <c r="AT246" s="208" t="s">
        <v>129</v>
      </c>
      <c r="AU246" s="208" t="s">
        <v>74</v>
      </c>
      <c r="AV246" s="13" t="s">
        <v>74</v>
      </c>
      <c r="AW246" s="13" t="s">
        <v>24</v>
      </c>
      <c r="AX246" s="13" t="s">
        <v>65</v>
      </c>
      <c r="AY246" s="208" t="s">
        <v>115</v>
      </c>
    </row>
    <row r="247" spans="2:51" s="14" customFormat="1" ht="12">
      <c r="B247" s="209"/>
      <c r="C247" s="210"/>
      <c r="D247" s="199" t="s">
        <v>129</v>
      </c>
      <c r="E247" s="211" t="s">
        <v>1</v>
      </c>
      <c r="F247" s="212" t="s">
        <v>289</v>
      </c>
      <c r="G247" s="210"/>
      <c r="H247" s="211" t="s">
        <v>1</v>
      </c>
      <c r="I247" s="213"/>
      <c r="J247" s="210"/>
      <c r="K247" s="210"/>
      <c r="L247" s="214"/>
      <c r="M247" s="215"/>
      <c r="N247" s="216"/>
      <c r="O247" s="216"/>
      <c r="P247" s="216"/>
      <c r="Q247" s="216"/>
      <c r="R247" s="216"/>
      <c r="S247" s="216"/>
      <c r="T247" s="217"/>
      <c r="AT247" s="218" t="s">
        <v>129</v>
      </c>
      <c r="AU247" s="218" t="s">
        <v>74</v>
      </c>
      <c r="AV247" s="14" t="s">
        <v>72</v>
      </c>
      <c r="AW247" s="14" t="s">
        <v>24</v>
      </c>
      <c r="AX247" s="14" t="s">
        <v>65</v>
      </c>
      <c r="AY247" s="218" t="s">
        <v>115</v>
      </c>
    </row>
    <row r="248" spans="2:51" s="13" customFormat="1" ht="12">
      <c r="B248" s="197"/>
      <c r="C248" s="198"/>
      <c r="D248" s="199" t="s">
        <v>129</v>
      </c>
      <c r="E248" s="200" t="s">
        <v>1</v>
      </c>
      <c r="F248" s="201" t="s">
        <v>290</v>
      </c>
      <c r="G248" s="198"/>
      <c r="H248" s="202">
        <v>126.6</v>
      </c>
      <c r="I248" s="203"/>
      <c r="J248" s="198"/>
      <c r="K248" s="198"/>
      <c r="L248" s="204"/>
      <c r="M248" s="205"/>
      <c r="N248" s="206"/>
      <c r="O248" s="206"/>
      <c r="P248" s="206"/>
      <c r="Q248" s="206"/>
      <c r="R248" s="206"/>
      <c r="S248" s="206"/>
      <c r="T248" s="207"/>
      <c r="AT248" s="208" t="s">
        <v>129</v>
      </c>
      <c r="AU248" s="208" t="s">
        <v>74</v>
      </c>
      <c r="AV248" s="13" t="s">
        <v>74</v>
      </c>
      <c r="AW248" s="13" t="s">
        <v>24</v>
      </c>
      <c r="AX248" s="13" t="s">
        <v>65</v>
      </c>
      <c r="AY248" s="208" t="s">
        <v>115</v>
      </c>
    </row>
    <row r="249" spans="2:51" s="15" customFormat="1" ht="12">
      <c r="B249" s="219"/>
      <c r="C249" s="220"/>
      <c r="D249" s="199" t="s">
        <v>129</v>
      </c>
      <c r="E249" s="221" t="s">
        <v>1</v>
      </c>
      <c r="F249" s="222" t="s">
        <v>135</v>
      </c>
      <c r="G249" s="220"/>
      <c r="H249" s="223">
        <v>685.55</v>
      </c>
      <c r="I249" s="224"/>
      <c r="J249" s="220"/>
      <c r="K249" s="220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129</v>
      </c>
      <c r="AU249" s="229" t="s">
        <v>74</v>
      </c>
      <c r="AV249" s="15" t="s">
        <v>122</v>
      </c>
      <c r="AW249" s="15" t="s">
        <v>24</v>
      </c>
      <c r="AX249" s="15" t="s">
        <v>72</v>
      </c>
      <c r="AY249" s="229" t="s">
        <v>115</v>
      </c>
    </row>
    <row r="250" spans="1:65" s="2" customFormat="1" ht="16.5" customHeight="1">
      <c r="A250" s="33"/>
      <c r="B250" s="34"/>
      <c r="C250" s="184" t="s">
        <v>291</v>
      </c>
      <c r="D250" s="184" t="s">
        <v>117</v>
      </c>
      <c r="E250" s="185" t="s">
        <v>292</v>
      </c>
      <c r="F250" s="186" t="s">
        <v>293</v>
      </c>
      <c r="G250" s="187" t="s">
        <v>126</v>
      </c>
      <c r="H250" s="188">
        <v>85.691</v>
      </c>
      <c r="I250" s="189"/>
      <c r="J250" s="190">
        <f>ROUND(I250*H250,2)</f>
        <v>0</v>
      </c>
      <c r="K250" s="186" t="s">
        <v>121</v>
      </c>
      <c r="L250" s="38"/>
      <c r="M250" s="191" t="s">
        <v>1</v>
      </c>
      <c r="N250" s="192" t="s">
        <v>33</v>
      </c>
      <c r="O250" s="69"/>
      <c r="P250" s="193">
        <f>O250*H250</f>
        <v>0</v>
      </c>
      <c r="Q250" s="193">
        <v>0</v>
      </c>
      <c r="R250" s="193">
        <f>Q250*H250</f>
        <v>0</v>
      </c>
      <c r="S250" s="193">
        <v>0</v>
      </c>
      <c r="T250" s="194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95" t="s">
        <v>122</v>
      </c>
      <c r="AT250" s="195" t="s">
        <v>117</v>
      </c>
      <c r="AU250" s="195" t="s">
        <v>74</v>
      </c>
      <c r="AY250" s="18" t="s">
        <v>115</v>
      </c>
      <c r="BE250" s="196">
        <f>IF(N250="základní",J250,0)</f>
        <v>0</v>
      </c>
      <c r="BF250" s="196">
        <f>IF(N250="snížená",J250,0)</f>
        <v>0</v>
      </c>
      <c r="BG250" s="196">
        <f>IF(N250="zákl. přenesená",J250,0)</f>
        <v>0</v>
      </c>
      <c r="BH250" s="196">
        <f>IF(N250="sníž. přenesená",J250,0)</f>
        <v>0</v>
      </c>
      <c r="BI250" s="196">
        <f>IF(N250="nulová",J250,0)</f>
        <v>0</v>
      </c>
      <c r="BJ250" s="18" t="s">
        <v>72</v>
      </c>
      <c r="BK250" s="196">
        <f>ROUND(I250*H250,2)</f>
        <v>0</v>
      </c>
      <c r="BL250" s="18" t="s">
        <v>122</v>
      </c>
      <c r="BM250" s="195" t="s">
        <v>294</v>
      </c>
    </row>
    <row r="251" spans="2:51" s="14" customFormat="1" ht="12">
      <c r="B251" s="209"/>
      <c r="C251" s="210"/>
      <c r="D251" s="199" t="s">
        <v>129</v>
      </c>
      <c r="E251" s="211" t="s">
        <v>1</v>
      </c>
      <c r="F251" s="212" t="s">
        <v>295</v>
      </c>
      <c r="G251" s="210"/>
      <c r="H251" s="211" t="s">
        <v>1</v>
      </c>
      <c r="I251" s="213"/>
      <c r="J251" s="210"/>
      <c r="K251" s="210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129</v>
      </c>
      <c r="AU251" s="218" t="s">
        <v>74</v>
      </c>
      <c r="AV251" s="14" t="s">
        <v>72</v>
      </c>
      <c r="AW251" s="14" t="s">
        <v>24</v>
      </c>
      <c r="AX251" s="14" t="s">
        <v>65</v>
      </c>
      <c r="AY251" s="218" t="s">
        <v>115</v>
      </c>
    </row>
    <row r="252" spans="2:51" s="14" customFormat="1" ht="12">
      <c r="B252" s="209"/>
      <c r="C252" s="210"/>
      <c r="D252" s="199" t="s">
        <v>129</v>
      </c>
      <c r="E252" s="211" t="s">
        <v>1</v>
      </c>
      <c r="F252" s="212" t="s">
        <v>280</v>
      </c>
      <c r="G252" s="210"/>
      <c r="H252" s="211" t="s">
        <v>1</v>
      </c>
      <c r="I252" s="213"/>
      <c r="J252" s="210"/>
      <c r="K252" s="210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129</v>
      </c>
      <c r="AU252" s="218" t="s">
        <v>74</v>
      </c>
      <c r="AV252" s="14" t="s">
        <v>72</v>
      </c>
      <c r="AW252" s="14" t="s">
        <v>24</v>
      </c>
      <c r="AX252" s="14" t="s">
        <v>65</v>
      </c>
      <c r="AY252" s="218" t="s">
        <v>115</v>
      </c>
    </row>
    <row r="253" spans="2:51" s="13" customFormat="1" ht="12">
      <c r="B253" s="197"/>
      <c r="C253" s="198"/>
      <c r="D253" s="199" t="s">
        <v>129</v>
      </c>
      <c r="E253" s="200" t="s">
        <v>1</v>
      </c>
      <c r="F253" s="201" t="s">
        <v>281</v>
      </c>
      <c r="G253" s="198"/>
      <c r="H253" s="202">
        <v>85.691</v>
      </c>
      <c r="I253" s="203"/>
      <c r="J253" s="198"/>
      <c r="K253" s="198"/>
      <c r="L253" s="204"/>
      <c r="M253" s="205"/>
      <c r="N253" s="206"/>
      <c r="O253" s="206"/>
      <c r="P253" s="206"/>
      <c r="Q253" s="206"/>
      <c r="R253" s="206"/>
      <c r="S253" s="206"/>
      <c r="T253" s="207"/>
      <c r="AT253" s="208" t="s">
        <v>129</v>
      </c>
      <c r="AU253" s="208" t="s">
        <v>74</v>
      </c>
      <c r="AV253" s="13" t="s">
        <v>74</v>
      </c>
      <c r="AW253" s="13" t="s">
        <v>24</v>
      </c>
      <c r="AX253" s="13" t="s">
        <v>65</v>
      </c>
      <c r="AY253" s="208" t="s">
        <v>115</v>
      </c>
    </row>
    <row r="254" spans="2:51" s="15" customFormat="1" ht="12">
      <c r="B254" s="219"/>
      <c r="C254" s="220"/>
      <c r="D254" s="199" t="s">
        <v>129</v>
      </c>
      <c r="E254" s="221" t="s">
        <v>1</v>
      </c>
      <c r="F254" s="222" t="s">
        <v>135</v>
      </c>
      <c r="G254" s="220"/>
      <c r="H254" s="223">
        <v>85.691</v>
      </c>
      <c r="I254" s="224"/>
      <c r="J254" s="220"/>
      <c r="K254" s="220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129</v>
      </c>
      <c r="AU254" s="229" t="s">
        <v>74</v>
      </c>
      <c r="AV254" s="15" t="s">
        <v>122</v>
      </c>
      <c r="AW254" s="15" t="s">
        <v>24</v>
      </c>
      <c r="AX254" s="15" t="s">
        <v>72</v>
      </c>
      <c r="AY254" s="229" t="s">
        <v>115</v>
      </c>
    </row>
    <row r="255" spans="1:65" s="2" customFormat="1" ht="16.5" customHeight="1">
      <c r="A255" s="33"/>
      <c r="B255" s="34"/>
      <c r="C255" s="230" t="s">
        <v>296</v>
      </c>
      <c r="D255" s="230" t="s">
        <v>174</v>
      </c>
      <c r="E255" s="231" t="s">
        <v>297</v>
      </c>
      <c r="F255" s="232" t="s">
        <v>298</v>
      </c>
      <c r="G255" s="233" t="s">
        <v>161</v>
      </c>
      <c r="H255" s="234">
        <v>18.852</v>
      </c>
      <c r="I255" s="235"/>
      <c r="J255" s="236">
        <f>ROUND(I255*H255,2)</f>
        <v>0</v>
      </c>
      <c r="K255" s="232" t="s">
        <v>121</v>
      </c>
      <c r="L255" s="237"/>
      <c r="M255" s="238" t="s">
        <v>1</v>
      </c>
      <c r="N255" s="239" t="s">
        <v>33</v>
      </c>
      <c r="O255" s="69"/>
      <c r="P255" s="193">
        <f>O255*H255</f>
        <v>0</v>
      </c>
      <c r="Q255" s="193">
        <v>1</v>
      </c>
      <c r="R255" s="193">
        <f>Q255*H255</f>
        <v>18.852</v>
      </c>
      <c r="S255" s="193">
        <v>0</v>
      </c>
      <c r="T255" s="194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95" t="s">
        <v>164</v>
      </c>
      <c r="AT255" s="195" t="s">
        <v>174</v>
      </c>
      <c r="AU255" s="195" t="s">
        <v>74</v>
      </c>
      <c r="AY255" s="18" t="s">
        <v>115</v>
      </c>
      <c r="BE255" s="196">
        <f>IF(N255="základní",J255,0)</f>
        <v>0</v>
      </c>
      <c r="BF255" s="196">
        <f>IF(N255="snížená",J255,0)</f>
        <v>0</v>
      </c>
      <c r="BG255" s="196">
        <f>IF(N255="zákl. přenesená",J255,0)</f>
        <v>0</v>
      </c>
      <c r="BH255" s="196">
        <f>IF(N255="sníž. přenesená",J255,0)</f>
        <v>0</v>
      </c>
      <c r="BI255" s="196">
        <f>IF(N255="nulová",J255,0)</f>
        <v>0</v>
      </c>
      <c r="BJ255" s="18" t="s">
        <v>72</v>
      </c>
      <c r="BK255" s="196">
        <f>ROUND(I255*H255,2)</f>
        <v>0</v>
      </c>
      <c r="BL255" s="18" t="s">
        <v>122</v>
      </c>
      <c r="BM255" s="195" t="s">
        <v>299</v>
      </c>
    </row>
    <row r="256" spans="2:51" s="13" customFormat="1" ht="12">
      <c r="B256" s="197"/>
      <c r="C256" s="198"/>
      <c r="D256" s="199" t="s">
        <v>129</v>
      </c>
      <c r="E256" s="200" t="s">
        <v>1</v>
      </c>
      <c r="F256" s="201" t="s">
        <v>300</v>
      </c>
      <c r="G256" s="198"/>
      <c r="H256" s="202">
        <v>18.852</v>
      </c>
      <c r="I256" s="203"/>
      <c r="J256" s="198"/>
      <c r="K256" s="198"/>
      <c r="L256" s="204"/>
      <c r="M256" s="205"/>
      <c r="N256" s="206"/>
      <c r="O256" s="206"/>
      <c r="P256" s="206"/>
      <c r="Q256" s="206"/>
      <c r="R256" s="206"/>
      <c r="S256" s="206"/>
      <c r="T256" s="207"/>
      <c r="AT256" s="208" t="s">
        <v>129</v>
      </c>
      <c r="AU256" s="208" t="s">
        <v>74</v>
      </c>
      <c r="AV256" s="13" t="s">
        <v>74</v>
      </c>
      <c r="AW256" s="13" t="s">
        <v>24</v>
      </c>
      <c r="AX256" s="13" t="s">
        <v>72</v>
      </c>
      <c r="AY256" s="208" t="s">
        <v>115</v>
      </c>
    </row>
    <row r="257" spans="1:65" s="2" customFormat="1" ht="16.5" customHeight="1">
      <c r="A257" s="33"/>
      <c r="B257" s="34"/>
      <c r="C257" s="184" t="s">
        <v>301</v>
      </c>
      <c r="D257" s="184" t="s">
        <v>117</v>
      </c>
      <c r="E257" s="185" t="s">
        <v>302</v>
      </c>
      <c r="F257" s="186" t="s">
        <v>303</v>
      </c>
      <c r="G257" s="187" t="s">
        <v>126</v>
      </c>
      <c r="H257" s="188">
        <v>685.55</v>
      </c>
      <c r="I257" s="189"/>
      <c r="J257" s="190">
        <f>ROUND(I257*H257,2)</f>
        <v>0</v>
      </c>
      <c r="K257" s="186" t="s">
        <v>121</v>
      </c>
      <c r="L257" s="38"/>
      <c r="M257" s="191" t="s">
        <v>1</v>
      </c>
      <c r="N257" s="192" t="s">
        <v>33</v>
      </c>
      <c r="O257" s="69"/>
      <c r="P257" s="193">
        <f>O257*H257</f>
        <v>0</v>
      </c>
      <c r="Q257" s="193">
        <v>0</v>
      </c>
      <c r="R257" s="193">
        <f>Q257*H257</f>
        <v>0</v>
      </c>
      <c r="S257" s="193">
        <v>0</v>
      </c>
      <c r="T257" s="194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95" t="s">
        <v>122</v>
      </c>
      <c r="AT257" s="195" t="s">
        <v>117</v>
      </c>
      <c r="AU257" s="195" t="s">
        <v>74</v>
      </c>
      <c r="AY257" s="18" t="s">
        <v>115</v>
      </c>
      <c r="BE257" s="196">
        <f>IF(N257="základní",J257,0)</f>
        <v>0</v>
      </c>
      <c r="BF257" s="196">
        <f>IF(N257="snížená",J257,0)</f>
        <v>0</v>
      </c>
      <c r="BG257" s="196">
        <f>IF(N257="zákl. přenesená",J257,0)</f>
        <v>0</v>
      </c>
      <c r="BH257" s="196">
        <f>IF(N257="sníž. přenesená",J257,0)</f>
        <v>0</v>
      </c>
      <c r="BI257" s="196">
        <f>IF(N257="nulová",J257,0)</f>
        <v>0</v>
      </c>
      <c r="BJ257" s="18" t="s">
        <v>72</v>
      </c>
      <c r="BK257" s="196">
        <f>ROUND(I257*H257,2)</f>
        <v>0</v>
      </c>
      <c r="BL257" s="18" t="s">
        <v>122</v>
      </c>
      <c r="BM257" s="195" t="s">
        <v>304</v>
      </c>
    </row>
    <row r="258" spans="2:51" s="14" customFormat="1" ht="12">
      <c r="B258" s="209"/>
      <c r="C258" s="210"/>
      <c r="D258" s="199" t="s">
        <v>129</v>
      </c>
      <c r="E258" s="211" t="s">
        <v>1</v>
      </c>
      <c r="F258" s="212" t="s">
        <v>305</v>
      </c>
      <c r="G258" s="210"/>
      <c r="H258" s="211" t="s">
        <v>1</v>
      </c>
      <c r="I258" s="213"/>
      <c r="J258" s="210"/>
      <c r="K258" s="210"/>
      <c r="L258" s="214"/>
      <c r="M258" s="215"/>
      <c r="N258" s="216"/>
      <c r="O258" s="216"/>
      <c r="P258" s="216"/>
      <c r="Q258" s="216"/>
      <c r="R258" s="216"/>
      <c r="S258" s="216"/>
      <c r="T258" s="217"/>
      <c r="AT258" s="218" t="s">
        <v>129</v>
      </c>
      <c r="AU258" s="218" t="s">
        <v>74</v>
      </c>
      <c r="AV258" s="14" t="s">
        <v>72</v>
      </c>
      <c r="AW258" s="14" t="s">
        <v>24</v>
      </c>
      <c r="AX258" s="14" t="s">
        <v>65</v>
      </c>
      <c r="AY258" s="218" t="s">
        <v>115</v>
      </c>
    </row>
    <row r="259" spans="2:51" s="14" customFormat="1" ht="12">
      <c r="B259" s="209"/>
      <c r="C259" s="210"/>
      <c r="D259" s="199" t="s">
        <v>129</v>
      </c>
      <c r="E259" s="211" t="s">
        <v>1</v>
      </c>
      <c r="F259" s="212" t="s">
        <v>287</v>
      </c>
      <c r="G259" s="210"/>
      <c r="H259" s="211" t="s">
        <v>1</v>
      </c>
      <c r="I259" s="213"/>
      <c r="J259" s="210"/>
      <c r="K259" s="210"/>
      <c r="L259" s="214"/>
      <c r="M259" s="215"/>
      <c r="N259" s="216"/>
      <c r="O259" s="216"/>
      <c r="P259" s="216"/>
      <c r="Q259" s="216"/>
      <c r="R259" s="216"/>
      <c r="S259" s="216"/>
      <c r="T259" s="217"/>
      <c r="AT259" s="218" t="s">
        <v>129</v>
      </c>
      <c r="AU259" s="218" t="s">
        <v>74</v>
      </c>
      <c r="AV259" s="14" t="s">
        <v>72</v>
      </c>
      <c r="AW259" s="14" t="s">
        <v>24</v>
      </c>
      <c r="AX259" s="14" t="s">
        <v>65</v>
      </c>
      <c r="AY259" s="218" t="s">
        <v>115</v>
      </c>
    </row>
    <row r="260" spans="2:51" s="13" customFormat="1" ht="12">
      <c r="B260" s="197"/>
      <c r="C260" s="198"/>
      <c r="D260" s="199" t="s">
        <v>129</v>
      </c>
      <c r="E260" s="200" t="s">
        <v>1</v>
      </c>
      <c r="F260" s="201" t="s">
        <v>288</v>
      </c>
      <c r="G260" s="198"/>
      <c r="H260" s="202">
        <v>558.95</v>
      </c>
      <c r="I260" s="203"/>
      <c r="J260" s="198"/>
      <c r="K260" s="198"/>
      <c r="L260" s="204"/>
      <c r="M260" s="205"/>
      <c r="N260" s="206"/>
      <c r="O260" s="206"/>
      <c r="P260" s="206"/>
      <c r="Q260" s="206"/>
      <c r="R260" s="206"/>
      <c r="S260" s="206"/>
      <c r="T260" s="207"/>
      <c r="AT260" s="208" t="s">
        <v>129</v>
      </c>
      <c r="AU260" s="208" t="s">
        <v>74</v>
      </c>
      <c r="AV260" s="13" t="s">
        <v>74</v>
      </c>
      <c r="AW260" s="13" t="s">
        <v>24</v>
      </c>
      <c r="AX260" s="13" t="s">
        <v>65</v>
      </c>
      <c r="AY260" s="208" t="s">
        <v>115</v>
      </c>
    </row>
    <row r="261" spans="2:51" s="14" customFormat="1" ht="12">
      <c r="B261" s="209"/>
      <c r="C261" s="210"/>
      <c r="D261" s="199" t="s">
        <v>129</v>
      </c>
      <c r="E261" s="211" t="s">
        <v>1</v>
      </c>
      <c r="F261" s="212" t="s">
        <v>289</v>
      </c>
      <c r="G261" s="210"/>
      <c r="H261" s="211" t="s">
        <v>1</v>
      </c>
      <c r="I261" s="213"/>
      <c r="J261" s="210"/>
      <c r="K261" s="210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129</v>
      </c>
      <c r="AU261" s="218" t="s">
        <v>74</v>
      </c>
      <c r="AV261" s="14" t="s">
        <v>72</v>
      </c>
      <c r="AW261" s="14" t="s">
        <v>24</v>
      </c>
      <c r="AX261" s="14" t="s">
        <v>65</v>
      </c>
      <c r="AY261" s="218" t="s">
        <v>115</v>
      </c>
    </row>
    <row r="262" spans="2:51" s="13" customFormat="1" ht="12">
      <c r="B262" s="197"/>
      <c r="C262" s="198"/>
      <c r="D262" s="199" t="s">
        <v>129</v>
      </c>
      <c r="E262" s="200" t="s">
        <v>1</v>
      </c>
      <c r="F262" s="201" t="s">
        <v>290</v>
      </c>
      <c r="G262" s="198"/>
      <c r="H262" s="202">
        <v>126.6</v>
      </c>
      <c r="I262" s="203"/>
      <c r="J262" s="198"/>
      <c r="K262" s="198"/>
      <c r="L262" s="204"/>
      <c r="M262" s="205"/>
      <c r="N262" s="206"/>
      <c r="O262" s="206"/>
      <c r="P262" s="206"/>
      <c r="Q262" s="206"/>
      <c r="R262" s="206"/>
      <c r="S262" s="206"/>
      <c r="T262" s="207"/>
      <c r="AT262" s="208" t="s">
        <v>129</v>
      </c>
      <c r="AU262" s="208" t="s">
        <v>74</v>
      </c>
      <c r="AV262" s="13" t="s">
        <v>74</v>
      </c>
      <c r="AW262" s="13" t="s">
        <v>24</v>
      </c>
      <c r="AX262" s="13" t="s">
        <v>65</v>
      </c>
      <c r="AY262" s="208" t="s">
        <v>115</v>
      </c>
    </row>
    <row r="263" spans="2:51" s="15" customFormat="1" ht="12">
      <c r="B263" s="219"/>
      <c r="C263" s="220"/>
      <c r="D263" s="199" t="s">
        <v>129</v>
      </c>
      <c r="E263" s="221" t="s">
        <v>1</v>
      </c>
      <c r="F263" s="222" t="s">
        <v>135</v>
      </c>
      <c r="G263" s="220"/>
      <c r="H263" s="223">
        <v>685.55</v>
      </c>
      <c r="I263" s="224"/>
      <c r="J263" s="220"/>
      <c r="K263" s="220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129</v>
      </c>
      <c r="AU263" s="229" t="s">
        <v>74</v>
      </c>
      <c r="AV263" s="15" t="s">
        <v>122</v>
      </c>
      <c r="AW263" s="15" t="s">
        <v>24</v>
      </c>
      <c r="AX263" s="15" t="s">
        <v>72</v>
      </c>
      <c r="AY263" s="229" t="s">
        <v>115</v>
      </c>
    </row>
    <row r="264" spans="1:65" s="2" customFormat="1" ht="16.5" customHeight="1">
      <c r="A264" s="33"/>
      <c r="B264" s="34"/>
      <c r="C264" s="184" t="s">
        <v>306</v>
      </c>
      <c r="D264" s="184" t="s">
        <v>117</v>
      </c>
      <c r="E264" s="185" t="s">
        <v>307</v>
      </c>
      <c r="F264" s="186" t="s">
        <v>308</v>
      </c>
      <c r="G264" s="187" t="s">
        <v>126</v>
      </c>
      <c r="H264" s="188">
        <v>685.55</v>
      </c>
      <c r="I264" s="189"/>
      <c r="J264" s="190">
        <f>ROUND(I264*H264,2)</f>
        <v>0</v>
      </c>
      <c r="K264" s="186" t="s">
        <v>127</v>
      </c>
      <c r="L264" s="38"/>
      <c r="M264" s="191" t="s">
        <v>1</v>
      </c>
      <c r="N264" s="192" t="s">
        <v>33</v>
      </c>
      <c r="O264" s="69"/>
      <c r="P264" s="193">
        <f>O264*H264</f>
        <v>0</v>
      </c>
      <c r="Q264" s="193">
        <v>0</v>
      </c>
      <c r="R264" s="193">
        <f>Q264*H264</f>
        <v>0</v>
      </c>
      <c r="S264" s="193">
        <v>0</v>
      </c>
      <c r="T264" s="194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95" t="s">
        <v>122</v>
      </c>
      <c r="AT264" s="195" t="s">
        <v>117</v>
      </c>
      <c r="AU264" s="195" t="s">
        <v>74</v>
      </c>
      <c r="AY264" s="18" t="s">
        <v>115</v>
      </c>
      <c r="BE264" s="196">
        <f>IF(N264="základní",J264,0)</f>
        <v>0</v>
      </c>
      <c r="BF264" s="196">
        <f>IF(N264="snížená",J264,0)</f>
        <v>0</v>
      </c>
      <c r="BG264" s="196">
        <f>IF(N264="zákl. přenesená",J264,0)</f>
        <v>0</v>
      </c>
      <c r="BH264" s="196">
        <f>IF(N264="sníž. přenesená",J264,0)</f>
        <v>0</v>
      </c>
      <c r="BI264" s="196">
        <f>IF(N264="nulová",J264,0)</f>
        <v>0</v>
      </c>
      <c r="BJ264" s="18" t="s">
        <v>72</v>
      </c>
      <c r="BK264" s="196">
        <f>ROUND(I264*H264,2)</f>
        <v>0</v>
      </c>
      <c r="BL264" s="18" t="s">
        <v>122</v>
      </c>
      <c r="BM264" s="195" t="s">
        <v>309</v>
      </c>
    </row>
    <row r="265" spans="2:51" s="14" customFormat="1" ht="12">
      <c r="B265" s="209"/>
      <c r="C265" s="210"/>
      <c r="D265" s="199" t="s">
        <v>129</v>
      </c>
      <c r="E265" s="211" t="s">
        <v>1</v>
      </c>
      <c r="F265" s="212" t="s">
        <v>310</v>
      </c>
      <c r="G265" s="210"/>
      <c r="H265" s="211" t="s">
        <v>1</v>
      </c>
      <c r="I265" s="213"/>
      <c r="J265" s="210"/>
      <c r="K265" s="210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129</v>
      </c>
      <c r="AU265" s="218" t="s">
        <v>74</v>
      </c>
      <c r="AV265" s="14" t="s">
        <v>72</v>
      </c>
      <c r="AW265" s="14" t="s">
        <v>24</v>
      </c>
      <c r="AX265" s="14" t="s">
        <v>65</v>
      </c>
      <c r="AY265" s="218" t="s">
        <v>115</v>
      </c>
    </row>
    <row r="266" spans="2:51" s="14" customFormat="1" ht="12">
      <c r="B266" s="209"/>
      <c r="C266" s="210"/>
      <c r="D266" s="199" t="s">
        <v>129</v>
      </c>
      <c r="E266" s="211" t="s">
        <v>1</v>
      </c>
      <c r="F266" s="212" t="s">
        <v>287</v>
      </c>
      <c r="G266" s="210"/>
      <c r="H266" s="211" t="s">
        <v>1</v>
      </c>
      <c r="I266" s="213"/>
      <c r="J266" s="210"/>
      <c r="K266" s="210"/>
      <c r="L266" s="214"/>
      <c r="M266" s="215"/>
      <c r="N266" s="216"/>
      <c r="O266" s="216"/>
      <c r="P266" s="216"/>
      <c r="Q266" s="216"/>
      <c r="R266" s="216"/>
      <c r="S266" s="216"/>
      <c r="T266" s="217"/>
      <c r="AT266" s="218" t="s">
        <v>129</v>
      </c>
      <c r="AU266" s="218" t="s">
        <v>74</v>
      </c>
      <c r="AV266" s="14" t="s">
        <v>72</v>
      </c>
      <c r="AW266" s="14" t="s">
        <v>24</v>
      </c>
      <c r="AX266" s="14" t="s">
        <v>65</v>
      </c>
      <c r="AY266" s="218" t="s">
        <v>115</v>
      </c>
    </row>
    <row r="267" spans="2:51" s="13" customFormat="1" ht="12">
      <c r="B267" s="197"/>
      <c r="C267" s="198"/>
      <c r="D267" s="199" t="s">
        <v>129</v>
      </c>
      <c r="E267" s="200" t="s">
        <v>1</v>
      </c>
      <c r="F267" s="201" t="s">
        <v>288</v>
      </c>
      <c r="G267" s="198"/>
      <c r="H267" s="202">
        <v>558.95</v>
      </c>
      <c r="I267" s="203"/>
      <c r="J267" s="198"/>
      <c r="K267" s="198"/>
      <c r="L267" s="204"/>
      <c r="M267" s="205"/>
      <c r="N267" s="206"/>
      <c r="O267" s="206"/>
      <c r="P267" s="206"/>
      <c r="Q267" s="206"/>
      <c r="R267" s="206"/>
      <c r="S267" s="206"/>
      <c r="T267" s="207"/>
      <c r="AT267" s="208" t="s">
        <v>129</v>
      </c>
      <c r="AU267" s="208" t="s">
        <v>74</v>
      </c>
      <c r="AV267" s="13" t="s">
        <v>74</v>
      </c>
      <c r="AW267" s="13" t="s">
        <v>24</v>
      </c>
      <c r="AX267" s="13" t="s">
        <v>65</v>
      </c>
      <c r="AY267" s="208" t="s">
        <v>115</v>
      </c>
    </row>
    <row r="268" spans="2:51" s="14" customFormat="1" ht="12">
      <c r="B268" s="209"/>
      <c r="C268" s="210"/>
      <c r="D268" s="199" t="s">
        <v>129</v>
      </c>
      <c r="E268" s="211" t="s">
        <v>1</v>
      </c>
      <c r="F268" s="212" t="s">
        <v>289</v>
      </c>
      <c r="G268" s="210"/>
      <c r="H268" s="211" t="s">
        <v>1</v>
      </c>
      <c r="I268" s="213"/>
      <c r="J268" s="210"/>
      <c r="K268" s="210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129</v>
      </c>
      <c r="AU268" s="218" t="s">
        <v>74</v>
      </c>
      <c r="AV268" s="14" t="s">
        <v>72</v>
      </c>
      <c r="AW268" s="14" t="s">
        <v>24</v>
      </c>
      <c r="AX268" s="14" t="s">
        <v>65</v>
      </c>
      <c r="AY268" s="218" t="s">
        <v>115</v>
      </c>
    </row>
    <row r="269" spans="2:51" s="13" customFormat="1" ht="12">
      <c r="B269" s="197"/>
      <c r="C269" s="198"/>
      <c r="D269" s="199" t="s">
        <v>129</v>
      </c>
      <c r="E269" s="200" t="s">
        <v>1</v>
      </c>
      <c r="F269" s="201" t="s">
        <v>290</v>
      </c>
      <c r="G269" s="198"/>
      <c r="H269" s="202">
        <v>126.6</v>
      </c>
      <c r="I269" s="203"/>
      <c r="J269" s="198"/>
      <c r="K269" s="198"/>
      <c r="L269" s="204"/>
      <c r="M269" s="205"/>
      <c r="N269" s="206"/>
      <c r="O269" s="206"/>
      <c r="P269" s="206"/>
      <c r="Q269" s="206"/>
      <c r="R269" s="206"/>
      <c r="S269" s="206"/>
      <c r="T269" s="207"/>
      <c r="AT269" s="208" t="s">
        <v>129</v>
      </c>
      <c r="AU269" s="208" t="s">
        <v>74</v>
      </c>
      <c r="AV269" s="13" t="s">
        <v>74</v>
      </c>
      <c r="AW269" s="13" t="s">
        <v>24</v>
      </c>
      <c r="AX269" s="13" t="s">
        <v>65</v>
      </c>
      <c r="AY269" s="208" t="s">
        <v>115</v>
      </c>
    </row>
    <row r="270" spans="2:51" s="15" customFormat="1" ht="12">
      <c r="B270" s="219"/>
      <c r="C270" s="220"/>
      <c r="D270" s="199" t="s">
        <v>129</v>
      </c>
      <c r="E270" s="221" t="s">
        <v>1</v>
      </c>
      <c r="F270" s="222" t="s">
        <v>135</v>
      </c>
      <c r="G270" s="220"/>
      <c r="H270" s="223">
        <v>685.55</v>
      </c>
      <c r="I270" s="224"/>
      <c r="J270" s="220"/>
      <c r="K270" s="220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129</v>
      </c>
      <c r="AU270" s="229" t="s">
        <v>74</v>
      </c>
      <c r="AV270" s="15" t="s">
        <v>122</v>
      </c>
      <c r="AW270" s="15" t="s">
        <v>24</v>
      </c>
      <c r="AX270" s="15" t="s">
        <v>72</v>
      </c>
      <c r="AY270" s="229" t="s">
        <v>115</v>
      </c>
    </row>
    <row r="271" spans="1:65" s="2" customFormat="1" ht="16.5" customHeight="1">
      <c r="A271" s="33"/>
      <c r="B271" s="34"/>
      <c r="C271" s="184" t="s">
        <v>311</v>
      </c>
      <c r="D271" s="184" t="s">
        <v>117</v>
      </c>
      <c r="E271" s="185" t="s">
        <v>312</v>
      </c>
      <c r="F271" s="186" t="s">
        <v>313</v>
      </c>
      <c r="G271" s="187" t="s">
        <v>126</v>
      </c>
      <c r="H271" s="188">
        <v>685.55</v>
      </c>
      <c r="I271" s="189"/>
      <c r="J271" s="190">
        <f>ROUND(I271*H271,2)</f>
        <v>0</v>
      </c>
      <c r="K271" s="186" t="s">
        <v>127</v>
      </c>
      <c r="L271" s="38"/>
      <c r="M271" s="191" t="s">
        <v>1</v>
      </c>
      <c r="N271" s="192" t="s">
        <v>33</v>
      </c>
      <c r="O271" s="69"/>
      <c r="P271" s="193">
        <f>O271*H271</f>
        <v>0</v>
      </c>
      <c r="Q271" s="193">
        <v>0</v>
      </c>
      <c r="R271" s="193">
        <f>Q271*H271</f>
        <v>0</v>
      </c>
      <c r="S271" s="193">
        <v>0</v>
      </c>
      <c r="T271" s="194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95" t="s">
        <v>122</v>
      </c>
      <c r="AT271" s="195" t="s">
        <v>117</v>
      </c>
      <c r="AU271" s="195" t="s">
        <v>74</v>
      </c>
      <c r="AY271" s="18" t="s">
        <v>115</v>
      </c>
      <c r="BE271" s="196">
        <f>IF(N271="základní",J271,0)</f>
        <v>0</v>
      </c>
      <c r="BF271" s="196">
        <f>IF(N271="snížená",J271,0)</f>
        <v>0</v>
      </c>
      <c r="BG271" s="196">
        <f>IF(N271="zákl. přenesená",J271,0)</f>
        <v>0</v>
      </c>
      <c r="BH271" s="196">
        <f>IF(N271="sníž. přenesená",J271,0)</f>
        <v>0</v>
      </c>
      <c r="BI271" s="196">
        <f>IF(N271="nulová",J271,0)</f>
        <v>0</v>
      </c>
      <c r="BJ271" s="18" t="s">
        <v>72</v>
      </c>
      <c r="BK271" s="196">
        <f>ROUND(I271*H271,2)</f>
        <v>0</v>
      </c>
      <c r="BL271" s="18" t="s">
        <v>122</v>
      </c>
      <c r="BM271" s="195" t="s">
        <v>314</v>
      </c>
    </row>
    <row r="272" spans="2:51" s="14" customFormat="1" ht="12">
      <c r="B272" s="209"/>
      <c r="C272" s="210"/>
      <c r="D272" s="199" t="s">
        <v>129</v>
      </c>
      <c r="E272" s="211" t="s">
        <v>1</v>
      </c>
      <c r="F272" s="212" t="s">
        <v>315</v>
      </c>
      <c r="G272" s="210"/>
      <c r="H272" s="211" t="s">
        <v>1</v>
      </c>
      <c r="I272" s="213"/>
      <c r="J272" s="210"/>
      <c r="K272" s="210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129</v>
      </c>
      <c r="AU272" s="218" t="s">
        <v>74</v>
      </c>
      <c r="AV272" s="14" t="s">
        <v>72</v>
      </c>
      <c r="AW272" s="14" t="s">
        <v>24</v>
      </c>
      <c r="AX272" s="14" t="s">
        <v>65</v>
      </c>
      <c r="AY272" s="218" t="s">
        <v>115</v>
      </c>
    </row>
    <row r="273" spans="2:51" s="14" customFormat="1" ht="12">
      <c r="B273" s="209"/>
      <c r="C273" s="210"/>
      <c r="D273" s="199" t="s">
        <v>129</v>
      </c>
      <c r="E273" s="211" t="s">
        <v>1</v>
      </c>
      <c r="F273" s="212" t="s">
        <v>287</v>
      </c>
      <c r="G273" s="210"/>
      <c r="H273" s="211" t="s">
        <v>1</v>
      </c>
      <c r="I273" s="213"/>
      <c r="J273" s="210"/>
      <c r="K273" s="210"/>
      <c r="L273" s="214"/>
      <c r="M273" s="215"/>
      <c r="N273" s="216"/>
      <c r="O273" s="216"/>
      <c r="P273" s="216"/>
      <c r="Q273" s="216"/>
      <c r="R273" s="216"/>
      <c r="S273" s="216"/>
      <c r="T273" s="217"/>
      <c r="AT273" s="218" t="s">
        <v>129</v>
      </c>
      <c r="AU273" s="218" t="s">
        <v>74</v>
      </c>
      <c r="AV273" s="14" t="s">
        <v>72</v>
      </c>
      <c r="AW273" s="14" t="s">
        <v>24</v>
      </c>
      <c r="AX273" s="14" t="s">
        <v>65</v>
      </c>
      <c r="AY273" s="218" t="s">
        <v>115</v>
      </c>
    </row>
    <row r="274" spans="2:51" s="13" customFormat="1" ht="12">
      <c r="B274" s="197"/>
      <c r="C274" s="198"/>
      <c r="D274" s="199" t="s">
        <v>129</v>
      </c>
      <c r="E274" s="200" t="s">
        <v>1</v>
      </c>
      <c r="F274" s="201" t="s">
        <v>288</v>
      </c>
      <c r="G274" s="198"/>
      <c r="H274" s="202">
        <v>558.95</v>
      </c>
      <c r="I274" s="203"/>
      <c r="J274" s="198"/>
      <c r="K274" s="198"/>
      <c r="L274" s="204"/>
      <c r="M274" s="205"/>
      <c r="N274" s="206"/>
      <c r="O274" s="206"/>
      <c r="P274" s="206"/>
      <c r="Q274" s="206"/>
      <c r="R274" s="206"/>
      <c r="S274" s="206"/>
      <c r="T274" s="207"/>
      <c r="AT274" s="208" t="s">
        <v>129</v>
      </c>
      <c r="AU274" s="208" t="s">
        <v>74</v>
      </c>
      <c r="AV274" s="13" t="s">
        <v>74</v>
      </c>
      <c r="AW274" s="13" t="s">
        <v>24</v>
      </c>
      <c r="AX274" s="13" t="s">
        <v>65</v>
      </c>
      <c r="AY274" s="208" t="s">
        <v>115</v>
      </c>
    </row>
    <row r="275" spans="2:51" s="14" customFormat="1" ht="12">
      <c r="B275" s="209"/>
      <c r="C275" s="210"/>
      <c r="D275" s="199" t="s">
        <v>129</v>
      </c>
      <c r="E275" s="211" t="s">
        <v>1</v>
      </c>
      <c r="F275" s="212" t="s">
        <v>289</v>
      </c>
      <c r="G275" s="210"/>
      <c r="H275" s="211" t="s">
        <v>1</v>
      </c>
      <c r="I275" s="213"/>
      <c r="J275" s="210"/>
      <c r="K275" s="210"/>
      <c r="L275" s="214"/>
      <c r="M275" s="215"/>
      <c r="N275" s="216"/>
      <c r="O275" s="216"/>
      <c r="P275" s="216"/>
      <c r="Q275" s="216"/>
      <c r="R275" s="216"/>
      <c r="S275" s="216"/>
      <c r="T275" s="217"/>
      <c r="AT275" s="218" t="s">
        <v>129</v>
      </c>
      <c r="AU275" s="218" t="s">
        <v>74</v>
      </c>
      <c r="AV275" s="14" t="s">
        <v>72</v>
      </c>
      <c r="AW275" s="14" t="s">
        <v>24</v>
      </c>
      <c r="AX275" s="14" t="s">
        <v>65</v>
      </c>
      <c r="AY275" s="218" t="s">
        <v>115</v>
      </c>
    </row>
    <row r="276" spans="2:51" s="13" customFormat="1" ht="12">
      <c r="B276" s="197"/>
      <c r="C276" s="198"/>
      <c r="D276" s="199" t="s">
        <v>129</v>
      </c>
      <c r="E276" s="200" t="s">
        <v>1</v>
      </c>
      <c r="F276" s="201" t="s">
        <v>290</v>
      </c>
      <c r="G276" s="198"/>
      <c r="H276" s="202">
        <v>126.6</v>
      </c>
      <c r="I276" s="203"/>
      <c r="J276" s="198"/>
      <c r="K276" s="198"/>
      <c r="L276" s="204"/>
      <c r="M276" s="205"/>
      <c r="N276" s="206"/>
      <c r="O276" s="206"/>
      <c r="P276" s="206"/>
      <c r="Q276" s="206"/>
      <c r="R276" s="206"/>
      <c r="S276" s="206"/>
      <c r="T276" s="207"/>
      <c r="AT276" s="208" t="s">
        <v>129</v>
      </c>
      <c r="AU276" s="208" t="s">
        <v>74</v>
      </c>
      <c r="AV276" s="13" t="s">
        <v>74</v>
      </c>
      <c r="AW276" s="13" t="s">
        <v>24</v>
      </c>
      <c r="AX276" s="13" t="s">
        <v>65</v>
      </c>
      <c r="AY276" s="208" t="s">
        <v>115</v>
      </c>
    </row>
    <row r="277" spans="2:51" s="15" customFormat="1" ht="12">
      <c r="B277" s="219"/>
      <c r="C277" s="220"/>
      <c r="D277" s="199" t="s">
        <v>129</v>
      </c>
      <c r="E277" s="221" t="s">
        <v>1</v>
      </c>
      <c r="F277" s="222" t="s">
        <v>135</v>
      </c>
      <c r="G277" s="220"/>
      <c r="H277" s="223">
        <v>685.55</v>
      </c>
      <c r="I277" s="224"/>
      <c r="J277" s="220"/>
      <c r="K277" s="220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129</v>
      </c>
      <c r="AU277" s="229" t="s">
        <v>74</v>
      </c>
      <c r="AV277" s="15" t="s">
        <v>122</v>
      </c>
      <c r="AW277" s="15" t="s">
        <v>24</v>
      </c>
      <c r="AX277" s="15" t="s">
        <v>72</v>
      </c>
      <c r="AY277" s="229" t="s">
        <v>115</v>
      </c>
    </row>
    <row r="278" spans="1:65" s="2" customFormat="1" ht="16.5" customHeight="1">
      <c r="A278" s="33"/>
      <c r="B278" s="34"/>
      <c r="C278" s="184" t="s">
        <v>316</v>
      </c>
      <c r="D278" s="184" t="s">
        <v>117</v>
      </c>
      <c r="E278" s="185" t="s">
        <v>317</v>
      </c>
      <c r="F278" s="186" t="s">
        <v>318</v>
      </c>
      <c r="G278" s="187" t="s">
        <v>126</v>
      </c>
      <c r="H278" s="188">
        <v>17.21</v>
      </c>
      <c r="I278" s="189"/>
      <c r="J278" s="190">
        <f>ROUND(I278*H278,2)</f>
        <v>0</v>
      </c>
      <c r="K278" s="186" t="s">
        <v>127</v>
      </c>
      <c r="L278" s="38"/>
      <c r="M278" s="191" t="s">
        <v>1</v>
      </c>
      <c r="N278" s="192" t="s">
        <v>33</v>
      </c>
      <c r="O278" s="69"/>
      <c r="P278" s="193">
        <f>O278*H278</f>
        <v>0</v>
      </c>
      <c r="Q278" s="193">
        <v>0.08425</v>
      </c>
      <c r="R278" s="193">
        <f>Q278*H278</f>
        <v>1.4499425000000001</v>
      </c>
      <c r="S278" s="193">
        <v>0</v>
      </c>
      <c r="T278" s="194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95" t="s">
        <v>122</v>
      </c>
      <c r="AT278" s="195" t="s">
        <v>117</v>
      </c>
      <c r="AU278" s="195" t="s">
        <v>74</v>
      </c>
      <c r="AY278" s="18" t="s">
        <v>115</v>
      </c>
      <c r="BE278" s="196">
        <f>IF(N278="základní",J278,0)</f>
        <v>0</v>
      </c>
      <c r="BF278" s="196">
        <f>IF(N278="snížená",J278,0)</f>
        <v>0</v>
      </c>
      <c r="BG278" s="196">
        <f>IF(N278="zákl. přenesená",J278,0)</f>
        <v>0</v>
      </c>
      <c r="BH278" s="196">
        <f>IF(N278="sníž. přenesená",J278,0)</f>
        <v>0</v>
      </c>
      <c r="BI278" s="196">
        <f>IF(N278="nulová",J278,0)</f>
        <v>0</v>
      </c>
      <c r="BJ278" s="18" t="s">
        <v>72</v>
      </c>
      <c r="BK278" s="196">
        <f>ROUND(I278*H278,2)</f>
        <v>0</v>
      </c>
      <c r="BL278" s="18" t="s">
        <v>122</v>
      </c>
      <c r="BM278" s="195" t="s">
        <v>319</v>
      </c>
    </row>
    <row r="279" spans="1:47" s="2" customFormat="1" ht="27">
      <c r="A279" s="33"/>
      <c r="B279" s="34"/>
      <c r="C279" s="35"/>
      <c r="D279" s="199" t="s">
        <v>216</v>
      </c>
      <c r="E279" s="35"/>
      <c r="F279" s="240" t="s">
        <v>320</v>
      </c>
      <c r="G279" s="35"/>
      <c r="H279" s="35"/>
      <c r="I279" s="241"/>
      <c r="J279" s="35"/>
      <c r="K279" s="35"/>
      <c r="L279" s="38"/>
      <c r="M279" s="242"/>
      <c r="N279" s="243"/>
      <c r="O279" s="69"/>
      <c r="P279" s="69"/>
      <c r="Q279" s="69"/>
      <c r="R279" s="69"/>
      <c r="S279" s="69"/>
      <c r="T279" s="70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T279" s="18" t="s">
        <v>216</v>
      </c>
      <c r="AU279" s="18" t="s">
        <v>74</v>
      </c>
    </row>
    <row r="280" spans="2:51" s="13" customFormat="1" ht="12">
      <c r="B280" s="197"/>
      <c r="C280" s="198"/>
      <c r="D280" s="199" t="s">
        <v>129</v>
      </c>
      <c r="E280" s="200" t="s">
        <v>1</v>
      </c>
      <c r="F280" s="201" t="s">
        <v>271</v>
      </c>
      <c r="G280" s="198"/>
      <c r="H280" s="202">
        <v>17.21</v>
      </c>
      <c r="I280" s="203"/>
      <c r="J280" s="198"/>
      <c r="K280" s="198"/>
      <c r="L280" s="204"/>
      <c r="M280" s="205"/>
      <c r="N280" s="206"/>
      <c r="O280" s="206"/>
      <c r="P280" s="206"/>
      <c r="Q280" s="206"/>
      <c r="R280" s="206"/>
      <c r="S280" s="206"/>
      <c r="T280" s="207"/>
      <c r="AT280" s="208" t="s">
        <v>129</v>
      </c>
      <c r="AU280" s="208" t="s">
        <v>74</v>
      </c>
      <c r="AV280" s="13" t="s">
        <v>74</v>
      </c>
      <c r="AW280" s="13" t="s">
        <v>24</v>
      </c>
      <c r="AX280" s="13" t="s">
        <v>65</v>
      </c>
      <c r="AY280" s="208" t="s">
        <v>115</v>
      </c>
    </row>
    <row r="281" spans="2:51" s="15" customFormat="1" ht="12">
      <c r="B281" s="219"/>
      <c r="C281" s="220"/>
      <c r="D281" s="199" t="s">
        <v>129</v>
      </c>
      <c r="E281" s="221" t="s">
        <v>1</v>
      </c>
      <c r="F281" s="222" t="s">
        <v>135</v>
      </c>
      <c r="G281" s="220"/>
      <c r="H281" s="223">
        <v>17.21</v>
      </c>
      <c r="I281" s="224"/>
      <c r="J281" s="220"/>
      <c r="K281" s="220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129</v>
      </c>
      <c r="AU281" s="229" t="s">
        <v>74</v>
      </c>
      <c r="AV281" s="15" t="s">
        <v>122</v>
      </c>
      <c r="AW281" s="15" t="s">
        <v>24</v>
      </c>
      <c r="AX281" s="15" t="s">
        <v>72</v>
      </c>
      <c r="AY281" s="229" t="s">
        <v>115</v>
      </c>
    </row>
    <row r="282" spans="1:65" s="2" customFormat="1" ht="16.5" customHeight="1">
      <c r="A282" s="33"/>
      <c r="B282" s="34"/>
      <c r="C282" s="230" t="s">
        <v>321</v>
      </c>
      <c r="D282" s="230" t="s">
        <v>174</v>
      </c>
      <c r="E282" s="231" t="s">
        <v>322</v>
      </c>
      <c r="F282" s="232" t="s">
        <v>323</v>
      </c>
      <c r="G282" s="233" t="s">
        <v>126</v>
      </c>
      <c r="H282" s="234">
        <v>4.641</v>
      </c>
      <c r="I282" s="235"/>
      <c r="J282" s="236">
        <f>ROUND(I282*H282,2)</f>
        <v>0</v>
      </c>
      <c r="K282" s="232" t="s">
        <v>127</v>
      </c>
      <c r="L282" s="237"/>
      <c r="M282" s="238" t="s">
        <v>1</v>
      </c>
      <c r="N282" s="239" t="s">
        <v>33</v>
      </c>
      <c r="O282" s="69"/>
      <c r="P282" s="193">
        <f>O282*H282</f>
        <v>0</v>
      </c>
      <c r="Q282" s="193">
        <v>0.123</v>
      </c>
      <c r="R282" s="193">
        <f>Q282*H282</f>
        <v>0.570843</v>
      </c>
      <c r="S282" s="193">
        <v>0</v>
      </c>
      <c r="T282" s="194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95" t="s">
        <v>164</v>
      </c>
      <c r="AT282" s="195" t="s">
        <v>174</v>
      </c>
      <c r="AU282" s="195" t="s">
        <v>74</v>
      </c>
      <c r="AY282" s="18" t="s">
        <v>115</v>
      </c>
      <c r="BE282" s="196">
        <f>IF(N282="základní",J282,0)</f>
        <v>0</v>
      </c>
      <c r="BF282" s="196">
        <f>IF(N282="snížená",J282,0)</f>
        <v>0</v>
      </c>
      <c r="BG282" s="196">
        <f>IF(N282="zákl. přenesená",J282,0)</f>
        <v>0</v>
      </c>
      <c r="BH282" s="196">
        <f>IF(N282="sníž. přenesená",J282,0)</f>
        <v>0</v>
      </c>
      <c r="BI282" s="196">
        <f>IF(N282="nulová",J282,0)</f>
        <v>0</v>
      </c>
      <c r="BJ282" s="18" t="s">
        <v>72</v>
      </c>
      <c r="BK282" s="196">
        <f>ROUND(I282*H282,2)</f>
        <v>0</v>
      </c>
      <c r="BL282" s="18" t="s">
        <v>122</v>
      </c>
      <c r="BM282" s="195" t="s">
        <v>324</v>
      </c>
    </row>
    <row r="283" spans="2:51" s="13" customFormat="1" ht="12">
      <c r="B283" s="197"/>
      <c r="C283" s="198"/>
      <c r="D283" s="199" t="s">
        <v>129</v>
      </c>
      <c r="E283" s="200" t="s">
        <v>1</v>
      </c>
      <c r="F283" s="201" t="s">
        <v>325</v>
      </c>
      <c r="G283" s="198"/>
      <c r="H283" s="202">
        <v>4.42</v>
      </c>
      <c r="I283" s="203"/>
      <c r="J283" s="198"/>
      <c r="K283" s="198"/>
      <c r="L283" s="204"/>
      <c r="M283" s="205"/>
      <c r="N283" s="206"/>
      <c r="O283" s="206"/>
      <c r="P283" s="206"/>
      <c r="Q283" s="206"/>
      <c r="R283" s="206"/>
      <c r="S283" s="206"/>
      <c r="T283" s="207"/>
      <c r="AT283" s="208" t="s">
        <v>129</v>
      </c>
      <c r="AU283" s="208" t="s">
        <v>74</v>
      </c>
      <c r="AV283" s="13" t="s">
        <v>74</v>
      </c>
      <c r="AW283" s="13" t="s">
        <v>24</v>
      </c>
      <c r="AX283" s="13" t="s">
        <v>72</v>
      </c>
      <c r="AY283" s="208" t="s">
        <v>115</v>
      </c>
    </row>
    <row r="284" spans="2:51" s="13" customFormat="1" ht="12">
      <c r="B284" s="197"/>
      <c r="C284" s="198"/>
      <c r="D284" s="199" t="s">
        <v>129</v>
      </c>
      <c r="E284" s="198"/>
      <c r="F284" s="201" t="s">
        <v>326</v>
      </c>
      <c r="G284" s="198"/>
      <c r="H284" s="202">
        <v>4.641</v>
      </c>
      <c r="I284" s="203"/>
      <c r="J284" s="198"/>
      <c r="K284" s="198"/>
      <c r="L284" s="204"/>
      <c r="M284" s="205"/>
      <c r="N284" s="206"/>
      <c r="O284" s="206"/>
      <c r="P284" s="206"/>
      <c r="Q284" s="206"/>
      <c r="R284" s="206"/>
      <c r="S284" s="206"/>
      <c r="T284" s="207"/>
      <c r="AT284" s="208" t="s">
        <v>129</v>
      </c>
      <c r="AU284" s="208" t="s">
        <v>74</v>
      </c>
      <c r="AV284" s="13" t="s">
        <v>74</v>
      </c>
      <c r="AW284" s="13" t="s">
        <v>4</v>
      </c>
      <c r="AX284" s="13" t="s">
        <v>72</v>
      </c>
      <c r="AY284" s="208" t="s">
        <v>115</v>
      </c>
    </row>
    <row r="285" spans="1:65" s="2" customFormat="1" ht="16.5" customHeight="1">
      <c r="A285" s="33"/>
      <c r="B285" s="34"/>
      <c r="C285" s="230" t="s">
        <v>327</v>
      </c>
      <c r="D285" s="230" t="s">
        <v>174</v>
      </c>
      <c r="E285" s="231" t="s">
        <v>328</v>
      </c>
      <c r="F285" s="232" t="s">
        <v>329</v>
      </c>
      <c r="G285" s="233" t="s">
        <v>126</v>
      </c>
      <c r="H285" s="234">
        <v>13.419</v>
      </c>
      <c r="I285" s="235"/>
      <c r="J285" s="236">
        <f>ROUND(I285*H285,2)</f>
        <v>0</v>
      </c>
      <c r="K285" s="232" t="s">
        <v>127</v>
      </c>
      <c r="L285" s="237"/>
      <c r="M285" s="238" t="s">
        <v>1</v>
      </c>
      <c r="N285" s="239" t="s">
        <v>33</v>
      </c>
      <c r="O285" s="69"/>
      <c r="P285" s="193">
        <f>O285*H285</f>
        <v>0</v>
      </c>
      <c r="Q285" s="193">
        <v>0.13</v>
      </c>
      <c r="R285" s="193">
        <f>Q285*H285</f>
        <v>1.7444700000000002</v>
      </c>
      <c r="S285" s="193">
        <v>0</v>
      </c>
      <c r="T285" s="194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95" t="s">
        <v>164</v>
      </c>
      <c r="AT285" s="195" t="s">
        <v>174</v>
      </c>
      <c r="AU285" s="195" t="s">
        <v>74</v>
      </c>
      <c r="AY285" s="18" t="s">
        <v>115</v>
      </c>
      <c r="BE285" s="196">
        <f>IF(N285="základní",J285,0)</f>
        <v>0</v>
      </c>
      <c r="BF285" s="196">
        <f>IF(N285="snížená",J285,0)</f>
        <v>0</v>
      </c>
      <c r="BG285" s="196">
        <f>IF(N285="zákl. přenesená",J285,0)</f>
        <v>0</v>
      </c>
      <c r="BH285" s="196">
        <f>IF(N285="sníž. přenesená",J285,0)</f>
        <v>0</v>
      </c>
      <c r="BI285" s="196">
        <f>IF(N285="nulová",J285,0)</f>
        <v>0</v>
      </c>
      <c r="BJ285" s="18" t="s">
        <v>72</v>
      </c>
      <c r="BK285" s="196">
        <f>ROUND(I285*H285,2)</f>
        <v>0</v>
      </c>
      <c r="BL285" s="18" t="s">
        <v>122</v>
      </c>
      <c r="BM285" s="195" t="s">
        <v>330</v>
      </c>
    </row>
    <row r="286" spans="2:51" s="13" customFormat="1" ht="12">
      <c r="B286" s="197"/>
      <c r="C286" s="198"/>
      <c r="D286" s="199" t="s">
        <v>129</v>
      </c>
      <c r="E286" s="200" t="s">
        <v>1</v>
      </c>
      <c r="F286" s="201" t="s">
        <v>331</v>
      </c>
      <c r="G286" s="198"/>
      <c r="H286" s="202">
        <v>12.78</v>
      </c>
      <c r="I286" s="203"/>
      <c r="J286" s="198"/>
      <c r="K286" s="198"/>
      <c r="L286" s="204"/>
      <c r="M286" s="205"/>
      <c r="N286" s="206"/>
      <c r="O286" s="206"/>
      <c r="P286" s="206"/>
      <c r="Q286" s="206"/>
      <c r="R286" s="206"/>
      <c r="S286" s="206"/>
      <c r="T286" s="207"/>
      <c r="AT286" s="208" t="s">
        <v>129</v>
      </c>
      <c r="AU286" s="208" t="s">
        <v>74</v>
      </c>
      <c r="AV286" s="13" t="s">
        <v>74</v>
      </c>
      <c r="AW286" s="13" t="s">
        <v>24</v>
      </c>
      <c r="AX286" s="13" t="s">
        <v>65</v>
      </c>
      <c r="AY286" s="208" t="s">
        <v>115</v>
      </c>
    </row>
    <row r="287" spans="2:51" s="15" customFormat="1" ht="12">
      <c r="B287" s="219"/>
      <c r="C287" s="220"/>
      <c r="D287" s="199" t="s">
        <v>129</v>
      </c>
      <c r="E287" s="221" t="s">
        <v>1</v>
      </c>
      <c r="F287" s="222" t="s">
        <v>135</v>
      </c>
      <c r="G287" s="220"/>
      <c r="H287" s="223">
        <v>12.78</v>
      </c>
      <c r="I287" s="224"/>
      <c r="J287" s="220"/>
      <c r="K287" s="220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129</v>
      </c>
      <c r="AU287" s="229" t="s">
        <v>74</v>
      </c>
      <c r="AV287" s="15" t="s">
        <v>122</v>
      </c>
      <c r="AW287" s="15" t="s">
        <v>24</v>
      </c>
      <c r="AX287" s="15" t="s">
        <v>72</v>
      </c>
      <c r="AY287" s="229" t="s">
        <v>115</v>
      </c>
    </row>
    <row r="288" spans="2:51" s="13" customFormat="1" ht="12">
      <c r="B288" s="197"/>
      <c r="C288" s="198"/>
      <c r="D288" s="199" t="s">
        <v>129</v>
      </c>
      <c r="E288" s="198"/>
      <c r="F288" s="201" t="s">
        <v>332</v>
      </c>
      <c r="G288" s="198"/>
      <c r="H288" s="202">
        <v>13.419</v>
      </c>
      <c r="I288" s="203"/>
      <c r="J288" s="198"/>
      <c r="K288" s="198"/>
      <c r="L288" s="204"/>
      <c r="M288" s="205"/>
      <c r="N288" s="206"/>
      <c r="O288" s="206"/>
      <c r="P288" s="206"/>
      <c r="Q288" s="206"/>
      <c r="R288" s="206"/>
      <c r="S288" s="206"/>
      <c r="T288" s="207"/>
      <c r="AT288" s="208" t="s">
        <v>129</v>
      </c>
      <c r="AU288" s="208" t="s">
        <v>74</v>
      </c>
      <c r="AV288" s="13" t="s">
        <v>74</v>
      </c>
      <c r="AW288" s="13" t="s">
        <v>4</v>
      </c>
      <c r="AX288" s="13" t="s">
        <v>72</v>
      </c>
      <c r="AY288" s="208" t="s">
        <v>115</v>
      </c>
    </row>
    <row r="289" spans="1:65" s="2" customFormat="1" ht="21.75" customHeight="1">
      <c r="A289" s="33"/>
      <c r="B289" s="34"/>
      <c r="C289" s="184" t="s">
        <v>333</v>
      </c>
      <c r="D289" s="184" t="s">
        <v>117</v>
      </c>
      <c r="E289" s="185" t="s">
        <v>334</v>
      </c>
      <c r="F289" s="186" t="s">
        <v>335</v>
      </c>
      <c r="G289" s="187" t="s">
        <v>126</v>
      </c>
      <c r="H289" s="188">
        <v>12.78</v>
      </c>
      <c r="I289" s="189"/>
      <c r="J289" s="190">
        <f>ROUND(I289*H289,2)</f>
        <v>0</v>
      </c>
      <c r="K289" s="186" t="s">
        <v>127</v>
      </c>
      <c r="L289" s="38"/>
      <c r="M289" s="191" t="s">
        <v>1</v>
      </c>
      <c r="N289" s="192" t="s">
        <v>33</v>
      </c>
      <c r="O289" s="69"/>
      <c r="P289" s="193">
        <f>O289*H289</f>
        <v>0</v>
      </c>
      <c r="Q289" s="193">
        <v>0</v>
      </c>
      <c r="R289" s="193">
        <f>Q289*H289</f>
        <v>0</v>
      </c>
      <c r="S289" s="193">
        <v>0</v>
      </c>
      <c r="T289" s="194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95" t="s">
        <v>122</v>
      </c>
      <c r="AT289" s="195" t="s">
        <v>117</v>
      </c>
      <c r="AU289" s="195" t="s">
        <v>74</v>
      </c>
      <c r="AY289" s="18" t="s">
        <v>115</v>
      </c>
      <c r="BE289" s="196">
        <f>IF(N289="základní",J289,0)</f>
        <v>0</v>
      </c>
      <c r="BF289" s="196">
        <f>IF(N289="snížená",J289,0)</f>
        <v>0</v>
      </c>
      <c r="BG289" s="196">
        <f>IF(N289="zákl. přenesená",J289,0)</f>
        <v>0</v>
      </c>
      <c r="BH289" s="196">
        <f>IF(N289="sníž. přenesená",J289,0)</f>
        <v>0</v>
      </c>
      <c r="BI289" s="196">
        <f>IF(N289="nulová",J289,0)</f>
        <v>0</v>
      </c>
      <c r="BJ289" s="18" t="s">
        <v>72</v>
      </c>
      <c r="BK289" s="196">
        <f>ROUND(I289*H289,2)</f>
        <v>0</v>
      </c>
      <c r="BL289" s="18" t="s">
        <v>122</v>
      </c>
      <c r="BM289" s="195" t="s">
        <v>336</v>
      </c>
    </row>
    <row r="290" spans="1:47" s="2" customFormat="1" ht="27">
      <c r="A290" s="33"/>
      <c r="B290" s="34"/>
      <c r="C290" s="35"/>
      <c r="D290" s="199" t="s">
        <v>216</v>
      </c>
      <c r="E290" s="35"/>
      <c r="F290" s="240" t="s">
        <v>320</v>
      </c>
      <c r="G290" s="35"/>
      <c r="H290" s="35"/>
      <c r="I290" s="241"/>
      <c r="J290" s="35"/>
      <c r="K290" s="35"/>
      <c r="L290" s="38"/>
      <c r="M290" s="242"/>
      <c r="N290" s="243"/>
      <c r="O290" s="69"/>
      <c r="P290" s="69"/>
      <c r="Q290" s="69"/>
      <c r="R290" s="69"/>
      <c r="S290" s="69"/>
      <c r="T290" s="70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T290" s="18" t="s">
        <v>216</v>
      </c>
      <c r="AU290" s="18" t="s">
        <v>74</v>
      </c>
    </row>
    <row r="291" spans="1:65" s="2" customFormat="1" ht="16.5" customHeight="1">
      <c r="A291" s="33"/>
      <c r="B291" s="34"/>
      <c r="C291" s="184" t="s">
        <v>337</v>
      </c>
      <c r="D291" s="184" t="s">
        <v>117</v>
      </c>
      <c r="E291" s="185" t="s">
        <v>338</v>
      </c>
      <c r="F291" s="186" t="s">
        <v>339</v>
      </c>
      <c r="G291" s="187" t="s">
        <v>126</v>
      </c>
      <c r="H291" s="188">
        <v>108.56</v>
      </c>
      <c r="I291" s="189"/>
      <c r="J291" s="190">
        <f>ROUND(I291*H291,2)</f>
        <v>0</v>
      </c>
      <c r="K291" s="186" t="s">
        <v>127</v>
      </c>
      <c r="L291" s="38"/>
      <c r="M291" s="191" t="s">
        <v>1</v>
      </c>
      <c r="N291" s="192" t="s">
        <v>33</v>
      </c>
      <c r="O291" s="69"/>
      <c r="P291" s="193">
        <f>O291*H291</f>
        <v>0</v>
      </c>
      <c r="Q291" s="193">
        <v>0.10362</v>
      </c>
      <c r="R291" s="193">
        <f>Q291*H291</f>
        <v>11.2489872</v>
      </c>
      <c r="S291" s="193">
        <v>0</v>
      </c>
      <c r="T291" s="194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95" t="s">
        <v>122</v>
      </c>
      <c r="AT291" s="195" t="s">
        <v>117</v>
      </c>
      <c r="AU291" s="195" t="s">
        <v>74</v>
      </c>
      <c r="AY291" s="18" t="s">
        <v>115</v>
      </c>
      <c r="BE291" s="196">
        <f>IF(N291="základní",J291,0)</f>
        <v>0</v>
      </c>
      <c r="BF291" s="196">
        <f>IF(N291="snížená",J291,0)</f>
        <v>0</v>
      </c>
      <c r="BG291" s="196">
        <f>IF(N291="zákl. přenesená",J291,0)</f>
        <v>0</v>
      </c>
      <c r="BH291" s="196">
        <f>IF(N291="sníž. přenesená",J291,0)</f>
        <v>0</v>
      </c>
      <c r="BI291" s="196">
        <f>IF(N291="nulová",J291,0)</f>
        <v>0</v>
      </c>
      <c r="BJ291" s="18" t="s">
        <v>72</v>
      </c>
      <c r="BK291" s="196">
        <f>ROUND(I291*H291,2)</f>
        <v>0</v>
      </c>
      <c r="BL291" s="18" t="s">
        <v>122</v>
      </c>
      <c r="BM291" s="195" t="s">
        <v>340</v>
      </c>
    </row>
    <row r="292" spans="1:65" s="2" customFormat="1" ht="16.5" customHeight="1">
      <c r="A292" s="33"/>
      <c r="B292" s="34"/>
      <c r="C292" s="230" t="s">
        <v>341</v>
      </c>
      <c r="D292" s="230" t="s">
        <v>174</v>
      </c>
      <c r="E292" s="231" t="s">
        <v>342</v>
      </c>
      <c r="F292" s="232" t="s">
        <v>343</v>
      </c>
      <c r="G292" s="233" t="s">
        <v>126</v>
      </c>
      <c r="H292" s="234">
        <v>110.731</v>
      </c>
      <c r="I292" s="235"/>
      <c r="J292" s="236">
        <f>ROUND(I292*H292,2)</f>
        <v>0</v>
      </c>
      <c r="K292" s="232" t="s">
        <v>127</v>
      </c>
      <c r="L292" s="237"/>
      <c r="M292" s="238" t="s">
        <v>1</v>
      </c>
      <c r="N292" s="239" t="s">
        <v>33</v>
      </c>
      <c r="O292" s="69"/>
      <c r="P292" s="193">
        <f>O292*H292</f>
        <v>0</v>
      </c>
      <c r="Q292" s="193">
        <v>0.165</v>
      </c>
      <c r="R292" s="193">
        <f>Q292*H292</f>
        <v>18.270615</v>
      </c>
      <c r="S292" s="193">
        <v>0</v>
      </c>
      <c r="T292" s="194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95" t="s">
        <v>164</v>
      </c>
      <c r="AT292" s="195" t="s">
        <v>174</v>
      </c>
      <c r="AU292" s="195" t="s">
        <v>74</v>
      </c>
      <c r="AY292" s="18" t="s">
        <v>115</v>
      </c>
      <c r="BE292" s="196">
        <f>IF(N292="základní",J292,0)</f>
        <v>0</v>
      </c>
      <c r="BF292" s="196">
        <f>IF(N292="snížená",J292,0)</f>
        <v>0</v>
      </c>
      <c r="BG292" s="196">
        <f>IF(N292="zákl. přenesená",J292,0)</f>
        <v>0</v>
      </c>
      <c r="BH292" s="196">
        <f>IF(N292="sníž. přenesená",J292,0)</f>
        <v>0</v>
      </c>
      <c r="BI292" s="196">
        <f>IF(N292="nulová",J292,0)</f>
        <v>0</v>
      </c>
      <c r="BJ292" s="18" t="s">
        <v>72</v>
      </c>
      <c r="BK292" s="196">
        <f>ROUND(I292*H292,2)</f>
        <v>0</v>
      </c>
      <c r="BL292" s="18" t="s">
        <v>122</v>
      </c>
      <c r="BM292" s="195" t="s">
        <v>344</v>
      </c>
    </row>
    <row r="293" spans="2:51" s="13" customFormat="1" ht="12">
      <c r="B293" s="197"/>
      <c r="C293" s="198"/>
      <c r="D293" s="199" t="s">
        <v>129</v>
      </c>
      <c r="E293" s="198"/>
      <c r="F293" s="201" t="s">
        <v>345</v>
      </c>
      <c r="G293" s="198"/>
      <c r="H293" s="202">
        <v>110.731</v>
      </c>
      <c r="I293" s="203"/>
      <c r="J293" s="198"/>
      <c r="K293" s="198"/>
      <c r="L293" s="204"/>
      <c r="M293" s="205"/>
      <c r="N293" s="206"/>
      <c r="O293" s="206"/>
      <c r="P293" s="206"/>
      <c r="Q293" s="206"/>
      <c r="R293" s="206"/>
      <c r="S293" s="206"/>
      <c r="T293" s="207"/>
      <c r="AT293" s="208" t="s">
        <v>129</v>
      </c>
      <c r="AU293" s="208" t="s">
        <v>74</v>
      </c>
      <c r="AV293" s="13" t="s">
        <v>74</v>
      </c>
      <c r="AW293" s="13" t="s">
        <v>4</v>
      </c>
      <c r="AX293" s="13" t="s">
        <v>72</v>
      </c>
      <c r="AY293" s="208" t="s">
        <v>115</v>
      </c>
    </row>
    <row r="294" spans="1:65" s="2" customFormat="1" ht="16.5" customHeight="1">
      <c r="A294" s="33"/>
      <c r="B294" s="34"/>
      <c r="C294" s="184" t="s">
        <v>346</v>
      </c>
      <c r="D294" s="184" t="s">
        <v>117</v>
      </c>
      <c r="E294" s="185" t="s">
        <v>347</v>
      </c>
      <c r="F294" s="186" t="s">
        <v>348</v>
      </c>
      <c r="G294" s="187" t="s">
        <v>349</v>
      </c>
      <c r="H294" s="188">
        <v>1</v>
      </c>
      <c r="I294" s="189"/>
      <c r="J294" s="190">
        <f>ROUND(I294*H294,2)</f>
        <v>0</v>
      </c>
      <c r="K294" s="186" t="s">
        <v>121</v>
      </c>
      <c r="L294" s="38"/>
      <c r="M294" s="191" t="s">
        <v>1</v>
      </c>
      <c r="N294" s="192" t="s">
        <v>33</v>
      </c>
      <c r="O294" s="69"/>
      <c r="P294" s="193">
        <f>O294*H294</f>
        <v>0</v>
      </c>
      <c r="Q294" s="193">
        <v>0</v>
      </c>
      <c r="R294" s="193">
        <f>Q294*H294</f>
        <v>0</v>
      </c>
      <c r="S294" s="193">
        <v>0</v>
      </c>
      <c r="T294" s="194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95" t="s">
        <v>122</v>
      </c>
      <c r="AT294" s="195" t="s">
        <v>117</v>
      </c>
      <c r="AU294" s="195" t="s">
        <v>74</v>
      </c>
      <c r="AY294" s="18" t="s">
        <v>115</v>
      </c>
      <c r="BE294" s="196">
        <f>IF(N294="základní",J294,0)</f>
        <v>0</v>
      </c>
      <c r="BF294" s="196">
        <f>IF(N294="snížená",J294,0)</f>
        <v>0</v>
      </c>
      <c r="BG294" s="196">
        <f>IF(N294="zákl. přenesená",J294,0)</f>
        <v>0</v>
      </c>
      <c r="BH294" s="196">
        <f>IF(N294="sníž. přenesená",J294,0)</f>
        <v>0</v>
      </c>
      <c r="BI294" s="196">
        <f>IF(N294="nulová",J294,0)</f>
        <v>0</v>
      </c>
      <c r="BJ294" s="18" t="s">
        <v>72</v>
      </c>
      <c r="BK294" s="196">
        <f>ROUND(I294*H294,2)</f>
        <v>0</v>
      </c>
      <c r="BL294" s="18" t="s">
        <v>122</v>
      </c>
      <c r="BM294" s="195" t="s">
        <v>350</v>
      </c>
    </row>
    <row r="295" spans="1:47" s="2" customFormat="1" ht="18">
      <c r="A295" s="33"/>
      <c r="B295" s="34"/>
      <c r="C295" s="35"/>
      <c r="D295" s="199" t="s">
        <v>216</v>
      </c>
      <c r="E295" s="35"/>
      <c r="F295" s="240" t="s">
        <v>351</v>
      </c>
      <c r="G295" s="35"/>
      <c r="H295" s="35"/>
      <c r="I295" s="241"/>
      <c r="J295" s="35"/>
      <c r="K295" s="35"/>
      <c r="L295" s="38"/>
      <c r="M295" s="242"/>
      <c r="N295" s="243"/>
      <c r="O295" s="69"/>
      <c r="P295" s="69"/>
      <c r="Q295" s="69"/>
      <c r="R295" s="69"/>
      <c r="S295" s="69"/>
      <c r="T295" s="70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T295" s="18" t="s">
        <v>216</v>
      </c>
      <c r="AU295" s="18" t="s">
        <v>74</v>
      </c>
    </row>
    <row r="296" spans="1:65" s="2" customFormat="1" ht="16.5" customHeight="1">
      <c r="A296" s="33"/>
      <c r="B296" s="34"/>
      <c r="C296" s="184" t="s">
        <v>352</v>
      </c>
      <c r="D296" s="184" t="s">
        <v>117</v>
      </c>
      <c r="E296" s="185" t="s">
        <v>353</v>
      </c>
      <c r="F296" s="186" t="s">
        <v>354</v>
      </c>
      <c r="G296" s="187" t="s">
        <v>349</v>
      </c>
      <c r="H296" s="188">
        <v>1</v>
      </c>
      <c r="I296" s="189"/>
      <c r="J296" s="190">
        <f>ROUND(I296*H296,2)</f>
        <v>0</v>
      </c>
      <c r="K296" s="186" t="s">
        <v>121</v>
      </c>
      <c r="L296" s="38"/>
      <c r="M296" s="191" t="s">
        <v>1</v>
      </c>
      <c r="N296" s="192" t="s">
        <v>33</v>
      </c>
      <c r="O296" s="69"/>
      <c r="P296" s="193">
        <f>O296*H296</f>
        <v>0</v>
      </c>
      <c r="Q296" s="193">
        <v>0</v>
      </c>
      <c r="R296" s="193">
        <f>Q296*H296</f>
        <v>0</v>
      </c>
      <c r="S296" s="193">
        <v>0</v>
      </c>
      <c r="T296" s="194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95" t="s">
        <v>122</v>
      </c>
      <c r="AT296" s="195" t="s">
        <v>117</v>
      </c>
      <c r="AU296" s="195" t="s">
        <v>74</v>
      </c>
      <c r="AY296" s="18" t="s">
        <v>115</v>
      </c>
      <c r="BE296" s="196">
        <f>IF(N296="základní",J296,0)</f>
        <v>0</v>
      </c>
      <c r="BF296" s="196">
        <f>IF(N296="snížená",J296,0)</f>
        <v>0</v>
      </c>
      <c r="BG296" s="196">
        <f>IF(N296="zákl. přenesená",J296,0)</f>
        <v>0</v>
      </c>
      <c r="BH296" s="196">
        <f>IF(N296="sníž. přenesená",J296,0)</f>
        <v>0</v>
      </c>
      <c r="BI296" s="196">
        <f>IF(N296="nulová",J296,0)</f>
        <v>0</v>
      </c>
      <c r="BJ296" s="18" t="s">
        <v>72</v>
      </c>
      <c r="BK296" s="196">
        <f>ROUND(I296*H296,2)</f>
        <v>0</v>
      </c>
      <c r="BL296" s="18" t="s">
        <v>122</v>
      </c>
      <c r="BM296" s="195" t="s">
        <v>355</v>
      </c>
    </row>
    <row r="297" spans="1:47" s="2" customFormat="1" ht="18">
      <c r="A297" s="269"/>
      <c r="B297" s="34"/>
      <c r="C297" s="268"/>
      <c r="D297" s="199" t="s">
        <v>216</v>
      </c>
      <c r="E297" s="268"/>
      <c r="F297" s="240" t="s">
        <v>1227</v>
      </c>
      <c r="G297" s="268"/>
      <c r="H297" s="268"/>
      <c r="I297" s="241"/>
      <c r="J297" s="268"/>
      <c r="K297" s="268"/>
      <c r="L297" s="38"/>
      <c r="M297" s="242"/>
      <c r="N297" s="243"/>
      <c r="O297" s="69"/>
      <c r="P297" s="69"/>
      <c r="Q297" s="69"/>
      <c r="R297" s="69"/>
      <c r="S297" s="69"/>
      <c r="T297" s="70"/>
      <c r="U297" s="269"/>
      <c r="V297" s="269"/>
      <c r="W297" s="269"/>
      <c r="X297" s="269"/>
      <c r="Y297" s="269"/>
      <c r="Z297" s="269"/>
      <c r="AA297" s="269"/>
      <c r="AB297" s="269"/>
      <c r="AC297" s="269"/>
      <c r="AD297" s="269"/>
      <c r="AE297" s="269"/>
      <c r="AT297" s="18"/>
      <c r="AU297" s="18"/>
    </row>
    <row r="298" spans="2:63" s="12" customFormat="1" ht="22.75" customHeight="1">
      <c r="B298" s="168"/>
      <c r="C298" s="169"/>
      <c r="D298" s="170" t="s">
        <v>64</v>
      </c>
      <c r="E298" s="182" t="s">
        <v>168</v>
      </c>
      <c r="F298" s="182" t="s">
        <v>356</v>
      </c>
      <c r="G298" s="169"/>
      <c r="H298" s="169"/>
      <c r="I298" s="172"/>
      <c r="J298" s="183">
        <f>BK298</f>
        <v>0</v>
      </c>
      <c r="K298" s="169"/>
      <c r="L298" s="174"/>
      <c r="M298" s="175"/>
      <c r="N298" s="176"/>
      <c r="O298" s="176"/>
      <c r="P298" s="177">
        <f>SUM(P299:P304)</f>
        <v>0</v>
      </c>
      <c r="Q298" s="176"/>
      <c r="R298" s="177">
        <f>SUM(R299:R304)</f>
        <v>24.288921600000002</v>
      </c>
      <c r="S298" s="176"/>
      <c r="T298" s="178">
        <f>SUM(T299:T304)</f>
        <v>0</v>
      </c>
      <c r="AR298" s="179" t="s">
        <v>72</v>
      </c>
      <c r="AT298" s="180" t="s">
        <v>64</v>
      </c>
      <c r="AU298" s="180" t="s">
        <v>72</v>
      </c>
      <c r="AY298" s="179" t="s">
        <v>115</v>
      </c>
      <c r="BK298" s="181">
        <f>SUM(BK299:BK304)</f>
        <v>0</v>
      </c>
    </row>
    <row r="299" spans="1:65" s="2" customFormat="1" ht="16.5" customHeight="1">
      <c r="A299" s="33"/>
      <c r="B299" s="34"/>
      <c r="C299" s="184" t="s">
        <v>357</v>
      </c>
      <c r="D299" s="184" t="s">
        <v>117</v>
      </c>
      <c r="E299" s="185" t="s">
        <v>358</v>
      </c>
      <c r="F299" s="186" t="s">
        <v>359</v>
      </c>
      <c r="G299" s="187" t="s">
        <v>206</v>
      </c>
      <c r="H299" s="188">
        <v>76.8</v>
      </c>
      <c r="I299" s="189"/>
      <c r="J299" s="190">
        <f>ROUND(I299*H299,2)</f>
        <v>0</v>
      </c>
      <c r="K299" s="186" t="s">
        <v>127</v>
      </c>
      <c r="L299" s="38"/>
      <c r="M299" s="191" t="s">
        <v>1</v>
      </c>
      <c r="N299" s="192" t="s">
        <v>33</v>
      </c>
      <c r="O299" s="69"/>
      <c r="P299" s="193">
        <f>O299*H299</f>
        <v>0</v>
      </c>
      <c r="Q299" s="193">
        <v>0.14761</v>
      </c>
      <c r="R299" s="193">
        <f>Q299*H299</f>
        <v>11.336447999999999</v>
      </c>
      <c r="S299" s="193">
        <v>0</v>
      </c>
      <c r="T299" s="194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95" t="s">
        <v>122</v>
      </c>
      <c r="AT299" s="195" t="s">
        <v>117</v>
      </c>
      <c r="AU299" s="195" t="s">
        <v>74</v>
      </c>
      <c r="AY299" s="18" t="s">
        <v>115</v>
      </c>
      <c r="BE299" s="196">
        <f>IF(N299="základní",J299,0)</f>
        <v>0</v>
      </c>
      <c r="BF299" s="196">
        <f>IF(N299="snížená",J299,0)</f>
        <v>0</v>
      </c>
      <c r="BG299" s="196">
        <f>IF(N299="zákl. přenesená",J299,0)</f>
        <v>0</v>
      </c>
      <c r="BH299" s="196">
        <f>IF(N299="sníž. přenesená",J299,0)</f>
        <v>0</v>
      </c>
      <c r="BI299" s="196">
        <f>IF(N299="nulová",J299,0)</f>
        <v>0</v>
      </c>
      <c r="BJ299" s="18" t="s">
        <v>72</v>
      </c>
      <c r="BK299" s="196">
        <f>ROUND(I299*H299,2)</f>
        <v>0</v>
      </c>
      <c r="BL299" s="18" t="s">
        <v>122</v>
      </c>
      <c r="BM299" s="195" t="s">
        <v>360</v>
      </c>
    </row>
    <row r="300" spans="1:65" s="2" customFormat="1" ht="16.5" customHeight="1">
      <c r="A300" s="33"/>
      <c r="B300" s="34"/>
      <c r="C300" s="230" t="s">
        <v>361</v>
      </c>
      <c r="D300" s="230" t="s">
        <v>174</v>
      </c>
      <c r="E300" s="231" t="s">
        <v>362</v>
      </c>
      <c r="F300" s="232" t="s">
        <v>363</v>
      </c>
      <c r="G300" s="233" t="s">
        <v>206</v>
      </c>
      <c r="H300" s="234">
        <v>84.48</v>
      </c>
      <c r="I300" s="235"/>
      <c r="J300" s="236">
        <f>ROUND(I300*H300,2)</f>
        <v>0</v>
      </c>
      <c r="K300" s="232" t="s">
        <v>121</v>
      </c>
      <c r="L300" s="237"/>
      <c r="M300" s="238" t="s">
        <v>1</v>
      </c>
      <c r="N300" s="239" t="s">
        <v>33</v>
      </c>
      <c r="O300" s="69"/>
      <c r="P300" s="193">
        <f>O300*H300</f>
        <v>0</v>
      </c>
      <c r="Q300" s="193">
        <v>0.15332</v>
      </c>
      <c r="R300" s="193">
        <f>Q300*H300</f>
        <v>12.952473600000001</v>
      </c>
      <c r="S300" s="193">
        <v>0</v>
      </c>
      <c r="T300" s="194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95" t="s">
        <v>164</v>
      </c>
      <c r="AT300" s="195" t="s">
        <v>174</v>
      </c>
      <c r="AU300" s="195" t="s">
        <v>74</v>
      </c>
      <c r="AY300" s="18" t="s">
        <v>115</v>
      </c>
      <c r="BE300" s="196">
        <f>IF(N300="základní",J300,0)</f>
        <v>0</v>
      </c>
      <c r="BF300" s="196">
        <f>IF(N300="snížená",J300,0)</f>
        <v>0</v>
      </c>
      <c r="BG300" s="196">
        <f>IF(N300="zákl. přenesená",J300,0)</f>
        <v>0</v>
      </c>
      <c r="BH300" s="196">
        <f>IF(N300="sníž. přenesená",J300,0)</f>
        <v>0</v>
      </c>
      <c r="BI300" s="196">
        <f>IF(N300="nulová",J300,0)</f>
        <v>0</v>
      </c>
      <c r="BJ300" s="18" t="s">
        <v>72</v>
      </c>
      <c r="BK300" s="196">
        <f>ROUND(I300*H300,2)</f>
        <v>0</v>
      </c>
      <c r="BL300" s="18" t="s">
        <v>122</v>
      </c>
      <c r="BM300" s="195" t="s">
        <v>364</v>
      </c>
    </row>
    <row r="301" spans="2:51" s="13" customFormat="1" ht="12">
      <c r="B301" s="197"/>
      <c r="C301" s="198"/>
      <c r="D301" s="199" t="s">
        <v>129</v>
      </c>
      <c r="E301" s="198"/>
      <c r="F301" s="201" t="s">
        <v>365</v>
      </c>
      <c r="G301" s="198"/>
      <c r="H301" s="202">
        <v>84.48</v>
      </c>
      <c r="I301" s="203"/>
      <c r="J301" s="198"/>
      <c r="K301" s="198"/>
      <c r="L301" s="204"/>
      <c r="M301" s="205"/>
      <c r="N301" s="206"/>
      <c r="O301" s="206"/>
      <c r="P301" s="206"/>
      <c r="Q301" s="206"/>
      <c r="R301" s="206"/>
      <c r="S301" s="206"/>
      <c r="T301" s="207"/>
      <c r="AT301" s="208" t="s">
        <v>129</v>
      </c>
      <c r="AU301" s="208" t="s">
        <v>74</v>
      </c>
      <c r="AV301" s="13" t="s">
        <v>74</v>
      </c>
      <c r="AW301" s="13" t="s">
        <v>4</v>
      </c>
      <c r="AX301" s="13" t="s">
        <v>72</v>
      </c>
      <c r="AY301" s="208" t="s">
        <v>115</v>
      </c>
    </row>
    <row r="302" spans="1:65" s="2" customFormat="1" ht="24.15" customHeight="1">
      <c r="A302" s="33"/>
      <c r="B302" s="34"/>
      <c r="C302" s="184" t="s">
        <v>366</v>
      </c>
      <c r="D302" s="184" t="s">
        <v>117</v>
      </c>
      <c r="E302" s="185" t="s">
        <v>367</v>
      </c>
      <c r="F302" s="186" t="s">
        <v>1224</v>
      </c>
      <c r="G302" s="187" t="s">
        <v>349</v>
      </c>
      <c r="H302" s="188">
        <v>1</v>
      </c>
      <c r="I302" s="189"/>
      <c r="J302" s="190">
        <f>ROUND(I302*H302,2)</f>
        <v>0</v>
      </c>
      <c r="K302" s="186" t="s">
        <v>1</v>
      </c>
      <c r="L302" s="38"/>
      <c r="M302" s="191" t="s">
        <v>1</v>
      </c>
      <c r="N302" s="192" t="s">
        <v>33</v>
      </c>
      <c r="O302" s="69"/>
      <c r="P302" s="193">
        <f>O302*H302</f>
        <v>0</v>
      </c>
      <c r="Q302" s="193">
        <v>0</v>
      </c>
      <c r="R302" s="193">
        <f>Q302*H302</f>
        <v>0</v>
      </c>
      <c r="S302" s="193">
        <v>0</v>
      </c>
      <c r="T302" s="194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95" t="s">
        <v>122</v>
      </c>
      <c r="AT302" s="195" t="s">
        <v>117</v>
      </c>
      <c r="AU302" s="195" t="s">
        <v>74</v>
      </c>
      <c r="AY302" s="18" t="s">
        <v>115</v>
      </c>
      <c r="BE302" s="196">
        <f>IF(N302="základní",J302,0)</f>
        <v>0</v>
      </c>
      <c r="BF302" s="196">
        <f>IF(N302="snížená",J302,0)</f>
        <v>0</v>
      </c>
      <c r="BG302" s="196">
        <f>IF(N302="zákl. přenesená",J302,0)</f>
        <v>0</v>
      </c>
      <c r="BH302" s="196">
        <f>IF(N302="sníž. přenesená",J302,0)</f>
        <v>0</v>
      </c>
      <c r="BI302" s="196">
        <f>IF(N302="nulová",J302,0)</f>
        <v>0</v>
      </c>
      <c r="BJ302" s="18" t="s">
        <v>72</v>
      </c>
      <c r="BK302" s="196">
        <f>ROUND(I302*H302,2)</f>
        <v>0</v>
      </c>
      <c r="BL302" s="18" t="s">
        <v>122</v>
      </c>
      <c r="BM302" s="195" t="s">
        <v>368</v>
      </c>
    </row>
    <row r="303" spans="1:65" s="2" customFormat="1" ht="24.15" customHeight="1">
      <c r="A303" s="33"/>
      <c r="B303" s="34"/>
      <c r="C303" s="184" t="s">
        <v>369</v>
      </c>
      <c r="D303" s="184" t="s">
        <v>117</v>
      </c>
      <c r="E303" s="185" t="s">
        <v>370</v>
      </c>
      <c r="F303" s="186" t="s">
        <v>1225</v>
      </c>
      <c r="G303" s="187" t="s">
        <v>349</v>
      </c>
      <c r="H303" s="188">
        <v>1</v>
      </c>
      <c r="I303" s="189"/>
      <c r="J303" s="190">
        <f>ROUND(I303*H303,2)</f>
        <v>0</v>
      </c>
      <c r="K303" s="186" t="s">
        <v>1</v>
      </c>
      <c r="L303" s="38"/>
      <c r="M303" s="191" t="s">
        <v>1</v>
      </c>
      <c r="N303" s="192" t="s">
        <v>33</v>
      </c>
      <c r="O303" s="69"/>
      <c r="P303" s="193">
        <f>O303*H303</f>
        <v>0</v>
      </c>
      <c r="Q303" s="193">
        <v>0</v>
      </c>
      <c r="R303" s="193">
        <f>Q303*H303</f>
        <v>0</v>
      </c>
      <c r="S303" s="193">
        <v>0</v>
      </c>
      <c r="T303" s="194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95" t="s">
        <v>122</v>
      </c>
      <c r="AT303" s="195" t="s">
        <v>117</v>
      </c>
      <c r="AU303" s="195" t="s">
        <v>74</v>
      </c>
      <c r="AY303" s="18" t="s">
        <v>115</v>
      </c>
      <c r="BE303" s="196">
        <f>IF(N303="základní",J303,0)</f>
        <v>0</v>
      </c>
      <c r="BF303" s="196">
        <f>IF(N303="snížená",J303,0)</f>
        <v>0</v>
      </c>
      <c r="BG303" s="196">
        <f>IF(N303="zákl. přenesená",J303,0)</f>
        <v>0</v>
      </c>
      <c r="BH303" s="196">
        <f>IF(N303="sníž. přenesená",J303,0)</f>
        <v>0</v>
      </c>
      <c r="BI303" s="196">
        <f>IF(N303="nulová",J303,0)</f>
        <v>0</v>
      </c>
      <c r="BJ303" s="18" t="s">
        <v>72</v>
      </c>
      <c r="BK303" s="196">
        <f>ROUND(I303*H303,2)</f>
        <v>0</v>
      </c>
      <c r="BL303" s="18" t="s">
        <v>122</v>
      </c>
      <c r="BM303" s="195" t="s">
        <v>371</v>
      </c>
    </row>
    <row r="304" spans="1:65" s="2" customFormat="1" ht="24.15" customHeight="1">
      <c r="A304" s="33"/>
      <c r="B304" s="34"/>
      <c r="C304" s="184" t="s">
        <v>372</v>
      </c>
      <c r="D304" s="184" t="s">
        <v>117</v>
      </c>
      <c r="E304" s="185" t="s">
        <v>373</v>
      </c>
      <c r="F304" s="186" t="s">
        <v>1226</v>
      </c>
      <c r="G304" s="187" t="s">
        <v>349</v>
      </c>
      <c r="H304" s="188">
        <v>1</v>
      </c>
      <c r="I304" s="189"/>
      <c r="J304" s="190">
        <f>ROUND(I304*H304,2)</f>
        <v>0</v>
      </c>
      <c r="K304" s="186" t="s">
        <v>1</v>
      </c>
      <c r="L304" s="38"/>
      <c r="M304" s="191" t="s">
        <v>1</v>
      </c>
      <c r="N304" s="192" t="s">
        <v>33</v>
      </c>
      <c r="O304" s="69"/>
      <c r="P304" s="193">
        <f>O304*H304</f>
        <v>0</v>
      </c>
      <c r="Q304" s="193">
        <v>0</v>
      </c>
      <c r="R304" s="193">
        <f>Q304*H304</f>
        <v>0</v>
      </c>
      <c r="S304" s="193">
        <v>0</v>
      </c>
      <c r="T304" s="194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95" t="s">
        <v>122</v>
      </c>
      <c r="AT304" s="195" t="s">
        <v>117</v>
      </c>
      <c r="AU304" s="195" t="s">
        <v>74</v>
      </c>
      <c r="AY304" s="18" t="s">
        <v>115</v>
      </c>
      <c r="BE304" s="196">
        <f>IF(N304="základní",J304,0)</f>
        <v>0</v>
      </c>
      <c r="BF304" s="196">
        <f>IF(N304="snížená",J304,0)</f>
        <v>0</v>
      </c>
      <c r="BG304" s="196">
        <f>IF(N304="zákl. přenesená",J304,0)</f>
        <v>0</v>
      </c>
      <c r="BH304" s="196">
        <f>IF(N304="sníž. přenesená",J304,0)</f>
        <v>0</v>
      </c>
      <c r="BI304" s="196">
        <f>IF(N304="nulová",J304,0)</f>
        <v>0</v>
      </c>
      <c r="BJ304" s="18" t="s">
        <v>72</v>
      </c>
      <c r="BK304" s="196">
        <f>ROUND(I304*H304,2)</f>
        <v>0</v>
      </c>
      <c r="BL304" s="18" t="s">
        <v>122</v>
      </c>
      <c r="BM304" s="195" t="s">
        <v>374</v>
      </c>
    </row>
    <row r="305" spans="2:63" s="12" customFormat="1" ht="22.75" customHeight="1">
      <c r="B305" s="168"/>
      <c r="C305" s="169"/>
      <c r="D305" s="170" t="s">
        <v>64</v>
      </c>
      <c r="E305" s="182" t="s">
        <v>375</v>
      </c>
      <c r="F305" s="182" t="s">
        <v>376</v>
      </c>
      <c r="G305" s="169"/>
      <c r="H305" s="169"/>
      <c r="I305" s="172"/>
      <c r="J305" s="183">
        <f>BK305</f>
        <v>0</v>
      </c>
      <c r="K305" s="169"/>
      <c r="L305" s="174"/>
      <c r="M305" s="175"/>
      <c r="N305" s="176"/>
      <c r="O305" s="176"/>
      <c r="P305" s="177">
        <f>P306</f>
        <v>0</v>
      </c>
      <c r="Q305" s="176"/>
      <c r="R305" s="177">
        <f>R306</f>
        <v>0</v>
      </c>
      <c r="S305" s="176"/>
      <c r="T305" s="178">
        <f>T306</f>
        <v>0</v>
      </c>
      <c r="AR305" s="179" t="s">
        <v>72</v>
      </c>
      <c r="AT305" s="180" t="s">
        <v>64</v>
      </c>
      <c r="AU305" s="180" t="s">
        <v>72</v>
      </c>
      <c r="AY305" s="179" t="s">
        <v>115</v>
      </c>
      <c r="BK305" s="181">
        <f>BK306</f>
        <v>0</v>
      </c>
    </row>
    <row r="306" spans="1:65" s="2" customFormat="1" ht="16.5" customHeight="1">
      <c r="A306" s="33"/>
      <c r="B306" s="34"/>
      <c r="C306" s="184" t="s">
        <v>377</v>
      </c>
      <c r="D306" s="184" t="s">
        <v>117</v>
      </c>
      <c r="E306" s="185" t="s">
        <v>378</v>
      </c>
      <c r="F306" s="186" t="s">
        <v>379</v>
      </c>
      <c r="G306" s="187" t="s">
        <v>161</v>
      </c>
      <c r="H306" s="188">
        <v>178.819</v>
      </c>
      <c r="I306" s="189"/>
      <c r="J306" s="190">
        <f>ROUND(I306*H306,2)</f>
        <v>0</v>
      </c>
      <c r="K306" s="186" t="s">
        <v>127</v>
      </c>
      <c r="L306" s="38"/>
      <c r="M306" s="244" t="s">
        <v>1</v>
      </c>
      <c r="N306" s="245" t="s">
        <v>33</v>
      </c>
      <c r="O306" s="246"/>
      <c r="P306" s="247">
        <f>O306*H306</f>
        <v>0</v>
      </c>
      <c r="Q306" s="247">
        <v>0</v>
      </c>
      <c r="R306" s="247">
        <f>Q306*H306</f>
        <v>0</v>
      </c>
      <c r="S306" s="247">
        <v>0</v>
      </c>
      <c r="T306" s="248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95" t="s">
        <v>122</v>
      </c>
      <c r="AT306" s="195" t="s">
        <v>117</v>
      </c>
      <c r="AU306" s="195" t="s">
        <v>74</v>
      </c>
      <c r="AY306" s="18" t="s">
        <v>115</v>
      </c>
      <c r="BE306" s="196">
        <f>IF(N306="základní",J306,0)</f>
        <v>0</v>
      </c>
      <c r="BF306" s="196">
        <f>IF(N306="snížená",J306,0)</f>
        <v>0</v>
      </c>
      <c r="BG306" s="196">
        <f>IF(N306="zákl. přenesená",J306,0)</f>
        <v>0</v>
      </c>
      <c r="BH306" s="196">
        <f>IF(N306="sníž. přenesená",J306,0)</f>
        <v>0</v>
      </c>
      <c r="BI306" s="196">
        <f>IF(N306="nulová",J306,0)</f>
        <v>0</v>
      </c>
      <c r="BJ306" s="18" t="s">
        <v>72</v>
      </c>
      <c r="BK306" s="196">
        <f>ROUND(I306*H306,2)</f>
        <v>0</v>
      </c>
      <c r="BL306" s="18" t="s">
        <v>122</v>
      </c>
      <c r="BM306" s="195" t="s">
        <v>380</v>
      </c>
    </row>
    <row r="307" spans="1:31" s="2" customFormat="1" ht="7" customHeight="1">
      <c r="A307" s="33"/>
      <c r="B307" s="53"/>
      <c r="C307" s="54"/>
      <c r="D307" s="54"/>
      <c r="E307" s="54"/>
      <c r="F307" s="54"/>
      <c r="G307" s="54"/>
      <c r="H307" s="54"/>
      <c r="I307" s="54"/>
      <c r="J307" s="54"/>
      <c r="K307" s="54"/>
      <c r="L307" s="38"/>
      <c r="M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</row>
  </sheetData>
  <sheetProtection sheet="1" objects="1" scenarios="1" formatColumns="0" formatRows="0" autoFilter="0"/>
  <autoFilter ref="C120:K306"/>
  <mergeCells count="10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  <mergeCell ref="E21:F21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5"/>
  <sheetViews>
    <sheetView showGridLines="0" zoomScale="90" zoomScaleNormal="90" workbookViewId="0" topLeftCell="A120">
      <selection activeCell="I128" sqref="I128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8.8515625" style="1" customWidth="1"/>
    <col min="6" max="6" width="10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8" t="s">
        <v>76</v>
      </c>
    </row>
    <row r="3" spans="2:46" s="1" customFormat="1" ht="7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21"/>
      <c r="AT3" s="18" t="s">
        <v>74</v>
      </c>
    </row>
    <row r="4" spans="2:46" s="1" customFormat="1" ht="25" customHeight="1">
      <c r="B4" s="21"/>
      <c r="D4" s="108" t="s">
        <v>88</v>
      </c>
      <c r="L4" s="21"/>
      <c r="M4" s="109" t="s">
        <v>10</v>
      </c>
      <c r="AT4" s="18" t="s">
        <v>4</v>
      </c>
    </row>
    <row r="5" spans="2:12" s="1" customFormat="1" ht="7" customHeight="1">
      <c r="B5" s="21"/>
      <c r="L5" s="21"/>
    </row>
    <row r="6" spans="2:12" s="1" customFormat="1" ht="12" customHeight="1">
      <c r="B6" s="21"/>
      <c r="D6" s="110" t="s">
        <v>15</v>
      </c>
      <c r="L6" s="21"/>
    </row>
    <row r="7" spans="2:12" s="1" customFormat="1" ht="16.5" customHeight="1">
      <c r="B7" s="21"/>
      <c r="E7" s="316" t="str">
        <f>'Rekapitulace stavby'!K6</f>
        <v>Výstavba dětského dopravního hřiště</v>
      </c>
      <c r="F7" s="317"/>
      <c r="G7" s="317"/>
      <c r="H7" s="317"/>
      <c r="L7" s="21"/>
    </row>
    <row r="8" spans="1:31" s="2" customFormat="1" ht="12" customHeight="1">
      <c r="A8" s="33"/>
      <c r="B8" s="38"/>
      <c r="C8" s="33"/>
      <c r="D8" s="110" t="s">
        <v>89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18" t="s">
        <v>1216</v>
      </c>
      <c r="F9" s="319"/>
      <c r="G9" s="319"/>
      <c r="H9" s="319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0" t="s">
        <v>16</v>
      </c>
      <c r="E11" s="33"/>
      <c r="F11" s="111" t="s">
        <v>1</v>
      </c>
      <c r="G11" s="33"/>
      <c r="H11" s="33"/>
      <c r="I11" s="110" t="s">
        <v>17</v>
      </c>
      <c r="J11" s="111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0" t="s">
        <v>18</v>
      </c>
      <c r="E12" s="33"/>
      <c r="F12" s="111" t="s">
        <v>19</v>
      </c>
      <c r="G12" s="33"/>
      <c r="H12" s="33"/>
      <c r="I12" s="110" t="s">
        <v>20</v>
      </c>
      <c r="J12" s="112" t="str">
        <f>'Rekapitulace stavby'!AN8</f>
        <v>Vyplň údaj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75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0" t="s">
        <v>1207</v>
      </c>
      <c r="E14" s="33"/>
      <c r="F14" s="33"/>
      <c r="G14" s="33"/>
      <c r="H14" s="33"/>
      <c r="I14" s="110" t="s">
        <v>1202</v>
      </c>
      <c r="J14" s="111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1" t="s">
        <v>1200</v>
      </c>
      <c r="F15" s="33"/>
      <c r="G15" s="33"/>
      <c r="H15" s="33"/>
      <c r="I15" s="110" t="s">
        <v>21</v>
      </c>
      <c r="J15" s="111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7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265" t="s">
        <v>1222</v>
      </c>
      <c r="E17" s="33"/>
      <c r="F17" s="33"/>
      <c r="G17" s="33"/>
      <c r="H17" s="33"/>
      <c r="I17" s="110" t="s">
        <v>1202</v>
      </c>
      <c r="J17" s="271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20" t="str">
        <f>'Rekapitulace stavby'!E14</f>
        <v>Vyplň údaj</v>
      </c>
      <c r="F18" s="321"/>
      <c r="G18" s="321"/>
      <c r="H18" s="321"/>
      <c r="I18" s="110" t="s">
        <v>21</v>
      </c>
      <c r="J18" s="271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0" t="s">
        <v>23</v>
      </c>
      <c r="E20" s="33"/>
      <c r="F20" s="33"/>
      <c r="G20" s="33"/>
      <c r="H20" s="33"/>
      <c r="I20" s="110" t="s">
        <v>1202</v>
      </c>
      <c r="J20" s="111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25" customHeight="1">
      <c r="A21" s="33"/>
      <c r="B21" s="38"/>
      <c r="C21" s="33"/>
      <c r="D21" s="33"/>
      <c r="E21" s="323" t="s">
        <v>1208</v>
      </c>
      <c r="F21" s="324"/>
      <c r="G21" s="33"/>
      <c r="H21" s="33"/>
      <c r="I21" s="110" t="s">
        <v>21</v>
      </c>
      <c r="J21" s="111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0" t="s">
        <v>25</v>
      </c>
      <c r="E23" s="33"/>
      <c r="F23" s="33"/>
      <c r="G23" s="33"/>
      <c r="H23" s="33"/>
      <c r="I23" s="110" t="s">
        <v>1202</v>
      </c>
      <c r="J23" s="111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1" t="s">
        <v>26</v>
      </c>
      <c r="F24" s="33"/>
      <c r="G24" s="33"/>
      <c r="H24" s="33"/>
      <c r="I24" s="110" t="s">
        <v>21</v>
      </c>
      <c r="J24" s="111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0" t="s">
        <v>27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3"/>
      <c r="B27" s="114"/>
      <c r="C27" s="113"/>
      <c r="D27" s="113"/>
      <c r="E27" s="322" t="s">
        <v>1</v>
      </c>
      <c r="F27" s="322"/>
      <c r="G27" s="322"/>
      <c r="H27" s="322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7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8"/>
      <c r="C29" s="33"/>
      <c r="D29" s="116"/>
      <c r="E29" s="116"/>
      <c r="F29" s="116"/>
      <c r="G29" s="116"/>
      <c r="H29" s="116"/>
      <c r="I29" s="116"/>
      <c r="J29" s="116"/>
      <c r="K29" s="116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8"/>
      <c r="C30" s="33"/>
      <c r="D30" s="117" t="s">
        <v>28</v>
      </c>
      <c r="E30" s="33"/>
      <c r="F30" s="33"/>
      <c r="G30" s="33"/>
      <c r="H30" s="33"/>
      <c r="I30" s="33"/>
      <c r="J30" s="118">
        <f>ROUND(J125,2)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8"/>
      <c r="C31" s="33"/>
      <c r="D31" s="116"/>
      <c r="E31" s="116"/>
      <c r="F31" s="116"/>
      <c r="G31" s="116"/>
      <c r="H31" s="116"/>
      <c r="I31" s="116"/>
      <c r="J31" s="116"/>
      <c r="K31" s="116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19" t="s">
        <v>30</v>
      </c>
      <c r="G32" s="33"/>
      <c r="H32" s="33"/>
      <c r="I32" s="119" t="s">
        <v>29</v>
      </c>
      <c r="J32" s="119" t="s">
        <v>31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0" t="s">
        <v>32</v>
      </c>
      <c r="E33" s="110" t="s">
        <v>33</v>
      </c>
      <c r="F33" s="121">
        <f>ROUND((SUM(BE125:BE214)),2)</f>
        <v>0</v>
      </c>
      <c r="G33" s="33"/>
      <c r="H33" s="33"/>
      <c r="I33" s="122">
        <v>0.21</v>
      </c>
      <c r="J33" s="121">
        <f>ROUND(((SUM(BE125:BE214))*I33),2)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0" t="s">
        <v>34</v>
      </c>
      <c r="F34" s="121">
        <f>ROUND((SUM(BF125:BF214)),2)</f>
        <v>0</v>
      </c>
      <c r="G34" s="33"/>
      <c r="H34" s="33"/>
      <c r="I34" s="122">
        <v>0.15</v>
      </c>
      <c r="J34" s="121">
        <f>ROUND(((SUM(BF125:BF214))*I34),2)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10" t="s">
        <v>35</v>
      </c>
      <c r="F35" s="121">
        <f>ROUND((SUM(BG125:BG214)),2)</f>
        <v>0</v>
      </c>
      <c r="G35" s="33"/>
      <c r="H35" s="33"/>
      <c r="I35" s="122">
        <v>0.21</v>
      </c>
      <c r="J35" s="121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10" t="s">
        <v>36</v>
      </c>
      <c r="F36" s="121">
        <f>ROUND((SUM(BH125:BH214)),2)</f>
        <v>0</v>
      </c>
      <c r="G36" s="33"/>
      <c r="H36" s="33"/>
      <c r="I36" s="122">
        <v>0.15</v>
      </c>
      <c r="J36" s="121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10" t="s">
        <v>37</v>
      </c>
      <c r="F37" s="121">
        <f>ROUND((SUM(BI125:BI214)),2)</f>
        <v>0</v>
      </c>
      <c r="G37" s="33"/>
      <c r="H37" s="33"/>
      <c r="I37" s="122">
        <v>0</v>
      </c>
      <c r="J37" s="121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8"/>
      <c r="C39" s="123"/>
      <c r="D39" s="124" t="s">
        <v>38</v>
      </c>
      <c r="E39" s="125"/>
      <c r="F39" s="125"/>
      <c r="G39" s="126" t="s">
        <v>39</v>
      </c>
      <c r="H39" s="127" t="s">
        <v>40</v>
      </c>
      <c r="I39" s="125"/>
      <c r="J39" s="128">
        <f>SUM(J30:J37)</f>
        <v>0</v>
      </c>
      <c r="K39" s="129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 hidden="1">
      <c r="B50" s="50"/>
      <c r="D50" s="130" t="s">
        <v>41</v>
      </c>
      <c r="E50" s="131"/>
      <c r="F50" s="131"/>
      <c r="G50" s="130" t="s">
        <v>42</v>
      </c>
      <c r="H50" s="131"/>
      <c r="I50" s="131"/>
      <c r="J50" s="131"/>
      <c r="K50" s="131"/>
      <c r="L50" s="50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5" hidden="1">
      <c r="A61" s="33"/>
      <c r="B61" s="38"/>
      <c r="C61" s="33"/>
      <c r="D61" s="132" t="s">
        <v>43</v>
      </c>
      <c r="E61" s="133"/>
      <c r="F61" s="134" t="s">
        <v>1205</v>
      </c>
      <c r="G61" s="132" t="s">
        <v>43</v>
      </c>
      <c r="H61" s="133"/>
      <c r="I61" s="133"/>
      <c r="J61" s="135" t="s">
        <v>1205</v>
      </c>
      <c r="K61" s="13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3">
      <c r="A65" s="33"/>
      <c r="B65" s="38"/>
      <c r="C65" s="33"/>
      <c r="D65" s="130" t="s">
        <v>1204</v>
      </c>
      <c r="E65" s="136"/>
      <c r="F65" s="136"/>
      <c r="G65" s="130" t="s">
        <v>1223</v>
      </c>
      <c r="H65" s="136"/>
      <c r="I65" s="136"/>
      <c r="J65" s="136"/>
      <c r="K65" s="136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5">
      <c r="A76" s="33"/>
      <c r="B76" s="38"/>
      <c r="C76" s="33"/>
      <c r="D76" s="132" t="s">
        <v>43</v>
      </c>
      <c r="E76" s="133"/>
      <c r="F76" s="134" t="s">
        <v>1205</v>
      </c>
      <c r="G76" s="132" t="s">
        <v>43</v>
      </c>
      <c r="H76" s="133"/>
      <c r="I76" s="133"/>
      <c r="J76" s="135" t="s">
        <v>1205</v>
      </c>
      <c r="K76" s="13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37"/>
      <c r="C77" s="138"/>
      <c r="D77" s="138"/>
      <c r="E77" s="138"/>
      <c r="F77" s="138"/>
      <c r="G77" s="138"/>
      <c r="H77" s="138"/>
      <c r="I77" s="138"/>
      <c r="J77" s="138"/>
      <c r="K77" s="138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4" t="s">
        <v>90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30" t="s">
        <v>15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14" t="str">
        <f>E7</f>
        <v>Výstavba dětského dopravního hřiště</v>
      </c>
      <c r="F85" s="315"/>
      <c r="G85" s="315"/>
      <c r="H85" s="31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30" t="s">
        <v>89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96" t="str">
        <f>E9</f>
        <v xml:space="preserve">SO 02 - Typový objekt soc. zázemí </v>
      </c>
      <c r="F87" s="313"/>
      <c r="G87" s="313"/>
      <c r="H87" s="313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7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30" t="s">
        <v>18</v>
      </c>
      <c r="D89" s="35"/>
      <c r="E89" s="35"/>
      <c r="F89" s="28" t="str">
        <f>F12</f>
        <v>Dačice</v>
      </c>
      <c r="G89" s="35"/>
      <c r="H89" s="35"/>
      <c r="I89" s="30" t="s">
        <v>20</v>
      </c>
      <c r="J89" s="64" t="str">
        <f>IF(J12="","",J12)</f>
        <v>Vyplň údaj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" customHeight="1">
      <c r="A91" s="33"/>
      <c r="B91" s="34"/>
      <c r="C91" s="30" t="s">
        <v>1207</v>
      </c>
      <c r="D91" s="35"/>
      <c r="E91" s="35"/>
      <c r="F91" s="28" t="str">
        <f>E15</f>
        <v>Město Dačice</v>
      </c>
      <c r="G91" s="35"/>
      <c r="H91" s="35"/>
      <c r="I91" s="30" t="s">
        <v>23</v>
      </c>
      <c r="J91" s="31" t="str">
        <f>E21</f>
        <v>Petr Vlášek
Ing. Václav Chýle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30" t="s">
        <v>1222</v>
      </c>
      <c r="D92" s="35"/>
      <c r="E92" s="35"/>
      <c r="F92" s="28" t="str">
        <f>IF(E18="","",E18)</f>
        <v>Vyplň údaj</v>
      </c>
      <c r="G92" s="35"/>
      <c r="H92" s="35"/>
      <c r="I92" s="30" t="s">
        <v>25</v>
      </c>
      <c r="J92" s="31" t="str">
        <f>E24</f>
        <v>KAVRO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2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1" t="s">
        <v>91</v>
      </c>
      <c r="D94" s="142"/>
      <c r="E94" s="142"/>
      <c r="F94" s="142"/>
      <c r="G94" s="142"/>
      <c r="H94" s="142"/>
      <c r="I94" s="142"/>
      <c r="J94" s="143" t="s">
        <v>92</v>
      </c>
      <c r="K94" s="142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44" t="s">
        <v>93</v>
      </c>
      <c r="D96" s="35"/>
      <c r="E96" s="35"/>
      <c r="F96" s="35"/>
      <c r="G96" s="35"/>
      <c r="H96" s="35"/>
      <c r="I96" s="35"/>
      <c r="J96" s="82">
        <f>J125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94</v>
      </c>
    </row>
    <row r="97" spans="2:12" s="9" customFormat="1" ht="25" customHeight="1">
      <c r="B97" s="145"/>
      <c r="C97" s="146"/>
      <c r="D97" s="147" t="s">
        <v>95</v>
      </c>
      <c r="E97" s="148"/>
      <c r="F97" s="148"/>
      <c r="G97" s="148"/>
      <c r="H97" s="148"/>
      <c r="I97" s="148"/>
      <c r="J97" s="149">
        <f>J126</f>
        <v>0</v>
      </c>
      <c r="K97" s="146"/>
      <c r="L97" s="150"/>
    </row>
    <row r="98" spans="2:12" s="10" customFormat="1" ht="19.9" customHeight="1">
      <c r="B98" s="151"/>
      <c r="C98" s="152"/>
      <c r="D98" s="153" t="s">
        <v>96</v>
      </c>
      <c r="E98" s="154"/>
      <c r="F98" s="154"/>
      <c r="G98" s="154"/>
      <c r="H98" s="154"/>
      <c r="I98" s="154"/>
      <c r="J98" s="155">
        <f>J127</f>
        <v>0</v>
      </c>
      <c r="K98" s="152"/>
      <c r="L98" s="156"/>
    </row>
    <row r="99" spans="2:12" s="10" customFormat="1" ht="19.9" customHeight="1">
      <c r="B99" s="151"/>
      <c r="C99" s="152"/>
      <c r="D99" s="153" t="s">
        <v>381</v>
      </c>
      <c r="E99" s="154"/>
      <c r="F99" s="154"/>
      <c r="G99" s="154"/>
      <c r="H99" s="154"/>
      <c r="I99" s="154"/>
      <c r="J99" s="155">
        <f>J164</f>
        <v>0</v>
      </c>
      <c r="K99" s="152"/>
      <c r="L99" s="156"/>
    </row>
    <row r="100" spans="2:12" s="10" customFormat="1" ht="19.9" customHeight="1">
      <c r="B100" s="151"/>
      <c r="C100" s="152"/>
      <c r="D100" s="153" t="s">
        <v>97</v>
      </c>
      <c r="E100" s="154"/>
      <c r="F100" s="154"/>
      <c r="G100" s="154"/>
      <c r="H100" s="154"/>
      <c r="I100" s="154"/>
      <c r="J100" s="155">
        <f>J184</f>
        <v>0</v>
      </c>
      <c r="K100" s="152"/>
      <c r="L100" s="156"/>
    </row>
    <row r="101" spans="2:12" s="10" customFormat="1" ht="19.9" customHeight="1">
      <c r="B101" s="151"/>
      <c r="C101" s="152"/>
      <c r="D101" s="153" t="s">
        <v>98</v>
      </c>
      <c r="E101" s="154"/>
      <c r="F101" s="154"/>
      <c r="G101" s="154"/>
      <c r="H101" s="154"/>
      <c r="I101" s="154"/>
      <c r="J101" s="155">
        <f>J188</f>
        <v>0</v>
      </c>
      <c r="K101" s="152"/>
      <c r="L101" s="156"/>
    </row>
    <row r="102" spans="2:12" s="10" customFormat="1" ht="19.9" customHeight="1">
      <c r="B102" s="151"/>
      <c r="C102" s="152"/>
      <c r="D102" s="153" t="s">
        <v>99</v>
      </c>
      <c r="E102" s="154"/>
      <c r="F102" s="154"/>
      <c r="G102" s="154"/>
      <c r="H102" s="154"/>
      <c r="I102" s="154"/>
      <c r="J102" s="155">
        <f>J191</f>
        <v>0</v>
      </c>
      <c r="K102" s="152"/>
      <c r="L102" s="156"/>
    </row>
    <row r="103" spans="2:12" s="9" customFormat="1" ht="25" customHeight="1">
      <c r="B103" s="145"/>
      <c r="C103" s="146"/>
      <c r="D103" s="147" t="s">
        <v>382</v>
      </c>
      <c r="E103" s="148"/>
      <c r="F103" s="148"/>
      <c r="G103" s="148"/>
      <c r="H103" s="148"/>
      <c r="I103" s="148"/>
      <c r="J103" s="149">
        <f>J193</f>
        <v>0</v>
      </c>
      <c r="K103" s="146"/>
      <c r="L103" s="150"/>
    </row>
    <row r="104" spans="2:12" s="10" customFormat="1" ht="19.9" customHeight="1">
      <c r="B104" s="151"/>
      <c r="C104" s="152"/>
      <c r="D104" s="153" t="s">
        <v>383</v>
      </c>
      <c r="E104" s="154"/>
      <c r="F104" s="154"/>
      <c r="G104" s="154"/>
      <c r="H104" s="154"/>
      <c r="I104" s="154"/>
      <c r="J104" s="155">
        <f>J194</f>
        <v>0</v>
      </c>
      <c r="K104" s="152"/>
      <c r="L104" s="156"/>
    </row>
    <row r="105" spans="2:12" s="10" customFormat="1" ht="19.9" customHeight="1">
      <c r="B105" s="151"/>
      <c r="C105" s="152"/>
      <c r="D105" s="153" t="s">
        <v>384</v>
      </c>
      <c r="E105" s="154"/>
      <c r="F105" s="154"/>
      <c r="G105" s="154"/>
      <c r="H105" s="154"/>
      <c r="I105" s="154"/>
      <c r="J105" s="155">
        <f>J200</f>
        <v>0</v>
      </c>
      <c r="K105" s="152"/>
      <c r="L105" s="156"/>
    </row>
    <row r="106" spans="1:31" s="2" customFormat="1" ht="21.7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7" customHeight="1">
      <c r="A107" s="33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7" customHeight="1">
      <c r="A111" s="33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5" customHeight="1">
      <c r="A112" s="33"/>
      <c r="B112" s="34"/>
      <c r="C112" s="24" t="s">
        <v>100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7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30" t="s">
        <v>15</v>
      </c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5"/>
      <c r="D115" s="35"/>
      <c r="E115" s="314" t="str">
        <f>E7</f>
        <v>Výstavba dětského dopravního hřiště</v>
      </c>
      <c r="F115" s="315"/>
      <c r="G115" s="315"/>
      <c r="H115" s="31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30" t="s">
        <v>89</v>
      </c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5"/>
      <c r="D117" s="35"/>
      <c r="E117" s="296" t="str">
        <f>E9</f>
        <v xml:space="preserve">SO 02 - Typový objekt soc. zázemí </v>
      </c>
      <c r="F117" s="313"/>
      <c r="G117" s="313"/>
      <c r="H117" s="313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7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30" t="s">
        <v>18</v>
      </c>
      <c r="D119" s="35"/>
      <c r="E119" s="35"/>
      <c r="F119" s="28" t="str">
        <f>F12</f>
        <v>Dačice</v>
      </c>
      <c r="G119" s="35"/>
      <c r="H119" s="35"/>
      <c r="I119" s="30" t="s">
        <v>20</v>
      </c>
      <c r="J119" s="64" t="str">
        <f>IF(J12="","",J12)</f>
        <v>Vyplň údaj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7" customHeight="1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5" customHeight="1">
      <c r="A121" s="33"/>
      <c r="B121" s="34"/>
      <c r="C121" s="30" t="s">
        <v>1207</v>
      </c>
      <c r="D121" s="35"/>
      <c r="E121" s="35"/>
      <c r="F121" s="28" t="str">
        <f>E15</f>
        <v>Město Dačice</v>
      </c>
      <c r="G121" s="35"/>
      <c r="H121" s="35"/>
      <c r="I121" s="30" t="s">
        <v>23</v>
      </c>
      <c r="J121" s="31" t="str">
        <f>E21</f>
        <v>Petr Vlášek
Ing. Václav Chýle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15" customHeight="1">
      <c r="A122" s="33"/>
      <c r="B122" s="34"/>
      <c r="C122" s="30" t="s">
        <v>1222</v>
      </c>
      <c r="D122" s="35"/>
      <c r="E122" s="35"/>
      <c r="F122" s="28" t="str">
        <f>IF(E18="","",E18)</f>
        <v>Vyplň údaj</v>
      </c>
      <c r="G122" s="35"/>
      <c r="H122" s="35"/>
      <c r="I122" s="30" t="s">
        <v>25</v>
      </c>
      <c r="J122" s="31" t="str">
        <f>E24</f>
        <v>KAVRO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0.25" customHeight="1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1" customFormat="1" ht="29.25" customHeight="1">
      <c r="A124" s="157"/>
      <c r="B124" s="158"/>
      <c r="C124" s="159" t="s">
        <v>101</v>
      </c>
      <c r="D124" s="160" t="s">
        <v>50</v>
      </c>
      <c r="E124" s="160" t="s">
        <v>46</v>
      </c>
      <c r="F124" s="160" t="s">
        <v>47</v>
      </c>
      <c r="G124" s="160" t="s">
        <v>102</v>
      </c>
      <c r="H124" s="160" t="s">
        <v>103</v>
      </c>
      <c r="I124" s="160" t="s">
        <v>104</v>
      </c>
      <c r="J124" s="160" t="s">
        <v>92</v>
      </c>
      <c r="K124" s="161" t="s">
        <v>105</v>
      </c>
      <c r="L124" s="162"/>
      <c r="M124" s="73" t="s">
        <v>1</v>
      </c>
      <c r="N124" s="74" t="s">
        <v>32</v>
      </c>
      <c r="O124" s="74" t="s">
        <v>106</v>
      </c>
      <c r="P124" s="74" t="s">
        <v>107</v>
      </c>
      <c r="Q124" s="74" t="s">
        <v>108</v>
      </c>
      <c r="R124" s="74" t="s">
        <v>109</v>
      </c>
      <c r="S124" s="74" t="s">
        <v>110</v>
      </c>
      <c r="T124" s="75" t="s">
        <v>111</v>
      </c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</row>
    <row r="125" spans="1:63" s="2" customFormat="1" ht="22.75" customHeight="1">
      <c r="A125" s="33"/>
      <c r="B125" s="34"/>
      <c r="C125" s="80" t="s">
        <v>112</v>
      </c>
      <c r="D125" s="35"/>
      <c r="E125" s="35"/>
      <c r="F125" s="35"/>
      <c r="G125" s="35"/>
      <c r="H125" s="35"/>
      <c r="I125" s="35"/>
      <c r="J125" s="163">
        <f>BK125</f>
        <v>0</v>
      </c>
      <c r="K125" s="35"/>
      <c r="L125" s="38"/>
      <c r="M125" s="76"/>
      <c r="N125" s="164"/>
      <c r="O125" s="77"/>
      <c r="P125" s="165">
        <f>P126+P193</f>
        <v>0</v>
      </c>
      <c r="Q125" s="77"/>
      <c r="R125" s="165">
        <f>R126+R193</f>
        <v>6.87871134</v>
      </c>
      <c r="S125" s="77"/>
      <c r="T125" s="166">
        <f>T126+T193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64</v>
      </c>
      <c r="AU125" s="18" t="s">
        <v>94</v>
      </c>
      <c r="BK125" s="167">
        <f>BK126+BK193</f>
        <v>0</v>
      </c>
    </row>
    <row r="126" spans="2:63" s="12" customFormat="1" ht="25.9" customHeight="1">
      <c r="B126" s="168"/>
      <c r="C126" s="169"/>
      <c r="D126" s="170" t="s">
        <v>64</v>
      </c>
      <c r="E126" s="171" t="s">
        <v>113</v>
      </c>
      <c r="F126" s="171" t="s">
        <v>114</v>
      </c>
      <c r="G126" s="169"/>
      <c r="H126" s="169"/>
      <c r="I126" s="172"/>
      <c r="J126" s="173">
        <f>BK126</f>
        <v>0</v>
      </c>
      <c r="K126" s="169"/>
      <c r="L126" s="174"/>
      <c r="M126" s="175"/>
      <c r="N126" s="176"/>
      <c r="O126" s="176"/>
      <c r="P126" s="177">
        <f>P127+P164+P184+P188+P191</f>
        <v>0</v>
      </c>
      <c r="Q126" s="176"/>
      <c r="R126" s="177">
        <f>R127+R164+R184+R188+R191</f>
        <v>4.80675149</v>
      </c>
      <c r="S126" s="176"/>
      <c r="T126" s="178">
        <f>T127+T164+T184+T188+T191</f>
        <v>0</v>
      </c>
      <c r="AR126" s="179" t="s">
        <v>72</v>
      </c>
      <c r="AT126" s="180" t="s">
        <v>64</v>
      </c>
      <c r="AU126" s="180" t="s">
        <v>65</v>
      </c>
      <c r="AY126" s="179" t="s">
        <v>115</v>
      </c>
      <c r="BK126" s="181">
        <f>BK127+BK164+BK184+BK188+BK191</f>
        <v>0</v>
      </c>
    </row>
    <row r="127" spans="2:63" s="12" customFormat="1" ht="22.75" customHeight="1">
      <c r="B127" s="168"/>
      <c r="C127" s="169"/>
      <c r="D127" s="170" t="s">
        <v>64</v>
      </c>
      <c r="E127" s="182" t="s">
        <v>72</v>
      </c>
      <c r="F127" s="182" t="s">
        <v>116</v>
      </c>
      <c r="G127" s="169"/>
      <c r="H127" s="169"/>
      <c r="I127" s="172"/>
      <c r="J127" s="183">
        <f>BK127</f>
        <v>0</v>
      </c>
      <c r="K127" s="169"/>
      <c r="L127" s="174"/>
      <c r="M127" s="175"/>
      <c r="N127" s="176"/>
      <c r="O127" s="176"/>
      <c r="P127" s="177">
        <f>SUM(P128:P163)</f>
        <v>0</v>
      </c>
      <c r="Q127" s="176"/>
      <c r="R127" s="177">
        <f>SUM(R128:R163)</f>
        <v>0</v>
      </c>
      <c r="S127" s="176"/>
      <c r="T127" s="178">
        <f>SUM(T128:T163)</f>
        <v>0</v>
      </c>
      <c r="AR127" s="179" t="s">
        <v>72</v>
      </c>
      <c r="AT127" s="180" t="s">
        <v>64</v>
      </c>
      <c r="AU127" s="180" t="s">
        <v>72</v>
      </c>
      <c r="AY127" s="179" t="s">
        <v>115</v>
      </c>
      <c r="BK127" s="181">
        <f>SUM(BK128:BK163)</f>
        <v>0</v>
      </c>
    </row>
    <row r="128" spans="1:65" s="2" customFormat="1" ht="16.5" customHeight="1">
      <c r="A128" s="33"/>
      <c r="B128" s="34"/>
      <c r="C128" s="184" t="s">
        <v>72</v>
      </c>
      <c r="D128" s="184" t="s">
        <v>117</v>
      </c>
      <c r="E128" s="185" t="s">
        <v>385</v>
      </c>
      <c r="F128" s="186" t="s">
        <v>386</v>
      </c>
      <c r="G128" s="187" t="s">
        <v>126</v>
      </c>
      <c r="H128" s="188">
        <v>3.36</v>
      </c>
      <c r="I128" s="189"/>
      <c r="J128" s="190">
        <f>ROUND(I128*H128,2)</f>
        <v>0</v>
      </c>
      <c r="K128" s="186" t="s">
        <v>127</v>
      </c>
      <c r="L128" s="38"/>
      <c r="M128" s="191" t="s">
        <v>1</v>
      </c>
      <c r="N128" s="192" t="s">
        <v>33</v>
      </c>
      <c r="O128" s="69"/>
      <c r="P128" s="193">
        <f>O128*H128</f>
        <v>0</v>
      </c>
      <c r="Q128" s="193">
        <v>0</v>
      </c>
      <c r="R128" s="193">
        <f>Q128*H128</f>
        <v>0</v>
      </c>
      <c r="S128" s="193">
        <v>0</v>
      </c>
      <c r="T128" s="194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5" t="s">
        <v>122</v>
      </c>
      <c r="AT128" s="195" t="s">
        <v>117</v>
      </c>
      <c r="AU128" s="195" t="s">
        <v>74</v>
      </c>
      <c r="AY128" s="18" t="s">
        <v>115</v>
      </c>
      <c r="BE128" s="196">
        <f>IF(N128="základní",J128,0)</f>
        <v>0</v>
      </c>
      <c r="BF128" s="196">
        <f>IF(N128="snížená",J128,0)</f>
        <v>0</v>
      </c>
      <c r="BG128" s="196">
        <f>IF(N128="zákl. přenesená",J128,0)</f>
        <v>0</v>
      </c>
      <c r="BH128" s="196">
        <f>IF(N128="sníž. přenesená",J128,0)</f>
        <v>0</v>
      </c>
      <c r="BI128" s="196">
        <f>IF(N128="nulová",J128,0)</f>
        <v>0</v>
      </c>
      <c r="BJ128" s="18" t="s">
        <v>72</v>
      </c>
      <c r="BK128" s="196">
        <f>ROUND(I128*H128,2)</f>
        <v>0</v>
      </c>
      <c r="BL128" s="18" t="s">
        <v>122</v>
      </c>
      <c r="BM128" s="195" t="s">
        <v>387</v>
      </c>
    </row>
    <row r="129" spans="2:51" s="13" customFormat="1" ht="12">
      <c r="B129" s="197"/>
      <c r="C129" s="198"/>
      <c r="D129" s="199" t="s">
        <v>129</v>
      </c>
      <c r="E129" s="200" t="s">
        <v>1</v>
      </c>
      <c r="F129" s="201" t="s">
        <v>388</v>
      </c>
      <c r="G129" s="198"/>
      <c r="H129" s="202">
        <v>3.36</v>
      </c>
      <c r="I129" s="203"/>
      <c r="J129" s="198"/>
      <c r="K129" s="198"/>
      <c r="L129" s="204"/>
      <c r="M129" s="205"/>
      <c r="N129" s="206"/>
      <c r="O129" s="206"/>
      <c r="P129" s="206"/>
      <c r="Q129" s="206"/>
      <c r="R129" s="206"/>
      <c r="S129" s="206"/>
      <c r="T129" s="207"/>
      <c r="AT129" s="208" t="s">
        <v>129</v>
      </c>
      <c r="AU129" s="208" t="s">
        <v>74</v>
      </c>
      <c r="AV129" s="13" t="s">
        <v>74</v>
      </c>
      <c r="AW129" s="13" t="s">
        <v>24</v>
      </c>
      <c r="AX129" s="13" t="s">
        <v>65</v>
      </c>
      <c r="AY129" s="208" t="s">
        <v>115</v>
      </c>
    </row>
    <row r="130" spans="2:51" s="15" customFormat="1" ht="12">
      <c r="B130" s="219"/>
      <c r="C130" s="220"/>
      <c r="D130" s="199" t="s">
        <v>129</v>
      </c>
      <c r="E130" s="221" t="s">
        <v>1</v>
      </c>
      <c r="F130" s="222" t="s">
        <v>135</v>
      </c>
      <c r="G130" s="220"/>
      <c r="H130" s="223">
        <v>3.36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129</v>
      </c>
      <c r="AU130" s="229" t="s">
        <v>74</v>
      </c>
      <c r="AV130" s="15" t="s">
        <v>122</v>
      </c>
      <c r="AW130" s="15" t="s">
        <v>24</v>
      </c>
      <c r="AX130" s="15" t="s">
        <v>72</v>
      </c>
      <c r="AY130" s="229" t="s">
        <v>115</v>
      </c>
    </row>
    <row r="131" spans="1:65" s="2" customFormat="1" ht="21.75" customHeight="1">
      <c r="A131" s="33"/>
      <c r="B131" s="34"/>
      <c r="C131" s="184" t="s">
        <v>74</v>
      </c>
      <c r="D131" s="184" t="s">
        <v>117</v>
      </c>
      <c r="E131" s="185" t="s">
        <v>389</v>
      </c>
      <c r="F131" s="186" t="s">
        <v>390</v>
      </c>
      <c r="G131" s="187" t="s">
        <v>139</v>
      </c>
      <c r="H131" s="188">
        <v>1.008</v>
      </c>
      <c r="I131" s="189"/>
      <c r="J131" s="190">
        <f>ROUND(I131*H131,2)</f>
        <v>0</v>
      </c>
      <c r="K131" s="186" t="s">
        <v>127</v>
      </c>
      <c r="L131" s="38"/>
      <c r="M131" s="191" t="s">
        <v>1</v>
      </c>
      <c r="N131" s="192" t="s">
        <v>33</v>
      </c>
      <c r="O131" s="69"/>
      <c r="P131" s="193">
        <f>O131*H131</f>
        <v>0</v>
      </c>
      <c r="Q131" s="193">
        <v>0</v>
      </c>
      <c r="R131" s="193">
        <f>Q131*H131</f>
        <v>0</v>
      </c>
      <c r="S131" s="193">
        <v>0</v>
      </c>
      <c r="T131" s="194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5" t="s">
        <v>122</v>
      </c>
      <c r="AT131" s="195" t="s">
        <v>117</v>
      </c>
      <c r="AU131" s="195" t="s">
        <v>74</v>
      </c>
      <c r="AY131" s="18" t="s">
        <v>115</v>
      </c>
      <c r="BE131" s="196">
        <f>IF(N131="základní",J131,0)</f>
        <v>0</v>
      </c>
      <c r="BF131" s="196">
        <f>IF(N131="snížená",J131,0)</f>
        <v>0</v>
      </c>
      <c r="BG131" s="196">
        <f>IF(N131="zákl. přenesená",J131,0)</f>
        <v>0</v>
      </c>
      <c r="BH131" s="196">
        <f>IF(N131="sníž. přenesená",J131,0)</f>
        <v>0</v>
      </c>
      <c r="BI131" s="196">
        <f>IF(N131="nulová",J131,0)</f>
        <v>0</v>
      </c>
      <c r="BJ131" s="18" t="s">
        <v>72</v>
      </c>
      <c r="BK131" s="196">
        <f>ROUND(I131*H131,2)</f>
        <v>0</v>
      </c>
      <c r="BL131" s="18" t="s">
        <v>122</v>
      </c>
      <c r="BM131" s="195" t="s">
        <v>391</v>
      </c>
    </row>
    <row r="132" spans="2:51" s="13" customFormat="1" ht="12">
      <c r="B132" s="197"/>
      <c r="C132" s="198"/>
      <c r="D132" s="199" t="s">
        <v>129</v>
      </c>
      <c r="E132" s="200" t="s">
        <v>1</v>
      </c>
      <c r="F132" s="201" t="s">
        <v>392</v>
      </c>
      <c r="G132" s="198"/>
      <c r="H132" s="202">
        <v>1.008</v>
      </c>
      <c r="I132" s="203"/>
      <c r="J132" s="198"/>
      <c r="K132" s="198"/>
      <c r="L132" s="204"/>
      <c r="M132" s="205"/>
      <c r="N132" s="206"/>
      <c r="O132" s="206"/>
      <c r="P132" s="206"/>
      <c r="Q132" s="206"/>
      <c r="R132" s="206"/>
      <c r="S132" s="206"/>
      <c r="T132" s="207"/>
      <c r="AT132" s="208" t="s">
        <v>129</v>
      </c>
      <c r="AU132" s="208" t="s">
        <v>74</v>
      </c>
      <c r="AV132" s="13" t="s">
        <v>74</v>
      </c>
      <c r="AW132" s="13" t="s">
        <v>24</v>
      </c>
      <c r="AX132" s="13" t="s">
        <v>65</v>
      </c>
      <c r="AY132" s="208" t="s">
        <v>115</v>
      </c>
    </row>
    <row r="133" spans="2:51" s="15" customFormat="1" ht="12">
      <c r="B133" s="219"/>
      <c r="C133" s="220"/>
      <c r="D133" s="199" t="s">
        <v>129</v>
      </c>
      <c r="E133" s="221" t="s">
        <v>1</v>
      </c>
      <c r="F133" s="222" t="s">
        <v>135</v>
      </c>
      <c r="G133" s="220"/>
      <c r="H133" s="223">
        <v>1.008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129</v>
      </c>
      <c r="AU133" s="229" t="s">
        <v>74</v>
      </c>
      <c r="AV133" s="15" t="s">
        <v>122</v>
      </c>
      <c r="AW133" s="15" t="s">
        <v>24</v>
      </c>
      <c r="AX133" s="15" t="s">
        <v>72</v>
      </c>
      <c r="AY133" s="229" t="s">
        <v>115</v>
      </c>
    </row>
    <row r="134" spans="1:65" s="2" customFormat="1" ht="21.75" customHeight="1">
      <c r="A134" s="33"/>
      <c r="B134" s="34"/>
      <c r="C134" s="184" t="s">
        <v>136</v>
      </c>
      <c r="D134" s="184" t="s">
        <v>117</v>
      </c>
      <c r="E134" s="185" t="s">
        <v>145</v>
      </c>
      <c r="F134" s="186" t="s">
        <v>146</v>
      </c>
      <c r="G134" s="187" t="s">
        <v>139</v>
      </c>
      <c r="H134" s="188">
        <v>47.432</v>
      </c>
      <c r="I134" s="189"/>
      <c r="J134" s="190">
        <f>ROUND(I134*H134,2)</f>
        <v>0</v>
      </c>
      <c r="K134" s="186" t="s">
        <v>127</v>
      </c>
      <c r="L134" s="38"/>
      <c r="M134" s="191" t="s">
        <v>1</v>
      </c>
      <c r="N134" s="192" t="s">
        <v>33</v>
      </c>
      <c r="O134" s="69"/>
      <c r="P134" s="193">
        <f>O134*H134</f>
        <v>0</v>
      </c>
      <c r="Q134" s="193">
        <v>0</v>
      </c>
      <c r="R134" s="193">
        <f>Q134*H134</f>
        <v>0</v>
      </c>
      <c r="S134" s="193">
        <v>0</v>
      </c>
      <c r="T134" s="194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5" t="s">
        <v>122</v>
      </c>
      <c r="AT134" s="195" t="s">
        <v>117</v>
      </c>
      <c r="AU134" s="195" t="s">
        <v>74</v>
      </c>
      <c r="AY134" s="18" t="s">
        <v>115</v>
      </c>
      <c r="BE134" s="196">
        <f>IF(N134="základní",J134,0)</f>
        <v>0</v>
      </c>
      <c r="BF134" s="196">
        <f>IF(N134="snížená",J134,0)</f>
        <v>0</v>
      </c>
      <c r="BG134" s="196">
        <f>IF(N134="zákl. přenesená",J134,0)</f>
        <v>0</v>
      </c>
      <c r="BH134" s="196">
        <f>IF(N134="sníž. přenesená",J134,0)</f>
        <v>0</v>
      </c>
      <c r="BI134" s="196">
        <f>IF(N134="nulová",J134,0)</f>
        <v>0</v>
      </c>
      <c r="BJ134" s="18" t="s">
        <v>72</v>
      </c>
      <c r="BK134" s="196">
        <f>ROUND(I134*H134,2)</f>
        <v>0</v>
      </c>
      <c r="BL134" s="18" t="s">
        <v>122</v>
      </c>
      <c r="BM134" s="195" t="s">
        <v>393</v>
      </c>
    </row>
    <row r="135" spans="2:51" s="13" customFormat="1" ht="12">
      <c r="B135" s="197"/>
      <c r="C135" s="198"/>
      <c r="D135" s="199" t="s">
        <v>129</v>
      </c>
      <c r="E135" s="200" t="s">
        <v>1</v>
      </c>
      <c r="F135" s="201" t="s">
        <v>394</v>
      </c>
      <c r="G135" s="198"/>
      <c r="H135" s="202">
        <v>1.478</v>
      </c>
      <c r="I135" s="203"/>
      <c r="J135" s="198"/>
      <c r="K135" s="198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129</v>
      </c>
      <c r="AU135" s="208" t="s">
        <v>74</v>
      </c>
      <c r="AV135" s="13" t="s">
        <v>74</v>
      </c>
      <c r="AW135" s="13" t="s">
        <v>24</v>
      </c>
      <c r="AX135" s="13" t="s">
        <v>65</v>
      </c>
      <c r="AY135" s="208" t="s">
        <v>115</v>
      </c>
    </row>
    <row r="136" spans="2:51" s="14" customFormat="1" ht="12">
      <c r="B136" s="209"/>
      <c r="C136" s="210"/>
      <c r="D136" s="199" t="s">
        <v>129</v>
      </c>
      <c r="E136" s="211" t="s">
        <v>1</v>
      </c>
      <c r="F136" s="212" t="s">
        <v>395</v>
      </c>
      <c r="G136" s="210"/>
      <c r="H136" s="211" t="s">
        <v>1</v>
      </c>
      <c r="I136" s="213"/>
      <c r="J136" s="210"/>
      <c r="K136" s="210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129</v>
      </c>
      <c r="AU136" s="218" t="s">
        <v>74</v>
      </c>
      <c r="AV136" s="14" t="s">
        <v>72</v>
      </c>
      <c r="AW136" s="14" t="s">
        <v>24</v>
      </c>
      <c r="AX136" s="14" t="s">
        <v>65</v>
      </c>
      <c r="AY136" s="218" t="s">
        <v>115</v>
      </c>
    </row>
    <row r="137" spans="2:51" s="13" customFormat="1" ht="12">
      <c r="B137" s="197"/>
      <c r="C137" s="198"/>
      <c r="D137" s="199" t="s">
        <v>129</v>
      </c>
      <c r="E137" s="200" t="s">
        <v>1</v>
      </c>
      <c r="F137" s="201" t="s">
        <v>396</v>
      </c>
      <c r="G137" s="198"/>
      <c r="H137" s="202">
        <v>45.954</v>
      </c>
      <c r="I137" s="203"/>
      <c r="J137" s="198"/>
      <c r="K137" s="198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129</v>
      </c>
      <c r="AU137" s="208" t="s">
        <v>74</v>
      </c>
      <c r="AV137" s="13" t="s">
        <v>74</v>
      </c>
      <c r="AW137" s="13" t="s">
        <v>24</v>
      </c>
      <c r="AX137" s="13" t="s">
        <v>65</v>
      </c>
      <c r="AY137" s="208" t="s">
        <v>115</v>
      </c>
    </row>
    <row r="138" spans="2:51" s="15" customFormat="1" ht="12">
      <c r="B138" s="219"/>
      <c r="C138" s="220"/>
      <c r="D138" s="199" t="s">
        <v>129</v>
      </c>
      <c r="E138" s="221" t="s">
        <v>1</v>
      </c>
      <c r="F138" s="222" t="s">
        <v>135</v>
      </c>
      <c r="G138" s="220"/>
      <c r="H138" s="223">
        <v>47.432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129</v>
      </c>
      <c r="AU138" s="229" t="s">
        <v>74</v>
      </c>
      <c r="AV138" s="15" t="s">
        <v>122</v>
      </c>
      <c r="AW138" s="15" t="s">
        <v>24</v>
      </c>
      <c r="AX138" s="15" t="s">
        <v>72</v>
      </c>
      <c r="AY138" s="229" t="s">
        <v>115</v>
      </c>
    </row>
    <row r="139" spans="1:65" s="2" customFormat="1" ht="16.5" customHeight="1">
      <c r="A139" s="33"/>
      <c r="B139" s="34"/>
      <c r="C139" s="184" t="s">
        <v>122</v>
      </c>
      <c r="D139" s="184" t="s">
        <v>117</v>
      </c>
      <c r="E139" s="185" t="s">
        <v>150</v>
      </c>
      <c r="F139" s="186" t="s">
        <v>151</v>
      </c>
      <c r="G139" s="187" t="s">
        <v>139</v>
      </c>
      <c r="H139" s="188">
        <v>48.944</v>
      </c>
      <c r="I139" s="189"/>
      <c r="J139" s="190">
        <f>ROUND(I139*H139,2)</f>
        <v>0</v>
      </c>
      <c r="K139" s="186" t="s">
        <v>127</v>
      </c>
      <c r="L139" s="38"/>
      <c r="M139" s="191" t="s">
        <v>1</v>
      </c>
      <c r="N139" s="192" t="s">
        <v>33</v>
      </c>
      <c r="O139" s="69"/>
      <c r="P139" s="193">
        <f>O139*H139</f>
        <v>0</v>
      </c>
      <c r="Q139" s="193">
        <v>0</v>
      </c>
      <c r="R139" s="193">
        <f>Q139*H139</f>
        <v>0</v>
      </c>
      <c r="S139" s="193">
        <v>0</v>
      </c>
      <c r="T139" s="194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5" t="s">
        <v>122</v>
      </c>
      <c r="AT139" s="195" t="s">
        <v>117</v>
      </c>
      <c r="AU139" s="195" t="s">
        <v>74</v>
      </c>
      <c r="AY139" s="18" t="s">
        <v>115</v>
      </c>
      <c r="BE139" s="196">
        <f>IF(N139="základní",J139,0)</f>
        <v>0</v>
      </c>
      <c r="BF139" s="196">
        <f>IF(N139="snížená",J139,0)</f>
        <v>0</v>
      </c>
      <c r="BG139" s="196">
        <f>IF(N139="zákl. přenesená",J139,0)</f>
        <v>0</v>
      </c>
      <c r="BH139" s="196">
        <f>IF(N139="sníž. přenesená",J139,0)</f>
        <v>0</v>
      </c>
      <c r="BI139" s="196">
        <f>IF(N139="nulová",J139,0)</f>
        <v>0</v>
      </c>
      <c r="BJ139" s="18" t="s">
        <v>72</v>
      </c>
      <c r="BK139" s="196">
        <f>ROUND(I139*H139,2)</f>
        <v>0</v>
      </c>
      <c r="BL139" s="18" t="s">
        <v>122</v>
      </c>
      <c r="BM139" s="195" t="s">
        <v>397</v>
      </c>
    </row>
    <row r="140" spans="2:51" s="13" customFormat="1" ht="12">
      <c r="B140" s="197"/>
      <c r="C140" s="198"/>
      <c r="D140" s="199" t="s">
        <v>129</v>
      </c>
      <c r="E140" s="200" t="s">
        <v>1</v>
      </c>
      <c r="F140" s="201" t="s">
        <v>398</v>
      </c>
      <c r="G140" s="198"/>
      <c r="H140" s="202">
        <v>48.944</v>
      </c>
      <c r="I140" s="203"/>
      <c r="J140" s="198"/>
      <c r="K140" s="198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129</v>
      </c>
      <c r="AU140" s="208" t="s">
        <v>74</v>
      </c>
      <c r="AV140" s="13" t="s">
        <v>74</v>
      </c>
      <c r="AW140" s="13" t="s">
        <v>24</v>
      </c>
      <c r="AX140" s="13" t="s">
        <v>65</v>
      </c>
      <c r="AY140" s="208" t="s">
        <v>115</v>
      </c>
    </row>
    <row r="141" spans="2:51" s="15" customFormat="1" ht="12">
      <c r="B141" s="219"/>
      <c r="C141" s="220"/>
      <c r="D141" s="199" t="s">
        <v>129</v>
      </c>
      <c r="E141" s="221" t="s">
        <v>1</v>
      </c>
      <c r="F141" s="222" t="s">
        <v>135</v>
      </c>
      <c r="G141" s="220"/>
      <c r="H141" s="223">
        <v>48.944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129</v>
      </c>
      <c r="AU141" s="229" t="s">
        <v>74</v>
      </c>
      <c r="AV141" s="15" t="s">
        <v>122</v>
      </c>
      <c r="AW141" s="15" t="s">
        <v>24</v>
      </c>
      <c r="AX141" s="15" t="s">
        <v>72</v>
      </c>
      <c r="AY141" s="229" t="s">
        <v>115</v>
      </c>
    </row>
    <row r="142" spans="1:65" s="2" customFormat="1" ht="24.15" customHeight="1">
      <c r="A142" s="33"/>
      <c r="B142" s="34"/>
      <c r="C142" s="184" t="s">
        <v>149</v>
      </c>
      <c r="D142" s="184" t="s">
        <v>117</v>
      </c>
      <c r="E142" s="185" t="s">
        <v>399</v>
      </c>
      <c r="F142" s="186" t="s">
        <v>400</v>
      </c>
      <c r="G142" s="187" t="s">
        <v>139</v>
      </c>
      <c r="H142" s="188">
        <v>1370.432</v>
      </c>
      <c r="I142" s="189"/>
      <c r="J142" s="190">
        <f>ROUND(I142*H142,2)</f>
        <v>0</v>
      </c>
      <c r="K142" s="186" t="s">
        <v>127</v>
      </c>
      <c r="L142" s="38"/>
      <c r="M142" s="191" t="s">
        <v>1</v>
      </c>
      <c r="N142" s="192" t="s">
        <v>33</v>
      </c>
      <c r="O142" s="69"/>
      <c r="P142" s="193">
        <f>O142*H142</f>
        <v>0</v>
      </c>
      <c r="Q142" s="193">
        <v>0</v>
      </c>
      <c r="R142" s="193">
        <f>Q142*H142</f>
        <v>0</v>
      </c>
      <c r="S142" s="193">
        <v>0</v>
      </c>
      <c r="T142" s="194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5" t="s">
        <v>122</v>
      </c>
      <c r="AT142" s="195" t="s">
        <v>117</v>
      </c>
      <c r="AU142" s="195" t="s">
        <v>74</v>
      </c>
      <c r="AY142" s="18" t="s">
        <v>115</v>
      </c>
      <c r="BE142" s="196">
        <f>IF(N142="základní",J142,0)</f>
        <v>0</v>
      </c>
      <c r="BF142" s="196">
        <f>IF(N142="snížená",J142,0)</f>
        <v>0</v>
      </c>
      <c r="BG142" s="196">
        <f>IF(N142="zákl. přenesená",J142,0)</f>
        <v>0</v>
      </c>
      <c r="BH142" s="196">
        <f>IF(N142="sníž. přenesená",J142,0)</f>
        <v>0</v>
      </c>
      <c r="BI142" s="196">
        <f>IF(N142="nulová",J142,0)</f>
        <v>0</v>
      </c>
      <c r="BJ142" s="18" t="s">
        <v>72</v>
      </c>
      <c r="BK142" s="196">
        <f>ROUND(I142*H142,2)</f>
        <v>0</v>
      </c>
      <c r="BL142" s="18" t="s">
        <v>122</v>
      </c>
      <c r="BM142" s="195" t="s">
        <v>401</v>
      </c>
    </row>
    <row r="143" spans="1:47" s="2" customFormat="1" ht="27">
      <c r="A143" s="33"/>
      <c r="B143" s="34"/>
      <c r="C143" s="35"/>
      <c r="D143" s="199" t="s">
        <v>216</v>
      </c>
      <c r="E143" s="35"/>
      <c r="F143" s="240" t="s">
        <v>402</v>
      </c>
      <c r="G143" s="35"/>
      <c r="H143" s="35"/>
      <c r="I143" s="241"/>
      <c r="J143" s="35"/>
      <c r="K143" s="35"/>
      <c r="L143" s="38"/>
      <c r="M143" s="242"/>
      <c r="N143" s="243"/>
      <c r="O143" s="69"/>
      <c r="P143" s="69"/>
      <c r="Q143" s="69"/>
      <c r="R143" s="69"/>
      <c r="S143" s="69"/>
      <c r="T143" s="70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216</v>
      </c>
      <c r="AU143" s="18" t="s">
        <v>74</v>
      </c>
    </row>
    <row r="144" spans="2:51" s="13" customFormat="1" ht="12">
      <c r="B144" s="197"/>
      <c r="C144" s="198"/>
      <c r="D144" s="199" t="s">
        <v>129</v>
      </c>
      <c r="E144" s="200" t="s">
        <v>1</v>
      </c>
      <c r="F144" s="201" t="s">
        <v>403</v>
      </c>
      <c r="G144" s="198"/>
      <c r="H144" s="202">
        <v>1370.432</v>
      </c>
      <c r="I144" s="203"/>
      <c r="J144" s="198"/>
      <c r="K144" s="198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129</v>
      </c>
      <c r="AU144" s="208" t="s">
        <v>74</v>
      </c>
      <c r="AV144" s="13" t="s">
        <v>74</v>
      </c>
      <c r="AW144" s="13" t="s">
        <v>24</v>
      </c>
      <c r="AX144" s="13" t="s">
        <v>65</v>
      </c>
      <c r="AY144" s="208" t="s">
        <v>115</v>
      </c>
    </row>
    <row r="145" spans="2:51" s="15" customFormat="1" ht="12">
      <c r="B145" s="219"/>
      <c r="C145" s="220"/>
      <c r="D145" s="199" t="s">
        <v>129</v>
      </c>
      <c r="E145" s="221" t="s">
        <v>1</v>
      </c>
      <c r="F145" s="222" t="s">
        <v>135</v>
      </c>
      <c r="G145" s="220"/>
      <c r="H145" s="223">
        <v>1370.432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129</v>
      </c>
      <c r="AU145" s="229" t="s">
        <v>74</v>
      </c>
      <c r="AV145" s="15" t="s">
        <v>122</v>
      </c>
      <c r="AW145" s="15" t="s">
        <v>24</v>
      </c>
      <c r="AX145" s="15" t="s">
        <v>72</v>
      </c>
      <c r="AY145" s="229" t="s">
        <v>115</v>
      </c>
    </row>
    <row r="146" spans="1:65" s="2" customFormat="1" ht="16.5" customHeight="1">
      <c r="A146" s="33"/>
      <c r="B146" s="34"/>
      <c r="C146" s="184" t="s">
        <v>154</v>
      </c>
      <c r="D146" s="184" t="s">
        <v>117</v>
      </c>
      <c r="E146" s="185" t="s">
        <v>404</v>
      </c>
      <c r="F146" s="186" t="s">
        <v>405</v>
      </c>
      <c r="G146" s="187" t="s">
        <v>139</v>
      </c>
      <c r="H146" s="188">
        <v>48.944</v>
      </c>
      <c r="I146" s="189"/>
      <c r="J146" s="190">
        <f>ROUND(I146*H146,2)</f>
        <v>0</v>
      </c>
      <c r="K146" s="186" t="s">
        <v>127</v>
      </c>
      <c r="L146" s="38"/>
      <c r="M146" s="191" t="s">
        <v>1</v>
      </c>
      <c r="N146" s="192" t="s">
        <v>33</v>
      </c>
      <c r="O146" s="69"/>
      <c r="P146" s="193">
        <f>O146*H146</f>
        <v>0</v>
      </c>
      <c r="Q146" s="193">
        <v>0</v>
      </c>
      <c r="R146" s="193">
        <f>Q146*H146</f>
        <v>0</v>
      </c>
      <c r="S146" s="193">
        <v>0</v>
      </c>
      <c r="T146" s="194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5" t="s">
        <v>122</v>
      </c>
      <c r="AT146" s="195" t="s">
        <v>117</v>
      </c>
      <c r="AU146" s="195" t="s">
        <v>74</v>
      </c>
      <c r="AY146" s="18" t="s">
        <v>115</v>
      </c>
      <c r="BE146" s="196">
        <f>IF(N146="základní",J146,0)</f>
        <v>0</v>
      </c>
      <c r="BF146" s="196">
        <f>IF(N146="snížená",J146,0)</f>
        <v>0</v>
      </c>
      <c r="BG146" s="196">
        <f>IF(N146="zákl. přenesená",J146,0)</f>
        <v>0</v>
      </c>
      <c r="BH146" s="196">
        <f>IF(N146="sníž. přenesená",J146,0)</f>
        <v>0</v>
      </c>
      <c r="BI146" s="196">
        <f>IF(N146="nulová",J146,0)</f>
        <v>0</v>
      </c>
      <c r="BJ146" s="18" t="s">
        <v>72</v>
      </c>
      <c r="BK146" s="196">
        <f>ROUND(I146*H146,2)</f>
        <v>0</v>
      </c>
      <c r="BL146" s="18" t="s">
        <v>122</v>
      </c>
      <c r="BM146" s="195" t="s">
        <v>406</v>
      </c>
    </row>
    <row r="147" spans="1:65" s="2" customFormat="1" ht="16.5" customHeight="1">
      <c r="A147" s="33"/>
      <c r="B147" s="34"/>
      <c r="C147" s="184" t="s">
        <v>158</v>
      </c>
      <c r="D147" s="184" t="s">
        <v>117</v>
      </c>
      <c r="E147" s="185" t="s">
        <v>159</v>
      </c>
      <c r="F147" s="186" t="s">
        <v>160</v>
      </c>
      <c r="G147" s="187" t="s">
        <v>161</v>
      </c>
      <c r="H147" s="188">
        <v>64.055</v>
      </c>
      <c r="I147" s="189"/>
      <c r="J147" s="190">
        <f>ROUND(I147*H147,2)</f>
        <v>0</v>
      </c>
      <c r="K147" s="186" t="s">
        <v>127</v>
      </c>
      <c r="L147" s="38"/>
      <c r="M147" s="191" t="s">
        <v>1</v>
      </c>
      <c r="N147" s="192" t="s">
        <v>33</v>
      </c>
      <c r="O147" s="69"/>
      <c r="P147" s="193">
        <f>O147*H147</f>
        <v>0</v>
      </c>
      <c r="Q147" s="193">
        <v>0</v>
      </c>
      <c r="R147" s="193">
        <f>Q147*H147</f>
        <v>0</v>
      </c>
      <c r="S147" s="193">
        <v>0</v>
      </c>
      <c r="T147" s="194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5" t="s">
        <v>122</v>
      </c>
      <c r="AT147" s="195" t="s">
        <v>117</v>
      </c>
      <c r="AU147" s="195" t="s">
        <v>74</v>
      </c>
      <c r="AY147" s="18" t="s">
        <v>115</v>
      </c>
      <c r="BE147" s="196">
        <f>IF(N147="základní",J147,0)</f>
        <v>0</v>
      </c>
      <c r="BF147" s="196">
        <f>IF(N147="snížená",J147,0)</f>
        <v>0</v>
      </c>
      <c r="BG147" s="196">
        <f>IF(N147="zákl. přenesená",J147,0)</f>
        <v>0</v>
      </c>
      <c r="BH147" s="196">
        <f>IF(N147="sníž. přenesená",J147,0)</f>
        <v>0</v>
      </c>
      <c r="BI147" s="196">
        <f>IF(N147="nulová",J147,0)</f>
        <v>0</v>
      </c>
      <c r="BJ147" s="18" t="s">
        <v>72</v>
      </c>
      <c r="BK147" s="196">
        <f>ROUND(I147*H147,2)</f>
        <v>0</v>
      </c>
      <c r="BL147" s="18" t="s">
        <v>122</v>
      </c>
      <c r="BM147" s="195" t="s">
        <v>407</v>
      </c>
    </row>
    <row r="148" spans="2:51" s="13" customFormat="1" ht="12">
      <c r="B148" s="197"/>
      <c r="C148" s="198"/>
      <c r="D148" s="199" t="s">
        <v>129</v>
      </c>
      <c r="E148" s="200" t="s">
        <v>1</v>
      </c>
      <c r="F148" s="201" t="s">
        <v>408</v>
      </c>
      <c r="G148" s="198"/>
      <c r="H148" s="202">
        <v>64.055</v>
      </c>
      <c r="I148" s="203"/>
      <c r="J148" s="198"/>
      <c r="K148" s="198"/>
      <c r="L148" s="204"/>
      <c r="M148" s="205"/>
      <c r="N148" s="206"/>
      <c r="O148" s="206"/>
      <c r="P148" s="206"/>
      <c r="Q148" s="206"/>
      <c r="R148" s="206"/>
      <c r="S148" s="206"/>
      <c r="T148" s="207"/>
      <c r="AT148" s="208" t="s">
        <v>129</v>
      </c>
      <c r="AU148" s="208" t="s">
        <v>74</v>
      </c>
      <c r="AV148" s="13" t="s">
        <v>74</v>
      </c>
      <c r="AW148" s="13" t="s">
        <v>24</v>
      </c>
      <c r="AX148" s="13" t="s">
        <v>72</v>
      </c>
      <c r="AY148" s="208" t="s">
        <v>115</v>
      </c>
    </row>
    <row r="149" spans="1:65" s="2" customFormat="1" ht="16.5" customHeight="1">
      <c r="A149" s="33"/>
      <c r="B149" s="34"/>
      <c r="C149" s="184" t="s">
        <v>164</v>
      </c>
      <c r="D149" s="184" t="s">
        <v>117</v>
      </c>
      <c r="E149" s="185" t="s">
        <v>165</v>
      </c>
      <c r="F149" s="186" t="s">
        <v>166</v>
      </c>
      <c r="G149" s="187" t="s">
        <v>139</v>
      </c>
      <c r="H149" s="188">
        <v>48.944</v>
      </c>
      <c r="I149" s="189"/>
      <c r="J149" s="190">
        <f>ROUND(I149*H149,2)</f>
        <v>0</v>
      </c>
      <c r="K149" s="186" t="s">
        <v>127</v>
      </c>
      <c r="L149" s="38"/>
      <c r="M149" s="191" t="s">
        <v>1</v>
      </c>
      <c r="N149" s="192" t="s">
        <v>33</v>
      </c>
      <c r="O149" s="69"/>
      <c r="P149" s="193">
        <f>O149*H149</f>
        <v>0</v>
      </c>
      <c r="Q149" s="193">
        <v>0</v>
      </c>
      <c r="R149" s="193">
        <f>Q149*H149</f>
        <v>0</v>
      </c>
      <c r="S149" s="193">
        <v>0</v>
      </c>
      <c r="T149" s="194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5" t="s">
        <v>122</v>
      </c>
      <c r="AT149" s="195" t="s">
        <v>117</v>
      </c>
      <c r="AU149" s="195" t="s">
        <v>74</v>
      </c>
      <c r="AY149" s="18" t="s">
        <v>115</v>
      </c>
      <c r="BE149" s="196">
        <f>IF(N149="základní",J149,0)</f>
        <v>0</v>
      </c>
      <c r="BF149" s="196">
        <f>IF(N149="snížená",J149,0)</f>
        <v>0</v>
      </c>
      <c r="BG149" s="196">
        <f>IF(N149="zákl. přenesená",J149,0)</f>
        <v>0</v>
      </c>
      <c r="BH149" s="196">
        <f>IF(N149="sníž. přenesená",J149,0)</f>
        <v>0</v>
      </c>
      <c r="BI149" s="196">
        <f>IF(N149="nulová",J149,0)</f>
        <v>0</v>
      </c>
      <c r="BJ149" s="18" t="s">
        <v>72</v>
      </c>
      <c r="BK149" s="196">
        <f>ROUND(I149*H149,2)</f>
        <v>0</v>
      </c>
      <c r="BL149" s="18" t="s">
        <v>122</v>
      </c>
      <c r="BM149" s="195" t="s">
        <v>409</v>
      </c>
    </row>
    <row r="150" spans="1:65" s="2" customFormat="1" ht="16.5" customHeight="1">
      <c r="A150" s="33"/>
      <c r="B150" s="34"/>
      <c r="C150" s="184" t="s">
        <v>168</v>
      </c>
      <c r="D150" s="184" t="s">
        <v>117</v>
      </c>
      <c r="E150" s="185" t="s">
        <v>410</v>
      </c>
      <c r="F150" s="186" t="s">
        <v>411</v>
      </c>
      <c r="G150" s="187" t="s">
        <v>139</v>
      </c>
      <c r="H150" s="188">
        <v>36.763</v>
      </c>
      <c r="I150" s="189"/>
      <c r="J150" s="190">
        <f>ROUND(I150*H150,2)</f>
        <v>0</v>
      </c>
      <c r="K150" s="186" t="s">
        <v>127</v>
      </c>
      <c r="L150" s="38"/>
      <c r="M150" s="191" t="s">
        <v>1</v>
      </c>
      <c r="N150" s="192" t="s">
        <v>33</v>
      </c>
      <c r="O150" s="69"/>
      <c r="P150" s="193">
        <f>O150*H150</f>
        <v>0</v>
      </c>
      <c r="Q150" s="193">
        <v>0</v>
      </c>
      <c r="R150" s="193">
        <f>Q150*H150</f>
        <v>0</v>
      </c>
      <c r="S150" s="193">
        <v>0</v>
      </c>
      <c r="T150" s="194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5" t="s">
        <v>122</v>
      </c>
      <c r="AT150" s="195" t="s">
        <v>117</v>
      </c>
      <c r="AU150" s="195" t="s">
        <v>74</v>
      </c>
      <c r="AY150" s="18" t="s">
        <v>115</v>
      </c>
      <c r="BE150" s="196">
        <f>IF(N150="základní",J150,0)</f>
        <v>0</v>
      </c>
      <c r="BF150" s="196">
        <f>IF(N150="snížená",J150,0)</f>
        <v>0</v>
      </c>
      <c r="BG150" s="196">
        <f>IF(N150="zákl. přenesená",J150,0)</f>
        <v>0</v>
      </c>
      <c r="BH150" s="196">
        <f>IF(N150="sníž. přenesená",J150,0)</f>
        <v>0</v>
      </c>
      <c r="BI150" s="196">
        <f>IF(N150="nulová",J150,0)</f>
        <v>0</v>
      </c>
      <c r="BJ150" s="18" t="s">
        <v>72</v>
      </c>
      <c r="BK150" s="196">
        <f>ROUND(I150*H150,2)</f>
        <v>0</v>
      </c>
      <c r="BL150" s="18" t="s">
        <v>122</v>
      </c>
      <c r="BM150" s="195" t="s">
        <v>412</v>
      </c>
    </row>
    <row r="151" spans="2:51" s="14" customFormat="1" ht="12">
      <c r="B151" s="209"/>
      <c r="C151" s="210"/>
      <c r="D151" s="199" t="s">
        <v>129</v>
      </c>
      <c r="E151" s="211" t="s">
        <v>1</v>
      </c>
      <c r="F151" s="212" t="s">
        <v>395</v>
      </c>
      <c r="G151" s="210"/>
      <c r="H151" s="211" t="s">
        <v>1</v>
      </c>
      <c r="I151" s="213"/>
      <c r="J151" s="210"/>
      <c r="K151" s="210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129</v>
      </c>
      <c r="AU151" s="218" t="s">
        <v>74</v>
      </c>
      <c r="AV151" s="14" t="s">
        <v>72</v>
      </c>
      <c r="AW151" s="14" t="s">
        <v>24</v>
      </c>
      <c r="AX151" s="14" t="s">
        <v>65</v>
      </c>
      <c r="AY151" s="218" t="s">
        <v>115</v>
      </c>
    </row>
    <row r="152" spans="2:51" s="13" customFormat="1" ht="12">
      <c r="B152" s="197"/>
      <c r="C152" s="198"/>
      <c r="D152" s="199" t="s">
        <v>129</v>
      </c>
      <c r="E152" s="200" t="s">
        <v>1</v>
      </c>
      <c r="F152" s="201" t="s">
        <v>396</v>
      </c>
      <c r="G152" s="198"/>
      <c r="H152" s="202">
        <v>45.954</v>
      </c>
      <c r="I152" s="203"/>
      <c r="J152" s="198"/>
      <c r="K152" s="198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129</v>
      </c>
      <c r="AU152" s="208" t="s">
        <v>74</v>
      </c>
      <c r="AV152" s="13" t="s">
        <v>74</v>
      </c>
      <c r="AW152" s="13" t="s">
        <v>24</v>
      </c>
      <c r="AX152" s="13" t="s">
        <v>65</v>
      </c>
      <c r="AY152" s="208" t="s">
        <v>115</v>
      </c>
    </row>
    <row r="153" spans="2:51" s="14" customFormat="1" ht="12">
      <c r="B153" s="209"/>
      <c r="C153" s="210"/>
      <c r="D153" s="199" t="s">
        <v>129</v>
      </c>
      <c r="E153" s="211" t="s">
        <v>1</v>
      </c>
      <c r="F153" s="212" t="s">
        <v>413</v>
      </c>
      <c r="G153" s="210"/>
      <c r="H153" s="211" t="s">
        <v>1</v>
      </c>
      <c r="I153" s="213"/>
      <c r="J153" s="210"/>
      <c r="K153" s="210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129</v>
      </c>
      <c r="AU153" s="218" t="s">
        <v>74</v>
      </c>
      <c r="AV153" s="14" t="s">
        <v>72</v>
      </c>
      <c r="AW153" s="14" t="s">
        <v>24</v>
      </c>
      <c r="AX153" s="14" t="s">
        <v>65</v>
      </c>
      <c r="AY153" s="218" t="s">
        <v>115</v>
      </c>
    </row>
    <row r="154" spans="2:51" s="14" customFormat="1" ht="12">
      <c r="B154" s="209"/>
      <c r="C154" s="210"/>
      <c r="D154" s="199" t="s">
        <v>129</v>
      </c>
      <c r="E154" s="211" t="s">
        <v>1</v>
      </c>
      <c r="F154" s="212" t="s">
        <v>414</v>
      </c>
      <c r="G154" s="210"/>
      <c r="H154" s="211" t="s">
        <v>1</v>
      </c>
      <c r="I154" s="213"/>
      <c r="J154" s="210"/>
      <c r="K154" s="210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129</v>
      </c>
      <c r="AU154" s="218" t="s">
        <v>74</v>
      </c>
      <c r="AV154" s="14" t="s">
        <v>72</v>
      </c>
      <c r="AW154" s="14" t="s">
        <v>24</v>
      </c>
      <c r="AX154" s="14" t="s">
        <v>65</v>
      </c>
      <c r="AY154" s="218" t="s">
        <v>115</v>
      </c>
    </row>
    <row r="155" spans="2:51" s="13" customFormat="1" ht="12">
      <c r="B155" s="197"/>
      <c r="C155" s="198"/>
      <c r="D155" s="199" t="s">
        <v>129</v>
      </c>
      <c r="E155" s="200" t="s">
        <v>1</v>
      </c>
      <c r="F155" s="201" t="s">
        <v>415</v>
      </c>
      <c r="G155" s="198"/>
      <c r="H155" s="202">
        <v>-9.191</v>
      </c>
      <c r="I155" s="203"/>
      <c r="J155" s="198"/>
      <c r="K155" s="198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129</v>
      </c>
      <c r="AU155" s="208" t="s">
        <v>74</v>
      </c>
      <c r="AV155" s="13" t="s">
        <v>74</v>
      </c>
      <c r="AW155" s="13" t="s">
        <v>24</v>
      </c>
      <c r="AX155" s="13" t="s">
        <v>65</v>
      </c>
      <c r="AY155" s="208" t="s">
        <v>115</v>
      </c>
    </row>
    <row r="156" spans="2:51" s="15" customFormat="1" ht="12">
      <c r="B156" s="219"/>
      <c r="C156" s="220"/>
      <c r="D156" s="199" t="s">
        <v>129</v>
      </c>
      <c r="E156" s="221" t="s">
        <v>1</v>
      </c>
      <c r="F156" s="222" t="s">
        <v>135</v>
      </c>
      <c r="G156" s="220"/>
      <c r="H156" s="223">
        <v>36.763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129</v>
      </c>
      <c r="AU156" s="229" t="s">
        <v>74</v>
      </c>
      <c r="AV156" s="15" t="s">
        <v>122</v>
      </c>
      <c r="AW156" s="15" t="s">
        <v>24</v>
      </c>
      <c r="AX156" s="15" t="s">
        <v>72</v>
      </c>
      <c r="AY156" s="229" t="s">
        <v>115</v>
      </c>
    </row>
    <row r="157" spans="1:65" s="2" customFormat="1" ht="16.5" customHeight="1">
      <c r="A157" s="33"/>
      <c r="B157" s="34"/>
      <c r="C157" s="184" t="s">
        <v>173</v>
      </c>
      <c r="D157" s="184" t="s">
        <v>117</v>
      </c>
      <c r="E157" s="185" t="s">
        <v>416</v>
      </c>
      <c r="F157" s="186" t="s">
        <v>417</v>
      </c>
      <c r="G157" s="187" t="s">
        <v>139</v>
      </c>
      <c r="H157" s="188">
        <v>9.191</v>
      </c>
      <c r="I157" s="189"/>
      <c r="J157" s="190">
        <f>ROUND(I157*H157,2)</f>
        <v>0</v>
      </c>
      <c r="K157" s="186" t="s">
        <v>127</v>
      </c>
      <c r="L157" s="38"/>
      <c r="M157" s="191" t="s">
        <v>1</v>
      </c>
      <c r="N157" s="192" t="s">
        <v>33</v>
      </c>
      <c r="O157" s="69"/>
      <c r="P157" s="193">
        <f>O157*H157</f>
        <v>0</v>
      </c>
      <c r="Q157" s="193">
        <v>0</v>
      </c>
      <c r="R157" s="193">
        <f>Q157*H157</f>
        <v>0</v>
      </c>
      <c r="S157" s="193">
        <v>0</v>
      </c>
      <c r="T157" s="194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5" t="s">
        <v>122</v>
      </c>
      <c r="AT157" s="195" t="s">
        <v>117</v>
      </c>
      <c r="AU157" s="195" t="s">
        <v>74</v>
      </c>
      <c r="AY157" s="18" t="s">
        <v>115</v>
      </c>
      <c r="BE157" s="196">
        <f>IF(N157="základní",J157,0)</f>
        <v>0</v>
      </c>
      <c r="BF157" s="196">
        <f>IF(N157="snížená",J157,0)</f>
        <v>0</v>
      </c>
      <c r="BG157" s="196">
        <f>IF(N157="zákl. přenesená",J157,0)</f>
        <v>0</v>
      </c>
      <c r="BH157" s="196">
        <f>IF(N157="sníž. přenesená",J157,0)</f>
        <v>0</v>
      </c>
      <c r="BI157" s="196">
        <f>IF(N157="nulová",J157,0)</f>
        <v>0</v>
      </c>
      <c r="BJ157" s="18" t="s">
        <v>72</v>
      </c>
      <c r="BK157" s="196">
        <f>ROUND(I157*H157,2)</f>
        <v>0</v>
      </c>
      <c r="BL157" s="18" t="s">
        <v>122</v>
      </c>
      <c r="BM157" s="195" t="s">
        <v>418</v>
      </c>
    </row>
    <row r="158" spans="2:51" s="14" customFormat="1" ht="12">
      <c r="B158" s="209"/>
      <c r="C158" s="210"/>
      <c r="D158" s="199" t="s">
        <v>129</v>
      </c>
      <c r="E158" s="211" t="s">
        <v>1</v>
      </c>
      <c r="F158" s="212" t="s">
        <v>413</v>
      </c>
      <c r="G158" s="210"/>
      <c r="H158" s="211" t="s">
        <v>1</v>
      </c>
      <c r="I158" s="213"/>
      <c r="J158" s="210"/>
      <c r="K158" s="210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129</v>
      </c>
      <c r="AU158" s="218" t="s">
        <v>74</v>
      </c>
      <c r="AV158" s="14" t="s">
        <v>72</v>
      </c>
      <c r="AW158" s="14" t="s">
        <v>24</v>
      </c>
      <c r="AX158" s="14" t="s">
        <v>65</v>
      </c>
      <c r="AY158" s="218" t="s">
        <v>115</v>
      </c>
    </row>
    <row r="159" spans="2:51" s="14" customFormat="1" ht="12">
      <c r="B159" s="209"/>
      <c r="C159" s="210"/>
      <c r="D159" s="199" t="s">
        <v>129</v>
      </c>
      <c r="E159" s="211" t="s">
        <v>1</v>
      </c>
      <c r="F159" s="212" t="s">
        <v>414</v>
      </c>
      <c r="G159" s="210"/>
      <c r="H159" s="211" t="s">
        <v>1</v>
      </c>
      <c r="I159" s="213"/>
      <c r="J159" s="210"/>
      <c r="K159" s="210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129</v>
      </c>
      <c r="AU159" s="218" t="s">
        <v>74</v>
      </c>
      <c r="AV159" s="14" t="s">
        <v>72</v>
      </c>
      <c r="AW159" s="14" t="s">
        <v>24</v>
      </c>
      <c r="AX159" s="14" t="s">
        <v>65</v>
      </c>
      <c r="AY159" s="218" t="s">
        <v>115</v>
      </c>
    </row>
    <row r="160" spans="2:51" s="13" customFormat="1" ht="12">
      <c r="B160" s="197"/>
      <c r="C160" s="198"/>
      <c r="D160" s="199" t="s">
        <v>129</v>
      </c>
      <c r="E160" s="200" t="s">
        <v>1</v>
      </c>
      <c r="F160" s="201" t="s">
        <v>419</v>
      </c>
      <c r="G160" s="198"/>
      <c r="H160" s="202">
        <v>9.191</v>
      </c>
      <c r="I160" s="203"/>
      <c r="J160" s="198"/>
      <c r="K160" s="198"/>
      <c r="L160" s="204"/>
      <c r="M160" s="205"/>
      <c r="N160" s="206"/>
      <c r="O160" s="206"/>
      <c r="P160" s="206"/>
      <c r="Q160" s="206"/>
      <c r="R160" s="206"/>
      <c r="S160" s="206"/>
      <c r="T160" s="207"/>
      <c r="AT160" s="208" t="s">
        <v>129</v>
      </c>
      <c r="AU160" s="208" t="s">
        <v>74</v>
      </c>
      <c r="AV160" s="13" t="s">
        <v>74</v>
      </c>
      <c r="AW160" s="13" t="s">
        <v>24</v>
      </c>
      <c r="AX160" s="13" t="s">
        <v>65</v>
      </c>
      <c r="AY160" s="208" t="s">
        <v>115</v>
      </c>
    </row>
    <row r="161" spans="2:51" s="15" customFormat="1" ht="12">
      <c r="B161" s="219"/>
      <c r="C161" s="220"/>
      <c r="D161" s="199" t="s">
        <v>129</v>
      </c>
      <c r="E161" s="221" t="s">
        <v>1</v>
      </c>
      <c r="F161" s="222" t="s">
        <v>135</v>
      </c>
      <c r="G161" s="220"/>
      <c r="H161" s="223">
        <v>9.191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129</v>
      </c>
      <c r="AU161" s="229" t="s">
        <v>74</v>
      </c>
      <c r="AV161" s="15" t="s">
        <v>122</v>
      </c>
      <c r="AW161" s="15" t="s">
        <v>24</v>
      </c>
      <c r="AX161" s="15" t="s">
        <v>72</v>
      </c>
      <c r="AY161" s="229" t="s">
        <v>115</v>
      </c>
    </row>
    <row r="162" spans="1:65" s="2" customFormat="1" ht="16.5" customHeight="1">
      <c r="A162" s="33"/>
      <c r="B162" s="34"/>
      <c r="C162" s="230" t="s">
        <v>179</v>
      </c>
      <c r="D162" s="230" t="s">
        <v>174</v>
      </c>
      <c r="E162" s="231" t="s">
        <v>420</v>
      </c>
      <c r="F162" s="232" t="s">
        <v>421</v>
      </c>
      <c r="G162" s="233" t="s">
        <v>161</v>
      </c>
      <c r="H162" s="234">
        <v>3.277</v>
      </c>
      <c r="I162" s="235"/>
      <c r="J162" s="236">
        <f>ROUND(I162*H162,2)</f>
        <v>0</v>
      </c>
      <c r="K162" s="232" t="s">
        <v>127</v>
      </c>
      <c r="L162" s="237"/>
      <c r="M162" s="238" t="s">
        <v>1</v>
      </c>
      <c r="N162" s="239" t="s">
        <v>33</v>
      </c>
      <c r="O162" s="69"/>
      <c r="P162" s="193">
        <f>O162*H162</f>
        <v>0</v>
      </c>
      <c r="Q162" s="193">
        <v>0</v>
      </c>
      <c r="R162" s="193">
        <f>Q162*H162</f>
        <v>0</v>
      </c>
      <c r="S162" s="193">
        <v>0</v>
      </c>
      <c r="T162" s="194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5" t="s">
        <v>164</v>
      </c>
      <c r="AT162" s="195" t="s">
        <v>174</v>
      </c>
      <c r="AU162" s="195" t="s">
        <v>74</v>
      </c>
      <c r="AY162" s="18" t="s">
        <v>115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18" t="s">
        <v>72</v>
      </c>
      <c r="BK162" s="196">
        <f>ROUND(I162*H162,2)</f>
        <v>0</v>
      </c>
      <c r="BL162" s="18" t="s">
        <v>122</v>
      </c>
      <c r="BM162" s="195" t="s">
        <v>422</v>
      </c>
    </row>
    <row r="163" spans="2:51" s="13" customFormat="1" ht="12">
      <c r="B163" s="197"/>
      <c r="C163" s="198"/>
      <c r="D163" s="199" t="s">
        <v>129</v>
      </c>
      <c r="E163" s="198"/>
      <c r="F163" s="201" t="s">
        <v>423</v>
      </c>
      <c r="G163" s="198"/>
      <c r="H163" s="202">
        <v>3.277</v>
      </c>
      <c r="I163" s="203"/>
      <c r="J163" s="198"/>
      <c r="K163" s="198"/>
      <c r="L163" s="204"/>
      <c r="M163" s="205"/>
      <c r="N163" s="206"/>
      <c r="O163" s="206"/>
      <c r="P163" s="206"/>
      <c r="Q163" s="206"/>
      <c r="R163" s="206"/>
      <c r="S163" s="206"/>
      <c r="T163" s="207"/>
      <c r="AT163" s="208" t="s">
        <v>129</v>
      </c>
      <c r="AU163" s="208" t="s">
        <v>74</v>
      </c>
      <c r="AV163" s="13" t="s">
        <v>74</v>
      </c>
      <c r="AW163" s="13" t="s">
        <v>4</v>
      </c>
      <c r="AX163" s="13" t="s">
        <v>72</v>
      </c>
      <c r="AY163" s="208" t="s">
        <v>115</v>
      </c>
    </row>
    <row r="164" spans="2:63" s="12" customFormat="1" ht="22.75" customHeight="1">
      <c r="B164" s="168"/>
      <c r="C164" s="169"/>
      <c r="D164" s="170" t="s">
        <v>64</v>
      </c>
      <c r="E164" s="182" t="s">
        <v>74</v>
      </c>
      <c r="F164" s="182" t="s">
        <v>424</v>
      </c>
      <c r="G164" s="169"/>
      <c r="H164" s="169"/>
      <c r="I164" s="172"/>
      <c r="J164" s="183">
        <f>BK164</f>
        <v>0</v>
      </c>
      <c r="K164" s="169"/>
      <c r="L164" s="174"/>
      <c r="M164" s="175"/>
      <c r="N164" s="176"/>
      <c r="O164" s="176"/>
      <c r="P164" s="177">
        <f>SUM(P165:P183)</f>
        <v>0</v>
      </c>
      <c r="Q164" s="176"/>
      <c r="R164" s="177">
        <f>SUM(R165:R183)</f>
        <v>4.80675149</v>
      </c>
      <c r="S164" s="176"/>
      <c r="T164" s="178">
        <f>SUM(T165:T183)</f>
        <v>0</v>
      </c>
      <c r="AR164" s="179" t="s">
        <v>72</v>
      </c>
      <c r="AT164" s="180" t="s">
        <v>64</v>
      </c>
      <c r="AU164" s="180" t="s">
        <v>72</v>
      </c>
      <c r="AY164" s="179" t="s">
        <v>115</v>
      </c>
      <c r="BK164" s="181">
        <f>SUM(BK165:BK183)</f>
        <v>0</v>
      </c>
    </row>
    <row r="165" spans="1:65" s="2" customFormat="1" ht="16.5" customHeight="1">
      <c r="A165" s="33"/>
      <c r="B165" s="34"/>
      <c r="C165" s="184" t="s">
        <v>184</v>
      </c>
      <c r="D165" s="184" t="s">
        <v>117</v>
      </c>
      <c r="E165" s="185" t="s">
        <v>425</v>
      </c>
      <c r="F165" s="186" t="s">
        <v>426</v>
      </c>
      <c r="G165" s="187" t="s">
        <v>139</v>
      </c>
      <c r="H165" s="188">
        <v>0.336</v>
      </c>
      <c r="I165" s="189"/>
      <c r="J165" s="190">
        <f>ROUND(I165*H165,2)</f>
        <v>0</v>
      </c>
      <c r="K165" s="186" t="s">
        <v>427</v>
      </c>
      <c r="L165" s="38"/>
      <c r="M165" s="191" t="s">
        <v>1</v>
      </c>
      <c r="N165" s="192" t="s">
        <v>33</v>
      </c>
      <c r="O165" s="69"/>
      <c r="P165" s="193">
        <f>O165*H165</f>
        <v>0</v>
      </c>
      <c r="Q165" s="193">
        <v>1.98</v>
      </c>
      <c r="R165" s="193">
        <f>Q165*H165</f>
        <v>0.66528</v>
      </c>
      <c r="S165" s="193">
        <v>0</v>
      </c>
      <c r="T165" s="194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5" t="s">
        <v>122</v>
      </c>
      <c r="AT165" s="195" t="s">
        <v>117</v>
      </c>
      <c r="AU165" s="195" t="s">
        <v>74</v>
      </c>
      <c r="AY165" s="18" t="s">
        <v>115</v>
      </c>
      <c r="BE165" s="196">
        <f>IF(N165="základní",J165,0)</f>
        <v>0</v>
      </c>
      <c r="BF165" s="196">
        <f>IF(N165="snížená",J165,0)</f>
        <v>0</v>
      </c>
      <c r="BG165" s="196">
        <f>IF(N165="zákl. přenesená",J165,0)</f>
        <v>0</v>
      </c>
      <c r="BH165" s="196">
        <f>IF(N165="sníž. přenesená",J165,0)</f>
        <v>0</v>
      </c>
      <c r="BI165" s="196">
        <f>IF(N165="nulová",J165,0)</f>
        <v>0</v>
      </c>
      <c r="BJ165" s="18" t="s">
        <v>72</v>
      </c>
      <c r="BK165" s="196">
        <f>ROUND(I165*H165,2)</f>
        <v>0</v>
      </c>
      <c r="BL165" s="18" t="s">
        <v>122</v>
      </c>
      <c r="BM165" s="195" t="s">
        <v>428</v>
      </c>
    </row>
    <row r="166" spans="2:51" s="14" customFormat="1" ht="12">
      <c r="B166" s="209"/>
      <c r="C166" s="210"/>
      <c r="D166" s="199" t="s">
        <v>129</v>
      </c>
      <c r="E166" s="211" t="s">
        <v>1</v>
      </c>
      <c r="F166" s="212" t="s">
        <v>429</v>
      </c>
      <c r="G166" s="210"/>
      <c r="H166" s="211" t="s">
        <v>1</v>
      </c>
      <c r="I166" s="213"/>
      <c r="J166" s="210"/>
      <c r="K166" s="210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129</v>
      </c>
      <c r="AU166" s="218" t="s">
        <v>74</v>
      </c>
      <c r="AV166" s="14" t="s">
        <v>72</v>
      </c>
      <c r="AW166" s="14" t="s">
        <v>24</v>
      </c>
      <c r="AX166" s="14" t="s">
        <v>65</v>
      </c>
      <c r="AY166" s="218" t="s">
        <v>115</v>
      </c>
    </row>
    <row r="167" spans="2:51" s="13" customFormat="1" ht="12">
      <c r="B167" s="197"/>
      <c r="C167" s="198"/>
      <c r="D167" s="199" t="s">
        <v>129</v>
      </c>
      <c r="E167" s="200" t="s">
        <v>1</v>
      </c>
      <c r="F167" s="201" t="s">
        <v>430</v>
      </c>
      <c r="G167" s="198"/>
      <c r="H167" s="202">
        <v>0.336</v>
      </c>
      <c r="I167" s="203"/>
      <c r="J167" s="198"/>
      <c r="K167" s="198"/>
      <c r="L167" s="204"/>
      <c r="M167" s="205"/>
      <c r="N167" s="206"/>
      <c r="O167" s="206"/>
      <c r="P167" s="206"/>
      <c r="Q167" s="206"/>
      <c r="R167" s="206"/>
      <c r="S167" s="206"/>
      <c r="T167" s="207"/>
      <c r="AT167" s="208" t="s">
        <v>129</v>
      </c>
      <c r="AU167" s="208" t="s">
        <v>74</v>
      </c>
      <c r="AV167" s="13" t="s">
        <v>74</v>
      </c>
      <c r="AW167" s="13" t="s">
        <v>24</v>
      </c>
      <c r="AX167" s="13" t="s">
        <v>65</v>
      </c>
      <c r="AY167" s="208" t="s">
        <v>115</v>
      </c>
    </row>
    <row r="168" spans="2:51" s="15" customFormat="1" ht="12">
      <c r="B168" s="219"/>
      <c r="C168" s="220"/>
      <c r="D168" s="199" t="s">
        <v>129</v>
      </c>
      <c r="E168" s="221" t="s">
        <v>1</v>
      </c>
      <c r="F168" s="222" t="s">
        <v>135</v>
      </c>
      <c r="G168" s="220"/>
      <c r="H168" s="223">
        <v>0.336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129</v>
      </c>
      <c r="AU168" s="229" t="s">
        <v>74</v>
      </c>
      <c r="AV168" s="15" t="s">
        <v>122</v>
      </c>
      <c r="AW168" s="15" t="s">
        <v>24</v>
      </c>
      <c r="AX168" s="15" t="s">
        <v>72</v>
      </c>
      <c r="AY168" s="229" t="s">
        <v>115</v>
      </c>
    </row>
    <row r="169" spans="1:65" s="2" customFormat="1" ht="16.5" customHeight="1">
      <c r="A169" s="33"/>
      <c r="B169" s="34"/>
      <c r="C169" s="184" t="s">
        <v>190</v>
      </c>
      <c r="D169" s="184" t="s">
        <v>117</v>
      </c>
      <c r="E169" s="185" t="s">
        <v>431</v>
      </c>
      <c r="F169" s="186" t="s">
        <v>432</v>
      </c>
      <c r="G169" s="187" t="s">
        <v>139</v>
      </c>
      <c r="H169" s="188">
        <v>0.336</v>
      </c>
      <c r="I169" s="189"/>
      <c r="J169" s="190">
        <f>ROUND(I169*H169,2)</f>
        <v>0</v>
      </c>
      <c r="K169" s="186" t="s">
        <v>427</v>
      </c>
      <c r="L169" s="38"/>
      <c r="M169" s="191" t="s">
        <v>1</v>
      </c>
      <c r="N169" s="192" t="s">
        <v>33</v>
      </c>
      <c r="O169" s="69"/>
      <c r="P169" s="193">
        <f>O169*H169</f>
        <v>0</v>
      </c>
      <c r="Q169" s="193">
        <v>2.45329</v>
      </c>
      <c r="R169" s="193">
        <f>Q169*H169</f>
        <v>0.8243054400000001</v>
      </c>
      <c r="S169" s="193">
        <v>0</v>
      </c>
      <c r="T169" s="194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5" t="s">
        <v>122</v>
      </c>
      <c r="AT169" s="195" t="s">
        <v>117</v>
      </c>
      <c r="AU169" s="195" t="s">
        <v>74</v>
      </c>
      <c r="AY169" s="18" t="s">
        <v>115</v>
      </c>
      <c r="BE169" s="196">
        <f>IF(N169="základní",J169,0)</f>
        <v>0</v>
      </c>
      <c r="BF169" s="196">
        <f>IF(N169="snížená",J169,0)</f>
        <v>0</v>
      </c>
      <c r="BG169" s="196">
        <f>IF(N169="zákl. přenesená",J169,0)</f>
        <v>0</v>
      </c>
      <c r="BH169" s="196">
        <f>IF(N169="sníž. přenesená",J169,0)</f>
        <v>0</v>
      </c>
      <c r="BI169" s="196">
        <f>IF(N169="nulová",J169,0)</f>
        <v>0</v>
      </c>
      <c r="BJ169" s="18" t="s">
        <v>72</v>
      </c>
      <c r="BK169" s="196">
        <f>ROUND(I169*H169,2)</f>
        <v>0</v>
      </c>
      <c r="BL169" s="18" t="s">
        <v>122</v>
      </c>
      <c r="BM169" s="195" t="s">
        <v>433</v>
      </c>
    </row>
    <row r="170" spans="2:51" s="14" customFormat="1" ht="12">
      <c r="B170" s="209"/>
      <c r="C170" s="210"/>
      <c r="D170" s="199" t="s">
        <v>129</v>
      </c>
      <c r="E170" s="211" t="s">
        <v>1</v>
      </c>
      <c r="F170" s="212" t="s">
        <v>429</v>
      </c>
      <c r="G170" s="210"/>
      <c r="H170" s="211" t="s">
        <v>1</v>
      </c>
      <c r="I170" s="213"/>
      <c r="J170" s="210"/>
      <c r="K170" s="210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129</v>
      </c>
      <c r="AU170" s="218" t="s">
        <v>74</v>
      </c>
      <c r="AV170" s="14" t="s">
        <v>72</v>
      </c>
      <c r="AW170" s="14" t="s">
        <v>24</v>
      </c>
      <c r="AX170" s="14" t="s">
        <v>65</v>
      </c>
      <c r="AY170" s="218" t="s">
        <v>115</v>
      </c>
    </row>
    <row r="171" spans="2:51" s="13" customFormat="1" ht="12">
      <c r="B171" s="197"/>
      <c r="C171" s="198"/>
      <c r="D171" s="199" t="s">
        <v>129</v>
      </c>
      <c r="E171" s="200" t="s">
        <v>1</v>
      </c>
      <c r="F171" s="201" t="s">
        <v>430</v>
      </c>
      <c r="G171" s="198"/>
      <c r="H171" s="202">
        <v>0.336</v>
      </c>
      <c r="I171" s="203"/>
      <c r="J171" s="198"/>
      <c r="K171" s="198"/>
      <c r="L171" s="204"/>
      <c r="M171" s="205"/>
      <c r="N171" s="206"/>
      <c r="O171" s="206"/>
      <c r="P171" s="206"/>
      <c r="Q171" s="206"/>
      <c r="R171" s="206"/>
      <c r="S171" s="206"/>
      <c r="T171" s="207"/>
      <c r="AT171" s="208" t="s">
        <v>129</v>
      </c>
      <c r="AU171" s="208" t="s">
        <v>74</v>
      </c>
      <c r="AV171" s="13" t="s">
        <v>74</v>
      </c>
      <c r="AW171" s="13" t="s">
        <v>24</v>
      </c>
      <c r="AX171" s="13" t="s">
        <v>65</v>
      </c>
      <c r="AY171" s="208" t="s">
        <v>115</v>
      </c>
    </row>
    <row r="172" spans="2:51" s="15" customFormat="1" ht="12">
      <c r="B172" s="219"/>
      <c r="C172" s="220"/>
      <c r="D172" s="199" t="s">
        <v>129</v>
      </c>
      <c r="E172" s="221" t="s">
        <v>1</v>
      </c>
      <c r="F172" s="222" t="s">
        <v>135</v>
      </c>
      <c r="G172" s="220"/>
      <c r="H172" s="223">
        <v>0.336</v>
      </c>
      <c r="I172" s="224"/>
      <c r="J172" s="220"/>
      <c r="K172" s="220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129</v>
      </c>
      <c r="AU172" s="229" t="s">
        <v>74</v>
      </c>
      <c r="AV172" s="15" t="s">
        <v>122</v>
      </c>
      <c r="AW172" s="15" t="s">
        <v>24</v>
      </c>
      <c r="AX172" s="15" t="s">
        <v>72</v>
      </c>
      <c r="AY172" s="229" t="s">
        <v>115</v>
      </c>
    </row>
    <row r="173" spans="1:65" s="2" customFormat="1" ht="16.5" customHeight="1">
      <c r="A173" s="33"/>
      <c r="B173" s="34"/>
      <c r="C173" s="184" t="s">
        <v>194</v>
      </c>
      <c r="D173" s="184" t="s">
        <v>117</v>
      </c>
      <c r="E173" s="185" t="s">
        <v>434</v>
      </c>
      <c r="F173" s="186" t="s">
        <v>435</v>
      </c>
      <c r="G173" s="187" t="s">
        <v>126</v>
      </c>
      <c r="H173" s="188">
        <v>0.76</v>
      </c>
      <c r="I173" s="189"/>
      <c r="J173" s="190">
        <f>ROUND(I173*H173,2)</f>
        <v>0</v>
      </c>
      <c r="K173" s="186" t="s">
        <v>127</v>
      </c>
      <c r="L173" s="38"/>
      <c r="M173" s="191" t="s">
        <v>1</v>
      </c>
      <c r="N173" s="192" t="s">
        <v>33</v>
      </c>
      <c r="O173" s="69"/>
      <c r="P173" s="193">
        <f>O173*H173</f>
        <v>0</v>
      </c>
      <c r="Q173" s="193">
        <v>0.00247</v>
      </c>
      <c r="R173" s="193">
        <f>Q173*H173</f>
        <v>0.0018772</v>
      </c>
      <c r="S173" s="193">
        <v>0</v>
      </c>
      <c r="T173" s="194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5" t="s">
        <v>122</v>
      </c>
      <c r="AT173" s="195" t="s">
        <v>117</v>
      </c>
      <c r="AU173" s="195" t="s">
        <v>74</v>
      </c>
      <c r="AY173" s="18" t="s">
        <v>115</v>
      </c>
      <c r="BE173" s="196">
        <f>IF(N173="základní",J173,0)</f>
        <v>0</v>
      </c>
      <c r="BF173" s="196">
        <f>IF(N173="snížená",J173,0)</f>
        <v>0</v>
      </c>
      <c r="BG173" s="196">
        <f>IF(N173="zákl. přenesená",J173,0)</f>
        <v>0</v>
      </c>
      <c r="BH173" s="196">
        <f>IF(N173="sníž. přenesená",J173,0)</f>
        <v>0</v>
      </c>
      <c r="BI173" s="196">
        <f>IF(N173="nulová",J173,0)</f>
        <v>0</v>
      </c>
      <c r="BJ173" s="18" t="s">
        <v>72</v>
      </c>
      <c r="BK173" s="196">
        <f>ROUND(I173*H173,2)</f>
        <v>0</v>
      </c>
      <c r="BL173" s="18" t="s">
        <v>122</v>
      </c>
      <c r="BM173" s="195" t="s">
        <v>436</v>
      </c>
    </row>
    <row r="174" spans="2:51" s="13" customFormat="1" ht="12">
      <c r="B174" s="197"/>
      <c r="C174" s="198"/>
      <c r="D174" s="199" t="s">
        <v>129</v>
      </c>
      <c r="E174" s="200" t="s">
        <v>1</v>
      </c>
      <c r="F174" s="201" t="s">
        <v>437</v>
      </c>
      <c r="G174" s="198"/>
      <c r="H174" s="202">
        <v>0.76</v>
      </c>
      <c r="I174" s="203"/>
      <c r="J174" s="198"/>
      <c r="K174" s="198"/>
      <c r="L174" s="204"/>
      <c r="M174" s="205"/>
      <c r="N174" s="206"/>
      <c r="O174" s="206"/>
      <c r="P174" s="206"/>
      <c r="Q174" s="206"/>
      <c r="R174" s="206"/>
      <c r="S174" s="206"/>
      <c r="T174" s="207"/>
      <c r="AT174" s="208" t="s">
        <v>129</v>
      </c>
      <c r="AU174" s="208" t="s">
        <v>74</v>
      </c>
      <c r="AV174" s="13" t="s">
        <v>74</v>
      </c>
      <c r="AW174" s="13" t="s">
        <v>24</v>
      </c>
      <c r="AX174" s="13" t="s">
        <v>65</v>
      </c>
      <c r="AY174" s="208" t="s">
        <v>115</v>
      </c>
    </row>
    <row r="175" spans="2:51" s="15" customFormat="1" ht="12">
      <c r="B175" s="219"/>
      <c r="C175" s="220"/>
      <c r="D175" s="199" t="s">
        <v>129</v>
      </c>
      <c r="E175" s="221" t="s">
        <v>1</v>
      </c>
      <c r="F175" s="222" t="s">
        <v>135</v>
      </c>
      <c r="G175" s="220"/>
      <c r="H175" s="223">
        <v>0.76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129</v>
      </c>
      <c r="AU175" s="229" t="s">
        <v>74</v>
      </c>
      <c r="AV175" s="15" t="s">
        <v>122</v>
      </c>
      <c r="AW175" s="15" t="s">
        <v>24</v>
      </c>
      <c r="AX175" s="15" t="s">
        <v>72</v>
      </c>
      <c r="AY175" s="229" t="s">
        <v>115</v>
      </c>
    </row>
    <row r="176" spans="1:65" s="2" customFormat="1" ht="16.5" customHeight="1">
      <c r="A176" s="33"/>
      <c r="B176" s="34"/>
      <c r="C176" s="184" t="s">
        <v>8</v>
      </c>
      <c r="D176" s="184" t="s">
        <v>117</v>
      </c>
      <c r="E176" s="185" t="s">
        <v>438</v>
      </c>
      <c r="F176" s="186" t="s">
        <v>439</v>
      </c>
      <c r="G176" s="187" t="s">
        <v>126</v>
      </c>
      <c r="H176" s="188">
        <v>0.76</v>
      </c>
      <c r="I176" s="189"/>
      <c r="J176" s="190">
        <f>ROUND(I176*H176,2)</f>
        <v>0</v>
      </c>
      <c r="K176" s="186" t="s">
        <v>127</v>
      </c>
      <c r="L176" s="38"/>
      <c r="M176" s="191" t="s">
        <v>1</v>
      </c>
      <c r="N176" s="192" t="s">
        <v>33</v>
      </c>
      <c r="O176" s="69"/>
      <c r="P176" s="193">
        <f>O176*H176</f>
        <v>0</v>
      </c>
      <c r="Q176" s="193">
        <v>0</v>
      </c>
      <c r="R176" s="193">
        <f>Q176*H176</f>
        <v>0</v>
      </c>
      <c r="S176" s="193">
        <v>0</v>
      </c>
      <c r="T176" s="194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5" t="s">
        <v>122</v>
      </c>
      <c r="AT176" s="195" t="s">
        <v>117</v>
      </c>
      <c r="AU176" s="195" t="s">
        <v>74</v>
      </c>
      <c r="AY176" s="18" t="s">
        <v>115</v>
      </c>
      <c r="BE176" s="196">
        <f>IF(N176="základní",J176,0)</f>
        <v>0</v>
      </c>
      <c r="BF176" s="196">
        <f>IF(N176="snížená",J176,0)</f>
        <v>0</v>
      </c>
      <c r="BG176" s="196">
        <f>IF(N176="zákl. přenesená",J176,0)</f>
        <v>0</v>
      </c>
      <c r="BH176" s="196">
        <f>IF(N176="sníž. přenesená",J176,0)</f>
        <v>0</v>
      </c>
      <c r="BI176" s="196">
        <f>IF(N176="nulová",J176,0)</f>
        <v>0</v>
      </c>
      <c r="BJ176" s="18" t="s">
        <v>72</v>
      </c>
      <c r="BK176" s="196">
        <f>ROUND(I176*H176,2)</f>
        <v>0</v>
      </c>
      <c r="BL176" s="18" t="s">
        <v>122</v>
      </c>
      <c r="BM176" s="195" t="s">
        <v>440</v>
      </c>
    </row>
    <row r="177" spans="1:65" s="2" customFormat="1" ht="16.5" customHeight="1">
      <c r="A177" s="33"/>
      <c r="B177" s="34"/>
      <c r="C177" s="184" t="s">
        <v>202</v>
      </c>
      <c r="D177" s="184" t="s">
        <v>117</v>
      </c>
      <c r="E177" s="185" t="s">
        <v>441</v>
      </c>
      <c r="F177" s="186" t="s">
        <v>442</v>
      </c>
      <c r="G177" s="187" t="s">
        <v>161</v>
      </c>
      <c r="H177" s="188">
        <v>0.017</v>
      </c>
      <c r="I177" s="189"/>
      <c r="J177" s="190">
        <f>ROUND(I177*H177,2)</f>
        <v>0</v>
      </c>
      <c r="K177" s="186" t="s">
        <v>127</v>
      </c>
      <c r="L177" s="38"/>
      <c r="M177" s="191" t="s">
        <v>1</v>
      </c>
      <c r="N177" s="192" t="s">
        <v>33</v>
      </c>
      <c r="O177" s="69"/>
      <c r="P177" s="193">
        <f>O177*H177</f>
        <v>0</v>
      </c>
      <c r="Q177" s="193">
        <v>1.06277</v>
      </c>
      <c r="R177" s="193">
        <f>Q177*H177</f>
        <v>0.01806709</v>
      </c>
      <c r="S177" s="193">
        <v>0</v>
      </c>
      <c r="T177" s="194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5" t="s">
        <v>122</v>
      </c>
      <c r="AT177" s="195" t="s">
        <v>117</v>
      </c>
      <c r="AU177" s="195" t="s">
        <v>74</v>
      </c>
      <c r="AY177" s="18" t="s">
        <v>115</v>
      </c>
      <c r="BE177" s="196">
        <f>IF(N177="základní",J177,0)</f>
        <v>0</v>
      </c>
      <c r="BF177" s="196">
        <f>IF(N177="snížená",J177,0)</f>
        <v>0</v>
      </c>
      <c r="BG177" s="196">
        <f>IF(N177="zákl. přenesená",J177,0)</f>
        <v>0</v>
      </c>
      <c r="BH177" s="196">
        <f>IF(N177="sníž. přenesená",J177,0)</f>
        <v>0</v>
      </c>
      <c r="BI177" s="196">
        <f>IF(N177="nulová",J177,0)</f>
        <v>0</v>
      </c>
      <c r="BJ177" s="18" t="s">
        <v>72</v>
      </c>
      <c r="BK177" s="196">
        <f>ROUND(I177*H177,2)</f>
        <v>0</v>
      </c>
      <c r="BL177" s="18" t="s">
        <v>122</v>
      </c>
      <c r="BM177" s="195" t="s">
        <v>443</v>
      </c>
    </row>
    <row r="178" spans="2:51" s="14" customFormat="1" ht="12">
      <c r="B178" s="209"/>
      <c r="C178" s="210"/>
      <c r="D178" s="199" t="s">
        <v>129</v>
      </c>
      <c r="E178" s="211" t="s">
        <v>1</v>
      </c>
      <c r="F178" s="212" t="s">
        <v>444</v>
      </c>
      <c r="G178" s="210"/>
      <c r="H178" s="211" t="s">
        <v>1</v>
      </c>
      <c r="I178" s="213"/>
      <c r="J178" s="210"/>
      <c r="K178" s="210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129</v>
      </c>
      <c r="AU178" s="218" t="s">
        <v>74</v>
      </c>
      <c r="AV178" s="14" t="s">
        <v>72</v>
      </c>
      <c r="AW178" s="14" t="s">
        <v>24</v>
      </c>
      <c r="AX178" s="14" t="s">
        <v>65</v>
      </c>
      <c r="AY178" s="218" t="s">
        <v>115</v>
      </c>
    </row>
    <row r="179" spans="2:51" s="13" customFormat="1" ht="12">
      <c r="B179" s="197"/>
      <c r="C179" s="198"/>
      <c r="D179" s="199" t="s">
        <v>129</v>
      </c>
      <c r="E179" s="200" t="s">
        <v>1</v>
      </c>
      <c r="F179" s="201" t="s">
        <v>445</v>
      </c>
      <c r="G179" s="198"/>
      <c r="H179" s="202">
        <v>0.017</v>
      </c>
      <c r="I179" s="203"/>
      <c r="J179" s="198"/>
      <c r="K179" s="198"/>
      <c r="L179" s="204"/>
      <c r="M179" s="205"/>
      <c r="N179" s="206"/>
      <c r="O179" s="206"/>
      <c r="P179" s="206"/>
      <c r="Q179" s="206"/>
      <c r="R179" s="206"/>
      <c r="S179" s="206"/>
      <c r="T179" s="207"/>
      <c r="AT179" s="208" t="s">
        <v>129</v>
      </c>
      <c r="AU179" s="208" t="s">
        <v>74</v>
      </c>
      <c r="AV179" s="13" t="s">
        <v>74</v>
      </c>
      <c r="AW179" s="13" t="s">
        <v>24</v>
      </c>
      <c r="AX179" s="13" t="s">
        <v>65</v>
      </c>
      <c r="AY179" s="208" t="s">
        <v>115</v>
      </c>
    </row>
    <row r="180" spans="2:51" s="15" customFormat="1" ht="12">
      <c r="B180" s="219"/>
      <c r="C180" s="220"/>
      <c r="D180" s="199" t="s">
        <v>129</v>
      </c>
      <c r="E180" s="221" t="s">
        <v>1</v>
      </c>
      <c r="F180" s="222" t="s">
        <v>135</v>
      </c>
      <c r="G180" s="220"/>
      <c r="H180" s="223">
        <v>0.017</v>
      </c>
      <c r="I180" s="224"/>
      <c r="J180" s="220"/>
      <c r="K180" s="220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129</v>
      </c>
      <c r="AU180" s="229" t="s">
        <v>74</v>
      </c>
      <c r="AV180" s="15" t="s">
        <v>122</v>
      </c>
      <c r="AW180" s="15" t="s">
        <v>24</v>
      </c>
      <c r="AX180" s="15" t="s">
        <v>72</v>
      </c>
      <c r="AY180" s="229" t="s">
        <v>115</v>
      </c>
    </row>
    <row r="181" spans="1:65" s="2" customFormat="1" ht="16.5" customHeight="1">
      <c r="A181" s="33"/>
      <c r="B181" s="34"/>
      <c r="C181" s="184" t="s">
        <v>212</v>
      </c>
      <c r="D181" s="184" t="s">
        <v>117</v>
      </c>
      <c r="E181" s="185" t="s">
        <v>446</v>
      </c>
      <c r="F181" s="186" t="s">
        <v>447</v>
      </c>
      <c r="G181" s="187" t="s">
        <v>139</v>
      </c>
      <c r="H181" s="188">
        <v>1.344</v>
      </c>
      <c r="I181" s="189"/>
      <c r="J181" s="190">
        <f>ROUND(I181*H181,2)</f>
        <v>0</v>
      </c>
      <c r="K181" s="186" t="s">
        <v>427</v>
      </c>
      <c r="L181" s="38"/>
      <c r="M181" s="191" t="s">
        <v>1</v>
      </c>
      <c r="N181" s="192" t="s">
        <v>33</v>
      </c>
      <c r="O181" s="69"/>
      <c r="P181" s="193">
        <f>O181*H181</f>
        <v>0</v>
      </c>
      <c r="Q181" s="193">
        <v>2.45329</v>
      </c>
      <c r="R181" s="193">
        <f>Q181*H181</f>
        <v>3.2972217600000002</v>
      </c>
      <c r="S181" s="193">
        <v>0</v>
      </c>
      <c r="T181" s="194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5" t="s">
        <v>122</v>
      </c>
      <c r="AT181" s="195" t="s">
        <v>117</v>
      </c>
      <c r="AU181" s="195" t="s">
        <v>74</v>
      </c>
      <c r="AY181" s="18" t="s">
        <v>115</v>
      </c>
      <c r="BE181" s="196">
        <f>IF(N181="základní",J181,0)</f>
        <v>0</v>
      </c>
      <c r="BF181" s="196">
        <f>IF(N181="snížená",J181,0)</f>
        <v>0</v>
      </c>
      <c r="BG181" s="196">
        <f>IF(N181="zákl. přenesená",J181,0)</f>
        <v>0</v>
      </c>
      <c r="BH181" s="196">
        <f>IF(N181="sníž. přenesená",J181,0)</f>
        <v>0</v>
      </c>
      <c r="BI181" s="196">
        <f>IF(N181="nulová",J181,0)</f>
        <v>0</v>
      </c>
      <c r="BJ181" s="18" t="s">
        <v>72</v>
      </c>
      <c r="BK181" s="196">
        <f>ROUND(I181*H181,2)</f>
        <v>0</v>
      </c>
      <c r="BL181" s="18" t="s">
        <v>122</v>
      </c>
      <c r="BM181" s="195" t="s">
        <v>448</v>
      </c>
    </row>
    <row r="182" spans="2:51" s="13" customFormat="1" ht="12">
      <c r="B182" s="197"/>
      <c r="C182" s="198"/>
      <c r="D182" s="199" t="s">
        <v>129</v>
      </c>
      <c r="E182" s="200" t="s">
        <v>1</v>
      </c>
      <c r="F182" s="201" t="s">
        <v>449</v>
      </c>
      <c r="G182" s="198"/>
      <c r="H182" s="202">
        <v>1.344</v>
      </c>
      <c r="I182" s="203"/>
      <c r="J182" s="198"/>
      <c r="K182" s="198"/>
      <c r="L182" s="204"/>
      <c r="M182" s="205"/>
      <c r="N182" s="206"/>
      <c r="O182" s="206"/>
      <c r="P182" s="206"/>
      <c r="Q182" s="206"/>
      <c r="R182" s="206"/>
      <c r="S182" s="206"/>
      <c r="T182" s="207"/>
      <c r="AT182" s="208" t="s">
        <v>129</v>
      </c>
      <c r="AU182" s="208" t="s">
        <v>74</v>
      </c>
      <c r="AV182" s="13" t="s">
        <v>74</v>
      </c>
      <c r="AW182" s="13" t="s">
        <v>24</v>
      </c>
      <c r="AX182" s="13" t="s">
        <v>65</v>
      </c>
      <c r="AY182" s="208" t="s">
        <v>115</v>
      </c>
    </row>
    <row r="183" spans="2:51" s="15" customFormat="1" ht="12">
      <c r="B183" s="219"/>
      <c r="C183" s="220"/>
      <c r="D183" s="199" t="s">
        <v>129</v>
      </c>
      <c r="E183" s="221" t="s">
        <v>1</v>
      </c>
      <c r="F183" s="222" t="s">
        <v>135</v>
      </c>
      <c r="G183" s="220"/>
      <c r="H183" s="223">
        <v>1.344</v>
      </c>
      <c r="I183" s="224"/>
      <c r="J183" s="220"/>
      <c r="K183" s="220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129</v>
      </c>
      <c r="AU183" s="229" t="s">
        <v>74</v>
      </c>
      <c r="AV183" s="15" t="s">
        <v>122</v>
      </c>
      <c r="AW183" s="15" t="s">
        <v>24</v>
      </c>
      <c r="AX183" s="15" t="s">
        <v>72</v>
      </c>
      <c r="AY183" s="229" t="s">
        <v>115</v>
      </c>
    </row>
    <row r="184" spans="2:63" s="12" customFormat="1" ht="22.75" customHeight="1">
      <c r="B184" s="168"/>
      <c r="C184" s="169"/>
      <c r="D184" s="170" t="s">
        <v>64</v>
      </c>
      <c r="E184" s="182" t="s">
        <v>149</v>
      </c>
      <c r="F184" s="182" t="s">
        <v>201</v>
      </c>
      <c r="G184" s="169"/>
      <c r="H184" s="169"/>
      <c r="I184" s="172"/>
      <c r="J184" s="183">
        <f>BK184</f>
        <v>0</v>
      </c>
      <c r="K184" s="169"/>
      <c r="L184" s="174"/>
      <c r="M184" s="175"/>
      <c r="N184" s="176"/>
      <c r="O184" s="176"/>
      <c r="P184" s="177">
        <f>SUM(P185:P187)</f>
        <v>0</v>
      </c>
      <c r="Q184" s="176"/>
      <c r="R184" s="177">
        <f>SUM(R185:R187)</f>
        <v>0</v>
      </c>
      <c r="S184" s="176"/>
      <c r="T184" s="178">
        <f>SUM(T185:T187)</f>
        <v>0</v>
      </c>
      <c r="AR184" s="179" t="s">
        <v>72</v>
      </c>
      <c r="AT184" s="180" t="s">
        <v>64</v>
      </c>
      <c r="AU184" s="180" t="s">
        <v>72</v>
      </c>
      <c r="AY184" s="179" t="s">
        <v>115</v>
      </c>
      <c r="BK184" s="181">
        <f>SUM(BK185:BK187)</f>
        <v>0</v>
      </c>
    </row>
    <row r="185" spans="1:65" s="2" customFormat="1" ht="16.5" customHeight="1">
      <c r="A185" s="33"/>
      <c r="B185" s="34"/>
      <c r="C185" s="184" t="s">
        <v>226</v>
      </c>
      <c r="D185" s="184" t="s">
        <v>117</v>
      </c>
      <c r="E185" s="185" t="s">
        <v>450</v>
      </c>
      <c r="F185" s="186" t="s">
        <v>451</v>
      </c>
      <c r="G185" s="187" t="s">
        <v>120</v>
      </c>
      <c r="H185" s="188">
        <v>6</v>
      </c>
      <c r="I185" s="189"/>
      <c r="J185" s="190">
        <f>ROUND(I185*H185,2)</f>
        <v>0</v>
      </c>
      <c r="K185" s="186" t="s">
        <v>1</v>
      </c>
      <c r="L185" s="38"/>
      <c r="M185" s="191" t="s">
        <v>1</v>
      </c>
      <c r="N185" s="192" t="s">
        <v>33</v>
      </c>
      <c r="O185" s="69"/>
      <c r="P185" s="193">
        <f>O185*H185</f>
        <v>0</v>
      </c>
      <c r="Q185" s="193">
        <v>0</v>
      </c>
      <c r="R185" s="193">
        <f>Q185*H185</f>
        <v>0</v>
      </c>
      <c r="S185" s="193">
        <v>0</v>
      </c>
      <c r="T185" s="194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5" t="s">
        <v>122</v>
      </c>
      <c r="AT185" s="195" t="s">
        <v>117</v>
      </c>
      <c r="AU185" s="195" t="s">
        <v>74</v>
      </c>
      <c r="AY185" s="18" t="s">
        <v>115</v>
      </c>
      <c r="BE185" s="196">
        <f>IF(N185="základní",J185,0)</f>
        <v>0</v>
      </c>
      <c r="BF185" s="196">
        <f>IF(N185="snížená",J185,0)</f>
        <v>0</v>
      </c>
      <c r="BG185" s="196">
        <f>IF(N185="zákl. přenesená",J185,0)</f>
        <v>0</v>
      </c>
      <c r="BH185" s="196">
        <f>IF(N185="sníž. přenesená",J185,0)</f>
        <v>0</v>
      </c>
      <c r="BI185" s="196">
        <f>IF(N185="nulová",J185,0)</f>
        <v>0</v>
      </c>
      <c r="BJ185" s="18" t="s">
        <v>72</v>
      </c>
      <c r="BK185" s="196">
        <f>ROUND(I185*H185,2)</f>
        <v>0</v>
      </c>
      <c r="BL185" s="18" t="s">
        <v>122</v>
      </c>
      <c r="BM185" s="195" t="s">
        <v>452</v>
      </c>
    </row>
    <row r="186" spans="1:65" s="2" customFormat="1" ht="16.5" customHeight="1">
      <c r="A186" s="33"/>
      <c r="B186" s="34"/>
      <c r="C186" s="184" t="s">
        <v>236</v>
      </c>
      <c r="D186" s="184" t="s">
        <v>117</v>
      </c>
      <c r="E186" s="185" t="s">
        <v>453</v>
      </c>
      <c r="F186" s="186" t="s">
        <v>454</v>
      </c>
      <c r="G186" s="187" t="s">
        <v>120</v>
      </c>
      <c r="H186" s="188">
        <v>2</v>
      </c>
      <c r="I186" s="189"/>
      <c r="J186" s="190">
        <f>ROUND(I186*H186,2)</f>
        <v>0</v>
      </c>
      <c r="K186" s="186" t="s">
        <v>1</v>
      </c>
      <c r="L186" s="38"/>
      <c r="M186" s="191" t="s">
        <v>1</v>
      </c>
      <c r="N186" s="192" t="s">
        <v>33</v>
      </c>
      <c r="O186" s="69"/>
      <c r="P186" s="193">
        <f>O186*H186</f>
        <v>0</v>
      </c>
      <c r="Q186" s="193">
        <v>0</v>
      </c>
      <c r="R186" s="193">
        <f>Q186*H186</f>
        <v>0</v>
      </c>
      <c r="S186" s="193">
        <v>0</v>
      </c>
      <c r="T186" s="194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5" t="s">
        <v>122</v>
      </c>
      <c r="AT186" s="195" t="s">
        <v>117</v>
      </c>
      <c r="AU186" s="195" t="s">
        <v>74</v>
      </c>
      <c r="AY186" s="18" t="s">
        <v>115</v>
      </c>
      <c r="BE186" s="196">
        <f>IF(N186="základní",J186,0)</f>
        <v>0</v>
      </c>
      <c r="BF186" s="196">
        <f>IF(N186="snížená",J186,0)</f>
        <v>0</v>
      </c>
      <c r="BG186" s="196">
        <f>IF(N186="zákl. přenesená",J186,0)</f>
        <v>0</v>
      </c>
      <c r="BH186" s="196">
        <f>IF(N186="sníž. přenesená",J186,0)</f>
        <v>0</v>
      </c>
      <c r="BI186" s="196">
        <f>IF(N186="nulová",J186,0)</f>
        <v>0</v>
      </c>
      <c r="BJ186" s="18" t="s">
        <v>72</v>
      </c>
      <c r="BK186" s="196">
        <f>ROUND(I186*H186,2)</f>
        <v>0</v>
      </c>
      <c r="BL186" s="18" t="s">
        <v>122</v>
      </c>
      <c r="BM186" s="195" t="s">
        <v>455</v>
      </c>
    </row>
    <row r="187" spans="1:65" s="2" customFormat="1" ht="16.5" customHeight="1">
      <c r="A187" s="33"/>
      <c r="B187" s="34"/>
      <c r="C187" s="184" t="s">
        <v>241</v>
      </c>
      <c r="D187" s="184" t="s">
        <v>117</v>
      </c>
      <c r="E187" s="185" t="s">
        <v>456</v>
      </c>
      <c r="F187" s="186" t="s">
        <v>457</v>
      </c>
      <c r="G187" s="187" t="s">
        <v>120</v>
      </c>
      <c r="H187" s="188">
        <v>1</v>
      </c>
      <c r="I187" s="189"/>
      <c r="J187" s="190">
        <f>ROUND(I187*H187,2)</f>
        <v>0</v>
      </c>
      <c r="K187" s="186" t="s">
        <v>1</v>
      </c>
      <c r="L187" s="38"/>
      <c r="M187" s="191" t="s">
        <v>1</v>
      </c>
      <c r="N187" s="192" t="s">
        <v>33</v>
      </c>
      <c r="O187" s="69"/>
      <c r="P187" s="193">
        <f>O187*H187</f>
        <v>0</v>
      </c>
      <c r="Q187" s="193">
        <v>0</v>
      </c>
      <c r="R187" s="193">
        <f>Q187*H187</f>
        <v>0</v>
      </c>
      <c r="S187" s="193">
        <v>0</v>
      </c>
      <c r="T187" s="194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5" t="s">
        <v>122</v>
      </c>
      <c r="AT187" s="195" t="s">
        <v>117</v>
      </c>
      <c r="AU187" s="195" t="s">
        <v>74</v>
      </c>
      <c r="AY187" s="18" t="s">
        <v>115</v>
      </c>
      <c r="BE187" s="196">
        <f>IF(N187="základní",J187,0)</f>
        <v>0</v>
      </c>
      <c r="BF187" s="196">
        <f>IF(N187="snížená",J187,0)</f>
        <v>0</v>
      </c>
      <c r="BG187" s="196">
        <f>IF(N187="zákl. přenesená",J187,0)</f>
        <v>0</v>
      </c>
      <c r="BH187" s="196">
        <f>IF(N187="sníž. přenesená",J187,0)</f>
        <v>0</v>
      </c>
      <c r="BI187" s="196">
        <f>IF(N187="nulová",J187,0)</f>
        <v>0</v>
      </c>
      <c r="BJ187" s="18" t="s">
        <v>72</v>
      </c>
      <c r="BK187" s="196">
        <f>ROUND(I187*H187,2)</f>
        <v>0</v>
      </c>
      <c r="BL187" s="18" t="s">
        <v>122</v>
      </c>
      <c r="BM187" s="195" t="s">
        <v>458</v>
      </c>
    </row>
    <row r="188" spans="2:63" s="12" customFormat="1" ht="22.75" customHeight="1">
      <c r="B188" s="168"/>
      <c r="C188" s="169"/>
      <c r="D188" s="170" t="s">
        <v>64</v>
      </c>
      <c r="E188" s="182" t="s">
        <v>168</v>
      </c>
      <c r="F188" s="182" t="s">
        <v>356</v>
      </c>
      <c r="G188" s="169"/>
      <c r="H188" s="169"/>
      <c r="I188" s="172"/>
      <c r="J188" s="183">
        <f>BK188</f>
        <v>0</v>
      </c>
      <c r="K188" s="169"/>
      <c r="L188" s="174"/>
      <c r="M188" s="175"/>
      <c r="N188" s="176"/>
      <c r="O188" s="176"/>
      <c r="P188" s="177">
        <f>SUM(P189:P190)</f>
        <v>0</v>
      </c>
      <c r="Q188" s="176"/>
      <c r="R188" s="177">
        <f>SUM(R189:R190)</f>
        <v>0</v>
      </c>
      <c r="S188" s="176"/>
      <c r="T188" s="178">
        <f>SUM(T189:T190)</f>
        <v>0</v>
      </c>
      <c r="AR188" s="179" t="s">
        <v>72</v>
      </c>
      <c r="AT188" s="180" t="s">
        <v>64</v>
      </c>
      <c r="AU188" s="180" t="s">
        <v>72</v>
      </c>
      <c r="AY188" s="179" t="s">
        <v>115</v>
      </c>
      <c r="BK188" s="181">
        <f>SUM(BK189:BK190)</f>
        <v>0</v>
      </c>
    </row>
    <row r="189" spans="1:65" s="2" customFormat="1" ht="16.5" customHeight="1">
      <c r="A189" s="33"/>
      <c r="B189" s="34"/>
      <c r="C189" s="184" t="s">
        <v>7</v>
      </c>
      <c r="D189" s="184" t="s">
        <v>117</v>
      </c>
      <c r="E189" s="185" t="s">
        <v>459</v>
      </c>
      <c r="F189" s="186" t="s">
        <v>460</v>
      </c>
      <c r="G189" s="187" t="s">
        <v>349</v>
      </c>
      <c r="H189" s="188">
        <v>1</v>
      </c>
      <c r="I189" s="189"/>
      <c r="J189" s="190">
        <f>ROUND(I189*H189,2)</f>
        <v>0</v>
      </c>
      <c r="K189" s="186" t="s">
        <v>121</v>
      </c>
      <c r="L189" s="38"/>
      <c r="M189" s="191" t="s">
        <v>1</v>
      </c>
      <c r="N189" s="192" t="s">
        <v>33</v>
      </c>
      <c r="O189" s="69"/>
      <c r="P189" s="193">
        <f>O189*H189</f>
        <v>0</v>
      </c>
      <c r="Q189" s="193">
        <v>0</v>
      </c>
      <c r="R189" s="193">
        <f>Q189*H189</f>
        <v>0</v>
      </c>
      <c r="S189" s="193">
        <v>0</v>
      </c>
      <c r="T189" s="194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5" t="s">
        <v>122</v>
      </c>
      <c r="AT189" s="195" t="s">
        <v>117</v>
      </c>
      <c r="AU189" s="195" t="s">
        <v>74</v>
      </c>
      <c r="AY189" s="18" t="s">
        <v>115</v>
      </c>
      <c r="BE189" s="196">
        <f>IF(N189="základní",J189,0)</f>
        <v>0</v>
      </c>
      <c r="BF189" s="196">
        <f>IF(N189="snížená",J189,0)</f>
        <v>0</v>
      </c>
      <c r="BG189" s="196">
        <f>IF(N189="zákl. přenesená",J189,0)</f>
        <v>0</v>
      </c>
      <c r="BH189" s="196">
        <f>IF(N189="sníž. přenesená",J189,0)</f>
        <v>0</v>
      </c>
      <c r="BI189" s="196">
        <f>IF(N189="nulová",J189,0)</f>
        <v>0</v>
      </c>
      <c r="BJ189" s="18" t="s">
        <v>72</v>
      </c>
      <c r="BK189" s="196">
        <f>ROUND(I189*H189,2)</f>
        <v>0</v>
      </c>
      <c r="BL189" s="18" t="s">
        <v>122</v>
      </c>
      <c r="BM189" s="195" t="s">
        <v>461</v>
      </c>
    </row>
    <row r="190" spans="1:47" s="2" customFormat="1" ht="171">
      <c r="A190" s="33"/>
      <c r="B190" s="34"/>
      <c r="C190" s="35"/>
      <c r="D190" s="199" t="s">
        <v>216</v>
      </c>
      <c r="E190" s="35"/>
      <c r="F190" s="240" t="s">
        <v>462</v>
      </c>
      <c r="G190" s="35"/>
      <c r="H190" s="35"/>
      <c r="I190" s="241"/>
      <c r="J190" s="35"/>
      <c r="K190" s="35"/>
      <c r="L190" s="38"/>
      <c r="M190" s="242"/>
      <c r="N190" s="243"/>
      <c r="O190" s="69"/>
      <c r="P190" s="69"/>
      <c r="Q190" s="69"/>
      <c r="R190" s="69"/>
      <c r="S190" s="69"/>
      <c r="T190" s="70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216</v>
      </c>
      <c r="AU190" s="18" t="s">
        <v>74</v>
      </c>
    </row>
    <row r="191" spans="2:63" s="12" customFormat="1" ht="22.75" customHeight="1">
      <c r="B191" s="168"/>
      <c r="C191" s="169"/>
      <c r="D191" s="170" t="s">
        <v>64</v>
      </c>
      <c r="E191" s="182" t="s">
        <v>375</v>
      </c>
      <c r="F191" s="182" t="s">
        <v>376</v>
      </c>
      <c r="G191" s="169"/>
      <c r="H191" s="169"/>
      <c r="I191" s="172"/>
      <c r="J191" s="183">
        <f>BK191</f>
        <v>0</v>
      </c>
      <c r="K191" s="169"/>
      <c r="L191" s="174"/>
      <c r="M191" s="175"/>
      <c r="N191" s="176"/>
      <c r="O191" s="176"/>
      <c r="P191" s="177">
        <f>P192</f>
        <v>0</v>
      </c>
      <c r="Q191" s="176"/>
      <c r="R191" s="177">
        <f>R192</f>
        <v>0</v>
      </c>
      <c r="S191" s="176"/>
      <c r="T191" s="178">
        <f>T192</f>
        <v>0</v>
      </c>
      <c r="AR191" s="179" t="s">
        <v>72</v>
      </c>
      <c r="AT191" s="180" t="s">
        <v>64</v>
      </c>
      <c r="AU191" s="180" t="s">
        <v>72</v>
      </c>
      <c r="AY191" s="179" t="s">
        <v>115</v>
      </c>
      <c r="BK191" s="181">
        <f>BK192</f>
        <v>0</v>
      </c>
    </row>
    <row r="192" spans="1:65" s="2" customFormat="1" ht="16.5" customHeight="1">
      <c r="A192" s="33"/>
      <c r="B192" s="34"/>
      <c r="C192" s="184" t="s">
        <v>261</v>
      </c>
      <c r="D192" s="184" t="s">
        <v>117</v>
      </c>
      <c r="E192" s="185" t="s">
        <v>463</v>
      </c>
      <c r="F192" s="186" t="s">
        <v>464</v>
      </c>
      <c r="G192" s="187" t="s">
        <v>161</v>
      </c>
      <c r="H192" s="188">
        <v>6.661</v>
      </c>
      <c r="I192" s="189"/>
      <c r="J192" s="190">
        <f>ROUND(I192*H192,2)</f>
        <v>0</v>
      </c>
      <c r="K192" s="186" t="s">
        <v>127</v>
      </c>
      <c r="L192" s="38"/>
      <c r="M192" s="191" t="s">
        <v>1</v>
      </c>
      <c r="N192" s="192" t="s">
        <v>33</v>
      </c>
      <c r="O192" s="69"/>
      <c r="P192" s="193">
        <f>O192*H192</f>
        <v>0</v>
      </c>
      <c r="Q192" s="193">
        <v>0</v>
      </c>
      <c r="R192" s="193">
        <f>Q192*H192</f>
        <v>0</v>
      </c>
      <c r="S192" s="193">
        <v>0</v>
      </c>
      <c r="T192" s="194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5" t="s">
        <v>122</v>
      </c>
      <c r="AT192" s="195" t="s">
        <v>117</v>
      </c>
      <c r="AU192" s="195" t="s">
        <v>74</v>
      </c>
      <c r="AY192" s="18" t="s">
        <v>115</v>
      </c>
      <c r="BE192" s="196">
        <f>IF(N192="základní",J192,0)</f>
        <v>0</v>
      </c>
      <c r="BF192" s="196">
        <f>IF(N192="snížená",J192,0)</f>
        <v>0</v>
      </c>
      <c r="BG192" s="196">
        <f>IF(N192="zákl. přenesená",J192,0)</f>
        <v>0</v>
      </c>
      <c r="BH192" s="196">
        <f>IF(N192="sníž. přenesená",J192,0)</f>
        <v>0</v>
      </c>
      <c r="BI192" s="196">
        <f>IF(N192="nulová",J192,0)</f>
        <v>0</v>
      </c>
      <c r="BJ192" s="18" t="s">
        <v>72</v>
      </c>
      <c r="BK192" s="196">
        <f>ROUND(I192*H192,2)</f>
        <v>0</v>
      </c>
      <c r="BL192" s="18" t="s">
        <v>122</v>
      </c>
      <c r="BM192" s="195" t="s">
        <v>465</v>
      </c>
    </row>
    <row r="193" spans="2:63" s="12" customFormat="1" ht="25.9" customHeight="1">
      <c r="B193" s="168"/>
      <c r="C193" s="169"/>
      <c r="D193" s="170" t="s">
        <v>64</v>
      </c>
      <c r="E193" s="171" t="s">
        <v>466</v>
      </c>
      <c r="F193" s="171" t="s">
        <v>467</v>
      </c>
      <c r="G193" s="169"/>
      <c r="H193" s="169"/>
      <c r="I193" s="172"/>
      <c r="J193" s="173">
        <f>BK193</f>
        <v>0</v>
      </c>
      <c r="K193" s="169"/>
      <c r="L193" s="174"/>
      <c r="M193" s="175"/>
      <c r="N193" s="176"/>
      <c r="O193" s="176"/>
      <c r="P193" s="177">
        <f>P194+P200</f>
        <v>0</v>
      </c>
      <c r="Q193" s="176"/>
      <c r="R193" s="177">
        <f>R194+R200</f>
        <v>2.07195985</v>
      </c>
      <c r="S193" s="176"/>
      <c r="T193" s="178">
        <f>T194+T200</f>
        <v>0</v>
      </c>
      <c r="AR193" s="179" t="s">
        <v>74</v>
      </c>
      <c r="AT193" s="180" t="s">
        <v>64</v>
      </c>
      <c r="AU193" s="180" t="s">
        <v>65</v>
      </c>
      <c r="AY193" s="179" t="s">
        <v>115</v>
      </c>
      <c r="BK193" s="181">
        <f>BK194+BK200</f>
        <v>0</v>
      </c>
    </row>
    <row r="194" spans="2:63" s="12" customFormat="1" ht="22.75" customHeight="1">
      <c r="B194" s="168"/>
      <c r="C194" s="169"/>
      <c r="D194" s="170" t="s">
        <v>64</v>
      </c>
      <c r="E194" s="182" t="s">
        <v>468</v>
      </c>
      <c r="F194" s="182" t="s">
        <v>469</v>
      </c>
      <c r="G194" s="169"/>
      <c r="H194" s="169"/>
      <c r="I194" s="172"/>
      <c r="J194" s="183">
        <f>BK194</f>
        <v>0</v>
      </c>
      <c r="K194" s="169"/>
      <c r="L194" s="174"/>
      <c r="M194" s="175"/>
      <c r="N194" s="176"/>
      <c r="O194" s="176"/>
      <c r="P194" s="177">
        <f>SUM(P195:P199)</f>
        <v>0</v>
      </c>
      <c r="Q194" s="176"/>
      <c r="R194" s="177">
        <f>SUM(R195:R199)</f>
        <v>0.17248</v>
      </c>
      <c r="S194" s="176"/>
      <c r="T194" s="178">
        <f>SUM(T195:T199)</f>
        <v>0</v>
      </c>
      <c r="AR194" s="179" t="s">
        <v>74</v>
      </c>
      <c r="AT194" s="180" t="s">
        <v>64</v>
      </c>
      <c r="AU194" s="180" t="s">
        <v>72</v>
      </c>
      <c r="AY194" s="179" t="s">
        <v>115</v>
      </c>
      <c r="BK194" s="181">
        <f>SUM(BK195:BK199)</f>
        <v>0</v>
      </c>
    </row>
    <row r="195" spans="1:65" s="2" customFormat="1" ht="16.5" customHeight="1">
      <c r="A195" s="33"/>
      <c r="B195" s="34"/>
      <c r="C195" s="184" t="s">
        <v>267</v>
      </c>
      <c r="D195" s="184" t="s">
        <v>117</v>
      </c>
      <c r="E195" s="185" t="s">
        <v>470</v>
      </c>
      <c r="F195" s="186" t="s">
        <v>471</v>
      </c>
      <c r="G195" s="187" t="s">
        <v>206</v>
      </c>
      <c r="H195" s="188">
        <v>14</v>
      </c>
      <c r="I195" s="189"/>
      <c r="J195" s="190">
        <f>ROUND(I195*H195,2)</f>
        <v>0</v>
      </c>
      <c r="K195" s="186" t="s">
        <v>427</v>
      </c>
      <c r="L195" s="38"/>
      <c r="M195" s="191" t="s">
        <v>1</v>
      </c>
      <c r="N195" s="192" t="s">
        <v>33</v>
      </c>
      <c r="O195" s="69"/>
      <c r="P195" s="193">
        <f>O195*H195</f>
        <v>0</v>
      </c>
      <c r="Q195" s="193">
        <v>0.01232</v>
      </c>
      <c r="R195" s="193">
        <f>Q195*H195</f>
        <v>0.17248</v>
      </c>
      <c r="S195" s="193">
        <v>0</v>
      </c>
      <c r="T195" s="194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95" t="s">
        <v>202</v>
      </c>
      <c r="AT195" s="195" t="s">
        <v>117</v>
      </c>
      <c r="AU195" s="195" t="s">
        <v>74</v>
      </c>
      <c r="AY195" s="18" t="s">
        <v>115</v>
      </c>
      <c r="BE195" s="196">
        <f>IF(N195="základní",J195,0)</f>
        <v>0</v>
      </c>
      <c r="BF195" s="196">
        <f>IF(N195="snížená",J195,0)</f>
        <v>0</v>
      </c>
      <c r="BG195" s="196">
        <f>IF(N195="zákl. přenesená",J195,0)</f>
        <v>0</v>
      </c>
      <c r="BH195" s="196">
        <f>IF(N195="sníž. přenesená",J195,0)</f>
        <v>0</v>
      </c>
      <c r="BI195" s="196">
        <f>IF(N195="nulová",J195,0)</f>
        <v>0</v>
      </c>
      <c r="BJ195" s="18" t="s">
        <v>72</v>
      </c>
      <c r="BK195" s="196">
        <f>ROUND(I195*H195,2)</f>
        <v>0</v>
      </c>
      <c r="BL195" s="18" t="s">
        <v>202</v>
      </c>
      <c r="BM195" s="195" t="s">
        <v>472</v>
      </c>
    </row>
    <row r="196" spans="2:51" s="13" customFormat="1" ht="12">
      <c r="B196" s="197"/>
      <c r="C196" s="198"/>
      <c r="D196" s="199" t="s">
        <v>129</v>
      </c>
      <c r="E196" s="200" t="s">
        <v>1</v>
      </c>
      <c r="F196" s="201" t="s">
        <v>473</v>
      </c>
      <c r="G196" s="198"/>
      <c r="H196" s="202">
        <v>14</v>
      </c>
      <c r="I196" s="203"/>
      <c r="J196" s="198"/>
      <c r="K196" s="198"/>
      <c r="L196" s="204"/>
      <c r="M196" s="205"/>
      <c r="N196" s="206"/>
      <c r="O196" s="206"/>
      <c r="P196" s="206"/>
      <c r="Q196" s="206"/>
      <c r="R196" s="206"/>
      <c r="S196" s="206"/>
      <c r="T196" s="207"/>
      <c r="AT196" s="208" t="s">
        <v>129</v>
      </c>
      <c r="AU196" s="208" t="s">
        <v>74</v>
      </c>
      <c r="AV196" s="13" t="s">
        <v>74</v>
      </c>
      <c r="AW196" s="13" t="s">
        <v>24</v>
      </c>
      <c r="AX196" s="13" t="s">
        <v>72</v>
      </c>
      <c r="AY196" s="208" t="s">
        <v>115</v>
      </c>
    </row>
    <row r="197" spans="1:65" s="2" customFormat="1" ht="16.5" customHeight="1">
      <c r="A197" s="33"/>
      <c r="B197" s="34"/>
      <c r="C197" s="184" t="s">
        <v>272</v>
      </c>
      <c r="D197" s="184" t="s">
        <v>117</v>
      </c>
      <c r="E197" s="185" t="s">
        <v>474</v>
      </c>
      <c r="F197" s="186" t="s">
        <v>475</v>
      </c>
      <c r="G197" s="187" t="s">
        <v>206</v>
      </c>
      <c r="H197" s="188">
        <v>14</v>
      </c>
      <c r="I197" s="189"/>
      <c r="J197" s="190">
        <f>ROUND(I197*H197,2)</f>
        <v>0</v>
      </c>
      <c r="K197" s="186" t="s">
        <v>127</v>
      </c>
      <c r="L197" s="38"/>
      <c r="M197" s="191" t="s">
        <v>1</v>
      </c>
      <c r="N197" s="192" t="s">
        <v>33</v>
      </c>
      <c r="O197" s="69"/>
      <c r="P197" s="193">
        <f>O197*H197</f>
        <v>0</v>
      </c>
      <c r="Q197" s="193">
        <v>0</v>
      </c>
      <c r="R197" s="193">
        <f>Q197*H197</f>
        <v>0</v>
      </c>
      <c r="S197" s="193">
        <v>0</v>
      </c>
      <c r="T197" s="194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5" t="s">
        <v>202</v>
      </c>
      <c r="AT197" s="195" t="s">
        <v>117</v>
      </c>
      <c r="AU197" s="195" t="s">
        <v>74</v>
      </c>
      <c r="AY197" s="18" t="s">
        <v>115</v>
      </c>
      <c r="BE197" s="196">
        <f>IF(N197="základní",J197,0)</f>
        <v>0</v>
      </c>
      <c r="BF197" s="196">
        <f>IF(N197="snížená",J197,0)</f>
        <v>0</v>
      </c>
      <c r="BG197" s="196">
        <f>IF(N197="zákl. přenesená",J197,0)</f>
        <v>0</v>
      </c>
      <c r="BH197" s="196">
        <f>IF(N197="sníž. přenesená",J197,0)</f>
        <v>0</v>
      </c>
      <c r="BI197" s="196">
        <f>IF(N197="nulová",J197,0)</f>
        <v>0</v>
      </c>
      <c r="BJ197" s="18" t="s">
        <v>72</v>
      </c>
      <c r="BK197" s="196">
        <f>ROUND(I197*H197,2)</f>
        <v>0</v>
      </c>
      <c r="BL197" s="18" t="s">
        <v>202</v>
      </c>
      <c r="BM197" s="195" t="s">
        <v>476</v>
      </c>
    </row>
    <row r="198" spans="1:65" s="2" customFormat="1" ht="16.5" customHeight="1">
      <c r="A198" s="33"/>
      <c r="B198" s="34"/>
      <c r="C198" s="184" t="s">
        <v>276</v>
      </c>
      <c r="D198" s="184" t="s">
        <v>117</v>
      </c>
      <c r="E198" s="185" t="s">
        <v>477</v>
      </c>
      <c r="F198" s="186" t="s">
        <v>478</v>
      </c>
      <c r="G198" s="187" t="s">
        <v>349</v>
      </c>
      <c r="H198" s="188">
        <v>1</v>
      </c>
      <c r="I198" s="189"/>
      <c r="J198" s="190">
        <f>ROUND(I198*H198,2)</f>
        <v>0</v>
      </c>
      <c r="K198" s="186" t="s">
        <v>121</v>
      </c>
      <c r="L198" s="38"/>
      <c r="M198" s="191" t="s">
        <v>1</v>
      </c>
      <c r="N198" s="192" t="s">
        <v>33</v>
      </c>
      <c r="O198" s="69"/>
      <c r="P198" s="193">
        <f>O198*H198</f>
        <v>0</v>
      </c>
      <c r="Q198" s="193">
        <v>0</v>
      </c>
      <c r="R198" s="193">
        <f>Q198*H198</f>
        <v>0</v>
      </c>
      <c r="S198" s="193">
        <v>0</v>
      </c>
      <c r="T198" s="194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5" t="s">
        <v>202</v>
      </c>
      <c r="AT198" s="195" t="s">
        <v>117</v>
      </c>
      <c r="AU198" s="195" t="s">
        <v>74</v>
      </c>
      <c r="AY198" s="18" t="s">
        <v>115</v>
      </c>
      <c r="BE198" s="196">
        <f>IF(N198="základní",J198,0)</f>
        <v>0</v>
      </c>
      <c r="BF198" s="196">
        <f>IF(N198="snížená",J198,0)</f>
        <v>0</v>
      </c>
      <c r="BG198" s="196">
        <f>IF(N198="zákl. přenesená",J198,0)</f>
        <v>0</v>
      </c>
      <c r="BH198" s="196">
        <f>IF(N198="sníž. přenesená",J198,0)</f>
        <v>0</v>
      </c>
      <c r="BI198" s="196">
        <f>IF(N198="nulová",J198,0)</f>
        <v>0</v>
      </c>
      <c r="BJ198" s="18" t="s">
        <v>72</v>
      </c>
      <c r="BK198" s="196">
        <f>ROUND(I198*H198,2)</f>
        <v>0</v>
      </c>
      <c r="BL198" s="18" t="s">
        <v>202</v>
      </c>
      <c r="BM198" s="195" t="s">
        <v>479</v>
      </c>
    </row>
    <row r="199" spans="1:65" s="2" customFormat="1" ht="16.5" customHeight="1">
      <c r="A199" s="33"/>
      <c r="B199" s="34"/>
      <c r="C199" s="184" t="s">
        <v>282</v>
      </c>
      <c r="D199" s="184" t="s">
        <v>117</v>
      </c>
      <c r="E199" s="185" t="s">
        <v>480</v>
      </c>
      <c r="F199" s="186" t="s">
        <v>481</v>
      </c>
      <c r="G199" s="187" t="s">
        <v>482</v>
      </c>
      <c r="H199" s="249"/>
      <c r="I199" s="189"/>
      <c r="J199" s="190">
        <f>ROUND(I199*H199,2)</f>
        <v>0</v>
      </c>
      <c r="K199" s="186" t="s">
        <v>127</v>
      </c>
      <c r="L199" s="38"/>
      <c r="M199" s="191" t="s">
        <v>1</v>
      </c>
      <c r="N199" s="192" t="s">
        <v>33</v>
      </c>
      <c r="O199" s="69"/>
      <c r="P199" s="193">
        <f>O199*H199</f>
        <v>0</v>
      </c>
      <c r="Q199" s="193">
        <v>0</v>
      </c>
      <c r="R199" s="193">
        <f>Q199*H199</f>
        <v>0</v>
      </c>
      <c r="S199" s="193">
        <v>0</v>
      </c>
      <c r="T199" s="194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5" t="s">
        <v>202</v>
      </c>
      <c r="AT199" s="195" t="s">
        <v>117</v>
      </c>
      <c r="AU199" s="195" t="s">
        <v>74</v>
      </c>
      <c r="AY199" s="18" t="s">
        <v>115</v>
      </c>
      <c r="BE199" s="196">
        <f>IF(N199="základní",J199,0)</f>
        <v>0</v>
      </c>
      <c r="BF199" s="196">
        <f>IF(N199="snížená",J199,0)</f>
        <v>0</v>
      </c>
      <c r="BG199" s="196">
        <f>IF(N199="zákl. přenesená",J199,0)</f>
        <v>0</v>
      </c>
      <c r="BH199" s="196">
        <f>IF(N199="sníž. přenesená",J199,0)</f>
        <v>0</v>
      </c>
      <c r="BI199" s="196">
        <f>IF(N199="nulová",J199,0)</f>
        <v>0</v>
      </c>
      <c r="BJ199" s="18" t="s">
        <v>72</v>
      </c>
      <c r="BK199" s="196">
        <f>ROUND(I199*H199,2)</f>
        <v>0</v>
      </c>
      <c r="BL199" s="18" t="s">
        <v>202</v>
      </c>
      <c r="BM199" s="195" t="s">
        <v>483</v>
      </c>
    </row>
    <row r="200" spans="2:63" s="12" customFormat="1" ht="22.75" customHeight="1">
      <c r="B200" s="168"/>
      <c r="C200" s="169"/>
      <c r="D200" s="170" t="s">
        <v>64</v>
      </c>
      <c r="E200" s="182" t="s">
        <v>484</v>
      </c>
      <c r="F200" s="182" t="s">
        <v>485</v>
      </c>
      <c r="G200" s="169"/>
      <c r="H200" s="169"/>
      <c r="I200" s="172"/>
      <c r="J200" s="183">
        <f>BK200</f>
        <v>0</v>
      </c>
      <c r="K200" s="169"/>
      <c r="L200" s="174"/>
      <c r="M200" s="175"/>
      <c r="N200" s="176"/>
      <c r="O200" s="176"/>
      <c r="P200" s="177">
        <f>SUM(P201:P214)</f>
        <v>0</v>
      </c>
      <c r="Q200" s="176"/>
      <c r="R200" s="177">
        <f>SUM(R201:R214)</f>
        <v>1.8994798499999999</v>
      </c>
      <c r="S200" s="176"/>
      <c r="T200" s="178">
        <f>SUM(T201:T214)</f>
        <v>0</v>
      </c>
      <c r="AR200" s="179" t="s">
        <v>74</v>
      </c>
      <c r="AT200" s="180" t="s">
        <v>64</v>
      </c>
      <c r="AU200" s="180" t="s">
        <v>72</v>
      </c>
      <c r="AY200" s="179" t="s">
        <v>115</v>
      </c>
      <c r="BK200" s="181">
        <f>SUM(BK201:BK214)</f>
        <v>0</v>
      </c>
    </row>
    <row r="201" spans="1:65" s="2" customFormat="1" ht="16.5" customHeight="1">
      <c r="A201" s="33"/>
      <c r="B201" s="34"/>
      <c r="C201" s="184" t="s">
        <v>291</v>
      </c>
      <c r="D201" s="184" t="s">
        <v>117</v>
      </c>
      <c r="E201" s="185" t="s">
        <v>486</v>
      </c>
      <c r="F201" s="186" t="s">
        <v>487</v>
      </c>
      <c r="G201" s="187" t="s">
        <v>206</v>
      </c>
      <c r="H201" s="188">
        <v>24.295</v>
      </c>
      <c r="I201" s="189"/>
      <c r="J201" s="190">
        <f>ROUND(I201*H201,2)</f>
        <v>0</v>
      </c>
      <c r="K201" s="186" t="s">
        <v>127</v>
      </c>
      <c r="L201" s="38"/>
      <c r="M201" s="191" t="s">
        <v>1</v>
      </c>
      <c r="N201" s="192" t="s">
        <v>33</v>
      </c>
      <c r="O201" s="69"/>
      <c r="P201" s="193">
        <f>O201*H201</f>
        <v>0</v>
      </c>
      <c r="Q201" s="193">
        <v>0.00126</v>
      </c>
      <c r="R201" s="193">
        <f>Q201*H201</f>
        <v>0.030611700000000002</v>
      </c>
      <c r="S201" s="193">
        <v>0</v>
      </c>
      <c r="T201" s="194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5" t="s">
        <v>202</v>
      </c>
      <c r="AT201" s="195" t="s">
        <v>117</v>
      </c>
      <c r="AU201" s="195" t="s">
        <v>74</v>
      </c>
      <c r="AY201" s="18" t="s">
        <v>115</v>
      </c>
      <c r="BE201" s="196">
        <f>IF(N201="základní",J201,0)</f>
        <v>0</v>
      </c>
      <c r="BF201" s="196">
        <f>IF(N201="snížená",J201,0)</f>
        <v>0</v>
      </c>
      <c r="BG201" s="196">
        <f>IF(N201="zákl. přenesená",J201,0)</f>
        <v>0</v>
      </c>
      <c r="BH201" s="196">
        <f>IF(N201="sníž. přenesená",J201,0)</f>
        <v>0</v>
      </c>
      <c r="BI201" s="196">
        <f>IF(N201="nulová",J201,0)</f>
        <v>0</v>
      </c>
      <c r="BJ201" s="18" t="s">
        <v>72</v>
      </c>
      <c r="BK201" s="196">
        <f>ROUND(I201*H201,2)</f>
        <v>0</v>
      </c>
      <c r="BL201" s="18" t="s">
        <v>202</v>
      </c>
      <c r="BM201" s="195" t="s">
        <v>488</v>
      </c>
    </row>
    <row r="202" spans="2:51" s="14" customFormat="1" ht="12">
      <c r="B202" s="209"/>
      <c r="C202" s="210"/>
      <c r="D202" s="199" t="s">
        <v>129</v>
      </c>
      <c r="E202" s="211" t="s">
        <v>1</v>
      </c>
      <c r="F202" s="212" t="s">
        <v>489</v>
      </c>
      <c r="G202" s="210"/>
      <c r="H202" s="211" t="s">
        <v>1</v>
      </c>
      <c r="I202" s="213"/>
      <c r="J202" s="210"/>
      <c r="K202" s="210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129</v>
      </c>
      <c r="AU202" s="218" t="s">
        <v>74</v>
      </c>
      <c r="AV202" s="14" t="s">
        <v>72</v>
      </c>
      <c r="AW202" s="14" t="s">
        <v>24</v>
      </c>
      <c r="AX202" s="14" t="s">
        <v>65</v>
      </c>
      <c r="AY202" s="218" t="s">
        <v>115</v>
      </c>
    </row>
    <row r="203" spans="2:51" s="13" customFormat="1" ht="12">
      <c r="B203" s="197"/>
      <c r="C203" s="198"/>
      <c r="D203" s="199" t="s">
        <v>129</v>
      </c>
      <c r="E203" s="200" t="s">
        <v>1</v>
      </c>
      <c r="F203" s="201" t="s">
        <v>490</v>
      </c>
      <c r="G203" s="198"/>
      <c r="H203" s="202">
        <v>24.295</v>
      </c>
      <c r="I203" s="203"/>
      <c r="J203" s="198"/>
      <c r="K203" s="198"/>
      <c r="L203" s="204"/>
      <c r="M203" s="205"/>
      <c r="N203" s="206"/>
      <c r="O203" s="206"/>
      <c r="P203" s="206"/>
      <c r="Q203" s="206"/>
      <c r="R203" s="206"/>
      <c r="S203" s="206"/>
      <c r="T203" s="207"/>
      <c r="AT203" s="208" t="s">
        <v>129</v>
      </c>
      <c r="AU203" s="208" t="s">
        <v>74</v>
      </c>
      <c r="AV203" s="13" t="s">
        <v>74</v>
      </c>
      <c r="AW203" s="13" t="s">
        <v>24</v>
      </c>
      <c r="AX203" s="13" t="s">
        <v>65</v>
      </c>
      <c r="AY203" s="208" t="s">
        <v>115</v>
      </c>
    </row>
    <row r="204" spans="2:51" s="15" customFormat="1" ht="12">
      <c r="B204" s="219"/>
      <c r="C204" s="220"/>
      <c r="D204" s="199" t="s">
        <v>129</v>
      </c>
      <c r="E204" s="221" t="s">
        <v>1</v>
      </c>
      <c r="F204" s="222" t="s">
        <v>135</v>
      </c>
      <c r="G204" s="220"/>
      <c r="H204" s="223">
        <v>24.295</v>
      </c>
      <c r="I204" s="224"/>
      <c r="J204" s="220"/>
      <c r="K204" s="220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129</v>
      </c>
      <c r="AU204" s="229" t="s">
        <v>74</v>
      </c>
      <c r="AV204" s="15" t="s">
        <v>122</v>
      </c>
      <c r="AW204" s="15" t="s">
        <v>24</v>
      </c>
      <c r="AX204" s="15" t="s">
        <v>72</v>
      </c>
      <c r="AY204" s="229" t="s">
        <v>115</v>
      </c>
    </row>
    <row r="205" spans="1:65" s="2" customFormat="1" ht="21.75" customHeight="1">
      <c r="A205" s="33"/>
      <c r="B205" s="34"/>
      <c r="C205" s="184" t="s">
        <v>296</v>
      </c>
      <c r="D205" s="184" t="s">
        <v>117</v>
      </c>
      <c r="E205" s="185" t="s">
        <v>491</v>
      </c>
      <c r="F205" s="186" t="s">
        <v>492</v>
      </c>
      <c r="G205" s="187" t="s">
        <v>206</v>
      </c>
      <c r="H205" s="188">
        <v>24.295</v>
      </c>
      <c r="I205" s="189"/>
      <c r="J205" s="190">
        <f aca="true" t="shared" si="0" ref="J205:J214">ROUND(I205*H205,2)</f>
        <v>0</v>
      </c>
      <c r="K205" s="186" t="s">
        <v>127</v>
      </c>
      <c r="L205" s="38"/>
      <c r="M205" s="191" t="s">
        <v>1</v>
      </c>
      <c r="N205" s="192" t="s">
        <v>33</v>
      </c>
      <c r="O205" s="69"/>
      <c r="P205" s="193">
        <f aca="true" t="shared" si="1" ref="P205:P214">O205*H205</f>
        <v>0</v>
      </c>
      <c r="Q205" s="193">
        <v>0.00016</v>
      </c>
      <c r="R205" s="193">
        <f aca="true" t="shared" si="2" ref="R205:R214">Q205*H205</f>
        <v>0.0038872000000000004</v>
      </c>
      <c r="S205" s="193">
        <v>0</v>
      </c>
      <c r="T205" s="194">
        <f aca="true" t="shared" si="3" ref="T205:T214"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5" t="s">
        <v>202</v>
      </c>
      <c r="AT205" s="195" t="s">
        <v>117</v>
      </c>
      <c r="AU205" s="195" t="s">
        <v>74</v>
      </c>
      <c r="AY205" s="18" t="s">
        <v>115</v>
      </c>
      <c r="BE205" s="196">
        <f aca="true" t="shared" si="4" ref="BE205:BE214">IF(N205="základní",J205,0)</f>
        <v>0</v>
      </c>
      <c r="BF205" s="196">
        <f aca="true" t="shared" si="5" ref="BF205:BF214">IF(N205="snížená",J205,0)</f>
        <v>0</v>
      </c>
      <c r="BG205" s="196">
        <f aca="true" t="shared" si="6" ref="BG205:BG214">IF(N205="zákl. přenesená",J205,0)</f>
        <v>0</v>
      </c>
      <c r="BH205" s="196">
        <f aca="true" t="shared" si="7" ref="BH205:BH214">IF(N205="sníž. přenesená",J205,0)</f>
        <v>0</v>
      </c>
      <c r="BI205" s="196">
        <f aca="true" t="shared" si="8" ref="BI205:BI214">IF(N205="nulová",J205,0)</f>
        <v>0</v>
      </c>
      <c r="BJ205" s="18" t="s">
        <v>72</v>
      </c>
      <c r="BK205" s="196">
        <f aca="true" t="shared" si="9" ref="BK205:BK214">ROUND(I205*H205,2)</f>
        <v>0</v>
      </c>
      <c r="BL205" s="18" t="s">
        <v>202</v>
      </c>
      <c r="BM205" s="195" t="s">
        <v>493</v>
      </c>
    </row>
    <row r="206" spans="1:65" s="2" customFormat="1" ht="21.75" customHeight="1">
      <c r="A206" s="33"/>
      <c r="B206" s="34"/>
      <c r="C206" s="184" t="s">
        <v>301</v>
      </c>
      <c r="D206" s="184" t="s">
        <v>117</v>
      </c>
      <c r="E206" s="185" t="s">
        <v>494</v>
      </c>
      <c r="F206" s="186" t="s">
        <v>495</v>
      </c>
      <c r="G206" s="187" t="s">
        <v>120</v>
      </c>
      <c r="H206" s="188">
        <v>1</v>
      </c>
      <c r="I206" s="189"/>
      <c r="J206" s="190">
        <f t="shared" si="0"/>
        <v>0</v>
      </c>
      <c r="K206" s="186" t="s">
        <v>427</v>
      </c>
      <c r="L206" s="38"/>
      <c r="M206" s="191" t="s">
        <v>1</v>
      </c>
      <c r="N206" s="192" t="s">
        <v>33</v>
      </c>
      <c r="O206" s="69"/>
      <c r="P206" s="193">
        <f t="shared" si="1"/>
        <v>0</v>
      </c>
      <c r="Q206" s="193">
        <v>0.3217</v>
      </c>
      <c r="R206" s="193">
        <f t="shared" si="2"/>
        <v>0.3217</v>
      </c>
      <c r="S206" s="193">
        <v>0</v>
      </c>
      <c r="T206" s="194">
        <f t="shared" si="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95" t="s">
        <v>122</v>
      </c>
      <c r="AT206" s="195" t="s">
        <v>117</v>
      </c>
      <c r="AU206" s="195" t="s">
        <v>74</v>
      </c>
      <c r="AY206" s="18" t="s">
        <v>115</v>
      </c>
      <c r="BE206" s="196">
        <f t="shared" si="4"/>
        <v>0</v>
      </c>
      <c r="BF206" s="196">
        <f t="shared" si="5"/>
        <v>0</v>
      </c>
      <c r="BG206" s="196">
        <f t="shared" si="6"/>
        <v>0</v>
      </c>
      <c r="BH206" s="196">
        <f t="shared" si="7"/>
        <v>0</v>
      </c>
      <c r="BI206" s="196">
        <f t="shared" si="8"/>
        <v>0</v>
      </c>
      <c r="BJ206" s="18" t="s">
        <v>72</v>
      </c>
      <c r="BK206" s="196">
        <f t="shared" si="9"/>
        <v>0</v>
      </c>
      <c r="BL206" s="18" t="s">
        <v>122</v>
      </c>
      <c r="BM206" s="195" t="s">
        <v>496</v>
      </c>
    </row>
    <row r="207" spans="1:65" s="2" customFormat="1" ht="21.75" customHeight="1">
      <c r="A207" s="33"/>
      <c r="B207" s="34"/>
      <c r="C207" s="184" t="s">
        <v>306</v>
      </c>
      <c r="D207" s="184" t="s">
        <v>117</v>
      </c>
      <c r="E207" s="185" t="s">
        <v>497</v>
      </c>
      <c r="F207" s="186" t="s">
        <v>498</v>
      </c>
      <c r="G207" s="187" t="s">
        <v>120</v>
      </c>
      <c r="H207" s="188">
        <v>1</v>
      </c>
      <c r="I207" s="189"/>
      <c r="J207" s="190">
        <f t="shared" si="0"/>
        <v>0</v>
      </c>
      <c r="K207" s="186" t="s">
        <v>427</v>
      </c>
      <c r="L207" s="38"/>
      <c r="M207" s="191" t="s">
        <v>1</v>
      </c>
      <c r="N207" s="192" t="s">
        <v>33</v>
      </c>
      <c r="O207" s="69"/>
      <c r="P207" s="193">
        <f t="shared" si="1"/>
        <v>0</v>
      </c>
      <c r="Q207" s="193">
        <v>1.48782</v>
      </c>
      <c r="R207" s="193">
        <f t="shared" si="2"/>
        <v>1.48782</v>
      </c>
      <c r="S207" s="193">
        <v>0</v>
      </c>
      <c r="T207" s="194">
        <f t="shared" si="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5" t="s">
        <v>122</v>
      </c>
      <c r="AT207" s="195" t="s">
        <v>117</v>
      </c>
      <c r="AU207" s="195" t="s">
        <v>74</v>
      </c>
      <c r="AY207" s="18" t="s">
        <v>115</v>
      </c>
      <c r="BE207" s="196">
        <f t="shared" si="4"/>
        <v>0</v>
      </c>
      <c r="BF207" s="196">
        <f t="shared" si="5"/>
        <v>0</v>
      </c>
      <c r="BG207" s="196">
        <f t="shared" si="6"/>
        <v>0</v>
      </c>
      <c r="BH207" s="196">
        <f t="shared" si="7"/>
        <v>0</v>
      </c>
      <c r="BI207" s="196">
        <f t="shared" si="8"/>
        <v>0</v>
      </c>
      <c r="BJ207" s="18" t="s">
        <v>72</v>
      </c>
      <c r="BK207" s="196">
        <f t="shared" si="9"/>
        <v>0</v>
      </c>
      <c r="BL207" s="18" t="s">
        <v>122</v>
      </c>
      <c r="BM207" s="195" t="s">
        <v>499</v>
      </c>
    </row>
    <row r="208" spans="1:65" s="2" customFormat="1" ht="16.5" customHeight="1">
      <c r="A208" s="33"/>
      <c r="B208" s="34"/>
      <c r="C208" s="230" t="s">
        <v>311</v>
      </c>
      <c r="D208" s="230" t="s">
        <v>174</v>
      </c>
      <c r="E208" s="231" t="s">
        <v>500</v>
      </c>
      <c r="F208" s="232" t="s">
        <v>501</v>
      </c>
      <c r="G208" s="233" t="s">
        <v>120</v>
      </c>
      <c r="H208" s="234">
        <v>1</v>
      </c>
      <c r="I208" s="235"/>
      <c r="J208" s="236">
        <f t="shared" si="0"/>
        <v>0</v>
      </c>
      <c r="K208" s="232" t="s">
        <v>427</v>
      </c>
      <c r="L208" s="237"/>
      <c r="M208" s="238" t="s">
        <v>1</v>
      </c>
      <c r="N208" s="239" t="s">
        <v>33</v>
      </c>
      <c r="O208" s="69"/>
      <c r="P208" s="193">
        <f t="shared" si="1"/>
        <v>0</v>
      </c>
      <c r="Q208" s="193">
        <v>0.045</v>
      </c>
      <c r="R208" s="193">
        <f t="shared" si="2"/>
        <v>0.045</v>
      </c>
      <c r="S208" s="193">
        <v>0</v>
      </c>
      <c r="T208" s="194">
        <f t="shared" si="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95" t="s">
        <v>164</v>
      </c>
      <c r="AT208" s="195" t="s">
        <v>174</v>
      </c>
      <c r="AU208" s="195" t="s">
        <v>74</v>
      </c>
      <c r="AY208" s="18" t="s">
        <v>115</v>
      </c>
      <c r="BE208" s="196">
        <f t="shared" si="4"/>
        <v>0</v>
      </c>
      <c r="BF208" s="196">
        <f t="shared" si="5"/>
        <v>0</v>
      </c>
      <c r="BG208" s="196">
        <f t="shared" si="6"/>
        <v>0</v>
      </c>
      <c r="BH208" s="196">
        <f t="shared" si="7"/>
        <v>0</v>
      </c>
      <c r="BI208" s="196">
        <f t="shared" si="8"/>
        <v>0</v>
      </c>
      <c r="BJ208" s="18" t="s">
        <v>72</v>
      </c>
      <c r="BK208" s="196">
        <f t="shared" si="9"/>
        <v>0</v>
      </c>
      <c r="BL208" s="18" t="s">
        <v>122</v>
      </c>
      <c r="BM208" s="195" t="s">
        <v>502</v>
      </c>
    </row>
    <row r="209" spans="1:65" s="2" customFormat="1" ht="21.75" customHeight="1">
      <c r="A209" s="33"/>
      <c r="B209" s="34"/>
      <c r="C209" s="184" t="s">
        <v>316</v>
      </c>
      <c r="D209" s="184" t="s">
        <v>117</v>
      </c>
      <c r="E209" s="185" t="s">
        <v>503</v>
      </c>
      <c r="F209" s="186" t="s">
        <v>504</v>
      </c>
      <c r="G209" s="187" t="s">
        <v>349</v>
      </c>
      <c r="H209" s="188">
        <v>1</v>
      </c>
      <c r="I209" s="189"/>
      <c r="J209" s="190">
        <f t="shared" si="0"/>
        <v>0</v>
      </c>
      <c r="K209" s="186" t="s">
        <v>121</v>
      </c>
      <c r="L209" s="38"/>
      <c r="M209" s="191" t="s">
        <v>1</v>
      </c>
      <c r="N209" s="192" t="s">
        <v>33</v>
      </c>
      <c r="O209" s="69"/>
      <c r="P209" s="193">
        <f t="shared" si="1"/>
        <v>0</v>
      </c>
      <c r="Q209" s="193">
        <v>0</v>
      </c>
      <c r="R209" s="193">
        <f t="shared" si="2"/>
        <v>0</v>
      </c>
      <c r="S209" s="193">
        <v>0</v>
      </c>
      <c r="T209" s="194">
        <f t="shared" si="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95" t="s">
        <v>202</v>
      </c>
      <c r="AT209" s="195" t="s">
        <v>117</v>
      </c>
      <c r="AU209" s="195" t="s">
        <v>74</v>
      </c>
      <c r="AY209" s="18" t="s">
        <v>115</v>
      </c>
      <c r="BE209" s="196">
        <f t="shared" si="4"/>
        <v>0</v>
      </c>
      <c r="BF209" s="196">
        <f t="shared" si="5"/>
        <v>0</v>
      </c>
      <c r="BG209" s="196">
        <f t="shared" si="6"/>
        <v>0</v>
      </c>
      <c r="BH209" s="196">
        <f t="shared" si="7"/>
        <v>0</v>
      </c>
      <c r="BI209" s="196">
        <f t="shared" si="8"/>
        <v>0</v>
      </c>
      <c r="BJ209" s="18" t="s">
        <v>72</v>
      </c>
      <c r="BK209" s="196">
        <f t="shared" si="9"/>
        <v>0</v>
      </c>
      <c r="BL209" s="18" t="s">
        <v>202</v>
      </c>
      <c r="BM209" s="195" t="s">
        <v>505</v>
      </c>
    </row>
    <row r="210" spans="1:65" s="2" customFormat="1" ht="16.5" customHeight="1">
      <c r="A210" s="33"/>
      <c r="B210" s="34"/>
      <c r="C210" s="184" t="s">
        <v>321</v>
      </c>
      <c r="D210" s="184" t="s">
        <v>117</v>
      </c>
      <c r="E210" s="185" t="s">
        <v>506</v>
      </c>
      <c r="F210" s="186" t="s">
        <v>507</v>
      </c>
      <c r="G210" s="187" t="s">
        <v>120</v>
      </c>
      <c r="H210" s="188">
        <v>1</v>
      </c>
      <c r="I210" s="189"/>
      <c r="J210" s="190">
        <f t="shared" si="0"/>
        <v>0</v>
      </c>
      <c r="K210" s="186" t="s">
        <v>121</v>
      </c>
      <c r="L210" s="38"/>
      <c r="M210" s="191" t="s">
        <v>1</v>
      </c>
      <c r="N210" s="192" t="s">
        <v>33</v>
      </c>
      <c r="O210" s="69"/>
      <c r="P210" s="193">
        <f t="shared" si="1"/>
        <v>0</v>
      </c>
      <c r="Q210" s="193">
        <v>0.0005</v>
      </c>
      <c r="R210" s="193">
        <f t="shared" si="2"/>
        <v>0.0005</v>
      </c>
      <c r="S210" s="193">
        <v>0</v>
      </c>
      <c r="T210" s="194">
        <f t="shared" si="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95" t="s">
        <v>202</v>
      </c>
      <c r="AT210" s="195" t="s">
        <v>117</v>
      </c>
      <c r="AU210" s="195" t="s">
        <v>74</v>
      </c>
      <c r="AY210" s="18" t="s">
        <v>115</v>
      </c>
      <c r="BE210" s="196">
        <f t="shared" si="4"/>
        <v>0</v>
      </c>
      <c r="BF210" s="196">
        <f t="shared" si="5"/>
        <v>0</v>
      </c>
      <c r="BG210" s="196">
        <f t="shared" si="6"/>
        <v>0</v>
      </c>
      <c r="BH210" s="196">
        <f t="shared" si="7"/>
        <v>0</v>
      </c>
      <c r="BI210" s="196">
        <f t="shared" si="8"/>
        <v>0</v>
      </c>
      <c r="BJ210" s="18" t="s">
        <v>72</v>
      </c>
      <c r="BK210" s="196">
        <f t="shared" si="9"/>
        <v>0</v>
      </c>
      <c r="BL210" s="18" t="s">
        <v>202</v>
      </c>
      <c r="BM210" s="195" t="s">
        <v>508</v>
      </c>
    </row>
    <row r="211" spans="1:65" s="2" customFormat="1" ht="16.5" customHeight="1">
      <c r="A211" s="33"/>
      <c r="B211" s="34"/>
      <c r="C211" s="184" t="s">
        <v>327</v>
      </c>
      <c r="D211" s="184" t="s">
        <v>117</v>
      </c>
      <c r="E211" s="185" t="s">
        <v>509</v>
      </c>
      <c r="F211" s="186" t="s">
        <v>510</v>
      </c>
      <c r="G211" s="187" t="s">
        <v>206</v>
      </c>
      <c r="H211" s="188">
        <v>24.295</v>
      </c>
      <c r="I211" s="189"/>
      <c r="J211" s="190">
        <f t="shared" si="0"/>
        <v>0</v>
      </c>
      <c r="K211" s="186" t="s">
        <v>127</v>
      </c>
      <c r="L211" s="38"/>
      <c r="M211" s="191" t="s">
        <v>1</v>
      </c>
      <c r="N211" s="192" t="s">
        <v>33</v>
      </c>
      <c r="O211" s="69"/>
      <c r="P211" s="193">
        <f t="shared" si="1"/>
        <v>0</v>
      </c>
      <c r="Q211" s="193">
        <v>0.0004</v>
      </c>
      <c r="R211" s="193">
        <f t="shared" si="2"/>
        <v>0.009718000000000001</v>
      </c>
      <c r="S211" s="193">
        <v>0</v>
      </c>
      <c r="T211" s="194">
        <f t="shared" si="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95" t="s">
        <v>202</v>
      </c>
      <c r="AT211" s="195" t="s">
        <v>117</v>
      </c>
      <c r="AU211" s="195" t="s">
        <v>74</v>
      </c>
      <c r="AY211" s="18" t="s">
        <v>115</v>
      </c>
      <c r="BE211" s="196">
        <f t="shared" si="4"/>
        <v>0</v>
      </c>
      <c r="BF211" s="196">
        <f t="shared" si="5"/>
        <v>0</v>
      </c>
      <c r="BG211" s="196">
        <f t="shared" si="6"/>
        <v>0</v>
      </c>
      <c r="BH211" s="196">
        <f t="shared" si="7"/>
        <v>0</v>
      </c>
      <c r="BI211" s="196">
        <f t="shared" si="8"/>
        <v>0</v>
      </c>
      <c r="BJ211" s="18" t="s">
        <v>72</v>
      </c>
      <c r="BK211" s="196">
        <f t="shared" si="9"/>
        <v>0</v>
      </c>
      <c r="BL211" s="18" t="s">
        <v>202</v>
      </c>
      <c r="BM211" s="195" t="s">
        <v>511</v>
      </c>
    </row>
    <row r="212" spans="1:65" s="2" customFormat="1" ht="16.5" customHeight="1">
      <c r="A212" s="33"/>
      <c r="B212" s="34"/>
      <c r="C212" s="184" t="s">
        <v>333</v>
      </c>
      <c r="D212" s="184" t="s">
        <v>117</v>
      </c>
      <c r="E212" s="185" t="s">
        <v>512</v>
      </c>
      <c r="F212" s="186" t="s">
        <v>513</v>
      </c>
      <c r="G212" s="187" t="s">
        <v>206</v>
      </c>
      <c r="H212" s="188">
        <v>24.295</v>
      </c>
      <c r="I212" s="189"/>
      <c r="J212" s="190">
        <f t="shared" si="0"/>
        <v>0</v>
      </c>
      <c r="K212" s="186" t="s">
        <v>127</v>
      </c>
      <c r="L212" s="38"/>
      <c r="M212" s="191" t="s">
        <v>1</v>
      </c>
      <c r="N212" s="192" t="s">
        <v>33</v>
      </c>
      <c r="O212" s="69"/>
      <c r="P212" s="193">
        <f t="shared" si="1"/>
        <v>0</v>
      </c>
      <c r="Q212" s="193">
        <v>1E-05</v>
      </c>
      <c r="R212" s="193">
        <f t="shared" si="2"/>
        <v>0.00024295000000000002</v>
      </c>
      <c r="S212" s="193">
        <v>0</v>
      </c>
      <c r="T212" s="194">
        <f t="shared" si="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95" t="s">
        <v>202</v>
      </c>
      <c r="AT212" s="195" t="s">
        <v>117</v>
      </c>
      <c r="AU212" s="195" t="s">
        <v>74</v>
      </c>
      <c r="AY212" s="18" t="s">
        <v>115</v>
      </c>
      <c r="BE212" s="196">
        <f t="shared" si="4"/>
        <v>0</v>
      </c>
      <c r="BF212" s="196">
        <f t="shared" si="5"/>
        <v>0</v>
      </c>
      <c r="BG212" s="196">
        <f t="shared" si="6"/>
        <v>0</v>
      </c>
      <c r="BH212" s="196">
        <f t="shared" si="7"/>
        <v>0</v>
      </c>
      <c r="BI212" s="196">
        <f t="shared" si="8"/>
        <v>0</v>
      </c>
      <c r="BJ212" s="18" t="s">
        <v>72</v>
      </c>
      <c r="BK212" s="196">
        <f t="shared" si="9"/>
        <v>0</v>
      </c>
      <c r="BL212" s="18" t="s">
        <v>202</v>
      </c>
      <c r="BM212" s="195" t="s">
        <v>514</v>
      </c>
    </row>
    <row r="213" spans="1:65" s="2" customFormat="1" ht="16.5" customHeight="1">
      <c r="A213" s="33"/>
      <c r="B213" s="34"/>
      <c r="C213" s="184" t="s">
        <v>337</v>
      </c>
      <c r="D213" s="184" t="s">
        <v>117</v>
      </c>
      <c r="E213" s="185" t="s">
        <v>515</v>
      </c>
      <c r="F213" s="186" t="s">
        <v>478</v>
      </c>
      <c r="G213" s="187" t="s">
        <v>349</v>
      </c>
      <c r="H213" s="188">
        <v>1</v>
      </c>
      <c r="I213" s="189"/>
      <c r="J213" s="190">
        <f t="shared" si="0"/>
        <v>0</v>
      </c>
      <c r="K213" s="186" t="s">
        <v>121</v>
      </c>
      <c r="L213" s="38"/>
      <c r="M213" s="191" t="s">
        <v>1</v>
      </c>
      <c r="N213" s="192" t="s">
        <v>33</v>
      </c>
      <c r="O213" s="69"/>
      <c r="P213" s="193">
        <f t="shared" si="1"/>
        <v>0</v>
      </c>
      <c r="Q213" s="193">
        <v>0</v>
      </c>
      <c r="R213" s="193">
        <f t="shared" si="2"/>
        <v>0</v>
      </c>
      <c r="S213" s="193">
        <v>0</v>
      </c>
      <c r="T213" s="194">
        <f t="shared" si="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5" t="s">
        <v>202</v>
      </c>
      <c r="AT213" s="195" t="s">
        <v>117</v>
      </c>
      <c r="AU213" s="195" t="s">
        <v>74</v>
      </c>
      <c r="AY213" s="18" t="s">
        <v>115</v>
      </c>
      <c r="BE213" s="196">
        <f t="shared" si="4"/>
        <v>0</v>
      </c>
      <c r="BF213" s="196">
        <f t="shared" si="5"/>
        <v>0</v>
      </c>
      <c r="BG213" s="196">
        <f t="shared" si="6"/>
        <v>0</v>
      </c>
      <c r="BH213" s="196">
        <f t="shared" si="7"/>
        <v>0</v>
      </c>
      <c r="BI213" s="196">
        <f t="shared" si="8"/>
        <v>0</v>
      </c>
      <c r="BJ213" s="18" t="s">
        <v>72</v>
      </c>
      <c r="BK213" s="196">
        <f t="shared" si="9"/>
        <v>0</v>
      </c>
      <c r="BL213" s="18" t="s">
        <v>202</v>
      </c>
      <c r="BM213" s="195" t="s">
        <v>516</v>
      </c>
    </row>
    <row r="214" spans="1:65" s="2" customFormat="1" ht="16.5" customHeight="1">
      <c r="A214" s="33"/>
      <c r="B214" s="34"/>
      <c r="C214" s="184" t="s">
        <v>341</v>
      </c>
      <c r="D214" s="184" t="s">
        <v>117</v>
      </c>
      <c r="E214" s="185" t="s">
        <v>517</v>
      </c>
      <c r="F214" s="186" t="s">
        <v>518</v>
      </c>
      <c r="G214" s="187" t="s">
        <v>482</v>
      </c>
      <c r="H214" s="249"/>
      <c r="I214" s="189"/>
      <c r="J214" s="190">
        <f t="shared" si="0"/>
        <v>0</v>
      </c>
      <c r="K214" s="186" t="s">
        <v>127</v>
      </c>
      <c r="L214" s="38"/>
      <c r="M214" s="244" t="s">
        <v>1</v>
      </c>
      <c r="N214" s="245" t="s">
        <v>33</v>
      </c>
      <c r="O214" s="246"/>
      <c r="P214" s="247">
        <f t="shared" si="1"/>
        <v>0</v>
      </c>
      <c r="Q214" s="247">
        <v>0</v>
      </c>
      <c r="R214" s="247">
        <f t="shared" si="2"/>
        <v>0</v>
      </c>
      <c r="S214" s="247">
        <v>0</v>
      </c>
      <c r="T214" s="248">
        <f t="shared" si="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95" t="s">
        <v>202</v>
      </c>
      <c r="AT214" s="195" t="s">
        <v>117</v>
      </c>
      <c r="AU214" s="195" t="s">
        <v>74</v>
      </c>
      <c r="AY214" s="18" t="s">
        <v>115</v>
      </c>
      <c r="BE214" s="196">
        <f t="shared" si="4"/>
        <v>0</v>
      </c>
      <c r="BF214" s="196">
        <f t="shared" si="5"/>
        <v>0</v>
      </c>
      <c r="BG214" s="196">
        <f t="shared" si="6"/>
        <v>0</v>
      </c>
      <c r="BH214" s="196">
        <f t="shared" si="7"/>
        <v>0</v>
      </c>
      <c r="BI214" s="196">
        <f t="shared" si="8"/>
        <v>0</v>
      </c>
      <c r="BJ214" s="18" t="s">
        <v>72</v>
      </c>
      <c r="BK214" s="196">
        <f t="shared" si="9"/>
        <v>0</v>
      </c>
      <c r="BL214" s="18" t="s">
        <v>202</v>
      </c>
      <c r="BM214" s="195" t="s">
        <v>519</v>
      </c>
    </row>
    <row r="215" spans="1:31" s="2" customFormat="1" ht="7" customHeight="1">
      <c r="A215" s="33"/>
      <c r="B215" s="53"/>
      <c r="C215" s="54"/>
      <c r="D215" s="54"/>
      <c r="E215" s="54"/>
      <c r="F215" s="54"/>
      <c r="G215" s="54"/>
      <c r="H215" s="54"/>
      <c r="I215" s="54"/>
      <c r="J215" s="54"/>
      <c r="K215" s="54"/>
      <c r="L215" s="38"/>
      <c r="M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</row>
  </sheetData>
  <sheetProtection sheet="1" objects="1" scenarios="1" formatColumns="0" formatRows="0" autoFilter="0"/>
  <autoFilter ref="C124:K214"/>
  <mergeCells count="10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  <mergeCell ref="E21:F21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6"/>
  <sheetViews>
    <sheetView showGridLines="0" zoomScale="90" zoomScaleNormal="90" workbookViewId="0" topLeftCell="A121">
      <selection activeCell="I124" sqref="I124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8.8515625" style="1" customWidth="1"/>
    <col min="6" max="6" width="10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8" t="s">
        <v>78</v>
      </c>
    </row>
    <row r="3" spans="2:46" s="1" customFormat="1" ht="7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21"/>
      <c r="AT3" s="18" t="s">
        <v>74</v>
      </c>
    </row>
    <row r="4" spans="2:46" s="1" customFormat="1" ht="25" customHeight="1">
      <c r="B4" s="21"/>
      <c r="D4" s="108" t="s">
        <v>88</v>
      </c>
      <c r="L4" s="21"/>
      <c r="M4" s="109" t="s">
        <v>10</v>
      </c>
      <c r="AT4" s="18" t="s">
        <v>4</v>
      </c>
    </row>
    <row r="5" spans="2:12" s="1" customFormat="1" ht="7" customHeight="1">
      <c r="B5" s="21"/>
      <c r="L5" s="21"/>
    </row>
    <row r="6" spans="2:12" s="1" customFormat="1" ht="12" customHeight="1">
      <c r="B6" s="21"/>
      <c r="D6" s="110" t="s">
        <v>15</v>
      </c>
      <c r="L6" s="21"/>
    </row>
    <row r="7" spans="2:12" s="1" customFormat="1" ht="16.5" customHeight="1">
      <c r="B7" s="21"/>
      <c r="E7" s="316" t="str">
        <f>'Rekapitulace stavby'!K6</f>
        <v>Výstavba dětského dopravního hřiště</v>
      </c>
      <c r="F7" s="317"/>
      <c r="G7" s="317"/>
      <c r="H7" s="317"/>
      <c r="L7" s="21"/>
    </row>
    <row r="8" spans="1:31" s="2" customFormat="1" ht="12" customHeight="1">
      <c r="A8" s="33"/>
      <c r="B8" s="38"/>
      <c r="C8" s="33"/>
      <c r="D8" s="110" t="s">
        <v>89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18" t="s">
        <v>1217</v>
      </c>
      <c r="F9" s="319"/>
      <c r="G9" s="319"/>
      <c r="H9" s="319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0" t="s">
        <v>16</v>
      </c>
      <c r="E11" s="33"/>
      <c r="F11" s="111" t="s">
        <v>1</v>
      </c>
      <c r="G11" s="33"/>
      <c r="H11" s="33"/>
      <c r="I11" s="110" t="s">
        <v>17</v>
      </c>
      <c r="J11" s="111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0" t="s">
        <v>18</v>
      </c>
      <c r="E12" s="33"/>
      <c r="F12" s="111" t="s">
        <v>19</v>
      </c>
      <c r="G12" s="33"/>
      <c r="H12" s="33"/>
      <c r="I12" s="110" t="s">
        <v>20</v>
      </c>
      <c r="J12" s="112" t="str">
        <f>'Rekapitulace stavby'!AN8</f>
        <v>Vyplň údaj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75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0" t="s">
        <v>1207</v>
      </c>
      <c r="E14" s="33"/>
      <c r="F14" s="33"/>
      <c r="G14" s="33"/>
      <c r="H14" s="33"/>
      <c r="I14" s="110" t="s">
        <v>1202</v>
      </c>
      <c r="J14" s="111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1" t="s">
        <v>1200</v>
      </c>
      <c r="F15" s="33"/>
      <c r="G15" s="33"/>
      <c r="H15" s="33"/>
      <c r="I15" s="110" t="s">
        <v>21</v>
      </c>
      <c r="J15" s="111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7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0" t="s">
        <v>1222</v>
      </c>
      <c r="E17" s="33"/>
      <c r="F17" s="33"/>
      <c r="G17" s="33"/>
      <c r="H17" s="33"/>
      <c r="I17" s="110" t="s">
        <v>1202</v>
      </c>
      <c r="J17" s="271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20" t="str">
        <f>'Rekapitulace stavby'!E14</f>
        <v>Vyplň údaj</v>
      </c>
      <c r="F18" s="321"/>
      <c r="G18" s="321"/>
      <c r="H18" s="321"/>
      <c r="I18" s="110" t="s">
        <v>21</v>
      </c>
      <c r="J18" s="271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0" t="s">
        <v>23</v>
      </c>
      <c r="E20" s="33"/>
      <c r="F20" s="33"/>
      <c r="G20" s="33"/>
      <c r="H20" s="33"/>
      <c r="I20" s="110" t="s">
        <v>1202</v>
      </c>
      <c r="J20" s="111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25" customHeight="1">
      <c r="A21" s="33"/>
      <c r="B21" s="38"/>
      <c r="C21" s="33"/>
      <c r="D21" s="33"/>
      <c r="E21" s="323" t="s">
        <v>1208</v>
      </c>
      <c r="F21" s="324"/>
      <c r="G21" s="33"/>
      <c r="H21" s="33"/>
      <c r="I21" s="110" t="s">
        <v>21</v>
      </c>
      <c r="J21" s="111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0" t="s">
        <v>25</v>
      </c>
      <c r="E23" s="33"/>
      <c r="F23" s="33"/>
      <c r="G23" s="33"/>
      <c r="H23" s="33"/>
      <c r="I23" s="110" t="s">
        <v>1202</v>
      </c>
      <c r="J23" s="111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1" t="s">
        <v>26</v>
      </c>
      <c r="F24" s="33"/>
      <c r="G24" s="33"/>
      <c r="H24" s="33"/>
      <c r="I24" s="110" t="s">
        <v>21</v>
      </c>
      <c r="J24" s="111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0" t="s">
        <v>27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3"/>
      <c r="B27" s="114"/>
      <c r="C27" s="113"/>
      <c r="D27" s="113"/>
      <c r="E27" s="322" t="s">
        <v>1</v>
      </c>
      <c r="F27" s="322"/>
      <c r="G27" s="322"/>
      <c r="H27" s="322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7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8"/>
      <c r="C29" s="33"/>
      <c r="D29" s="116"/>
      <c r="E29" s="116"/>
      <c r="F29" s="116"/>
      <c r="G29" s="116"/>
      <c r="H29" s="116"/>
      <c r="I29" s="116"/>
      <c r="J29" s="116"/>
      <c r="K29" s="116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8"/>
      <c r="C30" s="33"/>
      <c r="D30" s="117" t="s">
        <v>28</v>
      </c>
      <c r="E30" s="33"/>
      <c r="F30" s="33"/>
      <c r="G30" s="33"/>
      <c r="H30" s="33"/>
      <c r="I30" s="33"/>
      <c r="J30" s="118">
        <f>ROUND(J121,2)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8"/>
      <c r="C31" s="33"/>
      <c r="D31" s="116"/>
      <c r="E31" s="116"/>
      <c r="F31" s="116"/>
      <c r="G31" s="116"/>
      <c r="H31" s="116"/>
      <c r="I31" s="116"/>
      <c r="J31" s="116"/>
      <c r="K31" s="116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19" t="s">
        <v>30</v>
      </c>
      <c r="G32" s="33"/>
      <c r="H32" s="33"/>
      <c r="I32" s="119" t="s">
        <v>29</v>
      </c>
      <c r="J32" s="119" t="s">
        <v>31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0" t="s">
        <v>32</v>
      </c>
      <c r="E33" s="110" t="s">
        <v>33</v>
      </c>
      <c r="F33" s="121">
        <f>ROUND((SUM(BE121:BE255)),2)</f>
        <v>0</v>
      </c>
      <c r="G33" s="33"/>
      <c r="H33" s="33"/>
      <c r="I33" s="122">
        <v>0.21</v>
      </c>
      <c r="J33" s="121">
        <f>ROUND(((SUM(BE121:BE255))*I33),2)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0" t="s">
        <v>34</v>
      </c>
      <c r="F34" s="121">
        <f>ROUND((SUM(BF121:BF255)),2)</f>
        <v>0</v>
      </c>
      <c r="G34" s="33"/>
      <c r="H34" s="33"/>
      <c r="I34" s="122">
        <v>0.15</v>
      </c>
      <c r="J34" s="121">
        <f>ROUND(((SUM(BF121:BF255))*I34),2)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10" t="s">
        <v>35</v>
      </c>
      <c r="F35" s="121">
        <f>ROUND((SUM(BG121:BG255)),2)</f>
        <v>0</v>
      </c>
      <c r="G35" s="33"/>
      <c r="H35" s="33"/>
      <c r="I35" s="122">
        <v>0.21</v>
      </c>
      <c r="J35" s="121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10" t="s">
        <v>36</v>
      </c>
      <c r="F36" s="121">
        <f>ROUND((SUM(BH121:BH255)),2)</f>
        <v>0</v>
      </c>
      <c r="G36" s="33"/>
      <c r="H36" s="33"/>
      <c r="I36" s="122">
        <v>0.15</v>
      </c>
      <c r="J36" s="121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10" t="s">
        <v>37</v>
      </c>
      <c r="F37" s="121">
        <f>ROUND((SUM(BI121:BI255)),2)</f>
        <v>0</v>
      </c>
      <c r="G37" s="33"/>
      <c r="H37" s="33"/>
      <c r="I37" s="122">
        <v>0</v>
      </c>
      <c r="J37" s="121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8"/>
      <c r="C39" s="123"/>
      <c r="D39" s="124" t="s">
        <v>38</v>
      </c>
      <c r="E39" s="125"/>
      <c r="F39" s="125"/>
      <c r="G39" s="126" t="s">
        <v>39</v>
      </c>
      <c r="H39" s="127" t="s">
        <v>40</v>
      </c>
      <c r="I39" s="125"/>
      <c r="J39" s="128">
        <f>SUM(J30:J37)</f>
        <v>0</v>
      </c>
      <c r="K39" s="129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 hidden="1">
      <c r="B50" s="50"/>
      <c r="D50" s="130" t="s">
        <v>41</v>
      </c>
      <c r="E50" s="131"/>
      <c r="F50" s="131"/>
      <c r="G50" s="130" t="s">
        <v>42</v>
      </c>
      <c r="H50" s="131"/>
      <c r="I50" s="131"/>
      <c r="J50" s="131"/>
      <c r="K50" s="131"/>
      <c r="L50" s="50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5" hidden="1">
      <c r="A61" s="33"/>
      <c r="B61" s="38"/>
      <c r="C61" s="33"/>
      <c r="D61" s="132" t="s">
        <v>43</v>
      </c>
      <c r="E61" s="133"/>
      <c r="F61" s="134" t="s">
        <v>1205</v>
      </c>
      <c r="G61" s="132" t="s">
        <v>43</v>
      </c>
      <c r="H61" s="133"/>
      <c r="I61" s="133"/>
      <c r="J61" s="135" t="s">
        <v>1205</v>
      </c>
      <c r="K61" s="13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3">
      <c r="A65" s="33"/>
      <c r="B65" s="38"/>
      <c r="C65" s="33"/>
      <c r="D65" s="130" t="s">
        <v>1204</v>
      </c>
      <c r="E65" s="136"/>
      <c r="F65" s="136"/>
      <c r="G65" s="130" t="s">
        <v>1223</v>
      </c>
      <c r="H65" s="136"/>
      <c r="I65" s="136"/>
      <c r="J65" s="136"/>
      <c r="K65" s="136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5">
      <c r="A76" s="33"/>
      <c r="B76" s="38"/>
      <c r="C76" s="33"/>
      <c r="D76" s="132" t="s">
        <v>43</v>
      </c>
      <c r="E76" s="133"/>
      <c r="F76" s="134" t="s">
        <v>1205</v>
      </c>
      <c r="G76" s="132" t="s">
        <v>43</v>
      </c>
      <c r="H76" s="133"/>
      <c r="I76" s="133"/>
      <c r="J76" s="135" t="s">
        <v>1205</v>
      </c>
      <c r="K76" s="13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37"/>
      <c r="C77" s="138"/>
      <c r="D77" s="138"/>
      <c r="E77" s="138"/>
      <c r="F77" s="138"/>
      <c r="G77" s="138"/>
      <c r="H77" s="138"/>
      <c r="I77" s="138"/>
      <c r="J77" s="138"/>
      <c r="K77" s="138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4" t="s">
        <v>90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30" t="s">
        <v>15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14" t="str">
        <f>E7</f>
        <v>Výstavba dětského dopravního hřiště</v>
      </c>
      <c r="F85" s="315"/>
      <c r="G85" s="315"/>
      <c r="H85" s="31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30" t="s">
        <v>89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96" t="str">
        <f>E9</f>
        <v>SO 03 - Likvidace dešťových vod</v>
      </c>
      <c r="F87" s="313"/>
      <c r="G87" s="313"/>
      <c r="H87" s="313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7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30" t="s">
        <v>18</v>
      </c>
      <c r="D89" s="35"/>
      <c r="E89" s="35"/>
      <c r="F89" s="28" t="str">
        <f>F12</f>
        <v>Dačice</v>
      </c>
      <c r="G89" s="35"/>
      <c r="H89" s="35"/>
      <c r="I89" s="30" t="s">
        <v>20</v>
      </c>
      <c r="J89" s="64" t="str">
        <f>IF(J12="","",J12)</f>
        <v>Vyplň údaj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" customHeight="1">
      <c r="A91" s="33"/>
      <c r="B91" s="34"/>
      <c r="C91" s="30" t="s">
        <v>1207</v>
      </c>
      <c r="D91" s="35"/>
      <c r="E91" s="35"/>
      <c r="F91" s="28" t="str">
        <f>E15</f>
        <v>Město Dačice</v>
      </c>
      <c r="G91" s="35"/>
      <c r="H91" s="35"/>
      <c r="I91" s="30" t="s">
        <v>23</v>
      </c>
      <c r="J91" s="31" t="str">
        <f>E21</f>
        <v>Petr Vlášek
Ing. Václav Chýle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30" t="s">
        <v>1222</v>
      </c>
      <c r="D92" s="35"/>
      <c r="E92" s="35"/>
      <c r="F92" s="28" t="str">
        <f>IF(E18="","",E18)</f>
        <v>Vyplň údaj</v>
      </c>
      <c r="G92" s="35"/>
      <c r="H92" s="35"/>
      <c r="I92" s="30" t="s">
        <v>25</v>
      </c>
      <c r="J92" s="31" t="str">
        <f>E24</f>
        <v>KAVRO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2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1" t="s">
        <v>91</v>
      </c>
      <c r="D94" s="142"/>
      <c r="E94" s="142"/>
      <c r="F94" s="142"/>
      <c r="G94" s="142"/>
      <c r="H94" s="142"/>
      <c r="I94" s="142"/>
      <c r="J94" s="143" t="s">
        <v>92</v>
      </c>
      <c r="K94" s="142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44" t="s">
        <v>93</v>
      </c>
      <c r="D96" s="35"/>
      <c r="E96" s="35"/>
      <c r="F96" s="35"/>
      <c r="G96" s="35"/>
      <c r="H96" s="35"/>
      <c r="I96" s="35"/>
      <c r="J96" s="82">
        <f>J121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94</v>
      </c>
    </row>
    <row r="97" spans="2:12" s="9" customFormat="1" ht="25" customHeight="1">
      <c r="B97" s="145"/>
      <c r="C97" s="146"/>
      <c r="D97" s="147" t="s">
        <v>95</v>
      </c>
      <c r="E97" s="148"/>
      <c r="F97" s="148"/>
      <c r="G97" s="148"/>
      <c r="H97" s="148"/>
      <c r="I97" s="148"/>
      <c r="J97" s="149">
        <f>J122</f>
        <v>0</v>
      </c>
      <c r="K97" s="146"/>
      <c r="L97" s="150"/>
    </row>
    <row r="98" spans="2:12" s="10" customFormat="1" ht="19.9" customHeight="1">
      <c r="B98" s="151"/>
      <c r="C98" s="152"/>
      <c r="D98" s="153" t="s">
        <v>96</v>
      </c>
      <c r="E98" s="154"/>
      <c r="F98" s="154"/>
      <c r="G98" s="154"/>
      <c r="H98" s="154"/>
      <c r="I98" s="154"/>
      <c r="J98" s="155">
        <f>J123</f>
        <v>0</v>
      </c>
      <c r="K98" s="152"/>
      <c r="L98" s="156"/>
    </row>
    <row r="99" spans="2:12" s="10" customFormat="1" ht="19.9" customHeight="1">
      <c r="B99" s="151"/>
      <c r="C99" s="152"/>
      <c r="D99" s="153" t="s">
        <v>381</v>
      </c>
      <c r="E99" s="154"/>
      <c r="F99" s="154"/>
      <c r="G99" s="154"/>
      <c r="H99" s="154"/>
      <c r="I99" s="154"/>
      <c r="J99" s="155">
        <f>J222</f>
        <v>0</v>
      </c>
      <c r="K99" s="152"/>
      <c r="L99" s="156"/>
    </row>
    <row r="100" spans="2:12" s="10" customFormat="1" ht="19.9" customHeight="1">
      <c r="B100" s="151"/>
      <c r="C100" s="152"/>
      <c r="D100" s="153" t="s">
        <v>520</v>
      </c>
      <c r="E100" s="154"/>
      <c r="F100" s="154"/>
      <c r="G100" s="154"/>
      <c r="H100" s="154"/>
      <c r="I100" s="154"/>
      <c r="J100" s="155">
        <f>J246</f>
        <v>0</v>
      </c>
      <c r="K100" s="152"/>
      <c r="L100" s="156"/>
    </row>
    <row r="101" spans="2:12" s="10" customFormat="1" ht="19.9" customHeight="1">
      <c r="B101" s="151"/>
      <c r="C101" s="152"/>
      <c r="D101" s="153" t="s">
        <v>99</v>
      </c>
      <c r="E101" s="154"/>
      <c r="F101" s="154"/>
      <c r="G101" s="154"/>
      <c r="H101" s="154"/>
      <c r="I101" s="154"/>
      <c r="J101" s="155">
        <f>J254</f>
        <v>0</v>
      </c>
      <c r="K101" s="152"/>
      <c r="L101" s="156"/>
    </row>
    <row r="102" spans="1:31" s="2" customFormat="1" ht="21.75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7" customHeight="1">
      <c r="A103" s="33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7" customHeight="1">
      <c r="A107" s="33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5" customHeight="1">
      <c r="A108" s="33"/>
      <c r="B108" s="34"/>
      <c r="C108" s="24" t="s">
        <v>100</v>
      </c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7" customHeight="1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30" t="s">
        <v>15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5"/>
      <c r="D111" s="35"/>
      <c r="E111" s="314" t="str">
        <f>E7</f>
        <v>Výstavba dětského dopravního hřiště</v>
      </c>
      <c r="F111" s="315"/>
      <c r="G111" s="315"/>
      <c r="H111" s="31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30" t="s">
        <v>89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5"/>
      <c r="D113" s="35"/>
      <c r="E113" s="296" t="str">
        <f>E9</f>
        <v>SO 03 - Likvidace dešťových vod</v>
      </c>
      <c r="F113" s="313"/>
      <c r="G113" s="313"/>
      <c r="H113" s="313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7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30" t="s">
        <v>18</v>
      </c>
      <c r="D115" s="35"/>
      <c r="E115" s="35"/>
      <c r="F115" s="28" t="str">
        <f>F12</f>
        <v>Dačice</v>
      </c>
      <c r="G115" s="35"/>
      <c r="H115" s="35"/>
      <c r="I115" s="30" t="s">
        <v>20</v>
      </c>
      <c r="J115" s="64" t="str">
        <f>IF(J12="","",J12)</f>
        <v>Vyplň údaj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7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5" customHeight="1">
      <c r="A117" s="33"/>
      <c r="B117" s="34"/>
      <c r="C117" s="30" t="s">
        <v>1207</v>
      </c>
      <c r="D117" s="35"/>
      <c r="E117" s="35"/>
      <c r="F117" s="28" t="str">
        <f>E15</f>
        <v>Město Dačice</v>
      </c>
      <c r="G117" s="35"/>
      <c r="H117" s="35"/>
      <c r="I117" s="30" t="s">
        <v>23</v>
      </c>
      <c r="J117" s="31" t="str">
        <f>E21</f>
        <v>Petr Vlášek
Ing. Václav Chýle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15" customHeight="1">
      <c r="A118" s="33"/>
      <c r="B118" s="34"/>
      <c r="C118" s="30" t="s">
        <v>1222</v>
      </c>
      <c r="D118" s="35"/>
      <c r="E118" s="35"/>
      <c r="F118" s="28" t="str">
        <f>IF(E18="","",E18)</f>
        <v>Vyplň údaj</v>
      </c>
      <c r="G118" s="35"/>
      <c r="H118" s="35"/>
      <c r="I118" s="30" t="s">
        <v>25</v>
      </c>
      <c r="J118" s="31" t="str">
        <f>E24</f>
        <v>KAVRO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0.2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1" customFormat="1" ht="29.25" customHeight="1">
      <c r="A120" s="157"/>
      <c r="B120" s="158"/>
      <c r="C120" s="159" t="s">
        <v>101</v>
      </c>
      <c r="D120" s="160" t="s">
        <v>50</v>
      </c>
      <c r="E120" s="160" t="s">
        <v>46</v>
      </c>
      <c r="F120" s="160" t="s">
        <v>47</v>
      </c>
      <c r="G120" s="160" t="s">
        <v>102</v>
      </c>
      <c r="H120" s="160" t="s">
        <v>103</v>
      </c>
      <c r="I120" s="160" t="s">
        <v>104</v>
      </c>
      <c r="J120" s="160" t="s">
        <v>92</v>
      </c>
      <c r="K120" s="161" t="s">
        <v>105</v>
      </c>
      <c r="L120" s="162"/>
      <c r="M120" s="73" t="s">
        <v>1</v>
      </c>
      <c r="N120" s="74" t="s">
        <v>32</v>
      </c>
      <c r="O120" s="74" t="s">
        <v>106</v>
      </c>
      <c r="P120" s="74" t="s">
        <v>107</v>
      </c>
      <c r="Q120" s="74" t="s">
        <v>108</v>
      </c>
      <c r="R120" s="74" t="s">
        <v>109</v>
      </c>
      <c r="S120" s="74" t="s">
        <v>110</v>
      </c>
      <c r="T120" s="75" t="s">
        <v>111</v>
      </c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</row>
    <row r="121" spans="1:63" s="2" customFormat="1" ht="22.75" customHeight="1">
      <c r="A121" s="33"/>
      <c r="B121" s="34"/>
      <c r="C121" s="80" t="s">
        <v>112</v>
      </c>
      <c r="D121" s="35"/>
      <c r="E121" s="35"/>
      <c r="F121" s="35"/>
      <c r="G121" s="35"/>
      <c r="H121" s="35"/>
      <c r="I121" s="35"/>
      <c r="J121" s="163">
        <f>BK121</f>
        <v>0</v>
      </c>
      <c r="K121" s="35"/>
      <c r="L121" s="38"/>
      <c r="M121" s="76"/>
      <c r="N121" s="164"/>
      <c r="O121" s="77"/>
      <c r="P121" s="165">
        <f>P122</f>
        <v>0</v>
      </c>
      <c r="Q121" s="77"/>
      <c r="R121" s="165">
        <f>R122</f>
        <v>2.03639234</v>
      </c>
      <c r="S121" s="77"/>
      <c r="T121" s="166">
        <f>T122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64</v>
      </c>
      <c r="AU121" s="18" t="s">
        <v>94</v>
      </c>
      <c r="BK121" s="167">
        <f>BK122</f>
        <v>0</v>
      </c>
    </row>
    <row r="122" spans="2:63" s="12" customFormat="1" ht="25.9" customHeight="1">
      <c r="B122" s="168"/>
      <c r="C122" s="169"/>
      <c r="D122" s="170" t="s">
        <v>64</v>
      </c>
      <c r="E122" s="171" t="s">
        <v>113</v>
      </c>
      <c r="F122" s="171" t="s">
        <v>114</v>
      </c>
      <c r="G122" s="169"/>
      <c r="H122" s="169"/>
      <c r="I122" s="172"/>
      <c r="J122" s="173">
        <f>BK122</f>
        <v>0</v>
      </c>
      <c r="K122" s="169"/>
      <c r="L122" s="174"/>
      <c r="M122" s="175"/>
      <c r="N122" s="176"/>
      <c r="O122" s="176"/>
      <c r="P122" s="177">
        <f>P123+P222+P246+P254</f>
        <v>0</v>
      </c>
      <c r="Q122" s="176"/>
      <c r="R122" s="177">
        <f>R123+R222+R246+R254</f>
        <v>2.03639234</v>
      </c>
      <c r="S122" s="176"/>
      <c r="T122" s="178">
        <f>T123+T222+T246+T254</f>
        <v>0</v>
      </c>
      <c r="AR122" s="179" t="s">
        <v>72</v>
      </c>
      <c r="AT122" s="180" t="s">
        <v>64</v>
      </c>
      <c r="AU122" s="180" t="s">
        <v>65</v>
      </c>
      <c r="AY122" s="179" t="s">
        <v>115</v>
      </c>
      <c r="BK122" s="181">
        <f>BK123+BK222+BK246+BK254</f>
        <v>0</v>
      </c>
    </row>
    <row r="123" spans="2:63" s="12" customFormat="1" ht="22.75" customHeight="1">
      <c r="B123" s="168"/>
      <c r="C123" s="169"/>
      <c r="D123" s="170" t="s">
        <v>64</v>
      </c>
      <c r="E123" s="182" t="s">
        <v>72</v>
      </c>
      <c r="F123" s="182" t="s">
        <v>116</v>
      </c>
      <c r="G123" s="169"/>
      <c r="H123" s="169"/>
      <c r="I123" s="172"/>
      <c r="J123" s="183">
        <f>BK123</f>
        <v>0</v>
      </c>
      <c r="K123" s="169"/>
      <c r="L123" s="174"/>
      <c r="M123" s="175"/>
      <c r="N123" s="176"/>
      <c r="O123" s="176"/>
      <c r="P123" s="177">
        <f>SUM(P124:P221)</f>
        <v>0</v>
      </c>
      <c r="Q123" s="176"/>
      <c r="R123" s="177">
        <f>SUM(R124:R221)</f>
        <v>1.04195785</v>
      </c>
      <c r="S123" s="176"/>
      <c r="T123" s="178">
        <f>SUM(T124:T221)</f>
        <v>0</v>
      </c>
      <c r="AR123" s="179" t="s">
        <v>72</v>
      </c>
      <c r="AT123" s="180" t="s">
        <v>64</v>
      </c>
      <c r="AU123" s="180" t="s">
        <v>72</v>
      </c>
      <c r="AY123" s="179" t="s">
        <v>115</v>
      </c>
      <c r="BK123" s="181">
        <f>SUM(BK124:BK221)</f>
        <v>0</v>
      </c>
    </row>
    <row r="124" spans="1:65" s="2" customFormat="1" ht="16.5" customHeight="1">
      <c r="A124" s="33"/>
      <c r="B124" s="34"/>
      <c r="C124" s="184" t="s">
        <v>72</v>
      </c>
      <c r="D124" s="184" t="s">
        <v>117</v>
      </c>
      <c r="E124" s="185" t="s">
        <v>521</v>
      </c>
      <c r="F124" s="186" t="s">
        <v>522</v>
      </c>
      <c r="G124" s="187" t="s">
        <v>139</v>
      </c>
      <c r="H124" s="188">
        <v>103.5</v>
      </c>
      <c r="I124" s="189"/>
      <c r="J124" s="190">
        <f>ROUND(I124*H124,2)</f>
        <v>0</v>
      </c>
      <c r="K124" s="186" t="s">
        <v>127</v>
      </c>
      <c r="L124" s="38"/>
      <c r="M124" s="191" t="s">
        <v>1</v>
      </c>
      <c r="N124" s="192" t="s">
        <v>33</v>
      </c>
      <c r="O124" s="69"/>
      <c r="P124" s="193">
        <f>O124*H124</f>
        <v>0</v>
      </c>
      <c r="Q124" s="193">
        <v>0</v>
      </c>
      <c r="R124" s="193">
        <f>Q124*H124</f>
        <v>0</v>
      </c>
      <c r="S124" s="193">
        <v>0</v>
      </c>
      <c r="T124" s="194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95" t="s">
        <v>122</v>
      </c>
      <c r="AT124" s="195" t="s">
        <v>117</v>
      </c>
      <c r="AU124" s="195" t="s">
        <v>74</v>
      </c>
      <c r="AY124" s="18" t="s">
        <v>115</v>
      </c>
      <c r="BE124" s="196">
        <f>IF(N124="základní",J124,0)</f>
        <v>0</v>
      </c>
      <c r="BF124" s="196">
        <f>IF(N124="snížená",J124,0)</f>
        <v>0</v>
      </c>
      <c r="BG124" s="196">
        <f>IF(N124="zákl. přenesená",J124,0)</f>
        <v>0</v>
      </c>
      <c r="BH124" s="196">
        <f>IF(N124="sníž. přenesená",J124,0)</f>
        <v>0</v>
      </c>
      <c r="BI124" s="196">
        <f>IF(N124="nulová",J124,0)</f>
        <v>0</v>
      </c>
      <c r="BJ124" s="18" t="s">
        <v>72</v>
      </c>
      <c r="BK124" s="196">
        <f>ROUND(I124*H124,2)</f>
        <v>0</v>
      </c>
      <c r="BL124" s="18" t="s">
        <v>122</v>
      </c>
      <c r="BM124" s="195" t="s">
        <v>523</v>
      </c>
    </row>
    <row r="125" spans="2:51" s="14" customFormat="1" ht="12">
      <c r="B125" s="209"/>
      <c r="C125" s="210"/>
      <c r="D125" s="199" t="s">
        <v>129</v>
      </c>
      <c r="E125" s="211" t="s">
        <v>1</v>
      </c>
      <c r="F125" s="212" t="s">
        <v>524</v>
      </c>
      <c r="G125" s="210"/>
      <c r="H125" s="211" t="s">
        <v>1</v>
      </c>
      <c r="I125" s="213"/>
      <c r="J125" s="210"/>
      <c r="K125" s="210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129</v>
      </c>
      <c r="AU125" s="218" t="s">
        <v>74</v>
      </c>
      <c r="AV125" s="14" t="s">
        <v>72</v>
      </c>
      <c r="AW125" s="14" t="s">
        <v>24</v>
      </c>
      <c r="AX125" s="14" t="s">
        <v>65</v>
      </c>
      <c r="AY125" s="218" t="s">
        <v>115</v>
      </c>
    </row>
    <row r="126" spans="2:51" s="13" customFormat="1" ht="12">
      <c r="B126" s="197"/>
      <c r="C126" s="198"/>
      <c r="D126" s="199" t="s">
        <v>129</v>
      </c>
      <c r="E126" s="200" t="s">
        <v>1</v>
      </c>
      <c r="F126" s="201" t="s">
        <v>525</v>
      </c>
      <c r="G126" s="198"/>
      <c r="H126" s="202">
        <v>90</v>
      </c>
      <c r="I126" s="203"/>
      <c r="J126" s="198"/>
      <c r="K126" s="198"/>
      <c r="L126" s="204"/>
      <c r="M126" s="205"/>
      <c r="N126" s="206"/>
      <c r="O126" s="206"/>
      <c r="P126" s="206"/>
      <c r="Q126" s="206"/>
      <c r="R126" s="206"/>
      <c r="S126" s="206"/>
      <c r="T126" s="207"/>
      <c r="AT126" s="208" t="s">
        <v>129</v>
      </c>
      <c r="AU126" s="208" t="s">
        <v>74</v>
      </c>
      <c r="AV126" s="13" t="s">
        <v>74</v>
      </c>
      <c r="AW126" s="13" t="s">
        <v>24</v>
      </c>
      <c r="AX126" s="13" t="s">
        <v>65</v>
      </c>
      <c r="AY126" s="208" t="s">
        <v>115</v>
      </c>
    </row>
    <row r="127" spans="2:51" s="14" customFormat="1" ht="12">
      <c r="B127" s="209"/>
      <c r="C127" s="210"/>
      <c r="D127" s="199" t="s">
        <v>129</v>
      </c>
      <c r="E127" s="211" t="s">
        <v>1</v>
      </c>
      <c r="F127" s="212" t="s">
        <v>526</v>
      </c>
      <c r="G127" s="210"/>
      <c r="H127" s="211" t="s">
        <v>1</v>
      </c>
      <c r="I127" s="213"/>
      <c r="J127" s="210"/>
      <c r="K127" s="210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129</v>
      </c>
      <c r="AU127" s="218" t="s">
        <v>74</v>
      </c>
      <c r="AV127" s="14" t="s">
        <v>72</v>
      </c>
      <c r="AW127" s="14" t="s">
        <v>24</v>
      </c>
      <c r="AX127" s="14" t="s">
        <v>65</v>
      </c>
      <c r="AY127" s="218" t="s">
        <v>115</v>
      </c>
    </row>
    <row r="128" spans="2:51" s="13" customFormat="1" ht="12">
      <c r="B128" s="197"/>
      <c r="C128" s="198"/>
      <c r="D128" s="199" t="s">
        <v>129</v>
      </c>
      <c r="E128" s="200" t="s">
        <v>1</v>
      </c>
      <c r="F128" s="201" t="s">
        <v>527</v>
      </c>
      <c r="G128" s="198"/>
      <c r="H128" s="202">
        <v>13.5</v>
      </c>
      <c r="I128" s="203"/>
      <c r="J128" s="198"/>
      <c r="K128" s="198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129</v>
      </c>
      <c r="AU128" s="208" t="s">
        <v>74</v>
      </c>
      <c r="AV128" s="13" t="s">
        <v>74</v>
      </c>
      <c r="AW128" s="13" t="s">
        <v>24</v>
      </c>
      <c r="AX128" s="13" t="s">
        <v>65</v>
      </c>
      <c r="AY128" s="208" t="s">
        <v>115</v>
      </c>
    </row>
    <row r="129" spans="2:51" s="15" customFormat="1" ht="12">
      <c r="B129" s="219"/>
      <c r="C129" s="220"/>
      <c r="D129" s="199" t="s">
        <v>129</v>
      </c>
      <c r="E129" s="221" t="s">
        <v>1</v>
      </c>
      <c r="F129" s="222" t="s">
        <v>135</v>
      </c>
      <c r="G129" s="220"/>
      <c r="H129" s="223">
        <v>103.5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129</v>
      </c>
      <c r="AU129" s="229" t="s">
        <v>74</v>
      </c>
      <c r="AV129" s="15" t="s">
        <v>122</v>
      </c>
      <c r="AW129" s="15" t="s">
        <v>24</v>
      </c>
      <c r="AX129" s="15" t="s">
        <v>72</v>
      </c>
      <c r="AY129" s="229" t="s">
        <v>115</v>
      </c>
    </row>
    <row r="130" spans="1:65" s="2" customFormat="1" ht="21.75" customHeight="1">
      <c r="A130" s="33"/>
      <c r="B130" s="34"/>
      <c r="C130" s="184" t="s">
        <v>74</v>
      </c>
      <c r="D130" s="184" t="s">
        <v>117</v>
      </c>
      <c r="E130" s="185" t="s">
        <v>528</v>
      </c>
      <c r="F130" s="186" t="s">
        <v>529</v>
      </c>
      <c r="G130" s="187" t="s">
        <v>139</v>
      </c>
      <c r="H130" s="188">
        <v>470.569</v>
      </c>
      <c r="I130" s="189"/>
      <c r="J130" s="190">
        <f>ROUND(I130*H130,2)</f>
        <v>0</v>
      </c>
      <c r="K130" s="186" t="s">
        <v>127</v>
      </c>
      <c r="L130" s="38"/>
      <c r="M130" s="191" t="s">
        <v>1</v>
      </c>
      <c r="N130" s="192" t="s">
        <v>33</v>
      </c>
      <c r="O130" s="69"/>
      <c r="P130" s="193">
        <f>O130*H130</f>
        <v>0</v>
      </c>
      <c r="Q130" s="193">
        <v>0</v>
      </c>
      <c r="R130" s="193">
        <f>Q130*H130</f>
        <v>0</v>
      </c>
      <c r="S130" s="193">
        <v>0</v>
      </c>
      <c r="T130" s="194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5" t="s">
        <v>122</v>
      </c>
      <c r="AT130" s="195" t="s">
        <v>117</v>
      </c>
      <c r="AU130" s="195" t="s">
        <v>74</v>
      </c>
      <c r="AY130" s="18" t="s">
        <v>115</v>
      </c>
      <c r="BE130" s="196">
        <f>IF(N130="základní",J130,0)</f>
        <v>0</v>
      </c>
      <c r="BF130" s="196">
        <f>IF(N130="snížená",J130,0)</f>
        <v>0</v>
      </c>
      <c r="BG130" s="196">
        <f>IF(N130="zákl. přenesená",J130,0)</f>
        <v>0</v>
      </c>
      <c r="BH130" s="196">
        <f>IF(N130="sníž. přenesená",J130,0)</f>
        <v>0</v>
      </c>
      <c r="BI130" s="196">
        <f>IF(N130="nulová",J130,0)</f>
        <v>0</v>
      </c>
      <c r="BJ130" s="18" t="s">
        <v>72</v>
      </c>
      <c r="BK130" s="196">
        <f>ROUND(I130*H130,2)</f>
        <v>0</v>
      </c>
      <c r="BL130" s="18" t="s">
        <v>122</v>
      </c>
      <c r="BM130" s="195" t="s">
        <v>530</v>
      </c>
    </row>
    <row r="131" spans="2:51" s="14" customFormat="1" ht="12">
      <c r="B131" s="209"/>
      <c r="C131" s="210"/>
      <c r="D131" s="199" t="s">
        <v>129</v>
      </c>
      <c r="E131" s="211" t="s">
        <v>1</v>
      </c>
      <c r="F131" s="212" t="s">
        <v>531</v>
      </c>
      <c r="G131" s="210"/>
      <c r="H131" s="211" t="s">
        <v>1</v>
      </c>
      <c r="I131" s="213"/>
      <c r="J131" s="210"/>
      <c r="K131" s="210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129</v>
      </c>
      <c r="AU131" s="218" t="s">
        <v>74</v>
      </c>
      <c r="AV131" s="14" t="s">
        <v>72</v>
      </c>
      <c r="AW131" s="14" t="s">
        <v>24</v>
      </c>
      <c r="AX131" s="14" t="s">
        <v>65</v>
      </c>
      <c r="AY131" s="218" t="s">
        <v>115</v>
      </c>
    </row>
    <row r="132" spans="2:51" s="13" customFormat="1" ht="12">
      <c r="B132" s="197"/>
      <c r="C132" s="198"/>
      <c r="D132" s="199" t="s">
        <v>129</v>
      </c>
      <c r="E132" s="200" t="s">
        <v>1</v>
      </c>
      <c r="F132" s="201" t="s">
        <v>532</v>
      </c>
      <c r="G132" s="198"/>
      <c r="H132" s="202">
        <v>61.582</v>
      </c>
      <c r="I132" s="203"/>
      <c r="J132" s="198"/>
      <c r="K132" s="198"/>
      <c r="L132" s="204"/>
      <c r="M132" s="205"/>
      <c r="N132" s="206"/>
      <c r="O132" s="206"/>
      <c r="P132" s="206"/>
      <c r="Q132" s="206"/>
      <c r="R132" s="206"/>
      <c r="S132" s="206"/>
      <c r="T132" s="207"/>
      <c r="AT132" s="208" t="s">
        <v>129</v>
      </c>
      <c r="AU132" s="208" t="s">
        <v>74</v>
      </c>
      <c r="AV132" s="13" t="s">
        <v>74</v>
      </c>
      <c r="AW132" s="13" t="s">
        <v>24</v>
      </c>
      <c r="AX132" s="13" t="s">
        <v>65</v>
      </c>
      <c r="AY132" s="208" t="s">
        <v>115</v>
      </c>
    </row>
    <row r="133" spans="2:51" s="13" customFormat="1" ht="12">
      <c r="B133" s="197"/>
      <c r="C133" s="198"/>
      <c r="D133" s="199" t="s">
        <v>129</v>
      </c>
      <c r="E133" s="200" t="s">
        <v>1</v>
      </c>
      <c r="F133" s="201" t="s">
        <v>533</v>
      </c>
      <c r="G133" s="198"/>
      <c r="H133" s="202">
        <v>18.278</v>
      </c>
      <c r="I133" s="203"/>
      <c r="J133" s="198"/>
      <c r="K133" s="198"/>
      <c r="L133" s="204"/>
      <c r="M133" s="205"/>
      <c r="N133" s="206"/>
      <c r="O133" s="206"/>
      <c r="P133" s="206"/>
      <c r="Q133" s="206"/>
      <c r="R133" s="206"/>
      <c r="S133" s="206"/>
      <c r="T133" s="207"/>
      <c r="AT133" s="208" t="s">
        <v>129</v>
      </c>
      <c r="AU133" s="208" t="s">
        <v>74</v>
      </c>
      <c r="AV133" s="13" t="s">
        <v>74</v>
      </c>
      <c r="AW133" s="13" t="s">
        <v>24</v>
      </c>
      <c r="AX133" s="13" t="s">
        <v>65</v>
      </c>
      <c r="AY133" s="208" t="s">
        <v>115</v>
      </c>
    </row>
    <row r="134" spans="2:51" s="13" customFormat="1" ht="12">
      <c r="B134" s="197"/>
      <c r="C134" s="198"/>
      <c r="D134" s="199" t="s">
        <v>129</v>
      </c>
      <c r="E134" s="200" t="s">
        <v>1</v>
      </c>
      <c r="F134" s="201" t="s">
        <v>534</v>
      </c>
      <c r="G134" s="198"/>
      <c r="H134" s="202">
        <v>4.682</v>
      </c>
      <c r="I134" s="203"/>
      <c r="J134" s="198"/>
      <c r="K134" s="198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129</v>
      </c>
      <c r="AU134" s="208" t="s">
        <v>74</v>
      </c>
      <c r="AV134" s="13" t="s">
        <v>74</v>
      </c>
      <c r="AW134" s="13" t="s">
        <v>24</v>
      </c>
      <c r="AX134" s="13" t="s">
        <v>65</v>
      </c>
      <c r="AY134" s="208" t="s">
        <v>115</v>
      </c>
    </row>
    <row r="135" spans="2:51" s="16" customFormat="1" ht="12">
      <c r="B135" s="250"/>
      <c r="C135" s="251"/>
      <c r="D135" s="199" t="s">
        <v>129</v>
      </c>
      <c r="E135" s="252" t="s">
        <v>1</v>
      </c>
      <c r="F135" s="253" t="s">
        <v>535</v>
      </c>
      <c r="G135" s="251"/>
      <c r="H135" s="254">
        <v>84.542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AT135" s="260" t="s">
        <v>129</v>
      </c>
      <c r="AU135" s="260" t="s">
        <v>74</v>
      </c>
      <c r="AV135" s="16" t="s">
        <v>136</v>
      </c>
      <c r="AW135" s="16" t="s">
        <v>24</v>
      </c>
      <c r="AX135" s="16" t="s">
        <v>65</v>
      </c>
      <c r="AY135" s="260" t="s">
        <v>115</v>
      </c>
    </row>
    <row r="136" spans="2:51" s="14" customFormat="1" ht="12">
      <c r="B136" s="209"/>
      <c r="C136" s="210"/>
      <c r="D136" s="199" t="s">
        <v>129</v>
      </c>
      <c r="E136" s="211" t="s">
        <v>1</v>
      </c>
      <c r="F136" s="212" t="s">
        <v>536</v>
      </c>
      <c r="G136" s="210"/>
      <c r="H136" s="211" t="s">
        <v>1</v>
      </c>
      <c r="I136" s="213"/>
      <c r="J136" s="210"/>
      <c r="K136" s="210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129</v>
      </c>
      <c r="AU136" s="218" t="s">
        <v>74</v>
      </c>
      <c r="AV136" s="14" t="s">
        <v>72</v>
      </c>
      <c r="AW136" s="14" t="s">
        <v>24</v>
      </c>
      <c r="AX136" s="14" t="s">
        <v>65</v>
      </c>
      <c r="AY136" s="218" t="s">
        <v>115</v>
      </c>
    </row>
    <row r="137" spans="2:51" s="13" customFormat="1" ht="12">
      <c r="B137" s="197"/>
      <c r="C137" s="198"/>
      <c r="D137" s="199" t="s">
        <v>129</v>
      </c>
      <c r="E137" s="200" t="s">
        <v>1</v>
      </c>
      <c r="F137" s="201" t="s">
        <v>537</v>
      </c>
      <c r="G137" s="198"/>
      <c r="H137" s="202">
        <v>45.506</v>
      </c>
      <c r="I137" s="203"/>
      <c r="J137" s="198"/>
      <c r="K137" s="198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129</v>
      </c>
      <c r="AU137" s="208" t="s">
        <v>74</v>
      </c>
      <c r="AV137" s="13" t="s">
        <v>74</v>
      </c>
      <c r="AW137" s="13" t="s">
        <v>24</v>
      </c>
      <c r="AX137" s="13" t="s">
        <v>65</v>
      </c>
      <c r="AY137" s="208" t="s">
        <v>115</v>
      </c>
    </row>
    <row r="138" spans="2:51" s="13" customFormat="1" ht="12">
      <c r="B138" s="197"/>
      <c r="C138" s="198"/>
      <c r="D138" s="199" t="s">
        <v>129</v>
      </c>
      <c r="E138" s="200" t="s">
        <v>1</v>
      </c>
      <c r="F138" s="201" t="s">
        <v>538</v>
      </c>
      <c r="G138" s="198"/>
      <c r="H138" s="202">
        <v>0.175</v>
      </c>
      <c r="I138" s="203"/>
      <c r="J138" s="198"/>
      <c r="K138" s="198"/>
      <c r="L138" s="204"/>
      <c r="M138" s="205"/>
      <c r="N138" s="206"/>
      <c r="O138" s="206"/>
      <c r="P138" s="206"/>
      <c r="Q138" s="206"/>
      <c r="R138" s="206"/>
      <c r="S138" s="206"/>
      <c r="T138" s="207"/>
      <c r="AT138" s="208" t="s">
        <v>129</v>
      </c>
      <c r="AU138" s="208" t="s">
        <v>74</v>
      </c>
      <c r="AV138" s="13" t="s">
        <v>74</v>
      </c>
      <c r="AW138" s="13" t="s">
        <v>24</v>
      </c>
      <c r="AX138" s="13" t="s">
        <v>65</v>
      </c>
      <c r="AY138" s="208" t="s">
        <v>115</v>
      </c>
    </row>
    <row r="139" spans="2:51" s="13" customFormat="1" ht="12">
      <c r="B139" s="197"/>
      <c r="C139" s="198"/>
      <c r="D139" s="199" t="s">
        <v>129</v>
      </c>
      <c r="E139" s="200" t="s">
        <v>1</v>
      </c>
      <c r="F139" s="201" t="s">
        <v>539</v>
      </c>
      <c r="G139" s="198"/>
      <c r="H139" s="202">
        <v>5.808</v>
      </c>
      <c r="I139" s="203"/>
      <c r="J139" s="198"/>
      <c r="K139" s="198"/>
      <c r="L139" s="204"/>
      <c r="M139" s="205"/>
      <c r="N139" s="206"/>
      <c r="O139" s="206"/>
      <c r="P139" s="206"/>
      <c r="Q139" s="206"/>
      <c r="R139" s="206"/>
      <c r="S139" s="206"/>
      <c r="T139" s="207"/>
      <c r="AT139" s="208" t="s">
        <v>129</v>
      </c>
      <c r="AU139" s="208" t="s">
        <v>74</v>
      </c>
      <c r="AV139" s="13" t="s">
        <v>74</v>
      </c>
      <c r="AW139" s="13" t="s">
        <v>24</v>
      </c>
      <c r="AX139" s="13" t="s">
        <v>65</v>
      </c>
      <c r="AY139" s="208" t="s">
        <v>115</v>
      </c>
    </row>
    <row r="140" spans="2:51" s="16" customFormat="1" ht="12">
      <c r="B140" s="250"/>
      <c r="C140" s="251"/>
      <c r="D140" s="199" t="s">
        <v>129</v>
      </c>
      <c r="E140" s="252" t="s">
        <v>1</v>
      </c>
      <c r="F140" s="253" t="s">
        <v>535</v>
      </c>
      <c r="G140" s="251"/>
      <c r="H140" s="254">
        <v>51.489</v>
      </c>
      <c r="I140" s="255"/>
      <c r="J140" s="251"/>
      <c r="K140" s="251"/>
      <c r="L140" s="256"/>
      <c r="M140" s="257"/>
      <c r="N140" s="258"/>
      <c r="O140" s="258"/>
      <c r="P140" s="258"/>
      <c r="Q140" s="258"/>
      <c r="R140" s="258"/>
      <c r="S140" s="258"/>
      <c r="T140" s="259"/>
      <c r="AT140" s="260" t="s">
        <v>129</v>
      </c>
      <c r="AU140" s="260" t="s">
        <v>74</v>
      </c>
      <c r="AV140" s="16" t="s">
        <v>136</v>
      </c>
      <c r="AW140" s="16" t="s">
        <v>24</v>
      </c>
      <c r="AX140" s="16" t="s">
        <v>65</v>
      </c>
      <c r="AY140" s="260" t="s">
        <v>115</v>
      </c>
    </row>
    <row r="141" spans="2:51" s="14" customFormat="1" ht="12">
      <c r="B141" s="209"/>
      <c r="C141" s="210"/>
      <c r="D141" s="199" t="s">
        <v>129</v>
      </c>
      <c r="E141" s="211" t="s">
        <v>1</v>
      </c>
      <c r="F141" s="212" t="s">
        <v>540</v>
      </c>
      <c r="G141" s="210"/>
      <c r="H141" s="211" t="s">
        <v>1</v>
      </c>
      <c r="I141" s="213"/>
      <c r="J141" s="210"/>
      <c r="K141" s="210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129</v>
      </c>
      <c r="AU141" s="218" t="s">
        <v>74</v>
      </c>
      <c r="AV141" s="14" t="s">
        <v>72</v>
      </c>
      <c r="AW141" s="14" t="s">
        <v>24</v>
      </c>
      <c r="AX141" s="14" t="s">
        <v>65</v>
      </c>
      <c r="AY141" s="218" t="s">
        <v>115</v>
      </c>
    </row>
    <row r="142" spans="2:51" s="13" customFormat="1" ht="12">
      <c r="B142" s="197"/>
      <c r="C142" s="198"/>
      <c r="D142" s="199" t="s">
        <v>129</v>
      </c>
      <c r="E142" s="200" t="s">
        <v>1</v>
      </c>
      <c r="F142" s="201" t="s">
        <v>541</v>
      </c>
      <c r="G142" s="198"/>
      <c r="H142" s="202">
        <v>5.318</v>
      </c>
      <c r="I142" s="203"/>
      <c r="J142" s="198"/>
      <c r="K142" s="198"/>
      <c r="L142" s="204"/>
      <c r="M142" s="205"/>
      <c r="N142" s="206"/>
      <c r="O142" s="206"/>
      <c r="P142" s="206"/>
      <c r="Q142" s="206"/>
      <c r="R142" s="206"/>
      <c r="S142" s="206"/>
      <c r="T142" s="207"/>
      <c r="AT142" s="208" t="s">
        <v>129</v>
      </c>
      <c r="AU142" s="208" t="s">
        <v>74</v>
      </c>
      <c r="AV142" s="13" t="s">
        <v>74</v>
      </c>
      <c r="AW142" s="13" t="s">
        <v>24</v>
      </c>
      <c r="AX142" s="13" t="s">
        <v>65</v>
      </c>
      <c r="AY142" s="208" t="s">
        <v>115</v>
      </c>
    </row>
    <row r="143" spans="2:51" s="16" customFormat="1" ht="12">
      <c r="B143" s="250"/>
      <c r="C143" s="251"/>
      <c r="D143" s="199" t="s">
        <v>129</v>
      </c>
      <c r="E143" s="252" t="s">
        <v>1</v>
      </c>
      <c r="F143" s="253" t="s">
        <v>535</v>
      </c>
      <c r="G143" s="251"/>
      <c r="H143" s="254">
        <v>5.318</v>
      </c>
      <c r="I143" s="255"/>
      <c r="J143" s="251"/>
      <c r="K143" s="251"/>
      <c r="L143" s="256"/>
      <c r="M143" s="257"/>
      <c r="N143" s="258"/>
      <c r="O143" s="258"/>
      <c r="P143" s="258"/>
      <c r="Q143" s="258"/>
      <c r="R143" s="258"/>
      <c r="S143" s="258"/>
      <c r="T143" s="259"/>
      <c r="AT143" s="260" t="s">
        <v>129</v>
      </c>
      <c r="AU143" s="260" t="s">
        <v>74</v>
      </c>
      <c r="AV143" s="16" t="s">
        <v>136</v>
      </c>
      <c r="AW143" s="16" t="s">
        <v>24</v>
      </c>
      <c r="AX143" s="16" t="s">
        <v>65</v>
      </c>
      <c r="AY143" s="260" t="s">
        <v>115</v>
      </c>
    </row>
    <row r="144" spans="2:51" s="14" customFormat="1" ht="12">
      <c r="B144" s="209"/>
      <c r="C144" s="210"/>
      <c r="D144" s="199" t="s">
        <v>129</v>
      </c>
      <c r="E144" s="211" t="s">
        <v>1</v>
      </c>
      <c r="F144" s="212" t="s">
        <v>542</v>
      </c>
      <c r="G144" s="210"/>
      <c r="H144" s="211" t="s">
        <v>1</v>
      </c>
      <c r="I144" s="213"/>
      <c r="J144" s="210"/>
      <c r="K144" s="210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129</v>
      </c>
      <c r="AU144" s="218" t="s">
        <v>74</v>
      </c>
      <c r="AV144" s="14" t="s">
        <v>72</v>
      </c>
      <c r="AW144" s="14" t="s">
        <v>24</v>
      </c>
      <c r="AX144" s="14" t="s">
        <v>65</v>
      </c>
      <c r="AY144" s="218" t="s">
        <v>115</v>
      </c>
    </row>
    <row r="145" spans="2:51" s="13" customFormat="1" ht="12">
      <c r="B145" s="197"/>
      <c r="C145" s="198"/>
      <c r="D145" s="199" t="s">
        <v>129</v>
      </c>
      <c r="E145" s="200" t="s">
        <v>1</v>
      </c>
      <c r="F145" s="201" t="s">
        <v>543</v>
      </c>
      <c r="G145" s="198"/>
      <c r="H145" s="202">
        <v>206.94</v>
      </c>
      <c r="I145" s="203"/>
      <c r="J145" s="198"/>
      <c r="K145" s="198"/>
      <c r="L145" s="204"/>
      <c r="M145" s="205"/>
      <c r="N145" s="206"/>
      <c r="O145" s="206"/>
      <c r="P145" s="206"/>
      <c r="Q145" s="206"/>
      <c r="R145" s="206"/>
      <c r="S145" s="206"/>
      <c r="T145" s="207"/>
      <c r="AT145" s="208" t="s">
        <v>129</v>
      </c>
      <c r="AU145" s="208" t="s">
        <v>74</v>
      </c>
      <c r="AV145" s="13" t="s">
        <v>74</v>
      </c>
      <c r="AW145" s="13" t="s">
        <v>24</v>
      </c>
      <c r="AX145" s="13" t="s">
        <v>65</v>
      </c>
      <c r="AY145" s="208" t="s">
        <v>115</v>
      </c>
    </row>
    <row r="146" spans="2:51" s="13" customFormat="1" ht="12">
      <c r="B146" s="197"/>
      <c r="C146" s="198"/>
      <c r="D146" s="199" t="s">
        <v>129</v>
      </c>
      <c r="E146" s="200" t="s">
        <v>1</v>
      </c>
      <c r="F146" s="201" t="s">
        <v>544</v>
      </c>
      <c r="G146" s="198"/>
      <c r="H146" s="202">
        <v>122.28</v>
      </c>
      <c r="I146" s="203"/>
      <c r="J146" s="198"/>
      <c r="K146" s="198"/>
      <c r="L146" s="204"/>
      <c r="M146" s="205"/>
      <c r="N146" s="206"/>
      <c r="O146" s="206"/>
      <c r="P146" s="206"/>
      <c r="Q146" s="206"/>
      <c r="R146" s="206"/>
      <c r="S146" s="206"/>
      <c r="T146" s="207"/>
      <c r="AT146" s="208" t="s">
        <v>129</v>
      </c>
      <c r="AU146" s="208" t="s">
        <v>74</v>
      </c>
      <c r="AV146" s="13" t="s">
        <v>74</v>
      </c>
      <c r="AW146" s="13" t="s">
        <v>24</v>
      </c>
      <c r="AX146" s="13" t="s">
        <v>65</v>
      </c>
      <c r="AY146" s="208" t="s">
        <v>115</v>
      </c>
    </row>
    <row r="147" spans="2:51" s="16" customFormat="1" ht="12">
      <c r="B147" s="250"/>
      <c r="C147" s="251"/>
      <c r="D147" s="199" t="s">
        <v>129</v>
      </c>
      <c r="E147" s="252" t="s">
        <v>1</v>
      </c>
      <c r="F147" s="253" t="s">
        <v>535</v>
      </c>
      <c r="G147" s="251"/>
      <c r="H147" s="254">
        <v>329.22</v>
      </c>
      <c r="I147" s="255"/>
      <c r="J147" s="251"/>
      <c r="K147" s="251"/>
      <c r="L147" s="256"/>
      <c r="M147" s="257"/>
      <c r="N147" s="258"/>
      <c r="O147" s="258"/>
      <c r="P147" s="258"/>
      <c r="Q147" s="258"/>
      <c r="R147" s="258"/>
      <c r="S147" s="258"/>
      <c r="T147" s="259"/>
      <c r="AT147" s="260" t="s">
        <v>129</v>
      </c>
      <c r="AU147" s="260" t="s">
        <v>74</v>
      </c>
      <c r="AV147" s="16" t="s">
        <v>136</v>
      </c>
      <c r="AW147" s="16" t="s">
        <v>24</v>
      </c>
      <c r="AX147" s="16" t="s">
        <v>65</v>
      </c>
      <c r="AY147" s="260" t="s">
        <v>115</v>
      </c>
    </row>
    <row r="148" spans="2:51" s="15" customFormat="1" ht="12">
      <c r="B148" s="219"/>
      <c r="C148" s="220"/>
      <c r="D148" s="199" t="s">
        <v>129</v>
      </c>
      <c r="E148" s="221" t="s">
        <v>1</v>
      </c>
      <c r="F148" s="222" t="s">
        <v>135</v>
      </c>
      <c r="G148" s="220"/>
      <c r="H148" s="223">
        <v>470.56899999999996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129</v>
      </c>
      <c r="AU148" s="229" t="s">
        <v>74</v>
      </c>
      <c r="AV148" s="15" t="s">
        <v>122</v>
      </c>
      <c r="AW148" s="15" t="s">
        <v>24</v>
      </c>
      <c r="AX148" s="15" t="s">
        <v>72</v>
      </c>
      <c r="AY148" s="229" t="s">
        <v>115</v>
      </c>
    </row>
    <row r="149" spans="1:65" s="2" customFormat="1" ht="16.5" customHeight="1">
      <c r="A149" s="33"/>
      <c r="B149" s="34"/>
      <c r="C149" s="184" t="s">
        <v>136</v>
      </c>
      <c r="D149" s="184" t="s">
        <v>117</v>
      </c>
      <c r="E149" s="185" t="s">
        <v>545</v>
      </c>
      <c r="F149" s="186" t="s">
        <v>546</v>
      </c>
      <c r="G149" s="187" t="s">
        <v>126</v>
      </c>
      <c r="H149" s="188">
        <v>1176.421</v>
      </c>
      <c r="I149" s="189"/>
      <c r="J149" s="190">
        <f>ROUND(I149*H149,2)</f>
        <v>0</v>
      </c>
      <c r="K149" s="186" t="s">
        <v>127</v>
      </c>
      <c r="L149" s="38"/>
      <c r="M149" s="191" t="s">
        <v>1</v>
      </c>
      <c r="N149" s="192" t="s">
        <v>33</v>
      </c>
      <c r="O149" s="69"/>
      <c r="P149" s="193">
        <f>O149*H149</f>
        <v>0</v>
      </c>
      <c r="Q149" s="193">
        <v>0.00085</v>
      </c>
      <c r="R149" s="193">
        <f>Q149*H149</f>
        <v>0.99995785</v>
      </c>
      <c r="S149" s="193">
        <v>0</v>
      </c>
      <c r="T149" s="194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5" t="s">
        <v>122</v>
      </c>
      <c r="AT149" s="195" t="s">
        <v>117</v>
      </c>
      <c r="AU149" s="195" t="s">
        <v>74</v>
      </c>
      <c r="AY149" s="18" t="s">
        <v>115</v>
      </c>
      <c r="BE149" s="196">
        <f>IF(N149="základní",J149,0)</f>
        <v>0</v>
      </c>
      <c r="BF149" s="196">
        <f>IF(N149="snížená",J149,0)</f>
        <v>0</v>
      </c>
      <c r="BG149" s="196">
        <f>IF(N149="zákl. přenesená",J149,0)</f>
        <v>0</v>
      </c>
      <c r="BH149" s="196">
        <f>IF(N149="sníž. přenesená",J149,0)</f>
        <v>0</v>
      </c>
      <c r="BI149" s="196">
        <f>IF(N149="nulová",J149,0)</f>
        <v>0</v>
      </c>
      <c r="BJ149" s="18" t="s">
        <v>72</v>
      </c>
      <c r="BK149" s="196">
        <f>ROUND(I149*H149,2)</f>
        <v>0</v>
      </c>
      <c r="BL149" s="18" t="s">
        <v>122</v>
      </c>
      <c r="BM149" s="195" t="s">
        <v>547</v>
      </c>
    </row>
    <row r="150" spans="2:51" s="14" customFormat="1" ht="12">
      <c r="B150" s="209"/>
      <c r="C150" s="210"/>
      <c r="D150" s="199" t="s">
        <v>129</v>
      </c>
      <c r="E150" s="211" t="s">
        <v>1</v>
      </c>
      <c r="F150" s="212" t="s">
        <v>531</v>
      </c>
      <c r="G150" s="210"/>
      <c r="H150" s="211" t="s">
        <v>1</v>
      </c>
      <c r="I150" s="213"/>
      <c r="J150" s="210"/>
      <c r="K150" s="210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129</v>
      </c>
      <c r="AU150" s="218" t="s">
        <v>74</v>
      </c>
      <c r="AV150" s="14" t="s">
        <v>72</v>
      </c>
      <c r="AW150" s="14" t="s">
        <v>24</v>
      </c>
      <c r="AX150" s="14" t="s">
        <v>65</v>
      </c>
      <c r="AY150" s="218" t="s">
        <v>115</v>
      </c>
    </row>
    <row r="151" spans="2:51" s="13" customFormat="1" ht="12">
      <c r="B151" s="197"/>
      <c r="C151" s="198"/>
      <c r="D151" s="199" t="s">
        <v>129</v>
      </c>
      <c r="E151" s="200" t="s">
        <v>1</v>
      </c>
      <c r="F151" s="201" t="s">
        <v>548</v>
      </c>
      <c r="G151" s="198"/>
      <c r="H151" s="202">
        <v>153.954</v>
      </c>
      <c r="I151" s="203"/>
      <c r="J151" s="198"/>
      <c r="K151" s="198"/>
      <c r="L151" s="204"/>
      <c r="M151" s="205"/>
      <c r="N151" s="206"/>
      <c r="O151" s="206"/>
      <c r="P151" s="206"/>
      <c r="Q151" s="206"/>
      <c r="R151" s="206"/>
      <c r="S151" s="206"/>
      <c r="T151" s="207"/>
      <c r="AT151" s="208" t="s">
        <v>129</v>
      </c>
      <c r="AU151" s="208" t="s">
        <v>74</v>
      </c>
      <c r="AV151" s="13" t="s">
        <v>74</v>
      </c>
      <c r="AW151" s="13" t="s">
        <v>24</v>
      </c>
      <c r="AX151" s="13" t="s">
        <v>65</v>
      </c>
      <c r="AY151" s="208" t="s">
        <v>115</v>
      </c>
    </row>
    <row r="152" spans="2:51" s="13" customFormat="1" ht="12">
      <c r="B152" s="197"/>
      <c r="C152" s="198"/>
      <c r="D152" s="199" t="s">
        <v>129</v>
      </c>
      <c r="E152" s="200" t="s">
        <v>1</v>
      </c>
      <c r="F152" s="201" t="s">
        <v>549</v>
      </c>
      <c r="G152" s="198"/>
      <c r="H152" s="202">
        <v>45.696</v>
      </c>
      <c r="I152" s="203"/>
      <c r="J152" s="198"/>
      <c r="K152" s="198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129</v>
      </c>
      <c r="AU152" s="208" t="s">
        <v>74</v>
      </c>
      <c r="AV152" s="13" t="s">
        <v>74</v>
      </c>
      <c r="AW152" s="13" t="s">
        <v>24</v>
      </c>
      <c r="AX152" s="13" t="s">
        <v>65</v>
      </c>
      <c r="AY152" s="208" t="s">
        <v>115</v>
      </c>
    </row>
    <row r="153" spans="2:51" s="13" customFormat="1" ht="12">
      <c r="B153" s="197"/>
      <c r="C153" s="198"/>
      <c r="D153" s="199" t="s">
        <v>129</v>
      </c>
      <c r="E153" s="200" t="s">
        <v>1</v>
      </c>
      <c r="F153" s="201" t="s">
        <v>550</v>
      </c>
      <c r="G153" s="198"/>
      <c r="H153" s="202">
        <v>11.704</v>
      </c>
      <c r="I153" s="203"/>
      <c r="J153" s="198"/>
      <c r="K153" s="198"/>
      <c r="L153" s="204"/>
      <c r="M153" s="205"/>
      <c r="N153" s="206"/>
      <c r="O153" s="206"/>
      <c r="P153" s="206"/>
      <c r="Q153" s="206"/>
      <c r="R153" s="206"/>
      <c r="S153" s="206"/>
      <c r="T153" s="207"/>
      <c r="AT153" s="208" t="s">
        <v>129</v>
      </c>
      <c r="AU153" s="208" t="s">
        <v>74</v>
      </c>
      <c r="AV153" s="13" t="s">
        <v>74</v>
      </c>
      <c r="AW153" s="13" t="s">
        <v>24</v>
      </c>
      <c r="AX153" s="13" t="s">
        <v>65</v>
      </c>
      <c r="AY153" s="208" t="s">
        <v>115</v>
      </c>
    </row>
    <row r="154" spans="2:51" s="16" customFormat="1" ht="12">
      <c r="B154" s="250"/>
      <c r="C154" s="251"/>
      <c r="D154" s="199" t="s">
        <v>129</v>
      </c>
      <c r="E154" s="252" t="s">
        <v>1</v>
      </c>
      <c r="F154" s="253" t="s">
        <v>535</v>
      </c>
      <c r="G154" s="251"/>
      <c r="H154" s="254">
        <v>211.354</v>
      </c>
      <c r="I154" s="255"/>
      <c r="J154" s="251"/>
      <c r="K154" s="251"/>
      <c r="L154" s="256"/>
      <c r="M154" s="257"/>
      <c r="N154" s="258"/>
      <c r="O154" s="258"/>
      <c r="P154" s="258"/>
      <c r="Q154" s="258"/>
      <c r="R154" s="258"/>
      <c r="S154" s="258"/>
      <c r="T154" s="259"/>
      <c r="AT154" s="260" t="s">
        <v>129</v>
      </c>
      <c r="AU154" s="260" t="s">
        <v>74</v>
      </c>
      <c r="AV154" s="16" t="s">
        <v>136</v>
      </c>
      <c r="AW154" s="16" t="s">
        <v>24</v>
      </c>
      <c r="AX154" s="16" t="s">
        <v>65</v>
      </c>
      <c r="AY154" s="260" t="s">
        <v>115</v>
      </c>
    </row>
    <row r="155" spans="2:51" s="14" customFormat="1" ht="12">
      <c r="B155" s="209"/>
      <c r="C155" s="210"/>
      <c r="D155" s="199" t="s">
        <v>129</v>
      </c>
      <c r="E155" s="211" t="s">
        <v>1</v>
      </c>
      <c r="F155" s="212" t="s">
        <v>536</v>
      </c>
      <c r="G155" s="210"/>
      <c r="H155" s="211" t="s">
        <v>1</v>
      </c>
      <c r="I155" s="213"/>
      <c r="J155" s="210"/>
      <c r="K155" s="210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129</v>
      </c>
      <c r="AU155" s="218" t="s">
        <v>74</v>
      </c>
      <c r="AV155" s="14" t="s">
        <v>72</v>
      </c>
      <c r="AW155" s="14" t="s">
        <v>24</v>
      </c>
      <c r="AX155" s="14" t="s">
        <v>65</v>
      </c>
      <c r="AY155" s="218" t="s">
        <v>115</v>
      </c>
    </row>
    <row r="156" spans="2:51" s="13" customFormat="1" ht="12">
      <c r="B156" s="197"/>
      <c r="C156" s="198"/>
      <c r="D156" s="199" t="s">
        <v>129</v>
      </c>
      <c r="E156" s="200" t="s">
        <v>1</v>
      </c>
      <c r="F156" s="201" t="s">
        <v>551</v>
      </c>
      <c r="G156" s="198"/>
      <c r="H156" s="202">
        <v>113.764</v>
      </c>
      <c r="I156" s="203"/>
      <c r="J156" s="198"/>
      <c r="K156" s="198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129</v>
      </c>
      <c r="AU156" s="208" t="s">
        <v>74</v>
      </c>
      <c r="AV156" s="13" t="s">
        <v>74</v>
      </c>
      <c r="AW156" s="13" t="s">
        <v>24</v>
      </c>
      <c r="AX156" s="13" t="s">
        <v>65</v>
      </c>
      <c r="AY156" s="208" t="s">
        <v>115</v>
      </c>
    </row>
    <row r="157" spans="2:51" s="13" customFormat="1" ht="12">
      <c r="B157" s="197"/>
      <c r="C157" s="198"/>
      <c r="D157" s="199" t="s">
        <v>129</v>
      </c>
      <c r="E157" s="200" t="s">
        <v>1</v>
      </c>
      <c r="F157" s="201" t="s">
        <v>552</v>
      </c>
      <c r="G157" s="198"/>
      <c r="H157" s="202">
        <v>0.437</v>
      </c>
      <c r="I157" s="203"/>
      <c r="J157" s="198"/>
      <c r="K157" s="198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129</v>
      </c>
      <c r="AU157" s="208" t="s">
        <v>74</v>
      </c>
      <c r="AV157" s="13" t="s">
        <v>74</v>
      </c>
      <c r="AW157" s="13" t="s">
        <v>24</v>
      </c>
      <c r="AX157" s="13" t="s">
        <v>65</v>
      </c>
      <c r="AY157" s="208" t="s">
        <v>115</v>
      </c>
    </row>
    <row r="158" spans="2:51" s="13" customFormat="1" ht="12">
      <c r="B158" s="197"/>
      <c r="C158" s="198"/>
      <c r="D158" s="199" t="s">
        <v>129</v>
      </c>
      <c r="E158" s="200" t="s">
        <v>1</v>
      </c>
      <c r="F158" s="201" t="s">
        <v>553</v>
      </c>
      <c r="G158" s="198"/>
      <c r="H158" s="202">
        <v>14.52</v>
      </c>
      <c r="I158" s="203"/>
      <c r="J158" s="198"/>
      <c r="K158" s="198"/>
      <c r="L158" s="204"/>
      <c r="M158" s="205"/>
      <c r="N158" s="206"/>
      <c r="O158" s="206"/>
      <c r="P158" s="206"/>
      <c r="Q158" s="206"/>
      <c r="R158" s="206"/>
      <c r="S158" s="206"/>
      <c r="T158" s="207"/>
      <c r="AT158" s="208" t="s">
        <v>129</v>
      </c>
      <c r="AU158" s="208" t="s">
        <v>74</v>
      </c>
      <c r="AV158" s="13" t="s">
        <v>74</v>
      </c>
      <c r="AW158" s="13" t="s">
        <v>24</v>
      </c>
      <c r="AX158" s="13" t="s">
        <v>65</v>
      </c>
      <c r="AY158" s="208" t="s">
        <v>115</v>
      </c>
    </row>
    <row r="159" spans="2:51" s="16" customFormat="1" ht="12">
      <c r="B159" s="250"/>
      <c r="C159" s="251"/>
      <c r="D159" s="199" t="s">
        <v>129</v>
      </c>
      <c r="E159" s="252" t="s">
        <v>1</v>
      </c>
      <c r="F159" s="253" t="s">
        <v>535</v>
      </c>
      <c r="G159" s="251"/>
      <c r="H159" s="254">
        <v>128.721</v>
      </c>
      <c r="I159" s="255"/>
      <c r="J159" s="251"/>
      <c r="K159" s="251"/>
      <c r="L159" s="256"/>
      <c r="M159" s="257"/>
      <c r="N159" s="258"/>
      <c r="O159" s="258"/>
      <c r="P159" s="258"/>
      <c r="Q159" s="258"/>
      <c r="R159" s="258"/>
      <c r="S159" s="258"/>
      <c r="T159" s="259"/>
      <c r="AT159" s="260" t="s">
        <v>129</v>
      </c>
      <c r="AU159" s="260" t="s">
        <v>74</v>
      </c>
      <c r="AV159" s="16" t="s">
        <v>136</v>
      </c>
      <c r="AW159" s="16" t="s">
        <v>24</v>
      </c>
      <c r="AX159" s="16" t="s">
        <v>65</v>
      </c>
      <c r="AY159" s="260" t="s">
        <v>115</v>
      </c>
    </row>
    <row r="160" spans="2:51" s="14" customFormat="1" ht="12">
      <c r="B160" s="209"/>
      <c r="C160" s="210"/>
      <c r="D160" s="199" t="s">
        <v>129</v>
      </c>
      <c r="E160" s="211" t="s">
        <v>1</v>
      </c>
      <c r="F160" s="212" t="s">
        <v>540</v>
      </c>
      <c r="G160" s="210"/>
      <c r="H160" s="211" t="s">
        <v>1</v>
      </c>
      <c r="I160" s="213"/>
      <c r="J160" s="210"/>
      <c r="K160" s="210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129</v>
      </c>
      <c r="AU160" s="218" t="s">
        <v>74</v>
      </c>
      <c r="AV160" s="14" t="s">
        <v>72</v>
      </c>
      <c r="AW160" s="14" t="s">
        <v>24</v>
      </c>
      <c r="AX160" s="14" t="s">
        <v>65</v>
      </c>
      <c r="AY160" s="218" t="s">
        <v>115</v>
      </c>
    </row>
    <row r="161" spans="2:51" s="13" customFormat="1" ht="12">
      <c r="B161" s="197"/>
      <c r="C161" s="198"/>
      <c r="D161" s="199" t="s">
        <v>129</v>
      </c>
      <c r="E161" s="200" t="s">
        <v>1</v>
      </c>
      <c r="F161" s="201" t="s">
        <v>554</v>
      </c>
      <c r="G161" s="198"/>
      <c r="H161" s="202">
        <v>13.296</v>
      </c>
      <c r="I161" s="203"/>
      <c r="J161" s="198"/>
      <c r="K161" s="198"/>
      <c r="L161" s="204"/>
      <c r="M161" s="205"/>
      <c r="N161" s="206"/>
      <c r="O161" s="206"/>
      <c r="P161" s="206"/>
      <c r="Q161" s="206"/>
      <c r="R161" s="206"/>
      <c r="S161" s="206"/>
      <c r="T161" s="207"/>
      <c r="AT161" s="208" t="s">
        <v>129</v>
      </c>
      <c r="AU161" s="208" t="s">
        <v>74</v>
      </c>
      <c r="AV161" s="13" t="s">
        <v>74</v>
      </c>
      <c r="AW161" s="13" t="s">
        <v>24</v>
      </c>
      <c r="AX161" s="13" t="s">
        <v>65</v>
      </c>
      <c r="AY161" s="208" t="s">
        <v>115</v>
      </c>
    </row>
    <row r="162" spans="2:51" s="16" customFormat="1" ht="12">
      <c r="B162" s="250"/>
      <c r="C162" s="251"/>
      <c r="D162" s="199" t="s">
        <v>129</v>
      </c>
      <c r="E162" s="252" t="s">
        <v>1</v>
      </c>
      <c r="F162" s="253" t="s">
        <v>535</v>
      </c>
      <c r="G162" s="251"/>
      <c r="H162" s="254">
        <v>13.296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AT162" s="260" t="s">
        <v>129</v>
      </c>
      <c r="AU162" s="260" t="s">
        <v>74</v>
      </c>
      <c r="AV162" s="16" t="s">
        <v>136</v>
      </c>
      <c r="AW162" s="16" t="s">
        <v>24</v>
      </c>
      <c r="AX162" s="16" t="s">
        <v>65</v>
      </c>
      <c r="AY162" s="260" t="s">
        <v>115</v>
      </c>
    </row>
    <row r="163" spans="2:51" s="14" customFormat="1" ht="12">
      <c r="B163" s="209"/>
      <c r="C163" s="210"/>
      <c r="D163" s="199" t="s">
        <v>129</v>
      </c>
      <c r="E163" s="211" t="s">
        <v>1</v>
      </c>
      <c r="F163" s="212" t="s">
        <v>542</v>
      </c>
      <c r="G163" s="210"/>
      <c r="H163" s="211" t="s">
        <v>1</v>
      </c>
      <c r="I163" s="213"/>
      <c r="J163" s="210"/>
      <c r="K163" s="210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129</v>
      </c>
      <c r="AU163" s="218" t="s">
        <v>74</v>
      </c>
      <c r="AV163" s="14" t="s">
        <v>72</v>
      </c>
      <c r="AW163" s="14" t="s">
        <v>24</v>
      </c>
      <c r="AX163" s="14" t="s">
        <v>65</v>
      </c>
      <c r="AY163" s="218" t="s">
        <v>115</v>
      </c>
    </row>
    <row r="164" spans="2:51" s="13" customFormat="1" ht="12">
      <c r="B164" s="197"/>
      <c r="C164" s="198"/>
      <c r="D164" s="199" t="s">
        <v>129</v>
      </c>
      <c r="E164" s="200" t="s">
        <v>1</v>
      </c>
      <c r="F164" s="201" t="s">
        <v>555</v>
      </c>
      <c r="G164" s="198"/>
      <c r="H164" s="202">
        <v>517.35</v>
      </c>
      <c r="I164" s="203"/>
      <c r="J164" s="198"/>
      <c r="K164" s="198"/>
      <c r="L164" s="204"/>
      <c r="M164" s="205"/>
      <c r="N164" s="206"/>
      <c r="O164" s="206"/>
      <c r="P164" s="206"/>
      <c r="Q164" s="206"/>
      <c r="R164" s="206"/>
      <c r="S164" s="206"/>
      <c r="T164" s="207"/>
      <c r="AT164" s="208" t="s">
        <v>129</v>
      </c>
      <c r="AU164" s="208" t="s">
        <v>74</v>
      </c>
      <c r="AV164" s="13" t="s">
        <v>74</v>
      </c>
      <c r="AW164" s="13" t="s">
        <v>24</v>
      </c>
      <c r="AX164" s="13" t="s">
        <v>65</v>
      </c>
      <c r="AY164" s="208" t="s">
        <v>115</v>
      </c>
    </row>
    <row r="165" spans="2:51" s="13" customFormat="1" ht="12">
      <c r="B165" s="197"/>
      <c r="C165" s="198"/>
      <c r="D165" s="199" t="s">
        <v>129</v>
      </c>
      <c r="E165" s="200" t="s">
        <v>1</v>
      </c>
      <c r="F165" s="201" t="s">
        <v>556</v>
      </c>
      <c r="G165" s="198"/>
      <c r="H165" s="202">
        <v>305.7</v>
      </c>
      <c r="I165" s="203"/>
      <c r="J165" s="198"/>
      <c r="K165" s="198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129</v>
      </c>
      <c r="AU165" s="208" t="s">
        <v>74</v>
      </c>
      <c r="AV165" s="13" t="s">
        <v>74</v>
      </c>
      <c r="AW165" s="13" t="s">
        <v>24</v>
      </c>
      <c r="AX165" s="13" t="s">
        <v>65</v>
      </c>
      <c r="AY165" s="208" t="s">
        <v>115</v>
      </c>
    </row>
    <row r="166" spans="2:51" s="16" customFormat="1" ht="12">
      <c r="B166" s="250"/>
      <c r="C166" s="251"/>
      <c r="D166" s="199" t="s">
        <v>129</v>
      </c>
      <c r="E166" s="252" t="s">
        <v>1</v>
      </c>
      <c r="F166" s="253" t="s">
        <v>535</v>
      </c>
      <c r="G166" s="251"/>
      <c r="H166" s="254">
        <v>823.05</v>
      </c>
      <c r="I166" s="255"/>
      <c r="J166" s="251"/>
      <c r="K166" s="251"/>
      <c r="L166" s="256"/>
      <c r="M166" s="257"/>
      <c r="N166" s="258"/>
      <c r="O166" s="258"/>
      <c r="P166" s="258"/>
      <c r="Q166" s="258"/>
      <c r="R166" s="258"/>
      <c r="S166" s="258"/>
      <c r="T166" s="259"/>
      <c r="AT166" s="260" t="s">
        <v>129</v>
      </c>
      <c r="AU166" s="260" t="s">
        <v>74</v>
      </c>
      <c r="AV166" s="16" t="s">
        <v>136</v>
      </c>
      <c r="AW166" s="16" t="s">
        <v>24</v>
      </c>
      <c r="AX166" s="16" t="s">
        <v>65</v>
      </c>
      <c r="AY166" s="260" t="s">
        <v>115</v>
      </c>
    </row>
    <row r="167" spans="2:51" s="15" customFormat="1" ht="12">
      <c r="B167" s="219"/>
      <c r="C167" s="220"/>
      <c r="D167" s="199" t="s">
        <v>129</v>
      </c>
      <c r="E167" s="221" t="s">
        <v>1</v>
      </c>
      <c r="F167" s="222" t="s">
        <v>135</v>
      </c>
      <c r="G167" s="220"/>
      <c r="H167" s="223">
        <v>1176.421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129</v>
      </c>
      <c r="AU167" s="229" t="s">
        <v>74</v>
      </c>
      <c r="AV167" s="15" t="s">
        <v>122</v>
      </c>
      <c r="AW167" s="15" t="s">
        <v>24</v>
      </c>
      <c r="AX167" s="15" t="s">
        <v>72</v>
      </c>
      <c r="AY167" s="229" t="s">
        <v>115</v>
      </c>
    </row>
    <row r="168" spans="1:65" s="2" customFormat="1" ht="16.5" customHeight="1">
      <c r="A168" s="33"/>
      <c r="B168" s="34"/>
      <c r="C168" s="184" t="s">
        <v>122</v>
      </c>
      <c r="D168" s="184" t="s">
        <v>117</v>
      </c>
      <c r="E168" s="185" t="s">
        <v>557</v>
      </c>
      <c r="F168" s="186" t="s">
        <v>558</v>
      </c>
      <c r="G168" s="187" t="s">
        <v>126</v>
      </c>
      <c r="H168" s="188">
        <v>1176.421</v>
      </c>
      <c r="I168" s="189"/>
      <c r="J168" s="190">
        <f>ROUND(I168*H168,2)</f>
        <v>0</v>
      </c>
      <c r="K168" s="186" t="s">
        <v>127</v>
      </c>
      <c r="L168" s="38"/>
      <c r="M168" s="191" t="s">
        <v>1</v>
      </c>
      <c r="N168" s="192" t="s">
        <v>33</v>
      </c>
      <c r="O168" s="69"/>
      <c r="P168" s="193">
        <f>O168*H168</f>
        <v>0</v>
      </c>
      <c r="Q168" s="193">
        <v>0</v>
      </c>
      <c r="R168" s="193">
        <f>Q168*H168</f>
        <v>0</v>
      </c>
      <c r="S168" s="193">
        <v>0</v>
      </c>
      <c r="T168" s="194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5" t="s">
        <v>122</v>
      </c>
      <c r="AT168" s="195" t="s">
        <v>117</v>
      </c>
      <c r="AU168" s="195" t="s">
        <v>74</v>
      </c>
      <c r="AY168" s="18" t="s">
        <v>115</v>
      </c>
      <c r="BE168" s="196">
        <f>IF(N168="základní",J168,0)</f>
        <v>0</v>
      </c>
      <c r="BF168" s="196">
        <f>IF(N168="snížená",J168,0)</f>
        <v>0</v>
      </c>
      <c r="BG168" s="196">
        <f>IF(N168="zákl. přenesená",J168,0)</f>
        <v>0</v>
      </c>
      <c r="BH168" s="196">
        <f>IF(N168="sníž. přenesená",J168,0)</f>
        <v>0</v>
      </c>
      <c r="BI168" s="196">
        <f>IF(N168="nulová",J168,0)</f>
        <v>0</v>
      </c>
      <c r="BJ168" s="18" t="s">
        <v>72</v>
      </c>
      <c r="BK168" s="196">
        <f>ROUND(I168*H168,2)</f>
        <v>0</v>
      </c>
      <c r="BL168" s="18" t="s">
        <v>122</v>
      </c>
      <c r="BM168" s="195" t="s">
        <v>559</v>
      </c>
    </row>
    <row r="169" spans="1:65" s="2" customFormat="1" ht="16.5" customHeight="1">
      <c r="A169" s="33"/>
      <c r="B169" s="34"/>
      <c r="C169" s="184" t="s">
        <v>149</v>
      </c>
      <c r="D169" s="184" t="s">
        <v>117</v>
      </c>
      <c r="E169" s="185" t="s">
        <v>560</v>
      </c>
      <c r="F169" s="186" t="s">
        <v>561</v>
      </c>
      <c r="G169" s="187" t="s">
        <v>126</v>
      </c>
      <c r="H169" s="188">
        <v>60</v>
      </c>
      <c r="I169" s="189"/>
      <c r="J169" s="190">
        <f>ROUND(I169*H169,2)</f>
        <v>0</v>
      </c>
      <c r="K169" s="186" t="s">
        <v>127</v>
      </c>
      <c r="L169" s="38"/>
      <c r="M169" s="191" t="s">
        <v>1</v>
      </c>
      <c r="N169" s="192" t="s">
        <v>33</v>
      </c>
      <c r="O169" s="69"/>
      <c r="P169" s="193">
        <f>O169*H169</f>
        <v>0</v>
      </c>
      <c r="Q169" s="193">
        <v>0.0007</v>
      </c>
      <c r="R169" s="193">
        <f>Q169*H169</f>
        <v>0.042</v>
      </c>
      <c r="S169" s="193">
        <v>0</v>
      </c>
      <c r="T169" s="194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5" t="s">
        <v>122</v>
      </c>
      <c r="AT169" s="195" t="s">
        <v>117</v>
      </c>
      <c r="AU169" s="195" t="s">
        <v>74</v>
      </c>
      <c r="AY169" s="18" t="s">
        <v>115</v>
      </c>
      <c r="BE169" s="196">
        <f>IF(N169="základní",J169,0)</f>
        <v>0</v>
      </c>
      <c r="BF169" s="196">
        <f>IF(N169="snížená",J169,0)</f>
        <v>0</v>
      </c>
      <c r="BG169" s="196">
        <f>IF(N169="zákl. přenesená",J169,0)</f>
        <v>0</v>
      </c>
      <c r="BH169" s="196">
        <f>IF(N169="sníž. přenesená",J169,0)</f>
        <v>0</v>
      </c>
      <c r="BI169" s="196">
        <f>IF(N169="nulová",J169,0)</f>
        <v>0</v>
      </c>
      <c r="BJ169" s="18" t="s">
        <v>72</v>
      </c>
      <c r="BK169" s="196">
        <f>ROUND(I169*H169,2)</f>
        <v>0</v>
      </c>
      <c r="BL169" s="18" t="s">
        <v>122</v>
      </c>
      <c r="BM169" s="195" t="s">
        <v>562</v>
      </c>
    </row>
    <row r="170" spans="2:51" s="13" customFormat="1" ht="12">
      <c r="B170" s="197"/>
      <c r="C170" s="198"/>
      <c r="D170" s="199" t="s">
        <v>129</v>
      </c>
      <c r="E170" s="200" t="s">
        <v>1</v>
      </c>
      <c r="F170" s="201" t="s">
        <v>563</v>
      </c>
      <c r="G170" s="198"/>
      <c r="H170" s="202">
        <v>60</v>
      </c>
      <c r="I170" s="203"/>
      <c r="J170" s="198"/>
      <c r="K170" s="198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129</v>
      </c>
      <c r="AU170" s="208" t="s">
        <v>74</v>
      </c>
      <c r="AV170" s="13" t="s">
        <v>74</v>
      </c>
      <c r="AW170" s="13" t="s">
        <v>24</v>
      </c>
      <c r="AX170" s="13" t="s">
        <v>65</v>
      </c>
      <c r="AY170" s="208" t="s">
        <v>115</v>
      </c>
    </row>
    <row r="171" spans="2:51" s="15" customFormat="1" ht="12">
      <c r="B171" s="219"/>
      <c r="C171" s="220"/>
      <c r="D171" s="199" t="s">
        <v>129</v>
      </c>
      <c r="E171" s="221" t="s">
        <v>1</v>
      </c>
      <c r="F171" s="222" t="s">
        <v>135</v>
      </c>
      <c r="G171" s="220"/>
      <c r="H171" s="223">
        <v>60</v>
      </c>
      <c r="I171" s="224"/>
      <c r="J171" s="220"/>
      <c r="K171" s="220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129</v>
      </c>
      <c r="AU171" s="229" t="s">
        <v>74</v>
      </c>
      <c r="AV171" s="15" t="s">
        <v>122</v>
      </c>
      <c r="AW171" s="15" t="s">
        <v>24</v>
      </c>
      <c r="AX171" s="15" t="s">
        <v>72</v>
      </c>
      <c r="AY171" s="229" t="s">
        <v>115</v>
      </c>
    </row>
    <row r="172" spans="1:65" s="2" customFormat="1" ht="16.5" customHeight="1">
      <c r="A172" s="33"/>
      <c r="B172" s="34"/>
      <c r="C172" s="184" t="s">
        <v>154</v>
      </c>
      <c r="D172" s="184" t="s">
        <v>117</v>
      </c>
      <c r="E172" s="185" t="s">
        <v>564</v>
      </c>
      <c r="F172" s="186" t="s">
        <v>565</v>
      </c>
      <c r="G172" s="187" t="s">
        <v>126</v>
      </c>
      <c r="H172" s="188">
        <v>60</v>
      </c>
      <c r="I172" s="189"/>
      <c r="J172" s="190">
        <f>ROUND(I172*H172,2)</f>
        <v>0</v>
      </c>
      <c r="K172" s="186" t="s">
        <v>127</v>
      </c>
      <c r="L172" s="38"/>
      <c r="M172" s="191" t="s">
        <v>1</v>
      </c>
      <c r="N172" s="192" t="s">
        <v>33</v>
      </c>
      <c r="O172" s="69"/>
      <c r="P172" s="193">
        <f>O172*H172</f>
        <v>0</v>
      </c>
      <c r="Q172" s="193">
        <v>0</v>
      </c>
      <c r="R172" s="193">
        <f>Q172*H172</f>
        <v>0</v>
      </c>
      <c r="S172" s="193">
        <v>0</v>
      </c>
      <c r="T172" s="194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5" t="s">
        <v>122</v>
      </c>
      <c r="AT172" s="195" t="s">
        <v>117</v>
      </c>
      <c r="AU172" s="195" t="s">
        <v>74</v>
      </c>
      <c r="AY172" s="18" t="s">
        <v>115</v>
      </c>
      <c r="BE172" s="196">
        <f>IF(N172="základní",J172,0)</f>
        <v>0</v>
      </c>
      <c r="BF172" s="196">
        <f>IF(N172="snížená",J172,0)</f>
        <v>0</v>
      </c>
      <c r="BG172" s="196">
        <f>IF(N172="zákl. přenesená",J172,0)</f>
        <v>0</v>
      </c>
      <c r="BH172" s="196">
        <f>IF(N172="sníž. přenesená",J172,0)</f>
        <v>0</v>
      </c>
      <c r="BI172" s="196">
        <f>IF(N172="nulová",J172,0)</f>
        <v>0</v>
      </c>
      <c r="BJ172" s="18" t="s">
        <v>72</v>
      </c>
      <c r="BK172" s="196">
        <f>ROUND(I172*H172,2)</f>
        <v>0</v>
      </c>
      <c r="BL172" s="18" t="s">
        <v>122</v>
      </c>
      <c r="BM172" s="195" t="s">
        <v>566</v>
      </c>
    </row>
    <row r="173" spans="1:65" s="2" customFormat="1" ht="16.5" customHeight="1">
      <c r="A173" s="33"/>
      <c r="B173" s="34"/>
      <c r="C173" s="184" t="s">
        <v>158</v>
      </c>
      <c r="D173" s="184" t="s">
        <v>117</v>
      </c>
      <c r="E173" s="185" t="s">
        <v>150</v>
      </c>
      <c r="F173" s="186" t="s">
        <v>151</v>
      </c>
      <c r="G173" s="187" t="s">
        <v>139</v>
      </c>
      <c r="H173" s="188">
        <v>164.099</v>
      </c>
      <c r="I173" s="189"/>
      <c r="J173" s="190">
        <f>ROUND(I173*H173,2)</f>
        <v>0</v>
      </c>
      <c r="K173" s="186" t="s">
        <v>127</v>
      </c>
      <c r="L173" s="38"/>
      <c r="M173" s="191" t="s">
        <v>1</v>
      </c>
      <c r="N173" s="192" t="s">
        <v>33</v>
      </c>
      <c r="O173" s="69"/>
      <c r="P173" s="193">
        <f>O173*H173</f>
        <v>0</v>
      </c>
      <c r="Q173" s="193">
        <v>0</v>
      </c>
      <c r="R173" s="193">
        <f>Q173*H173</f>
        <v>0</v>
      </c>
      <c r="S173" s="193">
        <v>0</v>
      </c>
      <c r="T173" s="194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5" t="s">
        <v>122</v>
      </c>
      <c r="AT173" s="195" t="s">
        <v>117</v>
      </c>
      <c r="AU173" s="195" t="s">
        <v>74</v>
      </c>
      <c r="AY173" s="18" t="s">
        <v>115</v>
      </c>
      <c r="BE173" s="196">
        <f>IF(N173="základní",J173,0)</f>
        <v>0</v>
      </c>
      <c r="BF173" s="196">
        <f>IF(N173="snížená",J173,0)</f>
        <v>0</v>
      </c>
      <c r="BG173" s="196">
        <f>IF(N173="zákl. přenesená",J173,0)</f>
        <v>0</v>
      </c>
      <c r="BH173" s="196">
        <f>IF(N173="sníž. přenesená",J173,0)</f>
        <v>0</v>
      </c>
      <c r="BI173" s="196">
        <f>IF(N173="nulová",J173,0)</f>
        <v>0</v>
      </c>
      <c r="BJ173" s="18" t="s">
        <v>72</v>
      </c>
      <c r="BK173" s="196">
        <f>ROUND(I173*H173,2)</f>
        <v>0</v>
      </c>
      <c r="BL173" s="18" t="s">
        <v>122</v>
      </c>
      <c r="BM173" s="195" t="s">
        <v>567</v>
      </c>
    </row>
    <row r="174" spans="2:51" s="13" customFormat="1" ht="12">
      <c r="B174" s="197"/>
      <c r="C174" s="198"/>
      <c r="D174" s="199" t="s">
        <v>129</v>
      </c>
      <c r="E174" s="200" t="s">
        <v>1</v>
      </c>
      <c r="F174" s="201" t="s">
        <v>568</v>
      </c>
      <c r="G174" s="198"/>
      <c r="H174" s="202">
        <v>164.099</v>
      </c>
      <c r="I174" s="203"/>
      <c r="J174" s="198"/>
      <c r="K174" s="198"/>
      <c r="L174" s="204"/>
      <c r="M174" s="205"/>
      <c r="N174" s="206"/>
      <c r="O174" s="206"/>
      <c r="P174" s="206"/>
      <c r="Q174" s="206"/>
      <c r="R174" s="206"/>
      <c r="S174" s="206"/>
      <c r="T174" s="207"/>
      <c r="AT174" s="208" t="s">
        <v>129</v>
      </c>
      <c r="AU174" s="208" t="s">
        <v>74</v>
      </c>
      <c r="AV174" s="13" t="s">
        <v>74</v>
      </c>
      <c r="AW174" s="13" t="s">
        <v>24</v>
      </c>
      <c r="AX174" s="13" t="s">
        <v>65</v>
      </c>
      <c r="AY174" s="208" t="s">
        <v>115</v>
      </c>
    </row>
    <row r="175" spans="2:51" s="15" customFormat="1" ht="12">
      <c r="B175" s="219"/>
      <c r="C175" s="220"/>
      <c r="D175" s="199" t="s">
        <v>129</v>
      </c>
      <c r="E175" s="221" t="s">
        <v>1</v>
      </c>
      <c r="F175" s="222" t="s">
        <v>135</v>
      </c>
      <c r="G175" s="220"/>
      <c r="H175" s="223">
        <v>164.099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129</v>
      </c>
      <c r="AU175" s="229" t="s">
        <v>74</v>
      </c>
      <c r="AV175" s="15" t="s">
        <v>122</v>
      </c>
      <c r="AW175" s="15" t="s">
        <v>24</v>
      </c>
      <c r="AX175" s="15" t="s">
        <v>72</v>
      </c>
      <c r="AY175" s="229" t="s">
        <v>115</v>
      </c>
    </row>
    <row r="176" spans="1:65" s="2" customFormat="1" ht="24.15" customHeight="1">
      <c r="A176" s="33"/>
      <c r="B176" s="34"/>
      <c r="C176" s="184" t="s">
        <v>164</v>
      </c>
      <c r="D176" s="184" t="s">
        <v>117</v>
      </c>
      <c r="E176" s="185" t="s">
        <v>399</v>
      </c>
      <c r="F176" s="186" t="s">
        <v>400</v>
      </c>
      <c r="G176" s="187" t="s">
        <v>139</v>
      </c>
      <c r="H176" s="188">
        <v>4594.772</v>
      </c>
      <c r="I176" s="189"/>
      <c r="J176" s="190">
        <f>ROUND(I176*H176,2)</f>
        <v>0</v>
      </c>
      <c r="K176" s="186" t="s">
        <v>127</v>
      </c>
      <c r="L176" s="38"/>
      <c r="M176" s="191" t="s">
        <v>1</v>
      </c>
      <c r="N176" s="192" t="s">
        <v>33</v>
      </c>
      <c r="O176" s="69"/>
      <c r="P176" s="193">
        <f>O176*H176</f>
        <v>0</v>
      </c>
      <c r="Q176" s="193">
        <v>0</v>
      </c>
      <c r="R176" s="193">
        <f>Q176*H176</f>
        <v>0</v>
      </c>
      <c r="S176" s="193">
        <v>0</v>
      </c>
      <c r="T176" s="194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5" t="s">
        <v>122</v>
      </c>
      <c r="AT176" s="195" t="s">
        <v>117</v>
      </c>
      <c r="AU176" s="195" t="s">
        <v>74</v>
      </c>
      <c r="AY176" s="18" t="s">
        <v>115</v>
      </c>
      <c r="BE176" s="196">
        <f>IF(N176="základní",J176,0)</f>
        <v>0</v>
      </c>
      <c r="BF176" s="196">
        <f>IF(N176="snížená",J176,0)</f>
        <v>0</v>
      </c>
      <c r="BG176" s="196">
        <f>IF(N176="zákl. přenesená",J176,0)</f>
        <v>0</v>
      </c>
      <c r="BH176" s="196">
        <f>IF(N176="sníž. přenesená",J176,0)</f>
        <v>0</v>
      </c>
      <c r="BI176" s="196">
        <f>IF(N176="nulová",J176,0)</f>
        <v>0</v>
      </c>
      <c r="BJ176" s="18" t="s">
        <v>72</v>
      </c>
      <c r="BK176" s="196">
        <f>ROUND(I176*H176,2)</f>
        <v>0</v>
      </c>
      <c r="BL176" s="18" t="s">
        <v>122</v>
      </c>
      <c r="BM176" s="195" t="s">
        <v>569</v>
      </c>
    </row>
    <row r="177" spans="1:47" s="2" customFormat="1" ht="27">
      <c r="A177" s="33"/>
      <c r="B177" s="34"/>
      <c r="C177" s="35"/>
      <c r="D177" s="199" t="s">
        <v>216</v>
      </c>
      <c r="E177" s="35"/>
      <c r="F177" s="240" t="s">
        <v>402</v>
      </c>
      <c r="G177" s="35"/>
      <c r="H177" s="35"/>
      <c r="I177" s="241"/>
      <c r="J177" s="35"/>
      <c r="K177" s="35"/>
      <c r="L177" s="38"/>
      <c r="M177" s="242"/>
      <c r="N177" s="243"/>
      <c r="O177" s="69"/>
      <c r="P177" s="69"/>
      <c r="Q177" s="69"/>
      <c r="R177" s="69"/>
      <c r="S177" s="69"/>
      <c r="T177" s="70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8" t="s">
        <v>216</v>
      </c>
      <c r="AU177" s="18" t="s">
        <v>74</v>
      </c>
    </row>
    <row r="178" spans="2:51" s="13" customFormat="1" ht="12">
      <c r="B178" s="197"/>
      <c r="C178" s="198"/>
      <c r="D178" s="199" t="s">
        <v>129</v>
      </c>
      <c r="E178" s="200" t="s">
        <v>1</v>
      </c>
      <c r="F178" s="201" t="s">
        <v>570</v>
      </c>
      <c r="G178" s="198"/>
      <c r="H178" s="202">
        <v>4594.772</v>
      </c>
      <c r="I178" s="203"/>
      <c r="J178" s="198"/>
      <c r="K178" s="198"/>
      <c r="L178" s="204"/>
      <c r="M178" s="205"/>
      <c r="N178" s="206"/>
      <c r="O178" s="206"/>
      <c r="P178" s="206"/>
      <c r="Q178" s="206"/>
      <c r="R178" s="206"/>
      <c r="S178" s="206"/>
      <c r="T178" s="207"/>
      <c r="AT178" s="208" t="s">
        <v>129</v>
      </c>
      <c r="AU178" s="208" t="s">
        <v>74</v>
      </c>
      <c r="AV178" s="13" t="s">
        <v>74</v>
      </c>
      <c r="AW178" s="13" t="s">
        <v>24</v>
      </c>
      <c r="AX178" s="13" t="s">
        <v>65</v>
      </c>
      <c r="AY178" s="208" t="s">
        <v>115</v>
      </c>
    </row>
    <row r="179" spans="2:51" s="15" customFormat="1" ht="12">
      <c r="B179" s="219"/>
      <c r="C179" s="220"/>
      <c r="D179" s="199" t="s">
        <v>129</v>
      </c>
      <c r="E179" s="221" t="s">
        <v>1</v>
      </c>
      <c r="F179" s="222" t="s">
        <v>135</v>
      </c>
      <c r="G179" s="220"/>
      <c r="H179" s="223">
        <v>4594.772</v>
      </c>
      <c r="I179" s="224"/>
      <c r="J179" s="220"/>
      <c r="K179" s="220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129</v>
      </c>
      <c r="AU179" s="229" t="s">
        <v>74</v>
      </c>
      <c r="AV179" s="15" t="s">
        <v>122</v>
      </c>
      <c r="AW179" s="15" t="s">
        <v>24</v>
      </c>
      <c r="AX179" s="15" t="s">
        <v>72</v>
      </c>
      <c r="AY179" s="229" t="s">
        <v>115</v>
      </c>
    </row>
    <row r="180" spans="1:65" s="2" customFormat="1" ht="16.5" customHeight="1">
      <c r="A180" s="33"/>
      <c r="B180" s="34"/>
      <c r="C180" s="184" t="s">
        <v>168</v>
      </c>
      <c r="D180" s="184" t="s">
        <v>117</v>
      </c>
      <c r="E180" s="185" t="s">
        <v>404</v>
      </c>
      <c r="F180" s="186" t="s">
        <v>405</v>
      </c>
      <c r="G180" s="187" t="s">
        <v>139</v>
      </c>
      <c r="H180" s="188">
        <v>164.099</v>
      </c>
      <c r="I180" s="189"/>
      <c r="J180" s="190">
        <f>ROUND(I180*H180,2)</f>
        <v>0</v>
      </c>
      <c r="K180" s="186" t="s">
        <v>127</v>
      </c>
      <c r="L180" s="38"/>
      <c r="M180" s="191" t="s">
        <v>1</v>
      </c>
      <c r="N180" s="192" t="s">
        <v>33</v>
      </c>
      <c r="O180" s="69"/>
      <c r="P180" s="193">
        <f>O180*H180</f>
        <v>0</v>
      </c>
      <c r="Q180" s="193">
        <v>0</v>
      </c>
      <c r="R180" s="193">
        <f>Q180*H180</f>
        <v>0</v>
      </c>
      <c r="S180" s="193">
        <v>0</v>
      </c>
      <c r="T180" s="194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5" t="s">
        <v>122</v>
      </c>
      <c r="AT180" s="195" t="s">
        <v>117</v>
      </c>
      <c r="AU180" s="195" t="s">
        <v>74</v>
      </c>
      <c r="AY180" s="18" t="s">
        <v>115</v>
      </c>
      <c r="BE180" s="196">
        <f>IF(N180="základní",J180,0)</f>
        <v>0</v>
      </c>
      <c r="BF180" s="196">
        <f>IF(N180="snížená",J180,0)</f>
        <v>0</v>
      </c>
      <c r="BG180" s="196">
        <f>IF(N180="zákl. přenesená",J180,0)</f>
        <v>0</v>
      </c>
      <c r="BH180" s="196">
        <f>IF(N180="sníž. přenesená",J180,0)</f>
        <v>0</v>
      </c>
      <c r="BI180" s="196">
        <f>IF(N180="nulová",J180,0)</f>
        <v>0</v>
      </c>
      <c r="BJ180" s="18" t="s">
        <v>72</v>
      </c>
      <c r="BK180" s="196">
        <f>ROUND(I180*H180,2)</f>
        <v>0</v>
      </c>
      <c r="BL180" s="18" t="s">
        <v>122</v>
      </c>
      <c r="BM180" s="195" t="s">
        <v>571</v>
      </c>
    </row>
    <row r="181" spans="1:65" s="2" customFormat="1" ht="16.5" customHeight="1">
      <c r="A181" s="33"/>
      <c r="B181" s="34"/>
      <c r="C181" s="184" t="s">
        <v>173</v>
      </c>
      <c r="D181" s="184" t="s">
        <v>117</v>
      </c>
      <c r="E181" s="185" t="s">
        <v>159</v>
      </c>
      <c r="F181" s="186" t="s">
        <v>160</v>
      </c>
      <c r="G181" s="187" t="s">
        <v>161</v>
      </c>
      <c r="H181" s="188">
        <v>295.378</v>
      </c>
      <c r="I181" s="189"/>
      <c r="J181" s="190">
        <f>ROUND(I181*H181,2)</f>
        <v>0</v>
      </c>
      <c r="K181" s="186" t="s">
        <v>127</v>
      </c>
      <c r="L181" s="38"/>
      <c r="M181" s="191" t="s">
        <v>1</v>
      </c>
      <c r="N181" s="192" t="s">
        <v>33</v>
      </c>
      <c r="O181" s="69"/>
      <c r="P181" s="193">
        <f>O181*H181</f>
        <v>0</v>
      </c>
      <c r="Q181" s="193">
        <v>0</v>
      </c>
      <c r="R181" s="193">
        <f>Q181*H181</f>
        <v>0</v>
      </c>
      <c r="S181" s="193">
        <v>0</v>
      </c>
      <c r="T181" s="194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5" t="s">
        <v>122</v>
      </c>
      <c r="AT181" s="195" t="s">
        <v>117</v>
      </c>
      <c r="AU181" s="195" t="s">
        <v>74</v>
      </c>
      <c r="AY181" s="18" t="s">
        <v>115</v>
      </c>
      <c r="BE181" s="196">
        <f>IF(N181="základní",J181,0)</f>
        <v>0</v>
      </c>
      <c r="BF181" s="196">
        <f>IF(N181="snížená",J181,0)</f>
        <v>0</v>
      </c>
      <c r="BG181" s="196">
        <f>IF(N181="zákl. přenesená",J181,0)</f>
        <v>0</v>
      </c>
      <c r="BH181" s="196">
        <f>IF(N181="sníž. přenesená",J181,0)</f>
        <v>0</v>
      </c>
      <c r="BI181" s="196">
        <f>IF(N181="nulová",J181,0)</f>
        <v>0</v>
      </c>
      <c r="BJ181" s="18" t="s">
        <v>72</v>
      </c>
      <c r="BK181" s="196">
        <f>ROUND(I181*H181,2)</f>
        <v>0</v>
      </c>
      <c r="BL181" s="18" t="s">
        <v>122</v>
      </c>
      <c r="BM181" s="195" t="s">
        <v>572</v>
      </c>
    </row>
    <row r="182" spans="2:51" s="13" customFormat="1" ht="12">
      <c r="B182" s="197"/>
      <c r="C182" s="198"/>
      <c r="D182" s="199" t="s">
        <v>129</v>
      </c>
      <c r="E182" s="200" t="s">
        <v>1</v>
      </c>
      <c r="F182" s="201" t="s">
        <v>573</v>
      </c>
      <c r="G182" s="198"/>
      <c r="H182" s="202">
        <v>295.378</v>
      </c>
      <c r="I182" s="203"/>
      <c r="J182" s="198"/>
      <c r="K182" s="198"/>
      <c r="L182" s="204"/>
      <c r="M182" s="205"/>
      <c r="N182" s="206"/>
      <c r="O182" s="206"/>
      <c r="P182" s="206"/>
      <c r="Q182" s="206"/>
      <c r="R182" s="206"/>
      <c r="S182" s="206"/>
      <c r="T182" s="207"/>
      <c r="AT182" s="208" t="s">
        <v>129</v>
      </c>
      <c r="AU182" s="208" t="s">
        <v>74</v>
      </c>
      <c r="AV182" s="13" t="s">
        <v>74</v>
      </c>
      <c r="AW182" s="13" t="s">
        <v>24</v>
      </c>
      <c r="AX182" s="13" t="s">
        <v>72</v>
      </c>
      <c r="AY182" s="208" t="s">
        <v>115</v>
      </c>
    </row>
    <row r="183" spans="1:65" s="2" customFormat="1" ht="16.5" customHeight="1">
      <c r="A183" s="33"/>
      <c r="B183" s="34"/>
      <c r="C183" s="184" t="s">
        <v>179</v>
      </c>
      <c r="D183" s="184" t="s">
        <v>117</v>
      </c>
      <c r="E183" s="185" t="s">
        <v>165</v>
      </c>
      <c r="F183" s="186" t="s">
        <v>166</v>
      </c>
      <c r="G183" s="187" t="s">
        <v>139</v>
      </c>
      <c r="H183" s="188">
        <v>164.099</v>
      </c>
      <c r="I183" s="189"/>
      <c r="J183" s="190">
        <f>ROUND(I183*H183,2)</f>
        <v>0</v>
      </c>
      <c r="K183" s="186" t="s">
        <v>127</v>
      </c>
      <c r="L183" s="38"/>
      <c r="M183" s="191" t="s">
        <v>1</v>
      </c>
      <c r="N183" s="192" t="s">
        <v>33</v>
      </c>
      <c r="O183" s="69"/>
      <c r="P183" s="193">
        <f>O183*H183</f>
        <v>0</v>
      </c>
      <c r="Q183" s="193">
        <v>0</v>
      </c>
      <c r="R183" s="193">
        <f>Q183*H183</f>
        <v>0</v>
      </c>
      <c r="S183" s="193">
        <v>0</v>
      </c>
      <c r="T183" s="194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5" t="s">
        <v>122</v>
      </c>
      <c r="AT183" s="195" t="s">
        <v>117</v>
      </c>
      <c r="AU183" s="195" t="s">
        <v>74</v>
      </c>
      <c r="AY183" s="18" t="s">
        <v>115</v>
      </c>
      <c r="BE183" s="196">
        <f>IF(N183="základní",J183,0)</f>
        <v>0</v>
      </c>
      <c r="BF183" s="196">
        <f>IF(N183="snížená",J183,0)</f>
        <v>0</v>
      </c>
      <c r="BG183" s="196">
        <f>IF(N183="zákl. přenesená",J183,0)</f>
        <v>0</v>
      </c>
      <c r="BH183" s="196">
        <f>IF(N183="sníž. přenesená",J183,0)</f>
        <v>0</v>
      </c>
      <c r="BI183" s="196">
        <f>IF(N183="nulová",J183,0)</f>
        <v>0</v>
      </c>
      <c r="BJ183" s="18" t="s">
        <v>72</v>
      </c>
      <c r="BK183" s="196">
        <f>ROUND(I183*H183,2)</f>
        <v>0</v>
      </c>
      <c r="BL183" s="18" t="s">
        <v>122</v>
      </c>
      <c r="BM183" s="195" t="s">
        <v>574</v>
      </c>
    </row>
    <row r="184" spans="1:65" s="2" customFormat="1" ht="16.5" customHeight="1">
      <c r="A184" s="33"/>
      <c r="B184" s="34"/>
      <c r="C184" s="184" t="s">
        <v>184</v>
      </c>
      <c r="D184" s="184" t="s">
        <v>117</v>
      </c>
      <c r="E184" s="185" t="s">
        <v>410</v>
      </c>
      <c r="F184" s="186" t="s">
        <v>411</v>
      </c>
      <c r="G184" s="187" t="s">
        <v>139</v>
      </c>
      <c r="H184" s="188">
        <v>459.97</v>
      </c>
      <c r="I184" s="189"/>
      <c r="J184" s="190">
        <f>ROUND(I184*H184,2)</f>
        <v>0</v>
      </c>
      <c r="K184" s="186" t="s">
        <v>127</v>
      </c>
      <c r="L184" s="38"/>
      <c r="M184" s="191" t="s">
        <v>1</v>
      </c>
      <c r="N184" s="192" t="s">
        <v>33</v>
      </c>
      <c r="O184" s="69"/>
      <c r="P184" s="193">
        <f>O184*H184</f>
        <v>0</v>
      </c>
      <c r="Q184" s="193">
        <v>0</v>
      </c>
      <c r="R184" s="193">
        <f>Q184*H184</f>
        <v>0</v>
      </c>
      <c r="S184" s="193">
        <v>0</v>
      </c>
      <c r="T184" s="194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5" t="s">
        <v>122</v>
      </c>
      <c r="AT184" s="195" t="s">
        <v>117</v>
      </c>
      <c r="AU184" s="195" t="s">
        <v>74</v>
      </c>
      <c r="AY184" s="18" t="s">
        <v>115</v>
      </c>
      <c r="BE184" s="196">
        <f>IF(N184="základní",J184,0)</f>
        <v>0</v>
      </c>
      <c r="BF184" s="196">
        <f>IF(N184="snížená",J184,0)</f>
        <v>0</v>
      </c>
      <c r="BG184" s="196">
        <f>IF(N184="zákl. přenesená",J184,0)</f>
        <v>0</v>
      </c>
      <c r="BH184" s="196">
        <f>IF(N184="sníž. přenesená",J184,0)</f>
        <v>0</v>
      </c>
      <c r="BI184" s="196">
        <f>IF(N184="nulová",J184,0)</f>
        <v>0</v>
      </c>
      <c r="BJ184" s="18" t="s">
        <v>72</v>
      </c>
      <c r="BK184" s="196">
        <f>ROUND(I184*H184,2)</f>
        <v>0</v>
      </c>
      <c r="BL184" s="18" t="s">
        <v>122</v>
      </c>
      <c r="BM184" s="195" t="s">
        <v>575</v>
      </c>
    </row>
    <row r="185" spans="2:51" s="14" customFormat="1" ht="12">
      <c r="B185" s="209"/>
      <c r="C185" s="210"/>
      <c r="D185" s="199" t="s">
        <v>129</v>
      </c>
      <c r="E185" s="211" t="s">
        <v>1</v>
      </c>
      <c r="F185" s="212" t="s">
        <v>576</v>
      </c>
      <c r="G185" s="210"/>
      <c r="H185" s="211" t="s">
        <v>1</v>
      </c>
      <c r="I185" s="213"/>
      <c r="J185" s="210"/>
      <c r="K185" s="210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129</v>
      </c>
      <c r="AU185" s="218" t="s">
        <v>74</v>
      </c>
      <c r="AV185" s="14" t="s">
        <v>72</v>
      </c>
      <c r="AW185" s="14" t="s">
        <v>24</v>
      </c>
      <c r="AX185" s="14" t="s">
        <v>65</v>
      </c>
      <c r="AY185" s="218" t="s">
        <v>115</v>
      </c>
    </row>
    <row r="186" spans="2:51" s="13" customFormat="1" ht="12">
      <c r="B186" s="197"/>
      <c r="C186" s="198"/>
      <c r="D186" s="199" t="s">
        <v>129</v>
      </c>
      <c r="E186" s="200" t="s">
        <v>1</v>
      </c>
      <c r="F186" s="201" t="s">
        <v>577</v>
      </c>
      <c r="G186" s="198"/>
      <c r="H186" s="202">
        <v>50</v>
      </c>
      <c r="I186" s="203"/>
      <c r="J186" s="198"/>
      <c r="K186" s="198"/>
      <c r="L186" s="204"/>
      <c r="M186" s="205"/>
      <c r="N186" s="206"/>
      <c r="O186" s="206"/>
      <c r="P186" s="206"/>
      <c r="Q186" s="206"/>
      <c r="R186" s="206"/>
      <c r="S186" s="206"/>
      <c r="T186" s="207"/>
      <c r="AT186" s="208" t="s">
        <v>129</v>
      </c>
      <c r="AU186" s="208" t="s">
        <v>74</v>
      </c>
      <c r="AV186" s="13" t="s">
        <v>74</v>
      </c>
      <c r="AW186" s="13" t="s">
        <v>24</v>
      </c>
      <c r="AX186" s="13" t="s">
        <v>65</v>
      </c>
      <c r="AY186" s="208" t="s">
        <v>115</v>
      </c>
    </row>
    <row r="187" spans="2:51" s="14" customFormat="1" ht="12">
      <c r="B187" s="209"/>
      <c r="C187" s="210"/>
      <c r="D187" s="199" t="s">
        <v>129</v>
      </c>
      <c r="E187" s="211" t="s">
        <v>1</v>
      </c>
      <c r="F187" s="212" t="s">
        <v>578</v>
      </c>
      <c r="G187" s="210"/>
      <c r="H187" s="211" t="s">
        <v>1</v>
      </c>
      <c r="I187" s="213"/>
      <c r="J187" s="210"/>
      <c r="K187" s="210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129</v>
      </c>
      <c r="AU187" s="218" t="s">
        <v>74</v>
      </c>
      <c r="AV187" s="14" t="s">
        <v>72</v>
      </c>
      <c r="AW187" s="14" t="s">
        <v>24</v>
      </c>
      <c r="AX187" s="14" t="s">
        <v>65</v>
      </c>
      <c r="AY187" s="218" t="s">
        <v>115</v>
      </c>
    </row>
    <row r="188" spans="2:51" s="13" customFormat="1" ht="12">
      <c r="B188" s="197"/>
      <c r="C188" s="198"/>
      <c r="D188" s="199" t="s">
        <v>129</v>
      </c>
      <c r="E188" s="200" t="s">
        <v>1</v>
      </c>
      <c r="F188" s="201" t="s">
        <v>579</v>
      </c>
      <c r="G188" s="198"/>
      <c r="H188" s="202">
        <v>409.97</v>
      </c>
      <c r="I188" s="203"/>
      <c r="J188" s="198"/>
      <c r="K188" s="198"/>
      <c r="L188" s="204"/>
      <c r="M188" s="205"/>
      <c r="N188" s="206"/>
      <c r="O188" s="206"/>
      <c r="P188" s="206"/>
      <c r="Q188" s="206"/>
      <c r="R188" s="206"/>
      <c r="S188" s="206"/>
      <c r="T188" s="207"/>
      <c r="AT188" s="208" t="s">
        <v>129</v>
      </c>
      <c r="AU188" s="208" t="s">
        <v>74</v>
      </c>
      <c r="AV188" s="13" t="s">
        <v>74</v>
      </c>
      <c r="AW188" s="13" t="s">
        <v>24</v>
      </c>
      <c r="AX188" s="13" t="s">
        <v>65</v>
      </c>
      <c r="AY188" s="208" t="s">
        <v>115</v>
      </c>
    </row>
    <row r="189" spans="2:51" s="15" customFormat="1" ht="12">
      <c r="B189" s="219"/>
      <c r="C189" s="220"/>
      <c r="D189" s="199" t="s">
        <v>129</v>
      </c>
      <c r="E189" s="221" t="s">
        <v>1</v>
      </c>
      <c r="F189" s="222" t="s">
        <v>135</v>
      </c>
      <c r="G189" s="220"/>
      <c r="H189" s="223">
        <v>459.97</v>
      </c>
      <c r="I189" s="224"/>
      <c r="J189" s="220"/>
      <c r="K189" s="220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129</v>
      </c>
      <c r="AU189" s="229" t="s">
        <v>74</v>
      </c>
      <c r="AV189" s="15" t="s">
        <v>122</v>
      </c>
      <c r="AW189" s="15" t="s">
        <v>24</v>
      </c>
      <c r="AX189" s="15" t="s">
        <v>72</v>
      </c>
      <c r="AY189" s="229" t="s">
        <v>115</v>
      </c>
    </row>
    <row r="190" spans="1:65" s="2" customFormat="1" ht="16.5" customHeight="1">
      <c r="A190" s="33"/>
      <c r="B190" s="34"/>
      <c r="C190" s="230" t="s">
        <v>190</v>
      </c>
      <c r="D190" s="230" t="s">
        <v>174</v>
      </c>
      <c r="E190" s="231" t="s">
        <v>580</v>
      </c>
      <c r="F190" s="232" t="s">
        <v>581</v>
      </c>
      <c r="G190" s="233" t="s">
        <v>161</v>
      </c>
      <c r="H190" s="234">
        <v>90</v>
      </c>
      <c r="I190" s="235"/>
      <c r="J190" s="236">
        <f>ROUND(I190*H190,2)</f>
        <v>0</v>
      </c>
      <c r="K190" s="232" t="s">
        <v>127</v>
      </c>
      <c r="L190" s="237"/>
      <c r="M190" s="238" t="s">
        <v>1</v>
      </c>
      <c r="N190" s="239" t="s">
        <v>33</v>
      </c>
      <c r="O190" s="69"/>
      <c r="P190" s="193">
        <f>O190*H190</f>
        <v>0</v>
      </c>
      <c r="Q190" s="193">
        <v>0</v>
      </c>
      <c r="R190" s="193">
        <f>Q190*H190</f>
        <v>0</v>
      </c>
      <c r="S190" s="193">
        <v>0</v>
      </c>
      <c r="T190" s="194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5" t="s">
        <v>164</v>
      </c>
      <c r="AT190" s="195" t="s">
        <v>174</v>
      </c>
      <c r="AU190" s="195" t="s">
        <v>74</v>
      </c>
      <c r="AY190" s="18" t="s">
        <v>115</v>
      </c>
      <c r="BE190" s="196">
        <f>IF(N190="základní",J190,0)</f>
        <v>0</v>
      </c>
      <c r="BF190" s="196">
        <f>IF(N190="snížená",J190,0)</f>
        <v>0</v>
      </c>
      <c r="BG190" s="196">
        <f>IF(N190="zákl. přenesená",J190,0)</f>
        <v>0</v>
      </c>
      <c r="BH190" s="196">
        <f>IF(N190="sníž. přenesená",J190,0)</f>
        <v>0</v>
      </c>
      <c r="BI190" s="196">
        <f>IF(N190="nulová",J190,0)</f>
        <v>0</v>
      </c>
      <c r="BJ190" s="18" t="s">
        <v>72</v>
      </c>
      <c r="BK190" s="196">
        <f>ROUND(I190*H190,2)</f>
        <v>0</v>
      </c>
      <c r="BL190" s="18" t="s">
        <v>122</v>
      </c>
      <c r="BM190" s="195" t="s">
        <v>582</v>
      </c>
    </row>
    <row r="191" spans="2:51" s="13" customFormat="1" ht="12">
      <c r="B191" s="197"/>
      <c r="C191" s="198"/>
      <c r="D191" s="199" t="s">
        <v>129</v>
      </c>
      <c r="E191" s="200" t="s">
        <v>1</v>
      </c>
      <c r="F191" s="201" t="s">
        <v>583</v>
      </c>
      <c r="G191" s="198"/>
      <c r="H191" s="202">
        <v>90</v>
      </c>
      <c r="I191" s="203"/>
      <c r="J191" s="198"/>
      <c r="K191" s="198"/>
      <c r="L191" s="204"/>
      <c r="M191" s="205"/>
      <c r="N191" s="206"/>
      <c r="O191" s="206"/>
      <c r="P191" s="206"/>
      <c r="Q191" s="206"/>
      <c r="R191" s="206"/>
      <c r="S191" s="206"/>
      <c r="T191" s="207"/>
      <c r="AT191" s="208" t="s">
        <v>129</v>
      </c>
      <c r="AU191" s="208" t="s">
        <v>74</v>
      </c>
      <c r="AV191" s="13" t="s">
        <v>74</v>
      </c>
      <c r="AW191" s="13" t="s">
        <v>24</v>
      </c>
      <c r="AX191" s="13" t="s">
        <v>72</v>
      </c>
      <c r="AY191" s="208" t="s">
        <v>115</v>
      </c>
    </row>
    <row r="192" spans="1:65" s="2" customFormat="1" ht="16.5" customHeight="1">
      <c r="A192" s="33"/>
      <c r="B192" s="34"/>
      <c r="C192" s="184" t="s">
        <v>194</v>
      </c>
      <c r="D192" s="184" t="s">
        <v>117</v>
      </c>
      <c r="E192" s="185" t="s">
        <v>416</v>
      </c>
      <c r="F192" s="186" t="s">
        <v>417</v>
      </c>
      <c r="G192" s="187" t="s">
        <v>139</v>
      </c>
      <c r="H192" s="188">
        <v>114.099</v>
      </c>
      <c r="I192" s="189"/>
      <c r="J192" s="190">
        <f>ROUND(I192*H192,2)</f>
        <v>0</v>
      </c>
      <c r="K192" s="186" t="s">
        <v>127</v>
      </c>
      <c r="L192" s="38"/>
      <c r="M192" s="191" t="s">
        <v>1</v>
      </c>
      <c r="N192" s="192" t="s">
        <v>33</v>
      </c>
      <c r="O192" s="69"/>
      <c r="P192" s="193">
        <f>O192*H192</f>
        <v>0</v>
      </c>
      <c r="Q192" s="193">
        <v>0</v>
      </c>
      <c r="R192" s="193">
        <f>Q192*H192</f>
        <v>0</v>
      </c>
      <c r="S192" s="193">
        <v>0</v>
      </c>
      <c r="T192" s="194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5" t="s">
        <v>122</v>
      </c>
      <c r="AT192" s="195" t="s">
        <v>117</v>
      </c>
      <c r="AU192" s="195" t="s">
        <v>74</v>
      </c>
      <c r="AY192" s="18" t="s">
        <v>115</v>
      </c>
      <c r="BE192" s="196">
        <f>IF(N192="základní",J192,0)</f>
        <v>0</v>
      </c>
      <c r="BF192" s="196">
        <f>IF(N192="snížená",J192,0)</f>
        <v>0</v>
      </c>
      <c r="BG192" s="196">
        <f>IF(N192="zákl. přenesená",J192,0)</f>
        <v>0</v>
      </c>
      <c r="BH192" s="196">
        <f>IF(N192="sníž. přenesená",J192,0)</f>
        <v>0</v>
      </c>
      <c r="BI192" s="196">
        <f>IF(N192="nulová",J192,0)</f>
        <v>0</v>
      </c>
      <c r="BJ192" s="18" t="s">
        <v>72</v>
      </c>
      <c r="BK192" s="196">
        <f>ROUND(I192*H192,2)</f>
        <v>0</v>
      </c>
      <c r="BL192" s="18" t="s">
        <v>122</v>
      </c>
      <c r="BM192" s="195" t="s">
        <v>584</v>
      </c>
    </row>
    <row r="193" spans="2:51" s="14" customFormat="1" ht="12">
      <c r="B193" s="209"/>
      <c r="C193" s="210"/>
      <c r="D193" s="199" t="s">
        <v>129</v>
      </c>
      <c r="E193" s="211" t="s">
        <v>1</v>
      </c>
      <c r="F193" s="212" t="s">
        <v>413</v>
      </c>
      <c r="G193" s="210"/>
      <c r="H193" s="211" t="s">
        <v>1</v>
      </c>
      <c r="I193" s="213"/>
      <c r="J193" s="210"/>
      <c r="K193" s="210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129</v>
      </c>
      <c r="AU193" s="218" t="s">
        <v>74</v>
      </c>
      <c r="AV193" s="14" t="s">
        <v>72</v>
      </c>
      <c r="AW193" s="14" t="s">
        <v>24</v>
      </c>
      <c r="AX193" s="14" t="s">
        <v>65</v>
      </c>
      <c r="AY193" s="218" t="s">
        <v>115</v>
      </c>
    </row>
    <row r="194" spans="2:51" s="14" customFormat="1" ht="12">
      <c r="B194" s="209"/>
      <c r="C194" s="210"/>
      <c r="D194" s="199" t="s">
        <v>129</v>
      </c>
      <c r="E194" s="211" t="s">
        <v>1</v>
      </c>
      <c r="F194" s="212" t="s">
        <v>585</v>
      </c>
      <c r="G194" s="210"/>
      <c r="H194" s="211" t="s">
        <v>1</v>
      </c>
      <c r="I194" s="213"/>
      <c r="J194" s="210"/>
      <c r="K194" s="210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129</v>
      </c>
      <c r="AU194" s="218" t="s">
        <v>74</v>
      </c>
      <c r="AV194" s="14" t="s">
        <v>72</v>
      </c>
      <c r="AW194" s="14" t="s">
        <v>24</v>
      </c>
      <c r="AX194" s="14" t="s">
        <v>65</v>
      </c>
      <c r="AY194" s="218" t="s">
        <v>115</v>
      </c>
    </row>
    <row r="195" spans="2:51" s="13" customFormat="1" ht="12">
      <c r="B195" s="197"/>
      <c r="C195" s="198"/>
      <c r="D195" s="199" t="s">
        <v>129</v>
      </c>
      <c r="E195" s="200" t="s">
        <v>1</v>
      </c>
      <c r="F195" s="201" t="s">
        <v>586</v>
      </c>
      <c r="G195" s="198"/>
      <c r="H195" s="202">
        <v>15.364</v>
      </c>
      <c r="I195" s="203"/>
      <c r="J195" s="198"/>
      <c r="K195" s="198"/>
      <c r="L195" s="204"/>
      <c r="M195" s="205"/>
      <c r="N195" s="206"/>
      <c r="O195" s="206"/>
      <c r="P195" s="206"/>
      <c r="Q195" s="206"/>
      <c r="R195" s="206"/>
      <c r="S195" s="206"/>
      <c r="T195" s="207"/>
      <c r="AT195" s="208" t="s">
        <v>129</v>
      </c>
      <c r="AU195" s="208" t="s">
        <v>74</v>
      </c>
      <c r="AV195" s="13" t="s">
        <v>74</v>
      </c>
      <c r="AW195" s="13" t="s">
        <v>24</v>
      </c>
      <c r="AX195" s="13" t="s">
        <v>65</v>
      </c>
      <c r="AY195" s="208" t="s">
        <v>115</v>
      </c>
    </row>
    <row r="196" spans="2:51" s="14" customFormat="1" ht="12">
      <c r="B196" s="209"/>
      <c r="C196" s="210"/>
      <c r="D196" s="199" t="s">
        <v>129</v>
      </c>
      <c r="E196" s="211" t="s">
        <v>1</v>
      </c>
      <c r="F196" s="212" t="s">
        <v>587</v>
      </c>
      <c r="G196" s="210"/>
      <c r="H196" s="211" t="s">
        <v>1</v>
      </c>
      <c r="I196" s="213"/>
      <c r="J196" s="210"/>
      <c r="K196" s="210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129</v>
      </c>
      <c r="AU196" s="218" t="s">
        <v>74</v>
      </c>
      <c r="AV196" s="14" t="s">
        <v>72</v>
      </c>
      <c r="AW196" s="14" t="s">
        <v>24</v>
      </c>
      <c r="AX196" s="14" t="s">
        <v>65</v>
      </c>
      <c r="AY196" s="218" t="s">
        <v>115</v>
      </c>
    </row>
    <row r="197" spans="2:51" s="13" customFormat="1" ht="12">
      <c r="B197" s="197"/>
      <c r="C197" s="198"/>
      <c r="D197" s="199" t="s">
        <v>129</v>
      </c>
      <c r="E197" s="200" t="s">
        <v>1</v>
      </c>
      <c r="F197" s="201" t="s">
        <v>588</v>
      </c>
      <c r="G197" s="198"/>
      <c r="H197" s="202">
        <v>4.978</v>
      </c>
      <c r="I197" s="203"/>
      <c r="J197" s="198"/>
      <c r="K197" s="198"/>
      <c r="L197" s="204"/>
      <c r="M197" s="205"/>
      <c r="N197" s="206"/>
      <c r="O197" s="206"/>
      <c r="P197" s="206"/>
      <c r="Q197" s="206"/>
      <c r="R197" s="206"/>
      <c r="S197" s="206"/>
      <c r="T197" s="207"/>
      <c r="AT197" s="208" t="s">
        <v>129</v>
      </c>
      <c r="AU197" s="208" t="s">
        <v>74</v>
      </c>
      <c r="AV197" s="13" t="s">
        <v>74</v>
      </c>
      <c r="AW197" s="13" t="s">
        <v>24</v>
      </c>
      <c r="AX197" s="13" t="s">
        <v>65</v>
      </c>
      <c r="AY197" s="208" t="s">
        <v>115</v>
      </c>
    </row>
    <row r="198" spans="2:51" s="16" customFormat="1" ht="12">
      <c r="B198" s="250"/>
      <c r="C198" s="251"/>
      <c r="D198" s="199" t="s">
        <v>129</v>
      </c>
      <c r="E198" s="252" t="s">
        <v>1</v>
      </c>
      <c r="F198" s="253" t="s">
        <v>535</v>
      </c>
      <c r="G198" s="251"/>
      <c r="H198" s="254">
        <v>20.342</v>
      </c>
      <c r="I198" s="255"/>
      <c r="J198" s="251"/>
      <c r="K198" s="251"/>
      <c r="L198" s="256"/>
      <c r="M198" s="257"/>
      <c r="N198" s="258"/>
      <c r="O198" s="258"/>
      <c r="P198" s="258"/>
      <c r="Q198" s="258"/>
      <c r="R198" s="258"/>
      <c r="S198" s="258"/>
      <c r="T198" s="259"/>
      <c r="AT198" s="260" t="s">
        <v>129</v>
      </c>
      <c r="AU198" s="260" t="s">
        <v>74</v>
      </c>
      <c r="AV198" s="16" t="s">
        <v>136</v>
      </c>
      <c r="AW198" s="16" t="s">
        <v>24</v>
      </c>
      <c r="AX198" s="16" t="s">
        <v>65</v>
      </c>
      <c r="AY198" s="260" t="s">
        <v>115</v>
      </c>
    </row>
    <row r="199" spans="2:51" s="14" customFormat="1" ht="12">
      <c r="B199" s="209"/>
      <c r="C199" s="210"/>
      <c r="D199" s="199" t="s">
        <v>129</v>
      </c>
      <c r="E199" s="211" t="s">
        <v>1</v>
      </c>
      <c r="F199" s="212" t="s">
        <v>589</v>
      </c>
      <c r="G199" s="210"/>
      <c r="H199" s="211" t="s">
        <v>1</v>
      </c>
      <c r="I199" s="213"/>
      <c r="J199" s="210"/>
      <c r="K199" s="210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129</v>
      </c>
      <c r="AU199" s="218" t="s">
        <v>74</v>
      </c>
      <c r="AV199" s="14" t="s">
        <v>72</v>
      </c>
      <c r="AW199" s="14" t="s">
        <v>24</v>
      </c>
      <c r="AX199" s="14" t="s">
        <v>65</v>
      </c>
      <c r="AY199" s="218" t="s">
        <v>115</v>
      </c>
    </row>
    <row r="200" spans="2:51" s="14" customFormat="1" ht="12">
      <c r="B200" s="209"/>
      <c r="C200" s="210"/>
      <c r="D200" s="199" t="s">
        <v>129</v>
      </c>
      <c r="E200" s="211" t="s">
        <v>1</v>
      </c>
      <c r="F200" s="212" t="s">
        <v>585</v>
      </c>
      <c r="G200" s="210"/>
      <c r="H200" s="211" t="s">
        <v>1</v>
      </c>
      <c r="I200" s="213"/>
      <c r="J200" s="210"/>
      <c r="K200" s="210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129</v>
      </c>
      <c r="AU200" s="218" t="s">
        <v>74</v>
      </c>
      <c r="AV200" s="14" t="s">
        <v>72</v>
      </c>
      <c r="AW200" s="14" t="s">
        <v>24</v>
      </c>
      <c r="AX200" s="14" t="s">
        <v>65</v>
      </c>
      <c r="AY200" s="218" t="s">
        <v>115</v>
      </c>
    </row>
    <row r="201" spans="2:51" s="13" customFormat="1" ht="12">
      <c r="B201" s="197"/>
      <c r="C201" s="198"/>
      <c r="D201" s="199" t="s">
        <v>129</v>
      </c>
      <c r="E201" s="200" t="s">
        <v>1</v>
      </c>
      <c r="F201" s="201" t="s">
        <v>590</v>
      </c>
      <c r="G201" s="198"/>
      <c r="H201" s="202">
        <v>76.818</v>
      </c>
      <c r="I201" s="203"/>
      <c r="J201" s="198"/>
      <c r="K201" s="198"/>
      <c r="L201" s="204"/>
      <c r="M201" s="205"/>
      <c r="N201" s="206"/>
      <c r="O201" s="206"/>
      <c r="P201" s="206"/>
      <c r="Q201" s="206"/>
      <c r="R201" s="206"/>
      <c r="S201" s="206"/>
      <c r="T201" s="207"/>
      <c r="AT201" s="208" t="s">
        <v>129</v>
      </c>
      <c r="AU201" s="208" t="s">
        <v>74</v>
      </c>
      <c r="AV201" s="13" t="s">
        <v>74</v>
      </c>
      <c r="AW201" s="13" t="s">
        <v>24</v>
      </c>
      <c r="AX201" s="13" t="s">
        <v>65</v>
      </c>
      <c r="AY201" s="208" t="s">
        <v>115</v>
      </c>
    </row>
    <row r="202" spans="2:51" s="14" customFormat="1" ht="12">
      <c r="B202" s="209"/>
      <c r="C202" s="210"/>
      <c r="D202" s="199" t="s">
        <v>129</v>
      </c>
      <c r="E202" s="211" t="s">
        <v>1</v>
      </c>
      <c r="F202" s="212" t="s">
        <v>591</v>
      </c>
      <c r="G202" s="210"/>
      <c r="H202" s="211" t="s">
        <v>1</v>
      </c>
      <c r="I202" s="213"/>
      <c r="J202" s="210"/>
      <c r="K202" s="210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129</v>
      </c>
      <c r="AU202" s="218" t="s">
        <v>74</v>
      </c>
      <c r="AV202" s="14" t="s">
        <v>72</v>
      </c>
      <c r="AW202" s="14" t="s">
        <v>24</v>
      </c>
      <c r="AX202" s="14" t="s">
        <v>65</v>
      </c>
      <c r="AY202" s="218" t="s">
        <v>115</v>
      </c>
    </row>
    <row r="203" spans="2:51" s="13" customFormat="1" ht="12">
      <c r="B203" s="197"/>
      <c r="C203" s="198"/>
      <c r="D203" s="199" t="s">
        <v>129</v>
      </c>
      <c r="E203" s="200" t="s">
        <v>1</v>
      </c>
      <c r="F203" s="201" t="s">
        <v>592</v>
      </c>
      <c r="G203" s="198"/>
      <c r="H203" s="202">
        <v>16.939</v>
      </c>
      <c r="I203" s="203"/>
      <c r="J203" s="198"/>
      <c r="K203" s="198"/>
      <c r="L203" s="204"/>
      <c r="M203" s="205"/>
      <c r="N203" s="206"/>
      <c r="O203" s="206"/>
      <c r="P203" s="206"/>
      <c r="Q203" s="206"/>
      <c r="R203" s="206"/>
      <c r="S203" s="206"/>
      <c r="T203" s="207"/>
      <c r="AT203" s="208" t="s">
        <v>129</v>
      </c>
      <c r="AU203" s="208" t="s">
        <v>74</v>
      </c>
      <c r="AV203" s="13" t="s">
        <v>74</v>
      </c>
      <c r="AW203" s="13" t="s">
        <v>24</v>
      </c>
      <c r="AX203" s="13" t="s">
        <v>65</v>
      </c>
      <c r="AY203" s="208" t="s">
        <v>115</v>
      </c>
    </row>
    <row r="204" spans="2:51" s="16" customFormat="1" ht="12">
      <c r="B204" s="250"/>
      <c r="C204" s="251"/>
      <c r="D204" s="199" t="s">
        <v>129</v>
      </c>
      <c r="E204" s="252" t="s">
        <v>1</v>
      </c>
      <c r="F204" s="253" t="s">
        <v>535</v>
      </c>
      <c r="G204" s="251"/>
      <c r="H204" s="254">
        <v>93.757</v>
      </c>
      <c r="I204" s="255"/>
      <c r="J204" s="251"/>
      <c r="K204" s="251"/>
      <c r="L204" s="256"/>
      <c r="M204" s="257"/>
      <c r="N204" s="258"/>
      <c r="O204" s="258"/>
      <c r="P204" s="258"/>
      <c r="Q204" s="258"/>
      <c r="R204" s="258"/>
      <c r="S204" s="258"/>
      <c r="T204" s="259"/>
      <c r="AT204" s="260" t="s">
        <v>129</v>
      </c>
      <c r="AU204" s="260" t="s">
        <v>74</v>
      </c>
      <c r="AV204" s="16" t="s">
        <v>136</v>
      </c>
      <c r="AW204" s="16" t="s">
        <v>24</v>
      </c>
      <c r="AX204" s="16" t="s">
        <v>65</v>
      </c>
      <c r="AY204" s="260" t="s">
        <v>115</v>
      </c>
    </row>
    <row r="205" spans="2:51" s="15" customFormat="1" ht="12">
      <c r="B205" s="219"/>
      <c r="C205" s="220"/>
      <c r="D205" s="199" t="s">
        <v>129</v>
      </c>
      <c r="E205" s="221" t="s">
        <v>1</v>
      </c>
      <c r="F205" s="222" t="s">
        <v>135</v>
      </c>
      <c r="G205" s="220"/>
      <c r="H205" s="223">
        <v>114.09899999999999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129</v>
      </c>
      <c r="AU205" s="229" t="s">
        <v>74</v>
      </c>
      <c r="AV205" s="15" t="s">
        <v>122</v>
      </c>
      <c r="AW205" s="15" t="s">
        <v>24</v>
      </c>
      <c r="AX205" s="15" t="s">
        <v>72</v>
      </c>
      <c r="AY205" s="229" t="s">
        <v>115</v>
      </c>
    </row>
    <row r="206" spans="1:65" s="2" customFormat="1" ht="16.5" customHeight="1">
      <c r="A206" s="33"/>
      <c r="B206" s="34"/>
      <c r="C206" s="230" t="s">
        <v>8</v>
      </c>
      <c r="D206" s="230" t="s">
        <v>174</v>
      </c>
      <c r="E206" s="231" t="s">
        <v>420</v>
      </c>
      <c r="F206" s="232" t="s">
        <v>421</v>
      </c>
      <c r="G206" s="233" t="s">
        <v>161</v>
      </c>
      <c r="H206" s="234">
        <v>40.684</v>
      </c>
      <c r="I206" s="235"/>
      <c r="J206" s="236">
        <f>ROUND(I206*H206,2)</f>
        <v>0</v>
      </c>
      <c r="K206" s="232" t="s">
        <v>127</v>
      </c>
      <c r="L206" s="237"/>
      <c r="M206" s="238" t="s">
        <v>1</v>
      </c>
      <c r="N206" s="239" t="s">
        <v>33</v>
      </c>
      <c r="O206" s="69"/>
      <c r="P206" s="193">
        <f>O206*H206</f>
        <v>0</v>
      </c>
      <c r="Q206" s="193">
        <v>0</v>
      </c>
      <c r="R206" s="193">
        <f>Q206*H206</f>
        <v>0</v>
      </c>
      <c r="S206" s="193">
        <v>0</v>
      </c>
      <c r="T206" s="194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95" t="s">
        <v>164</v>
      </c>
      <c r="AT206" s="195" t="s">
        <v>174</v>
      </c>
      <c r="AU206" s="195" t="s">
        <v>74</v>
      </c>
      <c r="AY206" s="18" t="s">
        <v>115</v>
      </c>
      <c r="BE206" s="196">
        <f>IF(N206="základní",J206,0)</f>
        <v>0</v>
      </c>
      <c r="BF206" s="196">
        <f>IF(N206="snížená",J206,0)</f>
        <v>0</v>
      </c>
      <c r="BG206" s="196">
        <f>IF(N206="zákl. přenesená",J206,0)</f>
        <v>0</v>
      </c>
      <c r="BH206" s="196">
        <f>IF(N206="sníž. přenesená",J206,0)</f>
        <v>0</v>
      </c>
      <c r="BI206" s="196">
        <f>IF(N206="nulová",J206,0)</f>
        <v>0</v>
      </c>
      <c r="BJ206" s="18" t="s">
        <v>72</v>
      </c>
      <c r="BK206" s="196">
        <f>ROUND(I206*H206,2)</f>
        <v>0</v>
      </c>
      <c r="BL206" s="18" t="s">
        <v>122</v>
      </c>
      <c r="BM206" s="195" t="s">
        <v>593</v>
      </c>
    </row>
    <row r="207" spans="2:51" s="14" customFormat="1" ht="12">
      <c r="B207" s="209"/>
      <c r="C207" s="210"/>
      <c r="D207" s="199" t="s">
        <v>129</v>
      </c>
      <c r="E207" s="211" t="s">
        <v>1</v>
      </c>
      <c r="F207" s="212" t="s">
        <v>413</v>
      </c>
      <c r="G207" s="210"/>
      <c r="H207" s="211" t="s">
        <v>1</v>
      </c>
      <c r="I207" s="213"/>
      <c r="J207" s="210"/>
      <c r="K207" s="210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129</v>
      </c>
      <c r="AU207" s="218" t="s">
        <v>74</v>
      </c>
      <c r="AV207" s="14" t="s">
        <v>72</v>
      </c>
      <c r="AW207" s="14" t="s">
        <v>24</v>
      </c>
      <c r="AX207" s="14" t="s">
        <v>65</v>
      </c>
      <c r="AY207" s="218" t="s">
        <v>115</v>
      </c>
    </row>
    <row r="208" spans="2:51" s="14" customFormat="1" ht="12">
      <c r="B208" s="209"/>
      <c r="C208" s="210"/>
      <c r="D208" s="199" t="s">
        <v>129</v>
      </c>
      <c r="E208" s="211" t="s">
        <v>1</v>
      </c>
      <c r="F208" s="212" t="s">
        <v>585</v>
      </c>
      <c r="G208" s="210"/>
      <c r="H208" s="211" t="s">
        <v>1</v>
      </c>
      <c r="I208" s="213"/>
      <c r="J208" s="210"/>
      <c r="K208" s="210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129</v>
      </c>
      <c r="AU208" s="218" t="s">
        <v>74</v>
      </c>
      <c r="AV208" s="14" t="s">
        <v>72</v>
      </c>
      <c r="AW208" s="14" t="s">
        <v>24</v>
      </c>
      <c r="AX208" s="14" t="s">
        <v>65</v>
      </c>
      <c r="AY208" s="218" t="s">
        <v>115</v>
      </c>
    </row>
    <row r="209" spans="2:51" s="13" customFormat="1" ht="12">
      <c r="B209" s="197"/>
      <c r="C209" s="198"/>
      <c r="D209" s="199" t="s">
        <v>129</v>
      </c>
      <c r="E209" s="200" t="s">
        <v>1</v>
      </c>
      <c r="F209" s="201" t="s">
        <v>586</v>
      </c>
      <c r="G209" s="198"/>
      <c r="H209" s="202">
        <v>15.364</v>
      </c>
      <c r="I209" s="203"/>
      <c r="J209" s="198"/>
      <c r="K209" s="198"/>
      <c r="L209" s="204"/>
      <c r="M209" s="205"/>
      <c r="N209" s="206"/>
      <c r="O209" s="206"/>
      <c r="P209" s="206"/>
      <c r="Q209" s="206"/>
      <c r="R209" s="206"/>
      <c r="S209" s="206"/>
      <c r="T209" s="207"/>
      <c r="AT209" s="208" t="s">
        <v>129</v>
      </c>
      <c r="AU209" s="208" t="s">
        <v>74</v>
      </c>
      <c r="AV209" s="13" t="s">
        <v>74</v>
      </c>
      <c r="AW209" s="13" t="s">
        <v>24</v>
      </c>
      <c r="AX209" s="13" t="s">
        <v>65</v>
      </c>
      <c r="AY209" s="208" t="s">
        <v>115</v>
      </c>
    </row>
    <row r="210" spans="2:51" s="14" customFormat="1" ht="12">
      <c r="B210" s="209"/>
      <c r="C210" s="210"/>
      <c r="D210" s="199" t="s">
        <v>129</v>
      </c>
      <c r="E210" s="211" t="s">
        <v>1</v>
      </c>
      <c r="F210" s="212" t="s">
        <v>587</v>
      </c>
      <c r="G210" s="210"/>
      <c r="H210" s="211" t="s">
        <v>1</v>
      </c>
      <c r="I210" s="213"/>
      <c r="J210" s="210"/>
      <c r="K210" s="210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129</v>
      </c>
      <c r="AU210" s="218" t="s">
        <v>74</v>
      </c>
      <c r="AV210" s="14" t="s">
        <v>72</v>
      </c>
      <c r="AW210" s="14" t="s">
        <v>24</v>
      </c>
      <c r="AX210" s="14" t="s">
        <v>65</v>
      </c>
      <c r="AY210" s="218" t="s">
        <v>115</v>
      </c>
    </row>
    <row r="211" spans="2:51" s="13" customFormat="1" ht="12">
      <c r="B211" s="197"/>
      <c r="C211" s="198"/>
      <c r="D211" s="199" t="s">
        <v>129</v>
      </c>
      <c r="E211" s="200" t="s">
        <v>1</v>
      </c>
      <c r="F211" s="201" t="s">
        <v>588</v>
      </c>
      <c r="G211" s="198"/>
      <c r="H211" s="202">
        <v>4.978</v>
      </c>
      <c r="I211" s="203"/>
      <c r="J211" s="198"/>
      <c r="K211" s="198"/>
      <c r="L211" s="204"/>
      <c r="M211" s="205"/>
      <c r="N211" s="206"/>
      <c r="O211" s="206"/>
      <c r="P211" s="206"/>
      <c r="Q211" s="206"/>
      <c r="R211" s="206"/>
      <c r="S211" s="206"/>
      <c r="T211" s="207"/>
      <c r="AT211" s="208" t="s">
        <v>129</v>
      </c>
      <c r="AU211" s="208" t="s">
        <v>74</v>
      </c>
      <c r="AV211" s="13" t="s">
        <v>74</v>
      </c>
      <c r="AW211" s="13" t="s">
        <v>24</v>
      </c>
      <c r="AX211" s="13" t="s">
        <v>65</v>
      </c>
      <c r="AY211" s="208" t="s">
        <v>115</v>
      </c>
    </row>
    <row r="212" spans="2:51" s="15" customFormat="1" ht="12">
      <c r="B212" s="219"/>
      <c r="C212" s="220"/>
      <c r="D212" s="199" t="s">
        <v>129</v>
      </c>
      <c r="E212" s="221" t="s">
        <v>1</v>
      </c>
      <c r="F212" s="222" t="s">
        <v>135</v>
      </c>
      <c r="G212" s="220"/>
      <c r="H212" s="223">
        <v>20.342</v>
      </c>
      <c r="I212" s="224"/>
      <c r="J212" s="220"/>
      <c r="K212" s="220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129</v>
      </c>
      <c r="AU212" s="229" t="s">
        <v>74</v>
      </c>
      <c r="AV212" s="15" t="s">
        <v>122</v>
      </c>
      <c r="AW212" s="15" t="s">
        <v>24</v>
      </c>
      <c r="AX212" s="15" t="s">
        <v>72</v>
      </c>
      <c r="AY212" s="229" t="s">
        <v>115</v>
      </c>
    </row>
    <row r="213" spans="2:51" s="13" customFormat="1" ht="12">
      <c r="B213" s="197"/>
      <c r="C213" s="198"/>
      <c r="D213" s="199" t="s">
        <v>129</v>
      </c>
      <c r="E213" s="198"/>
      <c r="F213" s="201" t="s">
        <v>594</v>
      </c>
      <c r="G213" s="198"/>
      <c r="H213" s="202">
        <v>40.684</v>
      </c>
      <c r="I213" s="203"/>
      <c r="J213" s="198"/>
      <c r="K213" s="198"/>
      <c r="L213" s="204"/>
      <c r="M213" s="205"/>
      <c r="N213" s="206"/>
      <c r="O213" s="206"/>
      <c r="P213" s="206"/>
      <c r="Q213" s="206"/>
      <c r="R213" s="206"/>
      <c r="S213" s="206"/>
      <c r="T213" s="207"/>
      <c r="AT213" s="208" t="s">
        <v>129</v>
      </c>
      <c r="AU213" s="208" t="s">
        <v>74</v>
      </c>
      <c r="AV213" s="13" t="s">
        <v>74</v>
      </c>
      <c r="AW213" s="13" t="s">
        <v>4</v>
      </c>
      <c r="AX213" s="13" t="s">
        <v>72</v>
      </c>
      <c r="AY213" s="208" t="s">
        <v>115</v>
      </c>
    </row>
    <row r="214" spans="1:65" s="2" customFormat="1" ht="16.5" customHeight="1">
      <c r="A214" s="33"/>
      <c r="B214" s="34"/>
      <c r="C214" s="230" t="s">
        <v>202</v>
      </c>
      <c r="D214" s="230" t="s">
        <v>174</v>
      </c>
      <c r="E214" s="231" t="s">
        <v>595</v>
      </c>
      <c r="F214" s="232" t="s">
        <v>596</v>
      </c>
      <c r="G214" s="233" t="s">
        <v>161</v>
      </c>
      <c r="H214" s="234">
        <v>187.514</v>
      </c>
      <c r="I214" s="235"/>
      <c r="J214" s="236">
        <f>ROUND(I214*H214,2)</f>
        <v>0</v>
      </c>
      <c r="K214" s="232" t="s">
        <v>127</v>
      </c>
      <c r="L214" s="237"/>
      <c r="M214" s="238" t="s">
        <v>1</v>
      </c>
      <c r="N214" s="239" t="s">
        <v>33</v>
      </c>
      <c r="O214" s="69"/>
      <c r="P214" s="193">
        <f>O214*H214</f>
        <v>0</v>
      </c>
      <c r="Q214" s="193">
        <v>0</v>
      </c>
      <c r="R214" s="193">
        <f>Q214*H214</f>
        <v>0</v>
      </c>
      <c r="S214" s="193">
        <v>0</v>
      </c>
      <c r="T214" s="194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95" t="s">
        <v>164</v>
      </c>
      <c r="AT214" s="195" t="s">
        <v>174</v>
      </c>
      <c r="AU214" s="195" t="s">
        <v>74</v>
      </c>
      <c r="AY214" s="18" t="s">
        <v>115</v>
      </c>
      <c r="BE214" s="196">
        <f>IF(N214="základní",J214,0)</f>
        <v>0</v>
      </c>
      <c r="BF214" s="196">
        <f>IF(N214="snížená",J214,0)</f>
        <v>0</v>
      </c>
      <c r="BG214" s="196">
        <f>IF(N214="zákl. přenesená",J214,0)</f>
        <v>0</v>
      </c>
      <c r="BH214" s="196">
        <f>IF(N214="sníž. přenesená",J214,0)</f>
        <v>0</v>
      </c>
      <c r="BI214" s="196">
        <f>IF(N214="nulová",J214,0)</f>
        <v>0</v>
      </c>
      <c r="BJ214" s="18" t="s">
        <v>72</v>
      </c>
      <c r="BK214" s="196">
        <f>ROUND(I214*H214,2)</f>
        <v>0</v>
      </c>
      <c r="BL214" s="18" t="s">
        <v>122</v>
      </c>
      <c r="BM214" s="195" t="s">
        <v>597</v>
      </c>
    </row>
    <row r="215" spans="2:51" s="14" customFormat="1" ht="12">
      <c r="B215" s="209"/>
      <c r="C215" s="210"/>
      <c r="D215" s="199" t="s">
        <v>129</v>
      </c>
      <c r="E215" s="211" t="s">
        <v>1</v>
      </c>
      <c r="F215" s="212" t="s">
        <v>589</v>
      </c>
      <c r="G215" s="210"/>
      <c r="H215" s="211" t="s">
        <v>1</v>
      </c>
      <c r="I215" s="213"/>
      <c r="J215" s="210"/>
      <c r="K215" s="210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129</v>
      </c>
      <c r="AU215" s="218" t="s">
        <v>74</v>
      </c>
      <c r="AV215" s="14" t="s">
        <v>72</v>
      </c>
      <c r="AW215" s="14" t="s">
        <v>24</v>
      </c>
      <c r="AX215" s="14" t="s">
        <v>65</v>
      </c>
      <c r="AY215" s="218" t="s">
        <v>115</v>
      </c>
    </row>
    <row r="216" spans="2:51" s="14" customFormat="1" ht="12">
      <c r="B216" s="209"/>
      <c r="C216" s="210"/>
      <c r="D216" s="199" t="s">
        <v>129</v>
      </c>
      <c r="E216" s="211" t="s">
        <v>1</v>
      </c>
      <c r="F216" s="212" t="s">
        <v>585</v>
      </c>
      <c r="G216" s="210"/>
      <c r="H216" s="211" t="s">
        <v>1</v>
      </c>
      <c r="I216" s="213"/>
      <c r="J216" s="210"/>
      <c r="K216" s="210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129</v>
      </c>
      <c r="AU216" s="218" t="s">
        <v>74</v>
      </c>
      <c r="AV216" s="14" t="s">
        <v>72</v>
      </c>
      <c r="AW216" s="14" t="s">
        <v>24</v>
      </c>
      <c r="AX216" s="14" t="s">
        <v>65</v>
      </c>
      <c r="AY216" s="218" t="s">
        <v>115</v>
      </c>
    </row>
    <row r="217" spans="2:51" s="13" customFormat="1" ht="12">
      <c r="B217" s="197"/>
      <c r="C217" s="198"/>
      <c r="D217" s="199" t="s">
        <v>129</v>
      </c>
      <c r="E217" s="200" t="s">
        <v>1</v>
      </c>
      <c r="F217" s="201" t="s">
        <v>590</v>
      </c>
      <c r="G217" s="198"/>
      <c r="H217" s="202">
        <v>76.818</v>
      </c>
      <c r="I217" s="203"/>
      <c r="J217" s="198"/>
      <c r="K217" s="198"/>
      <c r="L217" s="204"/>
      <c r="M217" s="205"/>
      <c r="N217" s="206"/>
      <c r="O217" s="206"/>
      <c r="P217" s="206"/>
      <c r="Q217" s="206"/>
      <c r="R217" s="206"/>
      <c r="S217" s="206"/>
      <c r="T217" s="207"/>
      <c r="AT217" s="208" t="s">
        <v>129</v>
      </c>
      <c r="AU217" s="208" t="s">
        <v>74</v>
      </c>
      <c r="AV217" s="13" t="s">
        <v>74</v>
      </c>
      <c r="AW217" s="13" t="s">
        <v>24</v>
      </c>
      <c r="AX217" s="13" t="s">
        <v>65</v>
      </c>
      <c r="AY217" s="208" t="s">
        <v>115</v>
      </c>
    </row>
    <row r="218" spans="2:51" s="14" customFormat="1" ht="12">
      <c r="B218" s="209"/>
      <c r="C218" s="210"/>
      <c r="D218" s="199" t="s">
        <v>129</v>
      </c>
      <c r="E218" s="211" t="s">
        <v>1</v>
      </c>
      <c r="F218" s="212" t="s">
        <v>591</v>
      </c>
      <c r="G218" s="210"/>
      <c r="H218" s="211" t="s">
        <v>1</v>
      </c>
      <c r="I218" s="213"/>
      <c r="J218" s="210"/>
      <c r="K218" s="210"/>
      <c r="L218" s="214"/>
      <c r="M218" s="215"/>
      <c r="N218" s="216"/>
      <c r="O218" s="216"/>
      <c r="P218" s="216"/>
      <c r="Q218" s="216"/>
      <c r="R218" s="216"/>
      <c r="S218" s="216"/>
      <c r="T218" s="217"/>
      <c r="AT218" s="218" t="s">
        <v>129</v>
      </c>
      <c r="AU218" s="218" t="s">
        <v>74</v>
      </c>
      <c r="AV218" s="14" t="s">
        <v>72</v>
      </c>
      <c r="AW218" s="14" t="s">
        <v>24</v>
      </c>
      <c r="AX218" s="14" t="s">
        <v>65</v>
      </c>
      <c r="AY218" s="218" t="s">
        <v>115</v>
      </c>
    </row>
    <row r="219" spans="2:51" s="13" customFormat="1" ht="12">
      <c r="B219" s="197"/>
      <c r="C219" s="198"/>
      <c r="D219" s="199" t="s">
        <v>129</v>
      </c>
      <c r="E219" s="200" t="s">
        <v>1</v>
      </c>
      <c r="F219" s="201" t="s">
        <v>592</v>
      </c>
      <c r="G219" s="198"/>
      <c r="H219" s="202">
        <v>16.939</v>
      </c>
      <c r="I219" s="203"/>
      <c r="J219" s="198"/>
      <c r="K219" s="198"/>
      <c r="L219" s="204"/>
      <c r="M219" s="205"/>
      <c r="N219" s="206"/>
      <c r="O219" s="206"/>
      <c r="P219" s="206"/>
      <c r="Q219" s="206"/>
      <c r="R219" s="206"/>
      <c r="S219" s="206"/>
      <c r="T219" s="207"/>
      <c r="AT219" s="208" t="s">
        <v>129</v>
      </c>
      <c r="AU219" s="208" t="s">
        <v>74</v>
      </c>
      <c r="AV219" s="13" t="s">
        <v>74</v>
      </c>
      <c r="AW219" s="13" t="s">
        <v>24</v>
      </c>
      <c r="AX219" s="13" t="s">
        <v>65</v>
      </c>
      <c r="AY219" s="208" t="s">
        <v>115</v>
      </c>
    </row>
    <row r="220" spans="2:51" s="15" customFormat="1" ht="12">
      <c r="B220" s="219"/>
      <c r="C220" s="220"/>
      <c r="D220" s="199" t="s">
        <v>129</v>
      </c>
      <c r="E220" s="221" t="s">
        <v>1</v>
      </c>
      <c r="F220" s="222" t="s">
        <v>135</v>
      </c>
      <c r="G220" s="220"/>
      <c r="H220" s="223">
        <v>93.757</v>
      </c>
      <c r="I220" s="224"/>
      <c r="J220" s="220"/>
      <c r="K220" s="220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129</v>
      </c>
      <c r="AU220" s="229" t="s">
        <v>74</v>
      </c>
      <c r="AV220" s="15" t="s">
        <v>122</v>
      </c>
      <c r="AW220" s="15" t="s">
        <v>24</v>
      </c>
      <c r="AX220" s="15" t="s">
        <v>72</v>
      </c>
      <c r="AY220" s="229" t="s">
        <v>115</v>
      </c>
    </row>
    <row r="221" spans="2:51" s="13" customFormat="1" ht="12">
      <c r="B221" s="197"/>
      <c r="C221" s="198"/>
      <c r="D221" s="199" t="s">
        <v>129</v>
      </c>
      <c r="E221" s="198"/>
      <c r="F221" s="201" t="s">
        <v>598</v>
      </c>
      <c r="G221" s="198"/>
      <c r="H221" s="202">
        <v>187.514</v>
      </c>
      <c r="I221" s="203"/>
      <c r="J221" s="198"/>
      <c r="K221" s="198"/>
      <c r="L221" s="204"/>
      <c r="M221" s="205"/>
      <c r="N221" s="206"/>
      <c r="O221" s="206"/>
      <c r="P221" s="206"/>
      <c r="Q221" s="206"/>
      <c r="R221" s="206"/>
      <c r="S221" s="206"/>
      <c r="T221" s="207"/>
      <c r="AT221" s="208" t="s">
        <v>129</v>
      </c>
      <c r="AU221" s="208" t="s">
        <v>74</v>
      </c>
      <c r="AV221" s="13" t="s">
        <v>74</v>
      </c>
      <c r="AW221" s="13" t="s">
        <v>4</v>
      </c>
      <c r="AX221" s="13" t="s">
        <v>72</v>
      </c>
      <c r="AY221" s="208" t="s">
        <v>115</v>
      </c>
    </row>
    <row r="222" spans="2:63" s="12" customFormat="1" ht="22.75" customHeight="1">
      <c r="B222" s="168"/>
      <c r="C222" s="169"/>
      <c r="D222" s="170" t="s">
        <v>64</v>
      </c>
      <c r="E222" s="182" t="s">
        <v>74</v>
      </c>
      <c r="F222" s="182" t="s">
        <v>424</v>
      </c>
      <c r="G222" s="169"/>
      <c r="H222" s="169"/>
      <c r="I222" s="172"/>
      <c r="J222" s="183">
        <f>BK222</f>
        <v>0</v>
      </c>
      <c r="K222" s="169"/>
      <c r="L222" s="174"/>
      <c r="M222" s="175"/>
      <c r="N222" s="176"/>
      <c r="O222" s="176"/>
      <c r="P222" s="177">
        <f>SUM(P223:P245)</f>
        <v>0</v>
      </c>
      <c r="Q222" s="176"/>
      <c r="R222" s="177">
        <f>SUM(R223:R245)</f>
        <v>0.71713819</v>
      </c>
      <c r="S222" s="176"/>
      <c r="T222" s="178">
        <f>SUM(T223:T245)</f>
        <v>0</v>
      </c>
      <c r="AR222" s="179" t="s">
        <v>72</v>
      </c>
      <c r="AT222" s="180" t="s">
        <v>64</v>
      </c>
      <c r="AU222" s="180" t="s">
        <v>72</v>
      </c>
      <c r="AY222" s="179" t="s">
        <v>115</v>
      </c>
      <c r="BK222" s="181">
        <f>SUM(BK223:BK245)</f>
        <v>0</v>
      </c>
    </row>
    <row r="223" spans="1:65" s="2" customFormat="1" ht="16.5" customHeight="1">
      <c r="A223" s="33"/>
      <c r="B223" s="34"/>
      <c r="C223" s="184" t="s">
        <v>212</v>
      </c>
      <c r="D223" s="184" t="s">
        <v>117</v>
      </c>
      <c r="E223" s="185" t="s">
        <v>599</v>
      </c>
      <c r="F223" s="186" t="s">
        <v>600</v>
      </c>
      <c r="G223" s="187" t="s">
        <v>126</v>
      </c>
      <c r="H223" s="188">
        <v>102.144</v>
      </c>
      <c r="I223" s="189"/>
      <c r="J223" s="190">
        <f>ROUND(I223*H223,2)</f>
        <v>0</v>
      </c>
      <c r="K223" s="186" t="s">
        <v>127</v>
      </c>
      <c r="L223" s="38"/>
      <c r="M223" s="191" t="s">
        <v>1</v>
      </c>
      <c r="N223" s="192" t="s">
        <v>33</v>
      </c>
      <c r="O223" s="69"/>
      <c r="P223" s="193">
        <f>O223*H223</f>
        <v>0</v>
      </c>
      <c r="Q223" s="193">
        <v>0.00031</v>
      </c>
      <c r="R223" s="193">
        <f>Q223*H223</f>
        <v>0.03166464</v>
      </c>
      <c r="S223" s="193">
        <v>0</v>
      </c>
      <c r="T223" s="194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95" t="s">
        <v>122</v>
      </c>
      <c r="AT223" s="195" t="s">
        <v>117</v>
      </c>
      <c r="AU223" s="195" t="s">
        <v>74</v>
      </c>
      <c r="AY223" s="18" t="s">
        <v>115</v>
      </c>
      <c r="BE223" s="196">
        <f>IF(N223="základní",J223,0)</f>
        <v>0</v>
      </c>
      <c r="BF223" s="196">
        <f>IF(N223="snížená",J223,0)</f>
        <v>0</v>
      </c>
      <c r="BG223" s="196">
        <f>IF(N223="zákl. přenesená",J223,0)</f>
        <v>0</v>
      </c>
      <c r="BH223" s="196">
        <f>IF(N223="sníž. přenesená",J223,0)</f>
        <v>0</v>
      </c>
      <c r="BI223" s="196">
        <f>IF(N223="nulová",J223,0)</f>
        <v>0</v>
      </c>
      <c r="BJ223" s="18" t="s">
        <v>72</v>
      </c>
      <c r="BK223" s="196">
        <f>ROUND(I223*H223,2)</f>
        <v>0</v>
      </c>
      <c r="BL223" s="18" t="s">
        <v>122</v>
      </c>
      <c r="BM223" s="195" t="s">
        <v>601</v>
      </c>
    </row>
    <row r="224" spans="2:51" s="14" customFormat="1" ht="12">
      <c r="B224" s="209"/>
      <c r="C224" s="210"/>
      <c r="D224" s="199" t="s">
        <v>129</v>
      </c>
      <c r="E224" s="211" t="s">
        <v>1</v>
      </c>
      <c r="F224" s="212" t="s">
        <v>602</v>
      </c>
      <c r="G224" s="210"/>
      <c r="H224" s="211" t="s">
        <v>1</v>
      </c>
      <c r="I224" s="213"/>
      <c r="J224" s="210"/>
      <c r="K224" s="210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129</v>
      </c>
      <c r="AU224" s="218" t="s">
        <v>74</v>
      </c>
      <c r="AV224" s="14" t="s">
        <v>72</v>
      </c>
      <c r="AW224" s="14" t="s">
        <v>24</v>
      </c>
      <c r="AX224" s="14" t="s">
        <v>65</v>
      </c>
      <c r="AY224" s="218" t="s">
        <v>115</v>
      </c>
    </row>
    <row r="225" spans="2:51" s="13" customFormat="1" ht="12">
      <c r="B225" s="197"/>
      <c r="C225" s="198"/>
      <c r="D225" s="199" t="s">
        <v>129</v>
      </c>
      <c r="E225" s="200" t="s">
        <v>1</v>
      </c>
      <c r="F225" s="201" t="s">
        <v>603</v>
      </c>
      <c r="G225" s="198"/>
      <c r="H225" s="202">
        <v>54.149</v>
      </c>
      <c r="I225" s="203"/>
      <c r="J225" s="198"/>
      <c r="K225" s="198"/>
      <c r="L225" s="204"/>
      <c r="M225" s="205"/>
      <c r="N225" s="206"/>
      <c r="O225" s="206"/>
      <c r="P225" s="206"/>
      <c r="Q225" s="206"/>
      <c r="R225" s="206"/>
      <c r="S225" s="206"/>
      <c r="T225" s="207"/>
      <c r="AT225" s="208" t="s">
        <v>129</v>
      </c>
      <c r="AU225" s="208" t="s">
        <v>74</v>
      </c>
      <c r="AV225" s="13" t="s">
        <v>74</v>
      </c>
      <c r="AW225" s="13" t="s">
        <v>24</v>
      </c>
      <c r="AX225" s="13" t="s">
        <v>65</v>
      </c>
      <c r="AY225" s="208" t="s">
        <v>115</v>
      </c>
    </row>
    <row r="226" spans="2:51" s="13" customFormat="1" ht="12">
      <c r="B226" s="197"/>
      <c r="C226" s="198"/>
      <c r="D226" s="199" t="s">
        <v>129</v>
      </c>
      <c r="E226" s="200" t="s">
        <v>1</v>
      </c>
      <c r="F226" s="201" t="s">
        <v>604</v>
      </c>
      <c r="G226" s="198"/>
      <c r="H226" s="202">
        <v>47.995</v>
      </c>
      <c r="I226" s="203"/>
      <c r="J226" s="198"/>
      <c r="K226" s="198"/>
      <c r="L226" s="204"/>
      <c r="M226" s="205"/>
      <c r="N226" s="206"/>
      <c r="O226" s="206"/>
      <c r="P226" s="206"/>
      <c r="Q226" s="206"/>
      <c r="R226" s="206"/>
      <c r="S226" s="206"/>
      <c r="T226" s="207"/>
      <c r="AT226" s="208" t="s">
        <v>129</v>
      </c>
      <c r="AU226" s="208" t="s">
        <v>74</v>
      </c>
      <c r="AV226" s="13" t="s">
        <v>74</v>
      </c>
      <c r="AW226" s="13" t="s">
        <v>24</v>
      </c>
      <c r="AX226" s="13" t="s">
        <v>65</v>
      </c>
      <c r="AY226" s="208" t="s">
        <v>115</v>
      </c>
    </row>
    <row r="227" spans="2:51" s="15" customFormat="1" ht="12">
      <c r="B227" s="219"/>
      <c r="C227" s="220"/>
      <c r="D227" s="199" t="s">
        <v>129</v>
      </c>
      <c r="E227" s="221" t="s">
        <v>1</v>
      </c>
      <c r="F227" s="222" t="s">
        <v>135</v>
      </c>
      <c r="G227" s="220"/>
      <c r="H227" s="223">
        <v>102.144</v>
      </c>
      <c r="I227" s="224"/>
      <c r="J227" s="220"/>
      <c r="K227" s="220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129</v>
      </c>
      <c r="AU227" s="229" t="s">
        <v>74</v>
      </c>
      <c r="AV227" s="15" t="s">
        <v>122</v>
      </c>
      <c r="AW227" s="15" t="s">
        <v>24</v>
      </c>
      <c r="AX227" s="15" t="s">
        <v>72</v>
      </c>
      <c r="AY227" s="229" t="s">
        <v>115</v>
      </c>
    </row>
    <row r="228" spans="1:65" s="2" customFormat="1" ht="16.5" customHeight="1">
      <c r="A228" s="33"/>
      <c r="B228" s="34"/>
      <c r="C228" s="230" t="s">
        <v>226</v>
      </c>
      <c r="D228" s="230" t="s">
        <v>174</v>
      </c>
      <c r="E228" s="231" t="s">
        <v>605</v>
      </c>
      <c r="F228" s="232" t="s">
        <v>606</v>
      </c>
      <c r="G228" s="233" t="s">
        <v>126</v>
      </c>
      <c r="H228" s="234">
        <v>122.573</v>
      </c>
      <c r="I228" s="235"/>
      <c r="J228" s="236">
        <f>ROUND(I228*H228,2)</f>
        <v>0</v>
      </c>
      <c r="K228" s="232" t="s">
        <v>127</v>
      </c>
      <c r="L228" s="237"/>
      <c r="M228" s="238" t="s">
        <v>1</v>
      </c>
      <c r="N228" s="239" t="s">
        <v>33</v>
      </c>
      <c r="O228" s="69"/>
      <c r="P228" s="193">
        <f>O228*H228</f>
        <v>0</v>
      </c>
      <c r="Q228" s="193">
        <v>0.0003</v>
      </c>
      <c r="R228" s="193">
        <f>Q228*H228</f>
        <v>0.036771899999999996</v>
      </c>
      <c r="S228" s="193">
        <v>0</v>
      </c>
      <c r="T228" s="194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95" t="s">
        <v>164</v>
      </c>
      <c r="AT228" s="195" t="s">
        <v>174</v>
      </c>
      <c r="AU228" s="195" t="s">
        <v>74</v>
      </c>
      <c r="AY228" s="18" t="s">
        <v>115</v>
      </c>
      <c r="BE228" s="196">
        <f>IF(N228="základní",J228,0)</f>
        <v>0</v>
      </c>
      <c r="BF228" s="196">
        <f>IF(N228="snížená",J228,0)</f>
        <v>0</v>
      </c>
      <c r="BG228" s="196">
        <f>IF(N228="zákl. přenesená",J228,0)</f>
        <v>0</v>
      </c>
      <c r="BH228" s="196">
        <f>IF(N228="sníž. přenesená",J228,0)</f>
        <v>0</v>
      </c>
      <c r="BI228" s="196">
        <f>IF(N228="nulová",J228,0)</f>
        <v>0</v>
      </c>
      <c r="BJ228" s="18" t="s">
        <v>72</v>
      </c>
      <c r="BK228" s="196">
        <f>ROUND(I228*H228,2)</f>
        <v>0</v>
      </c>
      <c r="BL228" s="18" t="s">
        <v>122</v>
      </c>
      <c r="BM228" s="195" t="s">
        <v>607</v>
      </c>
    </row>
    <row r="229" spans="2:51" s="13" customFormat="1" ht="12">
      <c r="B229" s="197"/>
      <c r="C229" s="198"/>
      <c r="D229" s="199" t="s">
        <v>129</v>
      </c>
      <c r="E229" s="198"/>
      <c r="F229" s="201" t="s">
        <v>608</v>
      </c>
      <c r="G229" s="198"/>
      <c r="H229" s="202">
        <v>122.573</v>
      </c>
      <c r="I229" s="203"/>
      <c r="J229" s="198"/>
      <c r="K229" s="198"/>
      <c r="L229" s="204"/>
      <c r="M229" s="205"/>
      <c r="N229" s="206"/>
      <c r="O229" s="206"/>
      <c r="P229" s="206"/>
      <c r="Q229" s="206"/>
      <c r="R229" s="206"/>
      <c r="S229" s="206"/>
      <c r="T229" s="207"/>
      <c r="AT229" s="208" t="s">
        <v>129</v>
      </c>
      <c r="AU229" s="208" t="s">
        <v>74</v>
      </c>
      <c r="AV229" s="13" t="s">
        <v>74</v>
      </c>
      <c r="AW229" s="13" t="s">
        <v>4</v>
      </c>
      <c r="AX229" s="13" t="s">
        <v>72</v>
      </c>
      <c r="AY229" s="208" t="s">
        <v>115</v>
      </c>
    </row>
    <row r="230" spans="1:65" s="2" customFormat="1" ht="16.5" customHeight="1">
      <c r="A230" s="33"/>
      <c r="B230" s="34"/>
      <c r="C230" s="184" t="s">
        <v>236</v>
      </c>
      <c r="D230" s="184" t="s">
        <v>117</v>
      </c>
      <c r="E230" s="185" t="s">
        <v>609</v>
      </c>
      <c r="F230" s="186" t="s">
        <v>610</v>
      </c>
      <c r="G230" s="187" t="s">
        <v>126</v>
      </c>
      <c r="H230" s="188">
        <v>721.005</v>
      </c>
      <c r="I230" s="189"/>
      <c r="J230" s="190">
        <f>ROUND(I230*H230,2)</f>
        <v>0</v>
      </c>
      <c r="K230" s="186" t="s">
        <v>121</v>
      </c>
      <c r="L230" s="38"/>
      <c r="M230" s="191" t="s">
        <v>1</v>
      </c>
      <c r="N230" s="192" t="s">
        <v>33</v>
      </c>
      <c r="O230" s="69"/>
      <c r="P230" s="193">
        <f>O230*H230</f>
        <v>0</v>
      </c>
      <c r="Q230" s="193">
        <v>0.00027</v>
      </c>
      <c r="R230" s="193">
        <f>Q230*H230</f>
        <v>0.19467135</v>
      </c>
      <c r="S230" s="193">
        <v>0</v>
      </c>
      <c r="T230" s="194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95" t="s">
        <v>122</v>
      </c>
      <c r="AT230" s="195" t="s">
        <v>117</v>
      </c>
      <c r="AU230" s="195" t="s">
        <v>74</v>
      </c>
      <c r="AY230" s="18" t="s">
        <v>115</v>
      </c>
      <c r="BE230" s="196">
        <f>IF(N230="základní",J230,0)</f>
        <v>0</v>
      </c>
      <c r="BF230" s="196">
        <f>IF(N230="snížená",J230,0)</f>
        <v>0</v>
      </c>
      <c r="BG230" s="196">
        <f>IF(N230="zákl. přenesená",J230,0)</f>
        <v>0</v>
      </c>
      <c r="BH230" s="196">
        <f>IF(N230="sníž. přenesená",J230,0)</f>
        <v>0</v>
      </c>
      <c r="BI230" s="196">
        <f>IF(N230="nulová",J230,0)</f>
        <v>0</v>
      </c>
      <c r="BJ230" s="18" t="s">
        <v>72</v>
      </c>
      <c r="BK230" s="196">
        <f>ROUND(I230*H230,2)</f>
        <v>0</v>
      </c>
      <c r="BL230" s="18" t="s">
        <v>122</v>
      </c>
      <c r="BM230" s="195" t="s">
        <v>611</v>
      </c>
    </row>
    <row r="231" spans="2:51" s="14" customFormat="1" ht="12">
      <c r="B231" s="209"/>
      <c r="C231" s="210"/>
      <c r="D231" s="199" t="s">
        <v>129</v>
      </c>
      <c r="E231" s="211" t="s">
        <v>1</v>
      </c>
      <c r="F231" s="212" t="s">
        <v>524</v>
      </c>
      <c r="G231" s="210"/>
      <c r="H231" s="211" t="s">
        <v>1</v>
      </c>
      <c r="I231" s="213"/>
      <c r="J231" s="210"/>
      <c r="K231" s="210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129</v>
      </c>
      <c r="AU231" s="218" t="s">
        <v>74</v>
      </c>
      <c r="AV231" s="14" t="s">
        <v>72</v>
      </c>
      <c r="AW231" s="14" t="s">
        <v>24</v>
      </c>
      <c r="AX231" s="14" t="s">
        <v>65</v>
      </c>
      <c r="AY231" s="218" t="s">
        <v>115</v>
      </c>
    </row>
    <row r="232" spans="2:51" s="13" customFormat="1" ht="12">
      <c r="B232" s="197"/>
      <c r="C232" s="198"/>
      <c r="D232" s="199" t="s">
        <v>129</v>
      </c>
      <c r="E232" s="200" t="s">
        <v>1</v>
      </c>
      <c r="F232" s="201" t="s">
        <v>612</v>
      </c>
      <c r="G232" s="198"/>
      <c r="H232" s="202">
        <v>90</v>
      </c>
      <c r="I232" s="203"/>
      <c r="J232" s="198"/>
      <c r="K232" s="198"/>
      <c r="L232" s="204"/>
      <c r="M232" s="205"/>
      <c r="N232" s="206"/>
      <c r="O232" s="206"/>
      <c r="P232" s="206"/>
      <c r="Q232" s="206"/>
      <c r="R232" s="206"/>
      <c r="S232" s="206"/>
      <c r="T232" s="207"/>
      <c r="AT232" s="208" t="s">
        <v>129</v>
      </c>
      <c r="AU232" s="208" t="s">
        <v>74</v>
      </c>
      <c r="AV232" s="13" t="s">
        <v>74</v>
      </c>
      <c r="AW232" s="13" t="s">
        <v>24</v>
      </c>
      <c r="AX232" s="13" t="s">
        <v>65</v>
      </c>
      <c r="AY232" s="208" t="s">
        <v>115</v>
      </c>
    </row>
    <row r="233" spans="2:51" s="14" customFormat="1" ht="12">
      <c r="B233" s="209"/>
      <c r="C233" s="210"/>
      <c r="D233" s="199" t="s">
        <v>129</v>
      </c>
      <c r="E233" s="211" t="s">
        <v>1</v>
      </c>
      <c r="F233" s="212" t="s">
        <v>613</v>
      </c>
      <c r="G233" s="210"/>
      <c r="H233" s="211" t="s">
        <v>1</v>
      </c>
      <c r="I233" s="213"/>
      <c r="J233" s="210"/>
      <c r="K233" s="210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129</v>
      </c>
      <c r="AU233" s="218" t="s">
        <v>74</v>
      </c>
      <c r="AV233" s="14" t="s">
        <v>72</v>
      </c>
      <c r="AW233" s="14" t="s">
        <v>24</v>
      </c>
      <c r="AX233" s="14" t="s">
        <v>65</v>
      </c>
      <c r="AY233" s="218" t="s">
        <v>115</v>
      </c>
    </row>
    <row r="234" spans="2:51" s="13" customFormat="1" ht="12">
      <c r="B234" s="197"/>
      <c r="C234" s="198"/>
      <c r="D234" s="199" t="s">
        <v>129</v>
      </c>
      <c r="E234" s="200" t="s">
        <v>1</v>
      </c>
      <c r="F234" s="201" t="s">
        <v>614</v>
      </c>
      <c r="G234" s="198"/>
      <c r="H234" s="202">
        <v>631.005</v>
      </c>
      <c r="I234" s="203"/>
      <c r="J234" s="198"/>
      <c r="K234" s="198"/>
      <c r="L234" s="204"/>
      <c r="M234" s="205"/>
      <c r="N234" s="206"/>
      <c r="O234" s="206"/>
      <c r="P234" s="206"/>
      <c r="Q234" s="206"/>
      <c r="R234" s="206"/>
      <c r="S234" s="206"/>
      <c r="T234" s="207"/>
      <c r="AT234" s="208" t="s">
        <v>129</v>
      </c>
      <c r="AU234" s="208" t="s">
        <v>74</v>
      </c>
      <c r="AV234" s="13" t="s">
        <v>74</v>
      </c>
      <c r="AW234" s="13" t="s">
        <v>24</v>
      </c>
      <c r="AX234" s="13" t="s">
        <v>65</v>
      </c>
      <c r="AY234" s="208" t="s">
        <v>115</v>
      </c>
    </row>
    <row r="235" spans="2:51" s="15" customFormat="1" ht="12">
      <c r="B235" s="219"/>
      <c r="C235" s="220"/>
      <c r="D235" s="199" t="s">
        <v>129</v>
      </c>
      <c r="E235" s="221" t="s">
        <v>1</v>
      </c>
      <c r="F235" s="222" t="s">
        <v>135</v>
      </c>
      <c r="G235" s="220"/>
      <c r="H235" s="223">
        <v>721.005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129</v>
      </c>
      <c r="AU235" s="229" t="s">
        <v>74</v>
      </c>
      <c r="AV235" s="15" t="s">
        <v>122</v>
      </c>
      <c r="AW235" s="15" t="s">
        <v>24</v>
      </c>
      <c r="AX235" s="15" t="s">
        <v>72</v>
      </c>
      <c r="AY235" s="229" t="s">
        <v>115</v>
      </c>
    </row>
    <row r="236" spans="1:65" s="2" customFormat="1" ht="16.5" customHeight="1">
      <c r="A236" s="33"/>
      <c r="B236" s="34"/>
      <c r="C236" s="230" t="s">
        <v>241</v>
      </c>
      <c r="D236" s="230" t="s">
        <v>174</v>
      </c>
      <c r="E236" s="231" t="s">
        <v>605</v>
      </c>
      <c r="F236" s="232" t="s">
        <v>606</v>
      </c>
      <c r="G236" s="233" t="s">
        <v>126</v>
      </c>
      <c r="H236" s="234">
        <v>865.206</v>
      </c>
      <c r="I236" s="235"/>
      <c r="J236" s="236">
        <f>ROUND(I236*H236,2)</f>
        <v>0</v>
      </c>
      <c r="K236" s="232" t="s">
        <v>127</v>
      </c>
      <c r="L236" s="237"/>
      <c r="M236" s="238" t="s">
        <v>1</v>
      </c>
      <c r="N236" s="239" t="s">
        <v>33</v>
      </c>
      <c r="O236" s="69"/>
      <c r="P236" s="193">
        <f>O236*H236</f>
        <v>0</v>
      </c>
      <c r="Q236" s="193">
        <v>0.0003</v>
      </c>
      <c r="R236" s="193">
        <f>Q236*H236</f>
        <v>0.2595618</v>
      </c>
      <c r="S236" s="193">
        <v>0</v>
      </c>
      <c r="T236" s="194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95" t="s">
        <v>164</v>
      </c>
      <c r="AT236" s="195" t="s">
        <v>174</v>
      </c>
      <c r="AU236" s="195" t="s">
        <v>74</v>
      </c>
      <c r="AY236" s="18" t="s">
        <v>115</v>
      </c>
      <c r="BE236" s="196">
        <f>IF(N236="základní",J236,0)</f>
        <v>0</v>
      </c>
      <c r="BF236" s="196">
        <f>IF(N236="snížená",J236,0)</f>
        <v>0</v>
      </c>
      <c r="BG236" s="196">
        <f>IF(N236="zákl. přenesená",J236,0)</f>
        <v>0</v>
      </c>
      <c r="BH236" s="196">
        <f>IF(N236="sníž. přenesená",J236,0)</f>
        <v>0</v>
      </c>
      <c r="BI236" s="196">
        <f>IF(N236="nulová",J236,0)</f>
        <v>0</v>
      </c>
      <c r="BJ236" s="18" t="s">
        <v>72</v>
      </c>
      <c r="BK236" s="196">
        <f>ROUND(I236*H236,2)</f>
        <v>0</v>
      </c>
      <c r="BL236" s="18" t="s">
        <v>122</v>
      </c>
      <c r="BM236" s="195" t="s">
        <v>615</v>
      </c>
    </row>
    <row r="237" spans="2:51" s="13" customFormat="1" ht="12">
      <c r="B237" s="197"/>
      <c r="C237" s="198"/>
      <c r="D237" s="199" t="s">
        <v>129</v>
      </c>
      <c r="E237" s="198"/>
      <c r="F237" s="201" t="s">
        <v>616</v>
      </c>
      <c r="G237" s="198"/>
      <c r="H237" s="202">
        <v>865.206</v>
      </c>
      <c r="I237" s="203"/>
      <c r="J237" s="198"/>
      <c r="K237" s="198"/>
      <c r="L237" s="204"/>
      <c r="M237" s="205"/>
      <c r="N237" s="206"/>
      <c r="O237" s="206"/>
      <c r="P237" s="206"/>
      <c r="Q237" s="206"/>
      <c r="R237" s="206"/>
      <c r="S237" s="206"/>
      <c r="T237" s="207"/>
      <c r="AT237" s="208" t="s">
        <v>129</v>
      </c>
      <c r="AU237" s="208" t="s">
        <v>74</v>
      </c>
      <c r="AV237" s="13" t="s">
        <v>74</v>
      </c>
      <c r="AW237" s="13" t="s">
        <v>4</v>
      </c>
      <c r="AX237" s="13" t="s">
        <v>72</v>
      </c>
      <c r="AY237" s="208" t="s">
        <v>115</v>
      </c>
    </row>
    <row r="238" spans="1:65" s="2" customFormat="1" ht="16.5" customHeight="1">
      <c r="A238" s="33"/>
      <c r="B238" s="34"/>
      <c r="C238" s="184" t="s">
        <v>7</v>
      </c>
      <c r="D238" s="184" t="s">
        <v>117</v>
      </c>
      <c r="E238" s="185" t="s">
        <v>617</v>
      </c>
      <c r="F238" s="186" t="s">
        <v>618</v>
      </c>
      <c r="G238" s="187" t="s">
        <v>206</v>
      </c>
      <c r="H238" s="188">
        <v>172.45</v>
      </c>
      <c r="I238" s="189"/>
      <c r="J238" s="190">
        <f>ROUND(I238*H238,2)</f>
        <v>0</v>
      </c>
      <c r="K238" s="186" t="s">
        <v>127</v>
      </c>
      <c r="L238" s="38"/>
      <c r="M238" s="191" t="s">
        <v>1</v>
      </c>
      <c r="N238" s="192" t="s">
        <v>33</v>
      </c>
      <c r="O238" s="69"/>
      <c r="P238" s="193">
        <f>O238*H238</f>
        <v>0</v>
      </c>
      <c r="Q238" s="193">
        <v>0.00049</v>
      </c>
      <c r="R238" s="193">
        <f>Q238*H238</f>
        <v>0.08450049999999999</v>
      </c>
      <c r="S238" s="193">
        <v>0</v>
      </c>
      <c r="T238" s="194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95" t="s">
        <v>122</v>
      </c>
      <c r="AT238" s="195" t="s">
        <v>117</v>
      </c>
      <c r="AU238" s="195" t="s">
        <v>74</v>
      </c>
      <c r="AY238" s="18" t="s">
        <v>115</v>
      </c>
      <c r="BE238" s="196">
        <f>IF(N238="základní",J238,0)</f>
        <v>0</v>
      </c>
      <c r="BF238" s="196">
        <f>IF(N238="snížená",J238,0)</f>
        <v>0</v>
      </c>
      <c r="BG238" s="196">
        <f>IF(N238="zákl. přenesená",J238,0)</f>
        <v>0</v>
      </c>
      <c r="BH238" s="196">
        <f>IF(N238="sníž. přenesená",J238,0)</f>
        <v>0</v>
      </c>
      <c r="BI238" s="196">
        <f>IF(N238="nulová",J238,0)</f>
        <v>0</v>
      </c>
      <c r="BJ238" s="18" t="s">
        <v>72</v>
      </c>
      <c r="BK238" s="196">
        <f>ROUND(I238*H238,2)</f>
        <v>0</v>
      </c>
      <c r="BL238" s="18" t="s">
        <v>122</v>
      </c>
      <c r="BM238" s="195" t="s">
        <v>619</v>
      </c>
    </row>
    <row r="239" spans="2:51" s="13" customFormat="1" ht="12">
      <c r="B239" s="197"/>
      <c r="C239" s="198"/>
      <c r="D239" s="199" t="s">
        <v>129</v>
      </c>
      <c r="E239" s="200" t="s">
        <v>1</v>
      </c>
      <c r="F239" s="201" t="s">
        <v>620</v>
      </c>
      <c r="G239" s="198"/>
      <c r="H239" s="202">
        <v>172.45</v>
      </c>
      <c r="I239" s="203"/>
      <c r="J239" s="198"/>
      <c r="K239" s="198"/>
      <c r="L239" s="204"/>
      <c r="M239" s="205"/>
      <c r="N239" s="206"/>
      <c r="O239" s="206"/>
      <c r="P239" s="206"/>
      <c r="Q239" s="206"/>
      <c r="R239" s="206"/>
      <c r="S239" s="206"/>
      <c r="T239" s="207"/>
      <c r="AT239" s="208" t="s">
        <v>129</v>
      </c>
      <c r="AU239" s="208" t="s">
        <v>74</v>
      </c>
      <c r="AV239" s="13" t="s">
        <v>74</v>
      </c>
      <c r="AW239" s="13" t="s">
        <v>24</v>
      </c>
      <c r="AX239" s="13" t="s">
        <v>65</v>
      </c>
      <c r="AY239" s="208" t="s">
        <v>115</v>
      </c>
    </row>
    <row r="240" spans="2:51" s="15" customFormat="1" ht="12">
      <c r="B240" s="219"/>
      <c r="C240" s="220"/>
      <c r="D240" s="199" t="s">
        <v>129</v>
      </c>
      <c r="E240" s="221" t="s">
        <v>1</v>
      </c>
      <c r="F240" s="222" t="s">
        <v>135</v>
      </c>
      <c r="G240" s="220"/>
      <c r="H240" s="223">
        <v>172.45</v>
      </c>
      <c r="I240" s="224"/>
      <c r="J240" s="220"/>
      <c r="K240" s="220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129</v>
      </c>
      <c r="AU240" s="229" t="s">
        <v>74</v>
      </c>
      <c r="AV240" s="15" t="s">
        <v>122</v>
      </c>
      <c r="AW240" s="15" t="s">
        <v>24</v>
      </c>
      <c r="AX240" s="15" t="s">
        <v>72</v>
      </c>
      <c r="AY240" s="229" t="s">
        <v>115</v>
      </c>
    </row>
    <row r="241" spans="1:65" s="2" customFormat="1" ht="16.5" customHeight="1">
      <c r="A241" s="33"/>
      <c r="B241" s="34"/>
      <c r="C241" s="184" t="s">
        <v>261</v>
      </c>
      <c r="D241" s="184" t="s">
        <v>117</v>
      </c>
      <c r="E241" s="185" t="s">
        <v>621</v>
      </c>
      <c r="F241" s="186" t="s">
        <v>622</v>
      </c>
      <c r="G241" s="187" t="s">
        <v>206</v>
      </c>
      <c r="H241" s="188">
        <v>94.8</v>
      </c>
      <c r="I241" s="189"/>
      <c r="J241" s="190">
        <f>ROUND(I241*H241,2)</f>
        <v>0</v>
      </c>
      <c r="K241" s="186" t="s">
        <v>127</v>
      </c>
      <c r="L241" s="38"/>
      <c r="M241" s="191" t="s">
        <v>1</v>
      </c>
      <c r="N241" s="192" t="s">
        <v>33</v>
      </c>
      <c r="O241" s="69"/>
      <c r="P241" s="193">
        <f>O241*H241</f>
        <v>0</v>
      </c>
      <c r="Q241" s="193">
        <v>0.00116</v>
      </c>
      <c r="R241" s="193">
        <f>Q241*H241</f>
        <v>0.109968</v>
      </c>
      <c r="S241" s="193">
        <v>0</v>
      </c>
      <c r="T241" s="194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95" t="s">
        <v>122</v>
      </c>
      <c r="AT241" s="195" t="s">
        <v>117</v>
      </c>
      <c r="AU241" s="195" t="s">
        <v>74</v>
      </c>
      <c r="AY241" s="18" t="s">
        <v>115</v>
      </c>
      <c r="BE241" s="196">
        <f>IF(N241="základní",J241,0)</f>
        <v>0</v>
      </c>
      <c r="BF241" s="196">
        <f>IF(N241="snížená",J241,0)</f>
        <v>0</v>
      </c>
      <c r="BG241" s="196">
        <f>IF(N241="zákl. přenesená",J241,0)</f>
        <v>0</v>
      </c>
      <c r="BH241" s="196">
        <f>IF(N241="sníž. přenesená",J241,0)</f>
        <v>0</v>
      </c>
      <c r="BI241" s="196">
        <f>IF(N241="nulová",J241,0)</f>
        <v>0</v>
      </c>
      <c r="BJ241" s="18" t="s">
        <v>72</v>
      </c>
      <c r="BK241" s="196">
        <f>ROUND(I241*H241,2)</f>
        <v>0</v>
      </c>
      <c r="BL241" s="18" t="s">
        <v>122</v>
      </c>
      <c r="BM241" s="195" t="s">
        <v>623</v>
      </c>
    </row>
    <row r="242" spans="2:51" s="13" customFormat="1" ht="12">
      <c r="B242" s="197"/>
      <c r="C242" s="198"/>
      <c r="D242" s="199" t="s">
        <v>129</v>
      </c>
      <c r="E242" s="200" t="s">
        <v>1</v>
      </c>
      <c r="F242" s="201" t="s">
        <v>624</v>
      </c>
      <c r="G242" s="198"/>
      <c r="H242" s="202">
        <v>101.9</v>
      </c>
      <c r="I242" s="203"/>
      <c r="J242" s="198"/>
      <c r="K242" s="198"/>
      <c r="L242" s="204"/>
      <c r="M242" s="205"/>
      <c r="N242" s="206"/>
      <c r="O242" s="206"/>
      <c r="P242" s="206"/>
      <c r="Q242" s="206"/>
      <c r="R242" s="206"/>
      <c r="S242" s="206"/>
      <c r="T242" s="207"/>
      <c r="AT242" s="208" t="s">
        <v>129</v>
      </c>
      <c r="AU242" s="208" t="s">
        <v>74</v>
      </c>
      <c r="AV242" s="13" t="s">
        <v>74</v>
      </c>
      <c r="AW242" s="13" t="s">
        <v>24</v>
      </c>
      <c r="AX242" s="13" t="s">
        <v>65</v>
      </c>
      <c r="AY242" s="208" t="s">
        <v>115</v>
      </c>
    </row>
    <row r="243" spans="2:51" s="14" customFormat="1" ht="12">
      <c r="B243" s="209"/>
      <c r="C243" s="210"/>
      <c r="D243" s="199" t="s">
        <v>129</v>
      </c>
      <c r="E243" s="211" t="s">
        <v>1</v>
      </c>
      <c r="F243" s="212" t="s">
        <v>625</v>
      </c>
      <c r="G243" s="210"/>
      <c r="H243" s="211" t="s">
        <v>1</v>
      </c>
      <c r="I243" s="213"/>
      <c r="J243" s="210"/>
      <c r="K243" s="210"/>
      <c r="L243" s="214"/>
      <c r="M243" s="215"/>
      <c r="N243" s="216"/>
      <c r="O243" s="216"/>
      <c r="P243" s="216"/>
      <c r="Q243" s="216"/>
      <c r="R243" s="216"/>
      <c r="S243" s="216"/>
      <c r="T243" s="217"/>
      <c r="AT243" s="218" t="s">
        <v>129</v>
      </c>
      <c r="AU243" s="218" t="s">
        <v>74</v>
      </c>
      <c r="AV243" s="14" t="s">
        <v>72</v>
      </c>
      <c r="AW243" s="14" t="s">
        <v>24</v>
      </c>
      <c r="AX243" s="14" t="s">
        <v>65</v>
      </c>
      <c r="AY243" s="218" t="s">
        <v>115</v>
      </c>
    </row>
    <row r="244" spans="2:51" s="13" customFormat="1" ht="12">
      <c r="B244" s="197"/>
      <c r="C244" s="198"/>
      <c r="D244" s="199" t="s">
        <v>129</v>
      </c>
      <c r="E244" s="200" t="s">
        <v>1</v>
      </c>
      <c r="F244" s="201" t="s">
        <v>626</v>
      </c>
      <c r="G244" s="198"/>
      <c r="H244" s="202">
        <v>-7.1</v>
      </c>
      <c r="I244" s="203"/>
      <c r="J244" s="198"/>
      <c r="K244" s="198"/>
      <c r="L244" s="204"/>
      <c r="M244" s="205"/>
      <c r="N244" s="206"/>
      <c r="O244" s="206"/>
      <c r="P244" s="206"/>
      <c r="Q244" s="206"/>
      <c r="R244" s="206"/>
      <c r="S244" s="206"/>
      <c r="T244" s="207"/>
      <c r="AT244" s="208" t="s">
        <v>129</v>
      </c>
      <c r="AU244" s="208" t="s">
        <v>74</v>
      </c>
      <c r="AV244" s="13" t="s">
        <v>74</v>
      </c>
      <c r="AW244" s="13" t="s">
        <v>24</v>
      </c>
      <c r="AX244" s="13" t="s">
        <v>65</v>
      </c>
      <c r="AY244" s="208" t="s">
        <v>115</v>
      </c>
    </row>
    <row r="245" spans="2:51" s="15" customFormat="1" ht="12">
      <c r="B245" s="219"/>
      <c r="C245" s="220"/>
      <c r="D245" s="199" t="s">
        <v>129</v>
      </c>
      <c r="E245" s="221" t="s">
        <v>1</v>
      </c>
      <c r="F245" s="222" t="s">
        <v>135</v>
      </c>
      <c r="G245" s="220"/>
      <c r="H245" s="223">
        <v>94.80000000000001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129</v>
      </c>
      <c r="AU245" s="229" t="s">
        <v>74</v>
      </c>
      <c r="AV245" s="15" t="s">
        <v>122</v>
      </c>
      <c r="AW245" s="15" t="s">
        <v>24</v>
      </c>
      <c r="AX245" s="15" t="s">
        <v>72</v>
      </c>
      <c r="AY245" s="229" t="s">
        <v>115</v>
      </c>
    </row>
    <row r="246" spans="2:63" s="12" customFormat="1" ht="22.75" customHeight="1">
      <c r="B246" s="168"/>
      <c r="C246" s="169"/>
      <c r="D246" s="170" t="s">
        <v>64</v>
      </c>
      <c r="E246" s="182" t="s">
        <v>164</v>
      </c>
      <c r="F246" s="182" t="s">
        <v>627</v>
      </c>
      <c r="G246" s="169"/>
      <c r="H246" s="169"/>
      <c r="I246" s="172"/>
      <c r="J246" s="183">
        <f>BK246</f>
        <v>0</v>
      </c>
      <c r="K246" s="169"/>
      <c r="L246" s="174"/>
      <c r="M246" s="175"/>
      <c r="N246" s="176"/>
      <c r="O246" s="176"/>
      <c r="P246" s="177">
        <f>SUM(P247:P253)</f>
        <v>0</v>
      </c>
      <c r="Q246" s="176"/>
      <c r="R246" s="177">
        <f>SUM(R247:R253)</f>
        <v>0.2772963</v>
      </c>
      <c r="S246" s="176"/>
      <c r="T246" s="178">
        <f>SUM(T247:T253)</f>
        <v>0</v>
      </c>
      <c r="AR246" s="179" t="s">
        <v>72</v>
      </c>
      <c r="AT246" s="180" t="s">
        <v>64</v>
      </c>
      <c r="AU246" s="180" t="s">
        <v>72</v>
      </c>
      <c r="AY246" s="179" t="s">
        <v>115</v>
      </c>
      <c r="BK246" s="181">
        <f>SUM(BK247:BK253)</f>
        <v>0</v>
      </c>
    </row>
    <row r="247" spans="1:65" s="2" customFormat="1" ht="24.15" customHeight="1">
      <c r="A247" s="33"/>
      <c r="B247" s="34"/>
      <c r="C247" s="184" t="s">
        <v>267</v>
      </c>
      <c r="D247" s="184" t="s">
        <v>203</v>
      </c>
      <c r="E247" s="185" t="s">
        <v>628</v>
      </c>
      <c r="F247" s="186" t="s">
        <v>629</v>
      </c>
      <c r="G247" s="187" t="s">
        <v>120</v>
      </c>
      <c r="H247" s="188">
        <v>2</v>
      </c>
      <c r="I247" s="189"/>
      <c r="J247" s="190">
        <f>ROUND(I247*H247,2)</f>
        <v>0</v>
      </c>
      <c r="K247" s="186" t="s">
        <v>207</v>
      </c>
      <c r="L247" s="38"/>
      <c r="M247" s="191" t="s">
        <v>1</v>
      </c>
      <c r="N247" s="192" t="s">
        <v>33</v>
      </c>
      <c r="O247" s="69"/>
      <c r="P247" s="193">
        <f>O247*H247</f>
        <v>0</v>
      </c>
      <c r="Q247" s="193">
        <v>0</v>
      </c>
      <c r="R247" s="193">
        <f>Q247*H247</f>
        <v>0</v>
      </c>
      <c r="S247" s="193">
        <v>0</v>
      </c>
      <c r="T247" s="194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95" t="s">
        <v>122</v>
      </c>
      <c r="AT247" s="195" t="s">
        <v>117</v>
      </c>
      <c r="AU247" s="195" t="s">
        <v>74</v>
      </c>
      <c r="AY247" s="18" t="s">
        <v>115</v>
      </c>
      <c r="BE247" s="196">
        <f>IF(N247="základní",J247,0)</f>
        <v>0</v>
      </c>
      <c r="BF247" s="196">
        <f>IF(N247="snížená",J247,0)</f>
        <v>0</v>
      </c>
      <c r="BG247" s="196">
        <f>IF(N247="zákl. přenesená",J247,0)</f>
        <v>0</v>
      </c>
      <c r="BH247" s="196">
        <f>IF(N247="sníž. přenesená",J247,0)</f>
        <v>0</v>
      </c>
      <c r="BI247" s="196">
        <f>IF(N247="nulová",J247,0)</f>
        <v>0</v>
      </c>
      <c r="BJ247" s="18" t="s">
        <v>72</v>
      </c>
      <c r="BK247" s="196">
        <f>ROUND(I247*H247,2)</f>
        <v>0</v>
      </c>
      <c r="BL247" s="18" t="s">
        <v>122</v>
      </c>
      <c r="BM247" s="195" t="s">
        <v>630</v>
      </c>
    </row>
    <row r="248" spans="1:65" s="2" customFormat="1" ht="16.5" customHeight="1">
      <c r="A248" s="33"/>
      <c r="B248" s="34"/>
      <c r="C248" s="184" t="s">
        <v>272</v>
      </c>
      <c r="D248" s="184" t="s">
        <v>117</v>
      </c>
      <c r="E248" s="185" t="s">
        <v>631</v>
      </c>
      <c r="F248" s="186" t="s">
        <v>632</v>
      </c>
      <c r="G248" s="187" t="s">
        <v>206</v>
      </c>
      <c r="H248" s="188">
        <v>0.28</v>
      </c>
      <c r="I248" s="189"/>
      <c r="J248" s="190">
        <f>ROUND(I248*H248,2)</f>
        <v>0</v>
      </c>
      <c r="K248" s="186" t="s">
        <v>127</v>
      </c>
      <c r="L248" s="38"/>
      <c r="M248" s="191" t="s">
        <v>1</v>
      </c>
      <c r="N248" s="192" t="s">
        <v>33</v>
      </c>
      <c r="O248" s="69"/>
      <c r="P248" s="193">
        <f>O248*H248</f>
        <v>0</v>
      </c>
      <c r="Q248" s="193">
        <v>0.00144</v>
      </c>
      <c r="R248" s="193">
        <f>Q248*H248</f>
        <v>0.00040320000000000004</v>
      </c>
      <c r="S248" s="193">
        <v>0</v>
      </c>
      <c r="T248" s="194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95" t="s">
        <v>122</v>
      </c>
      <c r="AT248" s="195" t="s">
        <v>117</v>
      </c>
      <c r="AU248" s="195" t="s">
        <v>74</v>
      </c>
      <c r="AY248" s="18" t="s">
        <v>115</v>
      </c>
      <c r="BE248" s="196">
        <f>IF(N248="základní",J248,0)</f>
        <v>0</v>
      </c>
      <c r="BF248" s="196">
        <f>IF(N248="snížená",J248,0)</f>
        <v>0</v>
      </c>
      <c r="BG248" s="196">
        <f>IF(N248="zákl. přenesená",J248,0)</f>
        <v>0</v>
      </c>
      <c r="BH248" s="196">
        <f>IF(N248="sníž. přenesená",J248,0)</f>
        <v>0</v>
      </c>
      <c r="BI248" s="196">
        <f>IF(N248="nulová",J248,0)</f>
        <v>0</v>
      </c>
      <c r="BJ248" s="18" t="s">
        <v>72</v>
      </c>
      <c r="BK248" s="196">
        <f>ROUND(I248*H248,2)</f>
        <v>0</v>
      </c>
      <c r="BL248" s="18" t="s">
        <v>122</v>
      </c>
      <c r="BM248" s="195" t="s">
        <v>633</v>
      </c>
    </row>
    <row r="249" spans="1:65" s="2" customFormat="1" ht="16.5" customHeight="1">
      <c r="A249" s="33"/>
      <c r="B249" s="34"/>
      <c r="C249" s="184" t="s">
        <v>276</v>
      </c>
      <c r="D249" s="184" t="s">
        <v>117</v>
      </c>
      <c r="E249" s="185" t="s">
        <v>634</v>
      </c>
      <c r="F249" s="186" t="s">
        <v>635</v>
      </c>
      <c r="G249" s="187" t="s">
        <v>206</v>
      </c>
      <c r="H249" s="188">
        <v>49.23</v>
      </c>
      <c r="I249" s="189"/>
      <c r="J249" s="190">
        <f>ROUND(I249*H249,2)</f>
        <v>0</v>
      </c>
      <c r="K249" s="186" t="s">
        <v>127</v>
      </c>
      <c r="L249" s="38"/>
      <c r="M249" s="191" t="s">
        <v>1</v>
      </c>
      <c r="N249" s="192" t="s">
        <v>33</v>
      </c>
      <c r="O249" s="69"/>
      <c r="P249" s="193">
        <f>O249*H249</f>
        <v>0</v>
      </c>
      <c r="Q249" s="193">
        <v>0.00248</v>
      </c>
      <c r="R249" s="193">
        <f>Q249*H249</f>
        <v>0.12209039999999999</v>
      </c>
      <c r="S249" s="193">
        <v>0</v>
      </c>
      <c r="T249" s="194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95" t="s">
        <v>122</v>
      </c>
      <c r="AT249" s="195" t="s">
        <v>117</v>
      </c>
      <c r="AU249" s="195" t="s">
        <v>74</v>
      </c>
      <c r="AY249" s="18" t="s">
        <v>115</v>
      </c>
      <c r="BE249" s="196">
        <f>IF(N249="základní",J249,0)</f>
        <v>0</v>
      </c>
      <c r="BF249" s="196">
        <f>IF(N249="snížená",J249,0)</f>
        <v>0</v>
      </c>
      <c r="BG249" s="196">
        <f>IF(N249="zákl. přenesená",J249,0)</f>
        <v>0</v>
      </c>
      <c r="BH249" s="196">
        <f>IF(N249="sníž. přenesená",J249,0)</f>
        <v>0</v>
      </c>
      <c r="BI249" s="196">
        <f>IF(N249="nulová",J249,0)</f>
        <v>0</v>
      </c>
      <c r="BJ249" s="18" t="s">
        <v>72</v>
      </c>
      <c r="BK249" s="196">
        <f>ROUND(I249*H249,2)</f>
        <v>0</v>
      </c>
      <c r="BL249" s="18" t="s">
        <v>122</v>
      </c>
      <c r="BM249" s="195" t="s">
        <v>636</v>
      </c>
    </row>
    <row r="250" spans="2:51" s="13" customFormat="1" ht="12">
      <c r="B250" s="197"/>
      <c r="C250" s="198"/>
      <c r="D250" s="199" t="s">
        <v>129</v>
      </c>
      <c r="E250" s="200" t="s">
        <v>1</v>
      </c>
      <c r="F250" s="201" t="s">
        <v>637</v>
      </c>
      <c r="G250" s="198"/>
      <c r="H250" s="202">
        <v>49.23</v>
      </c>
      <c r="I250" s="203"/>
      <c r="J250" s="198"/>
      <c r="K250" s="198"/>
      <c r="L250" s="204"/>
      <c r="M250" s="205"/>
      <c r="N250" s="206"/>
      <c r="O250" s="206"/>
      <c r="P250" s="206"/>
      <c r="Q250" s="206"/>
      <c r="R250" s="206"/>
      <c r="S250" s="206"/>
      <c r="T250" s="207"/>
      <c r="AT250" s="208" t="s">
        <v>129</v>
      </c>
      <c r="AU250" s="208" t="s">
        <v>74</v>
      </c>
      <c r="AV250" s="13" t="s">
        <v>74</v>
      </c>
      <c r="AW250" s="13" t="s">
        <v>24</v>
      </c>
      <c r="AX250" s="13" t="s">
        <v>72</v>
      </c>
      <c r="AY250" s="208" t="s">
        <v>115</v>
      </c>
    </row>
    <row r="251" spans="1:65" s="2" customFormat="1" ht="16.5" customHeight="1">
      <c r="A251" s="33"/>
      <c r="B251" s="34"/>
      <c r="C251" s="184" t="s">
        <v>282</v>
      </c>
      <c r="D251" s="184" t="s">
        <v>117</v>
      </c>
      <c r="E251" s="185" t="s">
        <v>638</v>
      </c>
      <c r="F251" s="186" t="s">
        <v>639</v>
      </c>
      <c r="G251" s="187" t="s">
        <v>206</v>
      </c>
      <c r="H251" s="188">
        <v>39.39</v>
      </c>
      <c r="I251" s="189"/>
      <c r="J251" s="190">
        <f>ROUND(I251*H251,2)</f>
        <v>0</v>
      </c>
      <c r="K251" s="186" t="s">
        <v>127</v>
      </c>
      <c r="L251" s="38"/>
      <c r="M251" s="191" t="s">
        <v>1</v>
      </c>
      <c r="N251" s="192" t="s">
        <v>33</v>
      </c>
      <c r="O251" s="69"/>
      <c r="P251" s="193">
        <f>O251*H251</f>
        <v>0</v>
      </c>
      <c r="Q251" s="193">
        <v>0.00393</v>
      </c>
      <c r="R251" s="193">
        <f>Q251*H251</f>
        <v>0.15480270000000002</v>
      </c>
      <c r="S251" s="193">
        <v>0</v>
      </c>
      <c r="T251" s="194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95" t="s">
        <v>122</v>
      </c>
      <c r="AT251" s="195" t="s">
        <v>117</v>
      </c>
      <c r="AU251" s="195" t="s">
        <v>74</v>
      </c>
      <c r="AY251" s="18" t="s">
        <v>115</v>
      </c>
      <c r="BE251" s="196">
        <f>IF(N251="základní",J251,0)</f>
        <v>0</v>
      </c>
      <c r="BF251" s="196">
        <f>IF(N251="snížená",J251,0)</f>
        <v>0</v>
      </c>
      <c r="BG251" s="196">
        <f>IF(N251="zákl. přenesená",J251,0)</f>
        <v>0</v>
      </c>
      <c r="BH251" s="196">
        <f>IF(N251="sníž. přenesená",J251,0)</f>
        <v>0</v>
      </c>
      <c r="BI251" s="196">
        <f>IF(N251="nulová",J251,0)</f>
        <v>0</v>
      </c>
      <c r="BJ251" s="18" t="s">
        <v>72</v>
      </c>
      <c r="BK251" s="196">
        <f>ROUND(I251*H251,2)</f>
        <v>0</v>
      </c>
      <c r="BL251" s="18" t="s">
        <v>122</v>
      </c>
      <c r="BM251" s="195" t="s">
        <v>640</v>
      </c>
    </row>
    <row r="252" spans="2:51" s="13" customFormat="1" ht="12">
      <c r="B252" s="197"/>
      <c r="C252" s="198"/>
      <c r="D252" s="199" t="s">
        <v>129</v>
      </c>
      <c r="E252" s="200" t="s">
        <v>1</v>
      </c>
      <c r="F252" s="201" t="s">
        <v>641</v>
      </c>
      <c r="G252" s="198"/>
      <c r="H252" s="202">
        <v>39.39</v>
      </c>
      <c r="I252" s="203"/>
      <c r="J252" s="198"/>
      <c r="K252" s="198"/>
      <c r="L252" s="204"/>
      <c r="M252" s="205"/>
      <c r="N252" s="206"/>
      <c r="O252" s="206"/>
      <c r="P252" s="206"/>
      <c r="Q252" s="206"/>
      <c r="R252" s="206"/>
      <c r="S252" s="206"/>
      <c r="T252" s="207"/>
      <c r="AT252" s="208" t="s">
        <v>129</v>
      </c>
      <c r="AU252" s="208" t="s">
        <v>74</v>
      </c>
      <c r="AV252" s="13" t="s">
        <v>74</v>
      </c>
      <c r="AW252" s="13" t="s">
        <v>24</v>
      </c>
      <c r="AX252" s="13" t="s">
        <v>72</v>
      </c>
      <c r="AY252" s="208" t="s">
        <v>115</v>
      </c>
    </row>
    <row r="253" spans="1:65" s="2" customFormat="1" ht="16.5" customHeight="1">
      <c r="A253" s="33"/>
      <c r="B253" s="34"/>
      <c r="C253" s="184" t="s">
        <v>291</v>
      </c>
      <c r="D253" s="184" t="s">
        <v>117</v>
      </c>
      <c r="E253" s="185" t="s">
        <v>642</v>
      </c>
      <c r="F253" s="186" t="s">
        <v>643</v>
      </c>
      <c r="G253" s="187" t="s">
        <v>120</v>
      </c>
      <c r="H253" s="188">
        <v>3</v>
      </c>
      <c r="I253" s="189"/>
      <c r="J253" s="190">
        <f>ROUND(I253*H253,2)</f>
        <v>0</v>
      </c>
      <c r="K253" s="186" t="s">
        <v>121</v>
      </c>
      <c r="L253" s="38"/>
      <c r="M253" s="191" t="s">
        <v>1</v>
      </c>
      <c r="N253" s="192" t="s">
        <v>33</v>
      </c>
      <c r="O253" s="69"/>
      <c r="P253" s="193">
        <f>O253*H253</f>
        <v>0</v>
      </c>
      <c r="Q253" s="193">
        <v>0</v>
      </c>
      <c r="R253" s="193">
        <f>Q253*H253</f>
        <v>0</v>
      </c>
      <c r="S253" s="193">
        <v>0</v>
      </c>
      <c r="T253" s="194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95" t="s">
        <v>122</v>
      </c>
      <c r="AT253" s="195" t="s">
        <v>117</v>
      </c>
      <c r="AU253" s="195" t="s">
        <v>74</v>
      </c>
      <c r="AY253" s="18" t="s">
        <v>115</v>
      </c>
      <c r="BE253" s="196">
        <f>IF(N253="základní",J253,0)</f>
        <v>0</v>
      </c>
      <c r="BF253" s="196">
        <f>IF(N253="snížená",J253,0)</f>
        <v>0</v>
      </c>
      <c r="BG253" s="196">
        <f>IF(N253="zákl. přenesená",J253,0)</f>
        <v>0</v>
      </c>
      <c r="BH253" s="196">
        <f>IF(N253="sníž. přenesená",J253,0)</f>
        <v>0</v>
      </c>
      <c r="BI253" s="196">
        <f>IF(N253="nulová",J253,0)</f>
        <v>0</v>
      </c>
      <c r="BJ253" s="18" t="s">
        <v>72</v>
      </c>
      <c r="BK253" s="196">
        <f>ROUND(I253*H253,2)</f>
        <v>0</v>
      </c>
      <c r="BL253" s="18" t="s">
        <v>122</v>
      </c>
      <c r="BM253" s="195" t="s">
        <v>644</v>
      </c>
    </row>
    <row r="254" spans="2:63" s="12" customFormat="1" ht="22.75" customHeight="1">
      <c r="B254" s="168"/>
      <c r="C254" s="169"/>
      <c r="D254" s="170" t="s">
        <v>64</v>
      </c>
      <c r="E254" s="182" t="s">
        <v>375</v>
      </c>
      <c r="F254" s="182" t="s">
        <v>376</v>
      </c>
      <c r="G254" s="169"/>
      <c r="H254" s="169"/>
      <c r="I254" s="172"/>
      <c r="J254" s="183">
        <f>BK254</f>
        <v>0</v>
      </c>
      <c r="K254" s="169"/>
      <c r="L254" s="174"/>
      <c r="M254" s="175"/>
      <c r="N254" s="176"/>
      <c r="O254" s="176"/>
      <c r="P254" s="177">
        <f>P255</f>
        <v>0</v>
      </c>
      <c r="Q254" s="176"/>
      <c r="R254" s="177">
        <f>R255</f>
        <v>0</v>
      </c>
      <c r="S254" s="176"/>
      <c r="T254" s="178">
        <f>T255</f>
        <v>0</v>
      </c>
      <c r="AR254" s="179" t="s">
        <v>72</v>
      </c>
      <c r="AT254" s="180" t="s">
        <v>64</v>
      </c>
      <c r="AU254" s="180" t="s">
        <v>72</v>
      </c>
      <c r="AY254" s="179" t="s">
        <v>115</v>
      </c>
      <c r="BK254" s="181">
        <f>BK255</f>
        <v>0</v>
      </c>
    </row>
    <row r="255" spans="1:65" s="2" customFormat="1" ht="16.5" customHeight="1">
      <c r="A255" s="33"/>
      <c r="B255" s="34"/>
      <c r="C255" s="184" t="s">
        <v>296</v>
      </c>
      <c r="D255" s="184" t="s">
        <v>117</v>
      </c>
      <c r="E255" s="185" t="s">
        <v>645</v>
      </c>
      <c r="F255" s="186" t="s">
        <v>646</v>
      </c>
      <c r="G255" s="187" t="s">
        <v>161</v>
      </c>
      <c r="H255" s="188">
        <v>2.036</v>
      </c>
      <c r="I255" s="189"/>
      <c r="J255" s="190">
        <f>ROUND(I255*H255,2)</f>
        <v>0</v>
      </c>
      <c r="K255" s="186" t="s">
        <v>127</v>
      </c>
      <c r="L255" s="38"/>
      <c r="M255" s="244" t="s">
        <v>1</v>
      </c>
      <c r="N255" s="245" t="s">
        <v>33</v>
      </c>
      <c r="O255" s="246"/>
      <c r="P255" s="247">
        <f>O255*H255</f>
        <v>0</v>
      </c>
      <c r="Q255" s="247">
        <v>0</v>
      </c>
      <c r="R255" s="247">
        <f>Q255*H255</f>
        <v>0</v>
      </c>
      <c r="S255" s="247">
        <v>0</v>
      </c>
      <c r="T255" s="248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95" t="s">
        <v>122</v>
      </c>
      <c r="AT255" s="195" t="s">
        <v>117</v>
      </c>
      <c r="AU255" s="195" t="s">
        <v>74</v>
      </c>
      <c r="AY255" s="18" t="s">
        <v>115</v>
      </c>
      <c r="BE255" s="196">
        <f>IF(N255="základní",J255,0)</f>
        <v>0</v>
      </c>
      <c r="BF255" s="196">
        <f>IF(N255="snížená",J255,0)</f>
        <v>0</v>
      </c>
      <c r="BG255" s="196">
        <f>IF(N255="zákl. přenesená",J255,0)</f>
        <v>0</v>
      </c>
      <c r="BH255" s="196">
        <f>IF(N255="sníž. přenesená",J255,0)</f>
        <v>0</v>
      </c>
      <c r="BI255" s="196">
        <f>IF(N255="nulová",J255,0)</f>
        <v>0</v>
      </c>
      <c r="BJ255" s="18" t="s">
        <v>72</v>
      </c>
      <c r="BK255" s="196">
        <f>ROUND(I255*H255,2)</f>
        <v>0</v>
      </c>
      <c r="BL255" s="18" t="s">
        <v>122</v>
      </c>
      <c r="BM255" s="195" t="s">
        <v>647</v>
      </c>
    </row>
    <row r="256" spans="1:31" s="2" customFormat="1" ht="7" customHeight="1">
      <c r="A256" s="33"/>
      <c r="B256" s="53"/>
      <c r="C256" s="54"/>
      <c r="D256" s="54"/>
      <c r="E256" s="54"/>
      <c r="F256" s="54"/>
      <c r="G256" s="54"/>
      <c r="H256" s="54"/>
      <c r="I256" s="54"/>
      <c r="J256" s="54"/>
      <c r="K256" s="54"/>
      <c r="L256" s="38"/>
      <c r="M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</row>
  </sheetData>
  <sheetProtection sheet="1" objects="1" scenarios="1" formatColumns="0" formatRows="0" autoFilter="0"/>
  <autoFilter ref="C120:K255"/>
  <mergeCells count="10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  <mergeCell ref="E21:F21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8"/>
  <sheetViews>
    <sheetView showGridLines="0" zoomScale="90" zoomScaleNormal="90" workbookViewId="0" topLeftCell="A120">
      <selection activeCell="I123" sqref="I123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8.8515625" style="1" customWidth="1"/>
    <col min="6" max="6" width="10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8" t="s">
        <v>80</v>
      </c>
    </row>
    <row r="3" spans="2:46" s="1" customFormat="1" ht="7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21"/>
      <c r="AT3" s="18" t="s">
        <v>74</v>
      </c>
    </row>
    <row r="4" spans="2:46" s="1" customFormat="1" ht="25" customHeight="1">
      <c r="B4" s="21"/>
      <c r="D4" s="108" t="s">
        <v>88</v>
      </c>
      <c r="L4" s="21"/>
      <c r="M4" s="109" t="s">
        <v>10</v>
      </c>
      <c r="AT4" s="18" t="s">
        <v>4</v>
      </c>
    </row>
    <row r="5" spans="2:12" s="1" customFormat="1" ht="7" customHeight="1">
      <c r="B5" s="21"/>
      <c r="L5" s="21"/>
    </row>
    <row r="6" spans="2:12" s="1" customFormat="1" ht="12" customHeight="1">
      <c r="B6" s="21"/>
      <c r="D6" s="110" t="s">
        <v>15</v>
      </c>
      <c r="L6" s="21"/>
    </row>
    <row r="7" spans="2:12" s="1" customFormat="1" ht="16.5" customHeight="1">
      <c r="B7" s="21"/>
      <c r="E7" s="316" t="str">
        <f>'Rekapitulace stavby'!K6</f>
        <v>Výstavba dětského dopravního hřiště</v>
      </c>
      <c r="F7" s="317"/>
      <c r="G7" s="317"/>
      <c r="H7" s="317"/>
      <c r="L7" s="21"/>
    </row>
    <row r="8" spans="1:31" s="2" customFormat="1" ht="12" customHeight="1">
      <c r="A8" s="33"/>
      <c r="B8" s="38"/>
      <c r="C8" s="33"/>
      <c r="D8" s="110" t="s">
        <v>89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18" t="s">
        <v>1218</v>
      </c>
      <c r="F9" s="319"/>
      <c r="G9" s="319"/>
      <c r="H9" s="319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0" t="s">
        <v>16</v>
      </c>
      <c r="E11" s="33"/>
      <c r="F11" s="111" t="s">
        <v>1</v>
      </c>
      <c r="G11" s="33"/>
      <c r="H11" s="33"/>
      <c r="I11" s="110" t="s">
        <v>17</v>
      </c>
      <c r="J11" s="111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0" t="s">
        <v>18</v>
      </c>
      <c r="E12" s="33"/>
      <c r="F12" s="111" t="s">
        <v>19</v>
      </c>
      <c r="G12" s="33"/>
      <c r="H12" s="33"/>
      <c r="I12" s="110" t="s">
        <v>20</v>
      </c>
      <c r="J12" s="112" t="str">
        <f>'Rekapitulace stavby'!AN8</f>
        <v>Vyplň údaj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75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0" t="s">
        <v>1207</v>
      </c>
      <c r="E14" s="33"/>
      <c r="F14" s="33"/>
      <c r="G14" s="33"/>
      <c r="H14" s="33"/>
      <c r="I14" s="110" t="s">
        <v>1202</v>
      </c>
      <c r="J14" s="111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1" t="s">
        <v>1200</v>
      </c>
      <c r="F15" s="33"/>
      <c r="G15" s="33"/>
      <c r="H15" s="33"/>
      <c r="I15" s="110" t="s">
        <v>21</v>
      </c>
      <c r="J15" s="111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7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0" t="s">
        <v>1222</v>
      </c>
      <c r="E17" s="33"/>
      <c r="F17" s="33"/>
      <c r="G17" s="33"/>
      <c r="H17" s="33"/>
      <c r="I17" s="110" t="s">
        <v>1202</v>
      </c>
      <c r="J17" s="271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20" t="str">
        <f>'Rekapitulace stavby'!E14</f>
        <v>Vyplň údaj</v>
      </c>
      <c r="F18" s="321"/>
      <c r="G18" s="321"/>
      <c r="H18" s="321"/>
      <c r="I18" s="110" t="s">
        <v>21</v>
      </c>
      <c r="J18" s="271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0" t="s">
        <v>23</v>
      </c>
      <c r="E20" s="33"/>
      <c r="F20" s="33"/>
      <c r="G20" s="33"/>
      <c r="H20" s="33"/>
      <c r="I20" s="110" t="s">
        <v>1202</v>
      </c>
      <c r="J20" s="111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25" customHeight="1">
      <c r="A21" s="33"/>
      <c r="B21" s="38"/>
      <c r="C21" s="33"/>
      <c r="D21" s="33"/>
      <c r="E21" s="323" t="s">
        <v>1208</v>
      </c>
      <c r="F21" s="324"/>
      <c r="G21" s="33"/>
      <c r="H21" s="33"/>
      <c r="I21" s="110" t="s">
        <v>21</v>
      </c>
      <c r="J21" s="111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0" t="s">
        <v>25</v>
      </c>
      <c r="E23" s="33"/>
      <c r="F23" s="33"/>
      <c r="G23" s="33"/>
      <c r="H23" s="33"/>
      <c r="I23" s="110" t="s">
        <v>1202</v>
      </c>
      <c r="J23" s="111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1" t="s">
        <v>26</v>
      </c>
      <c r="F24" s="33"/>
      <c r="G24" s="33"/>
      <c r="H24" s="33"/>
      <c r="I24" s="110" t="s">
        <v>21</v>
      </c>
      <c r="J24" s="111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0" t="s">
        <v>27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3"/>
      <c r="B27" s="114"/>
      <c r="C27" s="113"/>
      <c r="D27" s="113"/>
      <c r="E27" s="322" t="s">
        <v>1</v>
      </c>
      <c r="F27" s="322"/>
      <c r="G27" s="322"/>
      <c r="H27" s="322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7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8"/>
      <c r="C29" s="33"/>
      <c r="D29" s="116"/>
      <c r="E29" s="116"/>
      <c r="F29" s="116"/>
      <c r="G29" s="116"/>
      <c r="H29" s="116"/>
      <c r="I29" s="116"/>
      <c r="J29" s="116"/>
      <c r="K29" s="116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8"/>
      <c r="C30" s="33"/>
      <c r="D30" s="117" t="s">
        <v>28</v>
      </c>
      <c r="E30" s="33"/>
      <c r="F30" s="33"/>
      <c r="G30" s="33"/>
      <c r="H30" s="33"/>
      <c r="I30" s="33"/>
      <c r="J30" s="118">
        <f>ROUND(J120,2)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8"/>
      <c r="C31" s="33"/>
      <c r="D31" s="116"/>
      <c r="E31" s="116"/>
      <c r="F31" s="116"/>
      <c r="G31" s="116"/>
      <c r="H31" s="116"/>
      <c r="I31" s="116"/>
      <c r="J31" s="116"/>
      <c r="K31" s="116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19" t="s">
        <v>30</v>
      </c>
      <c r="G32" s="33"/>
      <c r="H32" s="33"/>
      <c r="I32" s="119" t="s">
        <v>29</v>
      </c>
      <c r="J32" s="119" t="s">
        <v>31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0" t="s">
        <v>32</v>
      </c>
      <c r="E33" s="110" t="s">
        <v>33</v>
      </c>
      <c r="F33" s="121">
        <f>ROUND((SUM(BE120:BE157)),2)</f>
        <v>0</v>
      </c>
      <c r="G33" s="33"/>
      <c r="H33" s="33"/>
      <c r="I33" s="122">
        <v>0.21</v>
      </c>
      <c r="J33" s="121">
        <f>ROUND(((SUM(BE120:BE157))*I33),2)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0" t="s">
        <v>34</v>
      </c>
      <c r="F34" s="121">
        <f>ROUND((SUM(BF120:BF157)),2)</f>
        <v>0</v>
      </c>
      <c r="G34" s="33"/>
      <c r="H34" s="33"/>
      <c r="I34" s="122">
        <v>0.15</v>
      </c>
      <c r="J34" s="121">
        <f>ROUND(((SUM(BF120:BF157))*I34),2)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10" t="s">
        <v>35</v>
      </c>
      <c r="F35" s="121">
        <f>ROUND((SUM(BG120:BG157)),2)</f>
        <v>0</v>
      </c>
      <c r="G35" s="33"/>
      <c r="H35" s="33"/>
      <c r="I35" s="122">
        <v>0.21</v>
      </c>
      <c r="J35" s="121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10" t="s">
        <v>36</v>
      </c>
      <c r="F36" s="121">
        <f>ROUND((SUM(BH120:BH157)),2)</f>
        <v>0</v>
      </c>
      <c r="G36" s="33"/>
      <c r="H36" s="33"/>
      <c r="I36" s="122">
        <v>0.15</v>
      </c>
      <c r="J36" s="121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10" t="s">
        <v>37</v>
      </c>
      <c r="F37" s="121">
        <f>ROUND((SUM(BI120:BI157)),2)</f>
        <v>0</v>
      </c>
      <c r="G37" s="33"/>
      <c r="H37" s="33"/>
      <c r="I37" s="122">
        <v>0</v>
      </c>
      <c r="J37" s="121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8"/>
      <c r="C39" s="123"/>
      <c r="D39" s="124" t="s">
        <v>38</v>
      </c>
      <c r="E39" s="125"/>
      <c r="F39" s="125"/>
      <c r="G39" s="126" t="s">
        <v>39</v>
      </c>
      <c r="H39" s="127" t="s">
        <v>40</v>
      </c>
      <c r="I39" s="125"/>
      <c r="J39" s="128">
        <f>SUM(J30:J37)</f>
        <v>0</v>
      </c>
      <c r="K39" s="129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 hidden="1">
      <c r="B50" s="50"/>
      <c r="D50" s="130" t="s">
        <v>41</v>
      </c>
      <c r="E50" s="131"/>
      <c r="F50" s="131"/>
      <c r="G50" s="130" t="s">
        <v>42</v>
      </c>
      <c r="H50" s="131"/>
      <c r="I50" s="131"/>
      <c r="J50" s="131"/>
      <c r="K50" s="131"/>
      <c r="L50" s="50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5" hidden="1">
      <c r="A61" s="33"/>
      <c r="B61" s="38"/>
      <c r="C61" s="33"/>
      <c r="D61" s="132" t="s">
        <v>43</v>
      </c>
      <c r="E61" s="133"/>
      <c r="F61" s="134" t="s">
        <v>1205</v>
      </c>
      <c r="G61" s="132" t="s">
        <v>43</v>
      </c>
      <c r="H61" s="133"/>
      <c r="I61" s="133"/>
      <c r="J61" s="135" t="s">
        <v>1205</v>
      </c>
      <c r="K61" s="13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3">
      <c r="A65" s="33"/>
      <c r="B65" s="38"/>
      <c r="C65" s="33"/>
      <c r="D65" s="130" t="s">
        <v>1204</v>
      </c>
      <c r="E65" s="136"/>
      <c r="F65" s="136"/>
      <c r="G65" s="130" t="s">
        <v>1223</v>
      </c>
      <c r="H65" s="136"/>
      <c r="I65" s="136"/>
      <c r="J65" s="136"/>
      <c r="K65" s="136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5">
      <c r="A76" s="33"/>
      <c r="B76" s="38"/>
      <c r="C76" s="33"/>
      <c r="D76" s="132" t="s">
        <v>43</v>
      </c>
      <c r="E76" s="133"/>
      <c r="F76" s="134" t="s">
        <v>1205</v>
      </c>
      <c r="G76" s="132" t="s">
        <v>43</v>
      </c>
      <c r="H76" s="133"/>
      <c r="I76" s="133"/>
      <c r="J76" s="135" t="s">
        <v>1205</v>
      </c>
      <c r="K76" s="13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37"/>
      <c r="C77" s="138"/>
      <c r="D77" s="138"/>
      <c r="E77" s="138"/>
      <c r="F77" s="138"/>
      <c r="G77" s="138"/>
      <c r="H77" s="138"/>
      <c r="I77" s="138"/>
      <c r="J77" s="138"/>
      <c r="K77" s="138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4" t="s">
        <v>90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30" t="s">
        <v>15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14" t="str">
        <f>E7</f>
        <v>Výstavba dětského dopravního hřiště</v>
      </c>
      <c r="F85" s="315"/>
      <c r="G85" s="315"/>
      <c r="H85" s="31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30" t="s">
        <v>89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96" t="str">
        <f>E9</f>
        <v>SO 04 - Oplocení hřiště</v>
      </c>
      <c r="F87" s="313"/>
      <c r="G87" s="313"/>
      <c r="H87" s="313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7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30" t="s">
        <v>18</v>
      </c>
      <c r="D89" s="35"/>
      <c r="E89" s="35"/>
      <c r="F89" s="28" t="str">
        <f>F12</f>
        <v>Dačice</v>
      </c>
      <c r="G89" s="35"/>
      <c r="H89" s="35"/>
      <c r="I89" s="30" t="s">
        <v>20</v>
      </c>
      <c r="J89" s="64" t="str">
        <f>IF(J12="","",J12)</f>
        <v>Vyplň údaj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" customHeight="1">
      <c r="A91" s="33"/>
      <c r="B91" s="34"/>
      <c r="C91" s="30" t="s">
        <v>1207</v>
      </c>
      <c r="D91" s="35"/>
      <c r="E91" s="35"/>
      <c r="F91" s="28" t="str">
        <f>E15</f>
        <v>Město Dačice</v>
      </c>
      <c r="G91" s="35"/>
      <c r="H91" s="35"/>
      <c r="I91" s="30" t="s">
        <v>23</v>
      </c>
      <c r="J91" s="31" t="str">
        <f>E21</f>
        <v>Petr Vlášek
Ing. Václav Chýle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30" t="s">
        <v>1222</v>
      </c>
      <c r="D92" s="35"/>
      <c r="E92" s="35"/>
      <c r="F92" s="28" t="str">
        <f>IF(E18="","",E18)</f>
        <v>Vyplň údaj</v>
      </c>
      <c r="G92" s="35"/>
      <c r="H92" s="35"/>
      <c r="I92" s="30" t="s">
        <v>25</v>
      </c>
      <c r="J92" s="31" t="str">
        <f>E24</f>
        <v>KAVRO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2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1" t="s">
        <v>91</v>
      </c>
      <c r="D94" s="142"/>
      <c r="E94" s="142"/>
      <c r="F94" s="142"/>
      <c r="G94" s="142"/>
      <c r="H94" s="142"/>
      <c r="I94" s="142"/>
      <c r="J94" s="143" t="s">
        <v>92</v>
      </c>
      <c r="K94" s="142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44" t="s">
        <v>93</v>
      </c>
      <c r="D96" s="35"/>
      <c r="E96" s="35"/>
      <c r="F96" s="35"/>
      <c r="G96" s="35"/>
      <c r="H96" s="35"/>
      <c r="I96" s="35"/>
      <c r="J96" s="82">
        <f>J120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94</v>
      </c>
    </row>
    <row r="97" spans="2:12" s="9" customFormat="1" ht="25" customHeight="1">
      <c r="B97" s="145"/>
      <c r="C97" s="146"/>
      <c r="D97" s="147" t="s">
        <v>95</v>
      </c>
      <c r="E97" s="148"/>
      <c r="F97" s="148"/>
      <c r="G97" s="148"/>
      <c r="H97" s="148"/>
      <c r="I97" s="148"/>
      <c r="J97" s="149">
        <f>J121</f>
        <v>0</v>
      </c>
      <c r="K97" s="146"/>
      <c r="L97" s="150"/>
    </row>
    <row r="98" spans="2:12" s="10" customFormat="1" ht="19.9" customHeight="1">
      <c r="B98" s="151"/>
      <c r="C98" s="152"/>
      <c r="D98" s="153" t="s">
        <v>96</v>
      </c>
      <c r="E98" s="154"/>
      <c r="F98" s="154"/>
      <c r="G98" s="154"/>
      <c r="H98" s="154"/>
      <c r="I98" s="154"/>
      <c r="J98" s="155">
        <f>J122</f>
        <v>0</v>
      </c>
      <c r="K98" s="152"/>
      <c r="L98" s="156"/>
    </row>
    <row r="99" spans="2:12" s="10" customFormat="1" ht="19.9" customHeight="1">
      <c r="B99" s="151"/>
      <c r="C99" s="152"/>
      <c r="D99" s="153" t="s">
        <v>648</v>
      </c>
      <c r="E99" s="154"/>
      <c r="F99" s="154"/>
      <c r="G99" s="154"/>
      <c r="H99" s="154"/>
      <c r="I99" s="154"/>
      <c r="J99" s="155">
        <f>J136</f>
        <v>0</v>
      </c>
      <c r="K99" s="152"/>
      <c r="L99" s="156"/>
    </row>
    <row r="100" spans="2:12" s="10" customFormat="1" ht="19.9" customHeight="1">
      <c r="B100" s="151"/>
      <c r="C100" s="152"/>
      <c r="D100" s="153" t="s">
        <v>99</v>
      </c>
      <c r="E100" s="154"/>
      <c r="F100" s="154"/>
      <c r="G100" s="154"/>
      <c r="H100" s="154"/>
      <c r="I100" s="154"/>
      <c r="J100" s="155">
        <f>J156</f>
        <v>0</v>
      </c>
      <c r="K100" s="152"/>
      <c r="L100" s="156"/>
    </row>
    <row r="101" spans="1:31" s="2" customFormat="1" ht="21.75" customHeight="1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5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7" customHeight="1">
      <c r="A102" s="33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7" customHeight="1">
      <c r="A106" s="33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5" customHeight="1">
      <c r="A107" s="33"/>
      <c r="B107" s="34"/>
      <c r="C107" s="24" t="s">
        <v>100</v>
      </c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7" customHeight="1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30" t="s">
        <v>15</v>
      </c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5"/>
      <c r="D110" s="35"/>
      <c r="E110" s="314" t="str">
        <f>E7</f>
        <v>Výstavba dětského dopravního hřiště</v>
      </c>
      <c r="F110" s="315"/>
      <c r="G110" s="315"/>
      <c r="H110" s="31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30" t="s">
        <v>89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5"/>
      <c r="D112" s="35"/>
      <c r="E112" s="296" t="str">
        <f>E9</f>
        <v>SO 04 - Oplocení hřiště</v>
      </c>
      <c r="F112" s="313"/>
      <c r="G112" s="313"/>
      <c r="H112" s="313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7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30" t="s">
        <v>18</v>
      </c>
      <c r="D114" s="35"/>
      <c r="E114" s="35"/>
      <c r="F114" s="28" t="str">
        <f>F12</f>
        <v>Dačice</v>
      </c>
      <c r="G114" s="35"/>
      <c r="H114" s="35"/>
      <c r="I114" s="30" t="s">
        <v>20</v>
      </c>
      <c r="J114" s="64" t="str">
        <f>IF(J12="","",J12)</f>
        <v>Vyplň údaj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7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5" customHeight="1">
      <c r="A116" s="33"/>
      <c r="B116" s="34"/>
      <c r="C116" s="30" t="s">
        <v>1207</v>
      </c>
      <c r="D116" s="35"/>
      <c r="E116" s="35"/>
      <c r="F116" s="28" t="str">
        <f>E15</f>
        <v>Město Dačice</v>
      </c>
      <c r="G116" s="35"/>
      <c r="H116" s="35"/>
      <c r="I116" s="30" t="s">
        <v>23</v>
      </c>
      <c r="J116" s="31" t="str">
        <f>E21</f>
        <v>Petr Vlášek
Ing. Václav Chýle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15" customHeight="1">
      <c r="A117" s="33"/>
      <c r="B117" s="34"/>
      <c r="C117" s="30" t="s">
        <v>1222</v>
      </c>
      <c r="D117" s="35"/>
      <c r="E117" s="35"/>
      <c r="F117" s="28" t="str">
        <f>IF(E18="","",E18)</f>
        <v>Vyplň údaj</v>
      </c>
      <c r="G117" s="35"/>
      <c r="H117" s="35"/>
      <c r="I117" s="30" t="s">
        <v>25</v>
      </c>
      <c r="J117" s="31" t="str">
        <f>E24</f>
        <v>KAVRO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0.2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1" customFormat="1" ht="29.25" customHeight="1">
      <c r="A119" s="157"/>
      <c r="B119" s="158"/>
      <c r="C119" s="159" t="s">
        <v>101</v>
      </c>
      <c r="D119" s="160" t="s">
        <v>50</v>
      </c>
      <c r="E119" s="160" t="s">
        <v>46</v>
      </c>
      <c r="F119" s="160" t="s">
        <v>47</v>
      </c>
      <c r="G119" s="160" t="s">
        <v>102</v>
      </c>
      <c r="H119" s="160" t="s">
        <v>103</v>
      </c>
      <c r="I119" s="160" t="s">
        <v>104</v>
      </c>
      <c r="J119" s="160" t="s">
        <v>92</v>
      </c>
      <c r="K119" s="161" t="s">
        <v>105</v>
      </c>
      <c r="L119" s="162"/>
      <c r="M119" s="73" t="s">
        <v>1</v>
      </c>
      <c r="N119" s="74" t="s">
        <v>32</v>
      </c>
      <c r="O119" s="74" t="s">
        <v>106</v>
      </c>
      <c r="P119" s="74" t="s">
        <v>107</v>
      </c>
      <c r="Q119" s="74" t="s">
        <v>108</v>
      </c>
      <c r="R119" s="74" t="s">
        <v>109</v>
      </c>
      <c r="S119" s="74" t="s">
        <v>110</v>
      </c>
      <c r="T119" s="75" t="s">
        <v>111</v>
      </c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</row>
    <row r="120" spans="1:63" s="2" customFormat="1" ht="22.75" customHeight="1">
      <c r="A120" s="33"/>
      <c r="B120" s="34"/>
      <c r="C120" s="80" t="s">
        <v>112</v>
      </c>
      <c r="D120" s="35"/>
      <c r="E120" s="35"/>
      <c r="F120" s="35"/>
      <c r="G120" s="35"/>
      <c r="H120" s="35"/>
      <c r="I120" s="35"/>
      <c r="J120" s="163">
        <f>BK120</f>
        <v>0</v>
      </c>
      <c r="K120" s="35"/>
      <c r="L120" s="38"/>
      <c r="M120" s="76"/>
      <c r="N120" s="164"/>
      <c r="O120" s="77"/>
      <c r="P120" s="165">
        <f>P121</f>
        <v>0</v>
      </c>
      <c r="Q120" s="77"/>
      <c r="R120" s="165">
        <f>R121</f>
        <v>28.8489</v>
      </c>
      <c r="S120" s="77"/>
      <c r="T120" s="166">
        <f>T121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64</v>
      </c>
      <c r="AU120" s="18" t="s">
        <v>94</v>
      </c>
      <c r="BK120" s="167">
        <f>BK121</f>
        <v>0</v>
      </c>
    </row>
    <row r="121" spans="2:63" s="12" customFormat="1" ht="25.9" customHeight="1">
      <c r="B121" s="168"/>
      <c r="C121" s="169"/>
      <c r="D121" s="170" t="s">
        <v>64</v>
      </c>
      <c r="E121" s="171" t="s">
        <v>113</v>
      </c>
      <c r="F121" s="171" t="s">
        <v>114</v>
      </c>
      <c r="G121" s="169"/>
      <c r="H121" s="169"/>
      <c r="I121" s="172"/>
      <c r="J121" s="173">
        <f>BK121</f>
        <v>0</v>
      </c>
      <c r="K121" s="169"/>
      <c r="L121" s="174"/>
      <c r="M121" s="175"/>
      <c r="N121" s="176"/>
      <c r="O121" s="176"/>
      <c r="P121" s="177">
        <f>P122+P136+P156</f>
        <v>0</v>
      </c>
      <c r="Q121" s="176"/>
      <c r="R121" s="177">
        <f>R122+R136+R156</f>
        <v>28.8489</v>
      </c>
      <c r="S121" s="176"/>
      <c r="T121" s="178">
        <f>T122+T136+T156</f>
        <v>0</v>
      </c>
      <c r="AR121" s="179" t="s">
        <v>72</v>
      </c>
      <c r="AT121" s="180" t="s">
        <v>64</v>
      </c>
      <c r="AU121" s="180" t="s">
        <v>65</v>
      </c>
      <c r="AY121" s="179" t="s">
        <v>115</v>
      </c>
      <c r="BK121" s="181">
        <f>BK122+BK136+BK156</f>
        <v>0</v>
      </c>
    </row>
    <row r="122" spans="2:63" s="12" customFormat="1" ht="22.75" customHeight="1">
      <c r="B122" s="168"/>
      <c r="C122" s="169"/>
      <c r="D122" s="170" t="s">
        <v>64</v>
      </c>
      <c r="E122" s="182" t="s">
        <v>72</v>
      </c>
      <c r="F122" s="182" t="s">
        <v>116</v>
      </c>
      <c r="G122" s="169"/>
      <c r="H122" s="169"/>
      <c r="I122" s="172"/>
      <c r="J122" s="183">
        <f>BK122</f>
        <v>0</v>
      </c>
      <c r="K122" s="169"/>
      <c r="L122" s="174"/>
      <c r="M122" s="175"/>
      <c r="N122" s="176"/>
      <c r="O122" s="176"/>
      <c r="P122" s="177">
        <f>SUM(P123:P135)</f>
        <v>0</v>
      </c>
      <c r="Q122" s="176"/>
      <c r="R122" s="177">
        <f>SUM(R123:R135)</f>
        <v>0</v>
      </c>
      <c r="S122" s="176"/>
      <c r="T122" s="178">
        <f>SUM(T123:T135)</f>
        <v>0</v>
      </c>
      <c r="AR122" s="179" t="s">
        <v>72</v>
      </c>
      <c r="AT122" s="180" t="s">
        <v>64</v>
      </c>
      <c r="AU122" s="180" t="s">
        <v>72</v>
      </c>
      <c r="AY122" s="179" t="s">
        <v>115</v>
      </c>
      <c r="BK122" s="181">
        <f>SUM(BK123:BK135)</f>
        <v>0</v>
      </c>
    </row>
    <row r="123" spans="1:65" s="2" customFormat="1" ht="16.5" customHeight="1">
      <c r="A123" s="33"/>
      <c r="B123" s="34"/>
      <c r="C123" s="184" t="s">
        <v>72</v>
      </c>
      <c r="D123" s="184" t="s">
        <v>117</v>
      </c>
      <c r="E123" s="185" t="s">
        <v>649</v>
      </c>
      <c r="F123" s="186" t="s">
        <v>650</v>
      </c>
      <c r="G123" s="187" t="s">
        <v>139</v>
      </c>
      <c r="H123" s="188">
        <v>16.425</v>
      </c>
      <c r="I123" s="189"/>
      <c r="J123" s="190">
        <f>ROUND(I123*H123,2)</f>
        <v>0</v>
      </c>
      <c r="K123" s="186" t="s">
        <v>127</v>
      </c>
      <c r="L123" s="38"/>
      <c r="M123" s="191" t="s">
        <v>1</v>
      </c>
      <c r="N123" s="192" t="s">
        <v>33</v>
      </c>
      <c r="O123" s="69"/>
      <c r="P123" s="193">
        <f>O123*H123</f>
        <v>0</v>
      </c>
      <c r="Q123" s="193">
        <v>0</v>
      </c>
      <c r="R123" s="193">
        <f>Q123*H123</f>
        <v>0</v>
      </c>
      <c r="S123" s="193">
        <v>0</v>
      </c>
      <c r="T123" s="194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95" t="s">
        <v>122</v>
      </c>
      <c r="AT123" s="195" t="s">
        <v>117</v>
      </c>
      <c r="AU123" s="195" t="s">
        <v>74</v>
      </c>
      <c r="AY123" s="18" t="s">
        <v>115</v>
      </c>
      <c r="BE123" s="196">
        <f>IF(N123="základní",J123,0)</f>
        <v>0</v>
      </c>
      <c r="BF123" s="196">
        <f>IF(N123="snížená",J123,0)</f>
        <v>0</v>
      </c>
      <c r="BG123" s="196">
        <f>IF(N123="zákl. přenesená",J123,0)</f>
        <v>0</v>
      </c>
      <c r="BH123" s="196">
        <f>IF(N123="sníž. přenesená",J123,0)</f>
        <v>0</v>
      </c>
      <c r="BI123" s="196">
        <f>IF(N123="nulová",J123,0)</f>
        <v>0</v>
      </c>
      <c r="BJ123" s="18" t="s">
        <v>72</v>
      </c>
      <c r="BK123" s="196">
        <f>ROUND(I123*H123,2)</f>
        <v>0</v>
      </c>
      <c r="BL123" s="18" t="s">
        <v>122</v>
      </c>
      <c r="BM123" s="195" t="s">
        <v>651</v>
      </c>
    </row>
    <row r="124" spans="2:51" s="13" customFormat="1" ht="12">
      <c r="B124" s="197"/>
      <c r="C124" s="198"/>
      <c r="D124" s="199" t="s">
        <v>129</v>
      </c>
      <c r="E124" s="200" t="s">
        <v>1</v>
      </c>
      <c r="F124" s="201" t="s">
        <v>652</v>
      </c>
      <c r="G124" s="198"/>
      <c r="H124" s="202">
        <v>8.55</v>
      </c>
      <c r="I124" s="203"/>
      <c r="J124" s="198"/>
      <c r="K124" s="198"/>
      <c r="L124" s="204"/>
      <c r="M124" s="205"/>
      <c r="N124" s="206"/>
      <c r="O124" s="206"/>
      <c r="P124" s="206"/>
      <c r="Q124" s="206"/>
      <c r="R124" s="206"/>
      <c r="S124" s="206"/>
      <c r="T124" s="207"/>
      <c r="AT124" s="208" t="s">
        <v>129</v>
      </c>
      <c r="AU124" s="208" t="s">
        <v>74</v>
      </c>
      <c r="AV124" s="13" t="s">
        <v>74</v>
      </c>
      <c r="AW124" s="13" t="s">
        <v>24</v>
      </c>
      <c r="AX124" s="13" t="s">
        <v>65</v>
      </c>
      <c r="AY124" s="208" t="s">
        <v>115</v>
      </c>
    </row>
    <row r="125" spans="2:51" s="13" customFormat="1" ht="12">
      <c r="B125" s="197"/>
      <c r="C125" s="198"/>
      <c r="D125" s="199" t="s">
        <v>129</v>
      </c>
      <c r="E125" s="200" t="s">
        <v>1</v>
      </c>
      <c r="F125" s="201" t="s">
        <v>653</v>
      </c>
      <c r="G125" s="198"/>
      <c r="H125" s="202">
        <v>7.875</v>
      </c>
      <c r="I125" s="203"/>
      <c r="J125" s="198"/>
      <c r="K125" s="198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129</v>
      </c>
      <c r="AU125" s="208" t="s">
        <v>74</v>
      </c>
      <c r="AV125" s="13" t="s">
        <v>74</v>
      </c>
      <c r="AW125" s="13" t="s">
        <v>24</v>
      </c>
      <c r="AX125" s="13" t="s">
        <v>65</v>
      </c>
      <c r="AY125" s="208" t="s">
        <v>115</v>
      </c>
    </row>
    <row r="126" spans="2:51" s="15" customFormat="1" ht="12">
      <c r="B126" s="219"/>
      <c r="C126" s="220"/>
      <c r="D126" s="199" t="s">
        <v>129</v>
      </c>
      <c r="E126" s="221" t="s">
        <v>1</v>
      </c>
      <c r="F126" s="222" t="s">
        <v>135</v>
      </c>
      <c r="G126" s="220"/>
      <c r="H126" s="223">
        <v>16.425</v>
      </c>
      <c r="I126" s="224"/>
      <c r="J126" s="220"/>
      <c r="K126" s="220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129</v>
      </c>
      <c r="AU126" s="229" t="s">
        <v>74</v>
      </c>
      <c r="AV126" s="15" t="s">
        <v>122</v>
      </c>
      <c r="AW126" s="15" t="s">
        <v>24</v>
      </c>
      <c r="AX126" s="15" t="s">
        <v>72</v>
      </c>
      <c r="AY126" s="229" t="s">
        <v>115</v>
      </c>
    </row>
    <row r="127" spans="1:65" s="2" customFormat="1" ht="16.5" customHeight="1">
      <c r="A127" s="33"/>
      <c r="B127" s="34"/>
      <c r="C127" s="184" t="s">
        <v>74</v>
      </c>
      <c r="D127" s="184" t="s">
        <v>117</v>
      </c>
      <c r="E127" s="185" t="s">
        <v>150</v>
      </c>
      <c r="F127" s="186" t="s">
        <v>151</v>
      </c>
      <c r="G127" s="187" t="s">
        <v>139</v>
      </c>
      <c r="H127" s="188">
        <v>16.425</v>
      </c>
      <c r="I127" s="189"/>
      <c r="J127" s="190">
        <f>ROUND(I127*H127,2)</f>
        <v>0</v>
      </c>
      <c r="K127" s="186" t="s">
        <v>127</v>
      </c>
      <c r="L127" s="38"/>
      <c r="M127" s="191" t="s">
        <v>1</v>
      </c>
      <c r="N127" s="192" t="s">
        <v>33</v>
      </c>
      <c r="O127" s="69"/>
      <c r="P127" s="193">
        <f>O127*H127</f>
        <v>0</v>
      </c>
      <c r="Q127" s="193">
        <v>0</v>
      </c>
      <c r="R127" s="193">
        <f>Q127*H127</f>
        <v>0</v>
      </c>
      <c r="S127" s="193">
        <v>0</v>
      </c>
      <c r="T127" s="194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5" t="s">
        <v>122</v>
      </c>
      <c r="AT127" s="195" t="s">
        <v>117</v>
      </c>
      <c r="AU127" s="195" t="s">
        <v>74</v>
      </c>
      <c r="AY127" s="18" t="s">
        <v>115</v>
      </c>
      <c r="BE127" s="196">
        <f>IF(N127="základní",J127,0)</f>
        <v>0</v>
      </c>
      <c r="BF127" s="196">
        <f>IF(N127="snížená",J127,0)</f>
        <v>0</v>
      </c>
      <c r="BG127" s="196">
        <f>IF(N127="zákl. přenesená",J127,0)</f>
        <v>0</v>
      </c>
      <c r="BH127" s="196">
        <f>IF(N127="sníž. přenesená",J127,0)</f>
        <v>0</v>
      </c>
      <c r="BI127" s="196">
        <f>IF(N127="nulová",J127,0)</f>
        <v>0</v>
      </c>
      <c r="BJ127" s="18" t="s">
        <v>72</v>
      </c>
      <c r="BK127" s="196">
        <f>ROUND(I127*H127,2)</f>
        <v>0</v>
      </c>
      <c r="BL127" s="18" t="s">
        <v>122</v>
      </c>
      <c r="BM127" s="195" t="s">
        <v>654</v>
      </c>
    </row>
    <row r="128" spans="1:65" s="2" customFormat="1" ht="24.15" customHeight="1">
      <c r="A128" s="33"/>
      <c r="B128" s="34"/>
      <c r="C128" s="184" t="s">
        <v>136</v>
      </c>
      <c r="D128" s="184" t="s">
        <v>117</v>
      </c>
      <c r="E128" s="185" t="s">
        <v>399</v>
      </c>
      <c r="F128" s="186" t="s">
        <v>400</v>
      </c>
      <c r="G128" s="187" t="s">
        <v>139</v>
      </c>
      <c r="H128" s="188">
        <v>459.9</v>
      </c>
      <c r="I128" s="189"/>
      <c r="J128" s="190">
        <f>ROUND(I128*H128,2)</f>
        <v>0</v>
      </c>
      <c r="K128" s="186" t="s">
        <v>127</v>
      </c>
      <c r="L128" s="38"/>
      <c r="M128" s="191" t="s">
        <v>1</v>
      </c>
      <c r="N128" s="192" t="s">
        <v>33</v>
      </c>
      <c r="O128" s="69"/>
      <c r="P128" s="193">
        <f>O128*H128</f>
        <v>0</v>
      </c>
      <c r="Q128" s="193">
        <v>0</v>
      </c>
      <c r="R128" s="193">
        <f>Q128*H128</f>
        <v>0</v>
      </c>
      <c r="S128" s="193">
        <v>0</v>
      </c>
      <c r="T128" s="194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5" t="s">
        <v>122</v>
      </c>
      <c r="AT128" s="195" t="s">
        <v>117</v>
      </c>
      <c r="AU128" s="195" t="s">
        <v>74</v>
      </c>
      <c r="AY128" s="18" t="s">
        <v>115</v>
      </c>
      <c r="BE128" s="196">
        <f>IF(N128="základní",J128,0)</f>
        <v>0</v>
      </c>
      <c r="BF128" s="196">
        <f>IF(N128="snížená",J128,0)</f>
        <v>0</v>
      </c>
      <c r="BG128" s="196">
        <f>IF(N128="zákl. přenesená",J128,0)</f>
        <v>0</v>
      </c>
      <c r="BH128" s="196">
        <f>IF(N128="sníž. přenesená",J128,0)</f>
        <v>0</v>
      </c>
      <c r="BI128" s="196">
        <f>IF(N128="nulová",J128,0)</f>
        <v>0</v>
      </c>
      <c r="BJ128" s="18" t="s">
        <v>72</v>
      </c>
      <c r="BK128" s="196">
        <f>ROUND(I128*H128,2)</f>
        <v>0</v>
      </c>
      <c r="BL128" s="18" t="s">
        <v>122</v>
      </c>
      <c r="BM128" s="195" t="s">
        <v>655</v>
      </c>
    </row>
    <row r="129" spans="1:47" s="2" customFormat="1" ht="27">
      <c r="A129" s="33"/>
      <c r="B129" s="34"/>
      <c r="C129" s="35"/>
      <c r="D129" s="199" t="s">
        <v>216</v>
      </c>
      <c r="E129" s="35"/>
      <c r="F129" s="240" t="s">
        <v>402</v>
      </c>
      <c r="G129" s="35"/>
      <c r="H129" s="35"/>
      <c r="I129" s="241"/>
      <c r="J129" s="35"/>
      <c r="K129" s="35"/>
      <c r="L129" s="38"/>
      <c r="M129" s="242"/>
      <c r="N129" s="243"/>
      <c r="O129" s="69"/>
      <c r="P129" s="69"/>
      <c r="Q129" s="69"/>
      <c r="R129" s="69"/>
      <c r="S129" s="69"/>
      <c r="T129" s="70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216</v>
      </c>
      <c r="AU129" s="18" t="s">
        <v>74</v>
      </c>
    </row>
    <row r="130" spans="2:51" s="13" customFormat="1" ht="12">
      <c r="B130" s="197"/>
      <c r="C130" s="198"/>
      <c r="D130" s="199" t="s">
        <v>129</v>
      </c>
      <c r="E130" s="200" t="s">
        <v>1</v>
      </c>
      <c r="F130" s="201" t="s">
        <v>656</v>
      </c>
      <c r="G130" s="198"/>
      <c r="H130" s="202">
        <v>459.9</v>
      </c>
      <c r="I130" s="203"/>
      <c r="J130" s="198"/>
      <c r="K130" s="198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129</v>
      </c>
      <c r="AU130" s="208" t="s">
        <v>74</v>
      </c>
      <c r="AV130" s="13" t="s">
        <v>74</v>
      </c>
      <c r="AW130" s="13" t="s">
        <v>24</v>
      </c>
      <c r="AX130" s="13" t="s">
        <v>65</v>
      </c>
      <c r="AY130" s="208" t="s">
        <v>115</v>
      </c>
    </row>
    <row r="131" spans="2:51" s="15" customFormat="1" ht="12">
      <c r="B131" s="219"/>
      <c r="C131" s="220"/>
      <c r="D131" s="199" t="s">
        <v>129</v>
      </c>
      <c r="E131" s="221" t="s">
        <v>1</v>
      </c>
      <c r="F131" s="222" t="s">
        <v>135</v>
      </c>
      <c r="G131" s="220"/>
      <c r="H131" s="223">
        <v>459.9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129</v>
      </c>
      <c r="AU131" s="229" t="s">
        <v>74</v>
      </c>
      <c r="AV131" s="15" t="s">
        <v>122</v>
      </c>
      <c r="AW131" s="15" t="s">
        <v>24</v>
      </c>
      <c r="AX131" s="15" t="s">
        <v>72</v>
      </c>
      <c r="AY131" s="229" t="s">
        <v>115</v>
      </c>
    </row>
    <row r="132" spans="1:65" s="2" customFormat="1" ht="16.5" customHeight="1">
      <c r="A132" s="33"/>
      <c r="B132" s="34"/>
      <c r="C132" s="184" t="s">
        <v>122</v>
      </c>
      <c r="D132" s="184" t="s">
        <v>117</v>
      </c>
      <c r="E132" s="185" t="s">
        <v>404</v>
      </c>
      <c r="F132" s="186" t="s">
        <v>405</v>
      </c>
      <c r="G132" s="187" t="s">
        <v>139</v>
      </c>
      <c r="H132" s="188">
        <v>16.425</v>
      </c>
      <c r="I132" s="189"/>
      <c r="J132" s="190">
        <f>ROUND(I132*H132,2)</f>
        <v>0</v>
      </c>
      <c r="K132" s="186" t="s">
        <v>127</v>
      </c>
      <c r="L132" s="38"/>
      <c r="M132" s="191" t="s">
        <v>1</v>
      </c>
      <c r="N132" s="192" t="s">
        <v>33</v>
      </c>
      <c r="O132" s="69"/>
      <c r="P132" s="193">
        <f>O132*H132</f>
        <v>0</v>
      </c>
      <c r="Q132" s="193">
        <v>0</v>
      </c>
      <c r="R132" s="193">
        <f>Q132*H132</f>
        <v>0</v>
      </c>
      <c r="S132" s="193">
        <v>0</v>
      </c>
      <c r="T132" s="194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5" t="s">
        <v>122</v>
      </c>
      <c r="AT132" s="195" t="s">
        <v>117</v>
      </c>
      <c r="AU132" s="195" t="s">
        <v>74</v>
      </c>
      <c r="AY132" s="18" t="s">
        <v>115</v>
      </c>
      <c r="BE132" s="196">
        <f>IF(N132="základní",J132,0)</f>
        <v>0</v>
      </c>
      <c r="BF132" s="196">
        <f>IF(N132="snížená",J132,0)</f>
        <v>0</v>
      </c>
      <c r="BG132" s="196">
        <f>IF(N132="zákl. přenesená",J132,0)</f>
        <v>0</v>
      </c>
      <c r="BH132" s="196">
        <f>IF(N132="sníž. přenesená",J132,0)</f>
        <v>0</v>
      </c>
      <c r="BI132" s="196">
        <f>IF(N132="nulová",J132,0)</f>
        <v>0</v>
      </c>
      <c r="BJ132" s="18" t="s">
        <v>72</v>
      </c>
      <c r="BK132" s="196">
        <f>ROUND(I132*H132,2)</f>
        <v>0</v>
      </c>
      <c r="BL132" s="18" t="s">
        <v>122</v>
      </c>
      <c r="BM132" s="195" t="s">
        <v>657</v>
      </c>
    </row>
    <row r="133" spans="1:65" s="2" customFormat="1" ht="16.5" customHeight="1">
      <c r="A133" s="33"/>
      <c r="B133" s="34"/>
      <c r="C133" s="184" t="s">
        <v>149</v>
      </c>
      <c r="D133" s="184" t="s">
        <v>117</v>
      </c>
      <c r="E133" s="185" t="s">
        <v>159</v>
      </c>
      <c r="F133" s="186" t="s">
        <v>160</v>
      </c>
      <c r="G133" s="187" t="s">
        <v>161</v>
      </c>
      <c r="H133" s="188">
        <v>29.565</v>
      </c>
      <c r="I133" s="189"/>
      <c r="J133" s="190">
        <f>ROUND(I133*H133,2)</f>
        <v>0</v>
      </c>
      <c r="K133" s="186" t="s">
        <v>127</v>
      </c>
      <c r="L133" s="38"/>
      <c r="M133" s="191" t="s">
        <v>1</v>
      </c>
      <c r="N133" s="192" t="s">
        <v>33</v>
      </c>
      <c r="O133" s="69"/>
      <c r="P133" s="193">
        <f>O133*H133</f>
        <v>0</v>
      </c>
      <c r="Q133" s="193">
        <v>0</v>
      </c>
      <c r="R133" s="193">
        <f>Q133*H133</f>
        <v>0</v>
      </c>
      <c r="S133" s="193">
        <v>0</v>
      </c>
      <c r="T133" s="194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5" t="s">
        <v>122</v>
      </c>
      <c r="AT133" s="195" t="s">
        <v>117</v>
      </c>
      <c r="AU133" s="195" t="s">
        <v>74</v>
      </c>
      <c r="AY133" s="18" t="s">
        <v>115</v>
      </c>
      <c r="BE133" s="196">
        <f>IF(N133="základní",J133,0)</f>
        <v>0</v>
      </c>
      <c r="BF133" s="196">
        <f>IF(N133="snížená",J133,0)</f>
        <v>0</v>
      </c>
      <c r="BG133" s="196">
        <f>IF(N133="zákl. přenesená",J133,0)</f>
        <v>0</v>
      </c>
      <c r="BH133" s="196">
        <f>IF(N133="sníž. přenesená",J133,0)</f>
        <v>0</v>
      </c>
      <c r="BI133" s="196">
        <f>IF(N133="nulová",J133,0)</f>
        <v>0</v>
      </c>
      <c r="BJ133" s="18" t="s">
        <v>72</v>
      </c>
      <c r="BK133" s="196">
        <f>ROUND(I133*H133,2)</f>
        <v>0</v>
      </c>
      <c r="BL133" s="18" t="s">
        <v>122</v>
      </c>
      <c r="BM133" s="195" t="s">
        <v>658</v>
      </c>
    </row>
    <row r="134" spans="2:51" s="13" customFormat="1" ht="12">
      <c r="B134" s="197"/>
      <c r="C134" s="198"/>
      <c r="D134" s="199" t="s">
        <v>129</v>
      </c>
      <c r="E134" s="200" t="s">
        <v>1</v>
      </c>
      <c r="F134" s="201" t="s">
        <v>659</v>
      </c>
      <c r="G134" s="198"/>
      <c r="H134" s="202">
        <v>29.565</v>
      </c>
      <c r="I134" s="203"/>
      <c r="J134" s="198"/>
      <c r="K134" s="198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129</v>
      </c>
      <c r="AU134" s="208" t="s">
        <v>74</v>
      </c>
      <c r="AV134" s="13" t="s">
        <v>74</v>
      </c>
      <c r="AW134" s="13" t="s">
        <v>24</v>
      </c>
      <c r="AX134" s="13" t="s">
        <v>72</v>
      </c>
      <c r="AY134" s="208" t="s">
        <v>115</v>
      </c>
    </row>
    <row r="135" spans="1:65" s="2" customFormat="1" ht="16.5" customHeight="1">
      <c r="A135" s="33"/>
      <c r="B135" s="34"/>
      <c r="C135" s="184" t="s">
        <v>154</v>
      </c>
      <c r="D135" s="184" t="s">
        <v>117</v>
      </c>
      <c r="E135" s="185" t="s">
        <v>165</v>
      </c>
      <c r="F135" s="186" t="s">
        <v>166</v>
      </c>
      <c r="G135" s="187" t="s">
        <v>139</v>
      </c>
      <c r="H135" s="188">
        <v>16.425</v>
      </c>
      <c r="I135" s="189"/>
      <c r="J135" s="190">
        <f>ROUND(I135*H135,2)</f>
        <v>0</v>
      </c>
      <c r="K135" s="186" t="s">
        <v>127</v>
      </c>
      <c r="L135" s="38"/>
      <c r="M135" s="191" t="s">
        <v>1</v>
      </c>
      <c r="N135" s="192" t="s">
        <v>33</v>
      </c>
      <c r="O135" s="69"/>
      <c r="P135" s="193">
        <f>O135*H135</f>
        <v>0</v>
      </c>
      <c r="Q135" s="193">
        <v>0</v>
      </c>
      <c r="R135" s="193">
        <f>Q135*H135</f>
        <v>0</v>
      </c>
      <c r="S135" s="193">
        <v>0</v>
      </c>
      <c r="T135" s="194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5" t="s">
        <v>122</v>
      </c>
      <c r="AT135" s="195" t="s">
        <v>117</v>
      </c>
      <c r="AU135" s="195" t="s">
        <v>74</v>
      </c>
      <c r="AY135" s="18" t="s">
        <v>115</v>
      </c>
      <c r="BE135" s="196">
        <f>IF(N135="základní",J135,0)</f>
        <v>0</v>
      </c>
      <c r="BF135" s="196">
        <f>IF(N135="snížená",J135,0)</f>
        <v>0</v>
      </c>
      <c r="BG135" s="196">
        <f>IF(N135="zákl. přenesená",J135,0)</f>
        <v>0</v>
      </c>
      <c r="BH135" s="196">
        <f>IF(N135="sníž. přenesená",J135,0)</f>
        <v>0</v>
      </c>
      <c r="BI135" s="196">
        <f>IF(N135="nulová",J135,0)</f>
        <v>0</v>
      </c>
      <c r="BJ135" s="18" t="s">
        <v>72</v>
      </c>
      <c r="BK135" s="196">
        <f>ROUND(I135*H135,2)</f>
        <v>0</v>
      </c>
      <c r="BL135" s="18" t="s">
        <v>122</v>
      </c>
      <c r="BM135" s="195" t="s">
        <v>660</v>
      </c>
    </row>
    <row r="136" spans="2:63" s="12" customFormat="1" ht="22.75" customHeight="1">
      <c r="B136" s="168"/>
      <c r="C136" s="169"/>
      <c r="D136" s="170" t="s">
        <v>64</v>
      </c>
      <c r="E136" s="182" t="s">
        <v>136</v>
      </c>
      <c r="F136" s="182" t="s">
        <v>661</v>
      </c>
      <c r="G136" s="169"/>
      <c r="H136" s="169"/>
      <c r="I136" s="172"/>
      <c r="J136" s="183">
        <f>BK136</f>
        <v>0</v>
      </c>
      <c r="K136" s="169"/>
      <c r="L136" s="174"/>
      <c r="M136" s="175"/>
      <c r="N136" s="176"/>
      <c r="O136" s="176"/>
      <c r="P136" s="177">
        <f>SUM(P137:P155)</f>
        <v>0</v>
      </c>
      <c r="Q136" s="176"/>
      <c r="R136" s="177">
        <f>SUM(R137:R155)</f>
        <v>28.8489</v>
      </c>
      <c r="S136" s="176"/>
      <c r="T136" s="178">
        <f>SUM(T137:T155)</f>
        <v>0</v>
      </c>
      <c r="AR136" s="179" t="s">
        <v>72</v>
      </c>
      <c r="AT136" s="180" t="s">
        <v>64</v>
      </c>
      <c r="AU136" s="180" t="s">
        <v>72</v>
      </c>
      <c r="AY136" s="179" t="s">
        <v>115</v>
      </c>
      <c r="BK136" s="181">
        <f>SUM(BK137:BK155)</f>
        <v>0</v>
      </c>
    </row>
    <row r="137" spans="1:65" s="2" customFormat="1" ht="16.5" customHeight="1">
      <c r="A137" s="33"/>
      <c r="B137" s="34"/>
      <c r="C137" s="184" t="s">
        <v>158</v>
      </c>
      <c r="D137" s="184" t="s">
        <v>117</v>
      </c>
      <c r="E137" s="185" t="s">
        <v>662</v>
      </c>
      <c r="F137" s="186" t="s">
        <v>663</v>
      </c>
      <c r="G137" s="187" t="s">
        <v>120</v>
      </c>
      <c r="H137" s="188">
        <v>38</v>
      </c>
      <c r="I137" s="189"/>
      <c r="J137" s="190">
        <f>ROUND(I137*H137,2)</f>
        <v>0</v>
      </c>
      <c r="K137" s="186" t="s">
        <v>127</v>
      </c>
      <c r="L137" s="38"/>
      <c r="M137" s="191" t="s">
        <v>1</v>
      </c>
      <c r="N137" s="192" t="s">
        <v>33</v>
      </c>
      <c r="O137" s="69"/>
      <c r="P137" s="193">
        <f>O137*H137</f>
        <v>0</v>
      </c>
      <c r="Q137" s="193">
        <v>0.7287</v>
      </c>
      <c r="R137" s="193">
        <f>Q137*H137</f>
        <v>27.6906</v>
      </c>
      <c r="S137" s="193">
        <v>0</v>
      </c>
      <c r="T137" s="194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5" t="s">
        <v>122</v>
      </c>
      <c r="AT137" s="195" t="s">
        <v>117</v>
      </c>
      <c r="AU137" s="195" t="s">
        <v>74</v>
      </c>
      <c r="AY137" s="18" t="s">
        <v>115</v>
      </c>
      <c r="BE137" s="196">
        <f>IF(N137="základní",J137,0)</f>
        <v>0</v>
      </c>
      <c r="BF137" s="196">
        <f>IF(N137="snížená",J137,0)</f>
        <v>0</v>
      </c>
      <c r="BG137" s="196">
        <f>IF(N137="zákl. přenesená",J137,0)</f>
        <v>0</v>
      </c>
      <c r="BH137" s="196">
        <f>IF(N137="sníž. přenesená",J137,0)</f>
        <v>0</v>
      </c>
      <c r="BI137" s="196">
        <f>IF(N137="nulová",J137,0)</f>
        <v>0</v>
      </c>
      <c r="BJ137" s="18" t="s">
        <v>72</v>
      </c>
      <c r="BK137" s="196">
        <f>ROUND(I137*H137,2)</f>
        <v>0</v>
      </c>
      <c r="BL137" s="18" t="s">
        <v>122</v>
      </c>
      <c r="BM137" s="195" t="s">
        <v>664</v>
      </c>
    </row>
    <row r="138" spans="1:65" s="2" customFormat="1" ht="16.5" customHeight="1">
      <c r="A138" s="33"/>
      <c r="B138" s="34"/>
      <c r="C138" s="230" t="s">
        <v>164</v>
      </c>
      <c r="D138" s="230" t="s">
        <v>174</v>
      </c>
      <c r="E138" s="231" t="s">
        <v>665</v>
      </c>
      <c r="F138" s="232" t="s">
        <v>666</v>
      </c>
      <c r="G138" s="233" t="s">
        <v>120</v>
      </c>
      <c r="H138" s="234">
        <v>38</v>
      </c>
      <c r="I138" s="235"/>
      <c r="J138" s="236">
        <f>ROUND(I138*H138,2)</f>
        <v>0</v>
      </c>
      <c r="K138" s="232" t="s">
        <v>127</v>
      </c>
      <c r="L138" s="237"/>
      <c r="M138" s="238" t="s">
        <v>1</v>
      </c>
      <c r="N138" s="239" t="s">
        <v>33</v>
      </c>
      <c r="O138" s="69"/>
      <c r="P138" s="193">
        <f>O138*H138</f>
        <v>0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5" t="s">
        <v>164</v>
      </c>
      <c r="AT138" s="195" t="s">
        <v>174</v>
      </c>
      <c r="AU138" s="195" t="s">
        <v>74</v>
      </c>
      <c r="AY138" s="18" t="s">
        <v>115</v>
      </c>
      <c r="BE138" s="196">
        <f>IF(N138="základní",J138,0)</f>
        <v>0</v>
      </c>
      <c r="BF138" s="196">
        <f>IF(N138="snížená",J138,0)</f>
        <v>0</v>
      </c>
      <c r="BG138" s="196">
        <f>IF(N138="zákl. přenesená",J138,0)</f>
        <v>0</v>
      </c>
      <c r="BH138" s="196">
        <f>IF(N138="sníž. přenesená",J138,0)</f>
        <v>0</v>
      </c>
      <c r="BI138" s="196">
        <f>IF(N138="nulová",J138,0)</f>
        <v>0</v>
      </c>
      <c r="BJ138" s="18" t="s">
        <v>72</v>
      </c>
      <c r="BK138" s="196">
        <f>ROUND(I138*H138,2)</f>
        <v>0</v>
      </c>
      <c r="BL138" s="18" t="s">
        <v>122</v>
      </c>
      <c r="BM138" s="195" t="s">
        <v>667</v>
      </c>
    </row>
    <row r="139" spans="1:65" s="2" customFormat="1" ht="16.5" customHeight="1">
      <c r="A139" s="33"/>
      <c r="B139" s="34"/>
      <c r="C139" s="184" t="s">
        <v>168</v>
      </c>
      <c r="D139" s="184" t="s">
        <v>117</v>
      </c>
      <c r="E139" s="185" t="s">
        <v>668</v>
      </c>
      <c r="F139" s="186" t="s">
        <v>669</v>
      </c>
      <c r="G139" s="187" t="s">
        <v>120</v>
      </c>
      <c r="H139" s="188">
        <v>165</v>
      </c>
      <c r="I139" s="189"/>
      <c r="J139" s="190">
        <f>ROUND(I139*H139,2)</f>
        <v>0</v>
      </c>
      <c r="K139" s="186" t="s">
        <v>121</v>
      </c>
      <c r="L139" s="38"/>
      <c r="M139" s="191" t="s">
        <v>1</v>
      </c>
      <c r="N139" s="192" t="s">
        <v>33</v>
      </c>
      <c r="O139" s="69"/>
      <c r="P139" s="193">
        <f>O139*H139</f>
        <v>0</v>
      </c>
      <c r="Q139" s="193">
        <v>0.00702</v>
      </c>
      <c r="R139" s="193">
        <f>Q139*H139</f>
        <v>1.1583</v>
      </c>
      <c r="S139" s="193">
        <v>0</v>
      </c>
      <c r="T139" s="194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5" t="s">
        <v>122</v>
      </c>
      <c r="AT139" s="195" t="s">
        <v>117</v>
      </c>
      <c r="AU139" s="195" t="s">
        <v>74</v>
      </c>
      <c r="AY139" s="18" t="s">
        <v>115</v>
      </c>
      <c r="BE139" s="196">
        <f>IF(N139="základní",J139,0)</f>
        <v>0</v>
      </c>
      <c r="BF139" s="196">
        <f>IF(N139="snížená",J139,0)</f>
        <v>0</v>
      </c>
      <c r="BG139" s="196">
        <f>IF(N139="zákl. přenesená",J139,0)</f>
        <v>0</v>
      </c>
      <c r="BH139" s="196">
        <f>IF(N139="sníž. přenesená",J139,0)</f>
        <v>0</v>
      </c>
      <c r="BI139" s="196">
        <f>IF(N139="nulová",J139,0)</f>
        <v>0</v>
      </c>
      <c r="BJ139" s="18" t="s">
        <v>72</v>
      </c>
      <c r="BK139" s="196">
        <f>ROUND(I139*H139,2)</f>
        <v>0</v>
      </c>
      <c r="BL139" s="18" t="s">
        <v>122</v>
      </c>
      <c r="BM139" s="195" t="s">
        <v>670</v>
      </c>
    </row>
    <row r="140" spans="2:51" s="13" customFormat="1" ht="12">
      <c r="B140" s="197"/>
      <c r="C140" s="198"/>
      <c r="D140" s="199" t="s">
        <v>129</v>
      </c>
      <c r="E140" s="200" t="s">
        <v>1</v>
      </c>
      <c r="F140" s="201" t="s">
        <v>671</v>
      </c>
      <c r="G140" s="198"/>
      <c r="H140" s="202">
        <v>165</v>
      </c>
      <c r="I140" s="203"/>
      <c r="J140" s="198"/>
      <c r="K140" s="198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129</v>
      </c>
      <c r="AU140" s="208" t="s">
        <v>74</v>
      </c>
      <c r="AV140" s="13" t="s">
        <v>74</v>
      </c>
      <c r="AW140" s="13" t="s">
        <v>24</v>
      </c>
      <c r="AX140" s="13" t="s">
        <v>72</v>
      </c>
      <c r="AY140" s="208" t="s">
        <v>115</v>
      </c>
    </row>
    <row r="141" spans="1:65" s="2" customFormat="1" ht="16.5" customHeight="1">
      <c r="A141" s="33"/>
      <c r="B141" s="34"/>
      <c r="C141" s="230" t="s">
        <v>173</v>
      </c>
      <c r="D141" s="230" t="s">
        <v>174</v>
      </c>
      <c r="E141" s="231" t="s">
        <v>672</v>
      </c>
      <c r="F141" s="232" t="s">
        <v>673</v>
      </c>
      <c r="G141" s="233" t="s">
        <v>120</v>
      </c>
      <c r="H141" s="234">
        <v>165</v>
      </c>
      <c r="I141" s="235"/>
      <c r="J141" s="236">
        <f>ROUND(I141*H141,2)</f>
        <v>0</v>
      </c>
      <c r="K141" s="232" t="s">
        <v>121</v>
      </c>
      <c r="L141" s="237"/>
      <c r="M141" s="238" t="s">
        <v>1</v>
      </c>
      <c r="N141" s="239" t="s">
        <v>33</v>
      </c>
      <c r="O141" s="69"/>
      <c r="P141" s="193">
        <f>O141*H141</f>
        <v>0</v>
      </c>
      <c r="Q141" s="193">
        <v>0</v>
      </c>
      <c r="R141" s="193">
        <f>Q141*H141</f>
        <v>0</v>
      </c>
      <c r="S141" s="193">
        <v>0</v>
      </c>
      <c r="T141" s="194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5" t="s">
        <v>164</v>
      </c>
      <c r="AT141" s="195" t="s">
        <v>174</v>
      </c>
      <c r="AU141" s="195" t="s">
        <v>74</v>
      </c>
      <c r="AY141" s="18" t="s">
        <v>115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18" t="s">
        <v>72</v>
      </c>
      <c r="BK141" s="196">
        <f>ROUND(I141*H141,2)</f>
        <v>0</v>
      </c>
      <c r="BL141" s="18" t="s">
        <v>122</v>
      </c>
      <c r="BM141" s="195" t="s">
        <v>674</v>
      </c>
    </row>
    <row r="142" spans="1:65" s="2" customFormat="1" ht="16.5" customHeight="1">
      <c r="A142" s="33"/>
      <c r="B142" s="34"/>
      <c r="C142" s="184" t="s">
        <v>179</v>
      </c>
      <c r="D142" s="184" t="s">
        <v>203</v>
      </c>
      <c r="E142" s="185" t="s">
        <v>675</v>
      </c>
      <c r="F142" s="186" t="s">
        <v>676</v>
      </c>
      <c r="G142" s="187" t="s">
        <v>206</v>
      </c>
      <c r="H142" s="188">
        <v>60.46</v>
      </c>
      <c r="I142" s="189"/>
      <c r="J142" s="190">
        <f>ROUND(I142*H142,2)</f>
        <v>0</v>
      </c>
      <c r="K142" s="186" t="s">
        <v>207</v>
      </c>
      <c r="L142" s="38"/>
      <c r="M142" s="191" t="s">
        <v>1</v>
      </c>
      <c r="N142" s="192" t="s">
        <v>33</v>
      </c>
      <c r="O142" s="69"/>
      <c r="P142" s="193">
        <f>O142*H142</f>
        <v>0</v>
      </c>
      <c r="Q142" s="193">
        <v>0</v>
      </c>
      <c r="R142" s="193">
        <f>Q142*H142</f>
        <v>0</v>
      </c>
      <c r="S142" s="193">
        <v>0</v>
      </c>
      <c r="T142" s="194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5" t="s">
        <v>122</v>
      </c>
      <c r="AT142" s="195" t="s">
        <v>117</v>
      </c>
      <c r="AU142" s="195" t="s">
        <v>74</v>
      </c>
      <c r="AY142" s="18" t="s">
        <v>115</v>
      </c>
      <c r="BE142" s="196">
        <f>IF(N142="základní",J142,0)</f>
        <v>0</v>
      </c>
      <c r="BF142" s="196">
        <f>IF(N142="snížená",J142,0)</f>
        <v>0</v>
      </c>
      <c r="BG142" s="196">
        <f>IF(N142="zákl. přenesená",J142,0)</f>
        <v>0</v>
      </c>
      <c r="BH142" s="196">
        <f>IF(N142="sníž. přenesená",J142,0)</f>
        <v>0</v>
      </c>
      <c r="BI142" s="196">
        <f>IF(N142="nulová",J142,0)</f>
        <v>0</v>
      </c>
      <c r="BJ142" s="18" t="s">
        <v>72</v>
      </c>
      <c r="BK142" s="196">
        <f>ROUND(I142*H142,2)</f>
        <v>0</v>
      </c>
      <c r="BL142" s="18" t="s">
        <v>122</v>
      </c>
      <c r="BM142" s="195" t="s">
        <v>677</v>
      </c>
    </row>
    <row r="143" spans="2:51" s="13" customFormat="1" ht="12">
      <c r="B143" s="197"/>
      <c r="C143" s="198"/>
      <c r="D143" s="199" t="s">
        <v>129</v>
      </c>
      <c r="E143" s="200" t="s">
        <v>1</v>
      </c>
      <c r="F143" s="201" t="s">
        <v>678</v>
      </c>
      <c r="G143" s="198"/>
      <c r="H143" s="202">
        <v>60.46</v>
      </c>
      <c r="I143" s="203"/>
      <c r="J143" s="198"/>
      <c r="K143" s="198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129</v>
      </c>
      <c r="AU143" s="208" t="s">
        <v>74</v>
      </c>
      <c r="AV143" s="13" t="s">
        <v>74</v>
      </c>
      <c r="AW143" s="13" t="s">
        <v>24</v>
      </c>
      <c r="AX143" s="13" t="s">
        <v>65</v>
      </c>
      <c r="AY143" s="208" t="s">
        <v>115</v>
      </c>
    </row>
    <row r="144" spans="2:51" s="15" customFormat="1" ht="12">
      <c r="B144" s="219"/>
      <c r="C144" s="220"/>
      <c r="D144" s="199" t="s">
        <v>129</v>
      </c>
      <c r="E144" s="221" t="s">
        <v>1</v>
      </c>
      <c r="F144" s="222" t="s">
        <v>135</v>
      </c>
      <c r="G144" s="220"/>
      <c r="H144" s="223">
        <v>60.46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129</v>
      </c>
      <c r="AU144" s="229" t="s">
        <v>74</v>
      </c>
      <c r="AV144" s="15" t="s">
        <v>122</v>
      </c>
      <c r="AW144" s="15" t="s">
        <v>24</v>
      </c>
      <c r="AX144" s="15" t="s">
        <v>72</v>
      </c>
      <c r="AY144" s="229" t="s">
        <v>115</v>
      </c>
    </row>
    <row r="145" spans="1:65" s="2" customFormat="1" ht="16.5" customHeight="1">
      <c r="A145" s="33"/>
      <c r="B145" s="34"/>
      <c r="C145" s="184" t="s">
        <v>184</v>
      </c>
      <c r="D145" s="184" t="s">
        <v>203</v>
      </c>
      <c r="E145" s="185" t="s">
        <v>679</v>
      </c>
      <c r="F145" s="186" t="s">
        <v>680</v>
      </c>
      <c r="G145" s="187" t="s">
        <v>120</v>
      </c>
      <c r="H145" s="188">
        <v>35</v>
      </c>
      <c r="I145" s="189"/>
      <c r="J145" s="190">
        <f>ROUND(I145*H145,2)</f>
        <v>0</v>
      </c>
      <c r="K145" s="186" t="s">
        <v>207</v>
      </c>
      <c r="L145" s="38"/>
      <c r="M145" s="191" t="s">
        <v>1</v>
      </c>
      <c r="N145" s="192" t="s">
        <v>33</v>
      </c>
      <c r="O145" s="69"/>
      <c r="P145" s="193">
        <f>O145*H145</f>
        <v>0</v>
      </c>
      <c r="Q145" s="193">
        <v>0</v>
      </c>
      <c r="R145" s="193">
        <f>Q145*H145</f>
        <v>0</v>
      </c>
      <c r="S145" s="193">
        <v>0</v>
      </c>
      <c r="T145" s="194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5" t="s">
        <v>122</v>
      </c>
      <c r="AT145" s="195" t="s">
        <v>117</v>
      </c>
      <c r="AU145" s="195" t="s">
        <v>74</v>
      </c>
      <c r="AY145" s="18" t="s">
        <v>115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18" t="s">
        <v>72</v>
      </c>
      <c r="BK145" s="196">
        <f>ROUND(I145*H145,2)</f>
        <v>0</v>
      </c>
      <c r="BL145" s="18" t="s">
        <v>122</v>
      </c>
      <c r="BM145" s="195" t="s">
        <v>681</v>
      </c>
    </row>
    <row r="146" spans="2:51" s="14" customFormat="1" ht="12">
      <c r="B146" s="209"/>
      <c r="C146" s="210"/>
      <c r="D146" s="199" t="s">
        <v>129</v>
      </c>
      <c r="E146" s="211" t="s">
        <v>1</v>
      </c>
      <c r="F146" s="212" t="s">
        <v>682</v>
      </c>
      <c r="G146" s="210"/>
      <c r="H146" s="211" t="s">
        <v>1</v>
      </c>
      <c r="I146" s="213"/>
      <c r="J146" s="210"/>
      <c r="K146" s="210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129</v>
      </c>
      <c r="AU146" s="218" t="s">
        <v>74</v>
      </c>
      <c r="AV146" s="14" t="s">
        <v>72</v>
      </c>
      <c r="AW146" s="14" t="s">
        <v>24</v>
      </c>
      <c r="AX146" s="14" t="s">
        <v>65</v>
      </c>
      <c r="AY146" s="218" t="s">
        <v>115</v>
      </c>
    </row>
    <row r="147" spans="2:51" s="13" customFormat="1" ht="12">
      <c r="B147" s="197"/>
      <c r="C147" s="198"/>
      <c r="D147" s="199" t="s">
        <v>129</v>
      </c>
      <c r="E147" s="200" t="s">
        <v>1</v>
      </c>
      <c r="F147" s="201" t="s">
        <v>282</v>
      </c>
      <c r="G147" s="198"/>
      <c r="H147" s="202">
        <v>26</v>
      </c>
      <c r="I147" s="203"/>
      <c r="J147" s="198"/>
      <c r="K147" s="198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129</v>
      </c>
      <c r="AU147" s="208" t="s">
        <v>74</v>
      </c>
      <c r="AV147" s="13" t="s">
        <v>74</v>
      </c>
      <c r="AW147" s="13" t="s">
        <v>24</v>
      </c>
      <c r="AX147" s="13" t="s">
        <v>65</v>
      </c>
      <c r="AY147" s="208" t="s">
        <v>115</v>
      </c>
    </row>
    <row r="148" spans="2:51" s="14" customFormat="1" ht="12">
      <c r="B148" s="209"/>
      <c r="C148" s="210"/>
      <c r="D148" s="199" t="s">
        <v>129</v>
      </c>
      <c r="E148" s="211" t="s">
        <v>1</v>
      </c>
      <c r="F148" s="212" t="s">
        <v>683</v>
      </c>
      <c r="G148" s="210"/>
      <c r="H148" s="211" t="s">
        <v>1</v>
      </c>
      <c r="I148" s="213"/>
      <c r="J148" s="210"/>
      <c r="K148" s="210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129</v>
      </c>
      <c r="AU148" s="218" t="s">
        <v>74</v>
      </c>
      <c r="AV148" s="14" t="s">
        <v>72</v>
      </c>
      <c r="AW148" s="14" t="s">
        <v>24</v>
      </c>
      <c r="AX148" s="14" t="s">
        <v>65</v>
      </c>
      <c r="AY148" s="218" t="s">
        <v>115</v>
      </c>
    </row>
    <row r="149" spans="2:51" s="13" customFormat="1" ht="12">
      <c r="B149" s="197"/>
      <c r="C149" s="198"/>
      <c r="D149" s="199" t="s">
        <v>129</v>
      </c>
      <c r="E149" s="200" t="s">
        <v>1</v>
      </c>
      <c r="F149" s="201" t="s">
        <v>168</v>
      </c>
      <c r="G149" s="198"/>
      <c r="H149" s="202">
        <v>9</v>
      </c>
      <c r="I149" s="203"/>
      <c r="J149" s="198"/>
      <c r="K149" s="198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129</v>
      </c>
      <c r="AU149" s="208" t="s">
        <v>74</v>
      </c>
      <c r="AV149" s="13" t="s">
        <v>74</v>
      </c>
      <c r="AW149" s="13" t="s">
        <v>24</v>
      </c>
      <c r="AX149" s="13" t="s">
        <v>65</v>
      </c>
      <c r="AY149" s="208" t="s">
        <v>115</v>
      </c>
    </row>
    <row r="150" spans="2:51" s="15" customFormat="1" ht="12">
      <c r="B150" s="219"/>
      <c r="C150" s="220"/>
      <c r="D150" s="199" t="s">
        <v>129</v>
      </c>
      <c r="E150" s="221" t="s">
        <v>1</v>
      </c>
      <c r="F150" s="222" t="s">
        <v>135</v>
      </c>
      <c r="G150" s="220"/>
      <c r="H150" s="223">
        <v>35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129</v>
      </c>
      <c r="AU150" s="229" t="s">
        <v>74</v>
      </c>
      <c r="AV150" s="15" t="s">
        <v>122</v>
      </c>
      <c r="AW150" s="15" t="s">
        <v>24</v>
      </c>
      <c r="AX150" s="15" t="s">
        <v>72</v>
      </c>
      <c r="AY150" s="229" t="s">
        <v>115</v>
      </c>
    </row>
    <row r="151" spans="1:65" s="2" customFormat="1" ht="16.5" customHeight="1">
      <c r="A151" s="33"/>
      <c r="B151" s="34"/>
      <c r="C151" s="184" t="s">
        <v>190</v>
      </c>
      <c r="D151" s="184" t="s">
        <v>203</v>
      </c>
      <c r="E151" s="185" t="s">
        <v>684</v>
      </c>
      <c r="F151" s="186" t="s">
        <v>685</v>
      </c>
      <c r="G151" s="187" t="s">
        <v>126</v>
      </c>
      <c r="H151" s="188">
        <v>125.16</v>
      </c>
      <c r="I151" s="189"/>
      <c r="J151" s="190">
        <f>ROUND(I151*H151,2)</f>
        <v>0</v>
      </c>
      <c r="K151" s="186" t="s">
        <v>207</v>
      </c>
      <c r="L151" s="38"/>
      <c r="M151" s="191" t="s">
        <v>1</v>
      </c>
      <c r="N151" s="192" t="s">
        <v>33</v>
      </c>
      <c r="O151" s="69"/>
      <c r="P151" s="193">
        <f>O151*H151</f>
        <v>0</v>
      </c>
      <c r="Q151" s="193">
        <v>0</v>
      </c>
      <c r="R151" s="193">
        <f>Q151*H151</f>
        <v>0</v>
      </c>
      <c r="S151" s="193">
        <v>0</v>
      </c>
      <c r="T151" s="194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5" t="s">
        <v>122</v>
      </c>
      <c r="AT151" s="195" t="s">
        <v>117</v>
      </c>
      <c r="AU151" s="195" t="s">
        <v>74</v>
      </c>
      <c r="AY151" s="18" t="s">
        <v>115</v>
      </c>
      <c r="BE151" s="196">
        <f>IF(N151="základní",J151,0)</f>
        <v>0</v>
      </c>
      <c r="BF151" s="196">
        <f>IF(N151="snížená",J151,0)</f>
        <v>0</v>
      </c>
      <c r="BG151" s="196">
        <f>IF(N151="zákl. přenesená",J151,0)</f>
        <v>0</v>
      </c>
      <c r="BH151" s="196">
        <f>IF(N151="sníž. přenesená",J151,0)</f>
        <v>0</v>
      </c>
      <c r="BI151" s="196">
        <f>IF(N151="nulová",J151,0)</f>
        <v>0</v>
      </c>
      <c r="BJ151" s="18" t="s">
        <v>72</v>
      </c>
      <c r="BK151" s="196">
        <f>ROUND(I151*H151,2)</f>
        <v>0</v>
      </c>
      <c r="BL151" s="18" t="s">
        <v>122</v>
      </c>
      <c r="BM151" s="195" t="s">
        <v>686</v>
      </c>
    </row>
    <row r="152" spans="2:51" s="13" customFormat="1" ht="12">
      <c r="B152" s="197"/>
      <c r="C152" s="198"/>
      <c r="D152" s="199" t="s">
        <v>129</v>
      </c>
      <c r="E152" s="200" t="s">
        <v>1</v>
      </c>
      <c r="F152" s="201" t="s">
        <v>687</v>
      </c>
      <c r="G152" s="198"/>
      <c r="H152" s="202">
        <v>125.16</v>
      </c>
      <c r="I152" s="203"/>
      <c r="J152" s="198"/>
      <c r="K152" s="198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129</v>
      </c>
      <c r="AU152" s="208" t="s">
        <v>74</v>
      </c>
      <c r="AV152" s="13" t="s">
        <v>74</v>
      </c>
      <c r="AW152" s="13" t="s">
        <v>24</v>
      </c>
      <c r="AX152" s="13" t="s">
        <v>65</v>
      </c>
      <c r="AY152" s="208" t="s">
        <v>115</v>
      </c>
    </row>
    <row r="153" spans="2:51" s="15" customFormat="1" ht="12">
      <c r="B153" s="219"/>
      <c r="C153" s="220"/>
      <c r="D153" s="199" t="s">
        <v>129</v>
      </c>
      <c r="E153" s="221" t="s">
        <v>1</v>
      </c>
      <c r="F153" s="222" t="s">
        <v>135</v>
      </c>
      <c r="G153" s="220"/>
      <c r="H153" s="223">
        <v>125.16</v>
      </c>
      <c r="I153" s="224"/>
      <c r="J153" s="220"/>
      <c r="K153" s="220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129</v>
      </c>
      <c r="AU153" s="229" t="s">
        <v>74</v>
      </c>
      <c r="AV153" s="15" t="s">
        <v>122</v>
      </c>
      <c r="AW153" s="15" t="s">
        <v>24</v>
      </c>
      <c r="AX153" s="15" t="s">
        <v>72</v>
      </c>
      <c r="AY153" s="229" t="s">
        <v>115</v>
      </c>
    </row>
    <row r="154" spans="1:65" s="2" customFormat="1" ht="16.5" customHeight="1">
      <c r="A154" s="33"/>
      <c r="B154" s="34"/>
      <c r="C154" s="184" t="s">
        <v>194</v>
      </c>
      <c r="D154" s="184" t="s">
        <v>203</v>
      </c>
      <c r="E154" s="185" t="s">
        <v>688</v>
      </c>
      <c r="F154" s="186" t="s">
        <v>689</v>
      </c>
      <c r="G154" s="187" t="s">
        <v>120</v>
      </c>
      <c r="H154" s="188">
        <v>2</v>
      </c>
      <c r="I154" s="189"/>
      <c r="J154" s="190">
        <f>ROUND(I154*H154,2)</f>
        <v>0</v>
      </c>
      <c r="K154" s="186" t="s">
        <v>207</v>
      </c>
      <c r="L154" s="38"/>
      <c r="M154" s="191" t="s">
        <v>1</v>
      </c>
      <c r="N154" s="192" t="s">
        <v>33</v>
      </c>
      <c r="O154" s="69"/>
      <c r="P154" s="193">
        <f>O154*H154</f>
        <v>0</v>
      </c>
      <c r="Q154" s="193">
        <v>0</v>
      </c>
      <c r="R154" s="193">
        <f>Q154*H154</f>
        <v>0</v>
      </c>
      <c r="S154" s="193">
        <v>0</v>
      </c>
      <c r="T154" s="194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5" t="s">
        <v>122</v>
      </c>
      <c r="AT154" s="195" t="s">
        <v>117</v>
      </c>
      <c r="AU154" s="195" t="s">
        <v>74</v>
      </c>
      <c r="AY154" s="18" t="s">
        <v>115</v>
      </c>
      <c r="BE154" s="196">
        <f>IF(N154="základní",J154,0)</f>
        <v>0</v>
      </c>
      <c r="BF154" s="196">
        <f>IF(N154="snížená",J154,0)</f>
        <v>0</v>
      </c>
      <c r="BG154" s="196">
        <f>IF(N154="zákl. přenesená",J154,0)</f>
        <v>0</v>
      </c>
      <c r="BH154" s="196">
        <f>IF(N154="sníž. přenesená",J154,0)</f>
        <v>0</v>
      </c>
      <c r="BI154" s="196">
        <f>IF(N154="nulová",J154,0)</f>
        <v>0</v>
      </c>
      <c r="BJ154" s="18" t="s">
        <v>72</v>
      </c>
      <c r="BK154" s="196">
        <f>ROUND(I154*H154,2)</f>
        <v>0</v>
      </c>
      <c r="BL154" s="18" t="s">
        <v>122</v>
      </c>
      <c r="BM154" s="195" t="s">
        <v>690</v>
      </c>
    </row>
    <row r="155" spans="1:65" s="2" customFormat="1" ht="16.5" customHeight="1">
      <c r="A155" s="33"/>
      <c r="B155" s="34"/>
      <c r="C155" s="184" t="s">
        <v>8</v>
      </c>
      <c r="D155" s="184" t="s">
        <v>117</v>
      </c>
      <c r="E155" s="185" t="s">
        <v>691</v>
      </c>
      <c r="F155" s="186" t="s">
        <v>692</v>
      </c>
      <c r="G155" s="187" t="s">
        <v>120</v>
      </c>
      <c r="H155" s="188">
        <v>2</v>
      </c>
      <c r="I155" s="189"/>
      <c r="J155" s="190">
        <f>ROUND(I155*H155,2)</f>
        <v>0</v>
      </c>
      <c r="K155" s="186" t="s">
        <v>121</v>
      </c>
      <c r="L155" s="38"/>
      <c r="M155" s="191" t="s">
        <v>1</v>
      </c>
      <c r="N155" s="192" t="s">
        <v>33</v>
      </c>
      <c r="O155" s="69"/>
      <c r="P155" s="193">
        <f>O155*H155</f>
        <v>0</v>
      </c>
      <c r="Q155" s="193">
        <v>0</v>
      </c>
      <c r="R155" s="193">
        <f>Q155*H155</f>
        <v>0</v>
      </c>
      <c r="S155" s="193">
        <v>0</v>
      </c>
      <c r="T155" s="194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5" t="s">
        <v>122</v>
      </c>
      <c r="AT155" s="195" t="s">
        <v>117</v>
      </c>
      <c r="AU155" s="195" t="s">
        <v>74</v>
      </c>
      <c r="AY155" s="18" t="s">
        <v>115</v>
      </c>
      <c r="BE155" s="196">
        <f>IF(N155="základní",J155,0)</f>
        <v>0</v>
      </c>
      <c r="BF155" s="196">
        <f>IF(N155="snížená",J155,0)</f>
        <v>0</v>
      </c>
      <c r="BG155" s="196">
        <f>IF(N155="zákl. přenesená",J155,0)</f>
        <v>0</v>
      </c>
      <c r="BH155" s="196">
        <f>IF(N155="sníž. přenesená",J155,0)</f>
        <v>0</v>
      </c>
      <c r="BI155" s="196">
        <f>IF(N155="nulová",J155,0)</f>
        <v>0</v>
      </c>
      <c r="BJ155" s="18" t="s">
        <v>72</v>
      </c>
      <c r="BK155" s="196">
        <f>ROUND(I155*H155,2)</f>
        <v>0</v>
      </c>
      <c r="BL155" s="18" t="s">
        <v>122</v>
      </c>
      <c r="BM155" s="195" t="s">
        <v>693</v>
      </c>
    </row>
    <row r="156" spans="2:63" s="12" customFormat="1" ht="22.75" customHeight="1">
      <c r="B156" s="168"/>
      <c r="C156" s="169"/>
      <c r="D156" s="170" t="s">
        <v>64</v>
      </c>
      <c r="E156" s="182" t="s">
        <v>375</v>
      </c>
      <c r="F156" s="182" t="s">
        <v>376</v>
      </c>
      <c r="G156" s="169"/>
      <c r="H156" s="169"/>
      <c r="I156" s="172"/>
      <c r="J156" s="183">
        <f>BK156</f>
        <v>0</v>
      </c>
      <c r="K156" s="169"/>
      <c r="L156" s="174"/>
      <c r="M156" s="175"/>
      <c r="N156" s="176"/>
      <c r="O156" s="176"/>
      <c r="P156" s="177">
        <f>P157</f>
        <v>0</v>
      </c>
      <c r="Q156" s="176"/>
      <c r="R156" s="177">
        <f>R157</f>
        <v>0</v>
      </c>
      <c r="S156" s="176"/>
      <c r="T156" s="178">
        <f>T157</f>
        <v>0</v>
      </c>
      <c r="AR156" s="179" t="s">
        <v>72</v>
      </c>
      <c r="AT156" s="180" t="s">
        <v>64</v>
      </c>
      <c r="AU156" s="180" t="s">
        <v>72</v>
      </c>
      <c r="AY156" s="179" t="s">
        <v>115</v>
      </c>
      <c r="BK156" s="181">
        <f>BK157</f>
        <v>0</v>
      </c>
    </row>
    <row r="157" spans="1:65" s="2" customFormat="1" ht="16.5" customHeight="1">
      <c r="A157" s="33"/>
      <c r="B157" s="34"/>
      <c r="C157" s="184" t="s">
        <v>202</v>
      </c>
      <c r="D157" s="184" t="s">
        <v>117</v>
      </c>
      <c r="E157" s="185" t="s">
        <v>694</v>
      </c>
      <c r="F157" s="186" t="s">
        <v>695</v>
      </c>
      <c r="G157" s="187" t="s">
        <v>161</v>
      </c>
      <c r="H157" s="188">
        <v>28.849</v>
      </c>
      <c r="I157" s="189"/>
      <c r="J157" s="190">
        <f>ROUND(I157*H157,2)</f>
        <v>0</v>
      </c>
      <c r="K157" s="186" t="s">
        <v>127</v>
      </c>
      <c r="L157" s="38"/>
      <c r="M157" s="244" t="s">
        <v>1</v>
      </c>
      <c r="N157" s="245" t="s">
        <v>33</v>
      </c>
      <c r="O157" s="246"/>
      <c r="P157" s="247">
        <f>O157*H157</f>
        <v>0</v>
      </c>
      <c r="Q157" s="247">
        <v>0</v>
      </c>
      <c r="R157" s="247">
        <f>Q157*H157</f>
        <v>0</v>
      </c>
      <c r="S157" s="247">
        <v>0</v>
      </c>
      <c r="T157" s="248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5" t="s">
        <v>122</v>
      </c>
      <c r="AT157" s="195" t="s">
        <v>117</v>
      </c>
      <c r="AU157" s="195" t="s">
        <v>74</v>
      </c>
      <c r="AY157" s="18" t="s">
        <v>115</v>
      </c>
      <c r="BE157" s="196">
        <f>IF(N157="základní",J157,0)</f>
        <v>0</v>
      </c>
      <c r="BF157" s="196">
        <f>IF(N157="snížená",J157,0)</f>
        <v>0</v>
      </c>
      <c r="BG157" s="196">
        <f>IF(N157="zákl. přenesená",J157,0)</f>
        <v>0</v>
      </c>
      <c r="BH157" s="196">
        <f>IF(N157="sníž. přenesená",J157,0)</f>
        <v>0</v>
      </c>
      <c r="BI157" s="196">
        <f>IF(N157="nulová",J157,0)</f>
        <v>0</v>
      </c>
      <c r="BJ157" s="18" t="s">
        <v>72</v>
      </c>
      <c r="BK157" s="196">
        <f>ROUND(I157*H157,2)</f>
        <v>0</v>
      </c>
      <c r="BL157" s="18" t="s">
        <v>122</v>
      </c>
      <c r="BM157" s="195" t="s">
        <v>696</v>
      </c>
    </row>
    <row r="158" spans="1:31" s="2" customFormat="1" ht="7" customHeight="1">
      <c r="A158" s="33"/>
      <c r="B158" s="53"/>
      <c r="C158" s="54"/>
      <c r="D158" s="54"/>
      <c r="E158" s="54"/>
      <c r="F158" s="54"/>
      <c r="G158" s="54"/>
      <c r="H158" s="54"/>
      <c r="I158" s="54"/>
      <c r="J158" s="54"/>
      <c r="K158" s="54"/>
      <c r="L158" s="38"/>
      <c r="M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</sheetData>
  <sheetProtection sheet="1" objects="1" scenarios="1" formatColumns="0" formatRows="0" autoFilter="0"/>
  <autoFilter ref="C119:K157"/>
  <mergeCells count="10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  <mergeCell ref="E21:F21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7"/>
  <sheetViews>
    <sheetView showGridLines="0" zoomScale="90" zoomScaleNormal="90" workbookViewId="0" topLeftCell="A119">
      <selection activeCell="I124" sqref="I124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8.8515625" style="1" customWidth="1"/>
    <col min="6" max="6" width="10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8" t="s">
        <v>82</v>
      </c>
    </row>
    <row r="3" spans="2:46" s="1" customFormat="1" ht="7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21"/>
      <c r="AT3" s="18" t="s">
        <v>74</v>
      </c>
    </row>
    <row r="4" spans="2:46" s="1" customFormat="1" ht="25" customHeight="1">
      <c r="B4" s="21"/>
      <c r="D4" s="108" t="s">
        <v>88</v>
      </c>
      <c r="L4" s="21"/>
      <c r="M4" s="109" t="s">
        <v>10</v>
      </c>
      <c r="AT4" s="18" t="s">
        <v>4</v>
      </c>
    </row>
    <row r="5" spans="2:12" s="1" customFormat="1" ht="7" customHeight="1">
      <c r="B5" s="21"/>
      <c r="L5" s="21"/>
    </row>
    <row r="6" spans="2:12" s="1" customFormat="1" ht="12" customHeight="1">
      <c r="B6" s="21"/>
      <c r="D6" s="110" t="s">
        <v>15</v>
      </c>
      <c r="L6" s="21"/>
    </row>
    <row r="7" spans="2:12" s="1" customFormat="1" ht="16.5" customHeight="1">
      <c r="B7" s="21"/>
      <c r="E7" s="316" t="str">
        <f>'Rekapitulace stavby'!K6</f>
        <v>Výstavba dětského dopravního hřiště</v>
      </c>
      <c r="F7" s="317"/>
      <c r="G7" s="317"/>
      <c r="H7" s="317"/>
      <c r="L7" s="21"/>
    </row>
    <row r="8" spans="1:31" s="2" customFormat="1" ht="12" customHeight="1">
      <c r="A8" s="33"/>
      <c r="B8" s="38"/>
      <c r="C8" s="33"/>
      <c r="D8" s="110" t="s">
        <v>89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18" t="s">
        <v>1219</v>
      </c>
      <c r="F9" s="319"/>
      <c r="G9" s="319"/>
      <c r="H9" s="319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0" t="s">
        <v>16</v>
      </c>
      <c r="E11" s="33"/>
      <c r="F11" s="111" t="s">
        <v>1</v>
      </c>
      <c r="G11" s="33"/>
      <c r="H11" s="33"/>
      <c r="I11" s="110" t="s">
        <v>17</v>
      </c>
      <c r="J11" s="111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0" t="s">
        <v>18</v>
      </c>
      <c r="E12" s="33"/>
      <c r="F12" s="111" t="s">
        <v>19</v>
      </c>
      <c r="G12" s="33"/>
      <c r="H12" s="33"/>
      <c r="I12" s="110" t="s">
        <v>20</v>
      </c>
      <c r="J12" s="112" t="str">
        <f>'Rekapitulace stavby'!AN8</f>
        <v>Vyplň údaj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75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0" t="s">
        <v>1207</v>
      </c>
      <c r="E14" s="33"/>
      <c r="F14" s="33"/>
      <c r="G14" s="33"/>
      <c r="H14" s="33"/>
      <c r="I14" s="110" t="s">
        <v>1202</v>
      </c>
      <c r="J14" s="111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1" t="s">
        <v>1200</v>
      </c>
      <c r="F15" s="33"/>
      <c r="G15" s="33"/>
      <c r="H15" s="33"/>
      <c r="I15" s="110" t="s">
        <v>21</v>
      </c>
      <c r="J15" s="111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7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0" t="s">
        <v>1222</v>
      </c>
      <c r="E17" s="33"/>
      <c r="F17" s="33"/>
      <c r="G17" s="33"/>
      <c r="H17" s="33"/>
      <c r="I17" s="110" t="s">
        <v>1202</v>
      </c>
      <c r="J17" s="271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20" t="str">
        <f>'Rekapitulace stavby'!E14</f>
        <v>Vyplň údaj</v>
      </c>
      <c r="F18" s="321"/>
      <c r="G18" s="321"/>
      <c r="H18" s="321"/>
      <c r="I18" s="110" t="s">
        <v>21</v>
      </c>
      <c r="J18" s="271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0" t="s">
        <v>23</v>
      </c>
      <c r="E20" s="33"/>
      <c r="F20" s="33"/>
      <c r="G20" s="33"/>
      <c r="H20" s="33"/>
      <c r="I20" s="110" t="s">
        <v>1202</v>
      </c>
      <c r="J20" s="111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25" customHeight="1">
      <c r="A21" s="33"/>
      <c r="B21" s="38"/>
      <c r="C21" s="33"/>
      <c r="D21" s="33"/>
      <c r="E21" s="267" t="s">
        <v>1208</v>
      </c>
      <c r="F21" s="33"/>
      <c r="G21" s="33"/>
      <c r="H21" s="33"/>
      <c r="I21" s="110" t="s">
        <v>21</v>
      </c>
      <c r="J21" s="111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0" t="s">
        <v>25</v>
      </c>
      <c r="E23" s="33"/>
      <c r="F23" s="33"/>
      <c r="G23" s="33"/>
      <c r="H23" s="33"/>
      <c r="I23" s="110" t="s">
        <v>1202</v>
      </c>
      <c r="J23" s="111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1" t="s">
        <v>26</v>
      </c>
      <c r="F24" s="33"/>
      <c r="G24" s="33"/>
      <c r="H24" s="33"/>
      <c r="I24" s="110" t="s">
        <v>21</v>
      </c>
      <c r="J24" s="111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0" t="s">
        <v>27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3"/>
      <c r="B27" s="114"/>
      <c r="C27" s="113"/>
      <c r="D27" s="113"/>
      <c r="E27" s="322" t="s">
        <v>1</v>
      </c>
      <c r="F27" s="322"/>
      <c r="G27" s="322"/>
      <c r="H27" s="322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7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8"/>
      <c r="C29" s="33"/>
      <c r="D29" s="116"/>
      <c r="E29" s="116"/>
      <c r="F29" s="116"/>
      <c r="G29" s="116"/>
      <c r="H29" s="116"/>
      <c r="I29" s="116"/>
      <c r="J29" s="116"/>
      <c r="K29" s="116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8"/>
      <c r="C30" s="33"/>
      <c r="D30" s="117" t="s">
        <v>28</v>
      </c>
      <c r="E30" s="33"/>
      <c r="F30" s="33"/>
      <c r="G30" s="33"/>
      <c r="H30" s="33"/>
      <c r="I30" s="33"/>
      <c r="J30" s="118">
        <f>ROUND(J121,2)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8"/>
      <c r="C31" s="33"/>
      <c r="D31" s="116"/>
      <c r="E31" s="116"/>
      <c r="F31" s="116"/>
      <c r="G31" s="116"/>
      <c r="H31" s="116"/>
      <c r="I31" s="116"/>
      <c r="J31" s="116"/>
      <c r="K31" s="116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19" t="s">
        <v>30</v>
      </c>
      <c r="G32" s="33"/>
      <c r="H32" s="33"/>
      <c r="I32" s="119" t="s">
        <v>29</v>
      </c>
      <c r="J32" s="119" t="s">
        <v>31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0" t="s">
        <v>32</v>
      </c>
      <c r="E33" s="110" t="s">
        <v>33</v>
      </c>
      <c r="F33" s="121">
        <f>ROUND((SUM(BE121:BE176)),2)</f>
        <v>0</v>
      </c>
      <c r="G33" s="33"/>
      <c r="H33" s="33"/>
      <c r="I33" s="122">
        <v>0.21</v>
      </c>
      <c r="J33" s="121">
        <f>ROUND(((SUM(BE121:BE176))*I33),2)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0" t="s">
        <v>34</v>
      </c>
      <c r="F34" s="121">
        <f>ROUND((SUM(BF121:BF176)),2)</f>
        <v>0</v>
      </c>
      <c r="G34" s="33"/>
      <c r="H34" s="33"/>
      <c r="I34" s="122">
        <v>0.15</v>
      </c>
      <c r="J34" s="121">
        <f>ROUND(((SUM(BF121:BF176))*I34),2)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10" t="s">
        <v>35</v>
      </c>
      <c r="F35" s="121">
        <f>ROUND((SUM(BG121:BG176)),2)</f>
        <v>0</v>
      </c>
      <c r="G35" s="33"/>
      <c r="H35" s="33"/>
      <c r="I35" s="122">
        <v>0.21</v>
      </c>
      <c r="J35" s="121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10" t="s">
        <v>36</v>
      </c>
      <c r="F36" s="121">
        <f>ROUND((SUM(BH121:BH176)),2)</f>
        <v>0</v>
      </c>
      <c r="G36" s="33"/>
      <c r="H36" s="33"/>
      <c r="I36" s="122">
        <v>0.15</v>
      </c>
      <c r="J36" s="121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10" t="s">
        <v>37</v>
      </c>
      <c r="F37" s="121">
        <f>ROUND((SUM(BI121:BI176)),2)</f>
        <v>0</v>
      </c>
      <c r="G37" s="33"/>
      <c r="H37" s="33"/>
      <c r="I37" s="122">
        <v>0</v>
      </c>
      <c r="J37" s="121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8"/>
      <c r="C39" s="123"/>
      <c r="D39" s="124" t="s">
        <v>38</v>
      </c>
      <c r="E39" s="125"/>
      <c r="F39" s="125"/>
      <c r="G39" s="126" t="s">
        <v>39</v>
      </c>
      <c r="H39" s="127" t="s">
        <v>40</v>
      </c>
      <c r="I39" s="125"/>
      <c r="J39" s="128">
        <f>SUM(J30:J37)</f>
        <v>0</v>
      </c>
      <c r="K39" s="129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 hidden="1">
      <c r="B50" s="50"/>
      <c r="D50" s="130" t="s">
        <v>41</v>
      </c>
      <c r="E50" s="131"/>
      <c r="F50" s="131"/>
      <c r="G50" s="130" t="s">
        <v>42</v>
      </c>
      <c r="H50" s="131"/>
      <c r="I50" s="131"/>
      <c r="J50" s="131"/>
      <c r="K50" s="131"/>
      <c r="L50" s="50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5" hidden="1">
      <c r="A61" s="33"/>
      <c r="B61" s="38"/>
      <c r="C61" s="33"/>
      <c r="D61" s="132" t="s">
        <v>43</v>
      </c>
      <c r="E61" s="133"/>
      <c r="F61" s="134" t="s">
        <v>1205</v>
      </c>
      <c r="G61" s="132" t="s">
        <v>43</v>
      </c>
      <c r="H61" s="133"/>
      <c r="I61" s="133"/>
      <c r="J61" s="135" t="s">
        <v>1205</v>
      </c>
      <c r="K61" s="13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3">
      <c r="A65" s="33"/>
      <c r="B65" s="38"/>
      <c r="C65" s="33"/>
      <c r="D65" s="130" t="s">
        <v>1204</v>
      </c>
      <c r="E65" s="136"/>
      <c r="F65" s="136"/>
      <c r="G65" s="130" t="s">
        <v>1223</v>
      </c>
      <c r="H65" s="136"/>
      <c r="I65" s="136"/>
      <c r="J65" s="136"/>
      <c r="K65" s="136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5">
      <c r="A76" s="33"/>
      <c r="B76" s="38"/>
      <c r="C76" s="33"/>
      <c r="D76" s="132" t="s">
        <v>43</v>
      </c>
      <c r="E76" s="133"/>
      <c r="F76" s="134" t="s">
        <v>1205</v>
      </c>
      <c r="G76" s="132" t="s">
        <v>43</v>
      </c>
      <c r="H76" s="133"/>
      <c r="I76" s="133"/>
      <c r="J76" s="135" t="s">
        <v>1205</v>
      </c>
      <c r="K76" s="13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37"/>
      <c r="C77" s="138"/>
      <c r="D77" s="138"/>
      <c r="E77" s="138"/>
      <c r="F77" s="138"/>
      <c r="G77" s="138"/>
      <c r="H77" s="138"/>
      <c r="I77" s="138"/>
      <c r="J77" s="138"/>
      <c r="K77" s="138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4" t="s">
        <v>90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30" t="s">
        <v>15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14" t="str">
        <f>E7</f>
        <v>Výstavba dětského dopravního hřiště</v>
      </c>
      <c r="F85" s="315"/>
      <c r="G85" s="315"/>
      <c r="H85" s="31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30" t="s">
        <v>89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96" t="str">
        <f>E9</f>
        <v>SO 07 - Přístupový chodník z ulice Antonína Dvořáka</v>
      </c>
      <c r="F87" s="313"/>
      <c r="G87" s="313"/>
      <c r="H87" s="313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7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30" t="s">
        <v>18</v>
      </c>
      <c r="D89" s="35"/>
      <c r="E89" s="35"/>
      <c r="F89" s="28" t="str">
        <f>F12</f>
        <v>Dačice</v>
      </c>
      <c r="G89" s="35"/>
      <c r="H89" s="35"/>
      <c r="I89" s="30" t="s">
        <v>20</v>
      </c>
      <c r="J89" s="64" t="str">
        <f>IF(J12="","",J12)</f>
        <v>Vyplň údaj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" customHeight="1">
      <c r="A91" s="33"/>
      <c r="B91" s="34"/>
      <c r="C91" s="30" t="s">
        <v>1207</v>
      </c>
      <c r="D91" s="35"/>
      <c r="E91" s="35"/>
      <c r="F91" s="28" t="str">
        <f>E15</f>
        <v>Město Dačice</v>
      </c>
      <c r="G91" s="35"/>
      <c r="H91" s="35"/>
      <c r="I91" s="30" t="s">
        <v>23</v>
      </c>
      <c r="J91" s="31" t="str">
        <f>E21</f>
        <v>Petr Vlášek
Ing. Václav Chýle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30" t="s">
        <v>1222</v>
      </c>
      <c r="D92" s="35"/>
      <c r="E92" s="35"/>
      <c r="F92" s="28" t="str">
        <f>IF(E18="","",E18)</f>
        <v>Vyplň údaj</v>
      </c>
      <c r="G92" s="35"/>
      <c r="H92" s="35"/>
      <c r="I92" s="30" t="s">
        <v>25</v>
      </c>
      <c r="J92" s="31" t="str">
        <f>E24</f>
        <v>KAVRO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2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1" t="s">
        <v>91</v>
      </c>
      <c r="D94" s="142"/>
      <c r="E94" s="142"/>
      <c r="F94" s="142"/>
      <c r="G94" s="142"/>
      <c r="H94" s="142"/>
      <c r="I94" s="142"/>
      <c r="J94" s="143" t="s">
        <v>92</v>
      </c>
      <c r="K94" s="142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44" t="s">
        <v>93</v>
      </c>
      <c r="D96" s="35"/>
      <c r="E96" s="35"/>
      <c r="F96" s="35"/>
      <c r="G96" s="35"/>
      <c r="H96" s="35"/>
      <c r="I96" s="35"/>
      <c r="J96" s="82">
        <f>J121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94</v>
      </c>
    </row>
    <row r="97" spans="2:12" s="9" customFormat="1" ht="25" customHeight="1">
      <c r="B97" s="145"/>
      <c r="C97" s="146"/>
      <c r="D97" s="147" t="s">
        <v>95</v>
      </c>
      <c r="E97" s="148"/>
      <c r="F97" s="148"/>
      <c r="G97" s="148"/>
      <c r="H97" s="148"/>
      <c r="I97" s="148"/>
      <c r="J97" s="149">
        <f>J122</f>
        <v>0</v>
      </c>
      <c r="K97" s="146"/>
      <c r="L97" s="150"/>
    </row>
    <row r="98" spans="2:12" s="10" customFormat="1" ht="19.9" customHeight="1">
      <c r="B98" s="151"/>
      <c r="C98" s="152"/>
      <c r="D98" s="153" t="s">
        <v>96</v>
      </c>
      <c r="E98" s="154"/>
      <c r="F98" s="154"/>
      <c r="G98" s="154"/>
      <c r="H98" s="154"/>
      <c r="I98" s="154"/>
      <c r="J98" s="155">
        <f>J123</f>
        <v>0</v>
      </c>
      <c r="K98" s="152"/>
      <c r="L98" s="156"/>
    </row>
    <row r="99" spans="2:12" s="10" customFormat="1" ht="19.9" customHeight="1">
      <c r="B99" s="151"/>
      <c r="C99" s="152"/>
      <c r="D99" s="153" t="s">
        <v>97</v>
      </c>
      <c r="E99" s="154"/>
      <c r="F99" s="154"/>
      <c r="G99" s="154"/>
      <c r="H99" s="154"/>
      <c r="I99" s="154"/>
      <c r="J99" s="155">
        <f>J141</f>
        <v>0</v>
      </c>
      <c r="K99" s="152"/>
      <c r="L99" s="156"/>
    </row>
    <row r="100" spans="2:12" s="10" customFormat="1" ht="19.9" customHeight="1">
      <c r="B100" s="151"/>
      <c r="C100" s="152"/>
      <c r="D100" s="153" t="s">
        <v>98</v>
      </c>
      <c r="E100" s="154"/>
      <c r="F100" s="154"/>
      <c r="G100" s="154"/>
      <c r="H100" s="154"/>
      <c r="I100" s="154"/>
      <c r="J100" s="155">
        <f>J162</f>
        <v>0</v>
      </c>
      <c r="K100" s="152"/>
      <c r="L100" s="156"/>
    </row>
    <row r="101" spans="2:12" s="10" customFormat="1" ht="19.9" customHeight="1">
      <c r="B101" s="151"/>
      <c r="C101" s="152"/>
      <c r="D101" s="153" t="s">
        <v>99</v>
      </c>
      <c r="E101" s="154"/>
      <c r="F101" s="154"/>
      <c r="G101" s="154"/>
      <c r="H101" s="154"/>
      <c r="I101" s="154"/>
      <c r="J101" s="155">
        <f>J175</f>
        <v>0</v>
      </c>
      <c r="K101" s="152"/>
      <c r="L101" s="156"/>
    </row>
    <row r="102" spans="1:31" s="2" customFormat="1" ht="21.75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7" customHeight="1">
      <c r="A103" s="33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7" customHeight="1">
      <c r="A107" s="33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5" customHeight="1">
      <c r="A108" s="33"/>
      <c r="B108" s="34"/>
      <c r="C108" s="24" t="s">
        <v>100</v>
      </c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7" customHeight="1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30" t="s">
        <v>15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5"/>
      <c r="D111" s="35"/>
      <c r="E111" s="314" t="str">
        <f>E7</f>
        <v>Výstavba dětského dopravního hřiště</v>
      </c>
      <c r="F111" s="315"/>
      <c r="G111" s="315"/>
      <c r="H111" s="31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30" t="s">
        <v>89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5"/>
      <c r="D113" s="35"/>
      <c r="E113" s="296" t="str">
        <f>E9</f>
        <v>SO 07 - Přístupový chodník z ulice Antonína Dvořáka</v>
      </c>
      <c r="F113" s="313"/>
      <c r="G113" s="313"/>
      <c r="H113" s="313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7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30" t="s">
        <v>18</v>
      </c>
      <c r="D115" s="35"/>
      <c r="E115" s="35"/>
      <c r="F115" s="28" t="str">
        <f>F12</f>
        <v>Dačice</v>
      </c>
      <c r="G115" s="35"/>
      <c r="H115" s="35"/>
      <c r="I115" s="30" t="s">
        <v>20</v>
      </c>
      <c r="J115" s="64" t="str">
        <f>IF(J12="","",J12)</f>
        <v>Vyplň údaj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7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5" customHeight="1">
      <c r="A117" s="33"/>
      <c r="B117" s="34"/>
      <c r="C117" s="30" t="s">
        <v>1207</v>
      </c>
      <c r="D117" s="35"/>
      <c r="E117" s="35"/>
      <c r="F117" s="28" t="str">
        <f>E15</f>
        <v>Město Dačice</v>
      </c>
      <c r="G117" s="35"/>
      <c r="H117" s="35"/>
      <c r="I117" s="30" t="s">
        <v>23</v>
      </c>
      <c r="J117" s="31" t="str">
        <f>E21</f>
        <v>Petr Vlášek
Ing. Václav Chýle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15" customHeight="1">
      <c r="A118" s="33"/>
      <c r="B118" s="34"/>
      <c r="C118" s="30" t="s">
        <v>1222</v>
      </c>
      <c r="D118" s="35"/>
      <c r="E118" s="35"/>
      <c r="F118" s="28" t="str">
        <f>IF(E18="","",E18)</f>
        <v>Vyplň údaj</v>
      </c>
      <c r="G118" s="35"/>
      <c r="H118" s="35"/>
      <c r="I118" s="30" t="s">
        <v>25</v>
      </c>
      <c r="J118" s="31" t="str">
        <f>E24</f>
        <v>KAVRO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0.2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1" customFormat="1" ht="29.25" customHeight="1">
      <c r="A120" s="157"/>
      <c r="B120" s="158"/>
      <c r="C120" s="159" t="s">
        <v>101</v>
      </c>
      <c r="D120" s="160" t="s">
        <v>50</v>
      </c>
      <c r="E120" s="160" t="s">
        <v>46</v>
      </c>
      <c r="F120" s="160" t="s">
        <v>47</v>
      </c>
      <c r="G120" s="160" t="s">
        <v>102</v>
      </c>
      <c r="H120" s="160" t="s">
        <v>103</v>
      </c>
      <c r="I120" s="160" t="s">
        <v>104</v>
      </c>
      <c r="J120" s="160" t="s">
        <v>92</v>
      </c>
      <c r="K120" s="161" t="s">
        <v>105</v>
      </c>
      <c r="L120" s="162"/>
      <c r="M120" s="73" t="s">
        <v>1</v>
      </c>
      <c r="N120" s="74" t="s">
        <v>32</v>
      </c>
      <c r="O120" s="74" t="s">
        <v>106</v>
      </c>
      <c r="P120" s="74" t="s">
        <v>107</v>
      </c>
      <c r="Q120" s="74" t="s">
        <v>108</v>
      </c>
      <c r="R120" s="74" t="s">
        <v>109</v>
      </c>
      <c r="S120" s="74" t="s">
        <v>110</v>
      </c>
      <c r="T120" s="75" t="s">
        <v>111</v>
      </c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</row>
    <row r="121" spans="1:63" s="2" customFormat="1" ht="22.75" customHeight="1">
      <c r="A121" s="33"/>
      <c r="B121" s="34"/>
      <c r="C121" s="80" t="s">
        <v>112</v>
      </c>
      <c r="D121" s="35"/>
      <c r="E121" s="35"/>
      <c r="F121" s="35"/>
      <c r="G121" s="35"/>
      <c r="H121" s="35"/>
      <c r="I121" s="35"/>
      <c r="J121" s="163">
        <f>BK121</f>
        <v>0</v>
      </c>
      <c r="K121" s="35"/>
      <c r="L121" s="38"/>
      <c r="M121" s="76"/>
      <c r="N121" s="164"/>
      <c r="O121" s="77"/>
      <c r="P121" s="165">
        <f>P122</f>
        <v>0</v>
      </c>
      <c r="Q121" s="77"/>
      <c r="R121" s="165">
        <f>R122</f>
        <v>32.229832</v>
      </c>
      <c r="S121" s="77"/>
      <c r="T121" s="166">
        <f>T122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64</v>
      </c>
      <c r="AU121" s="18" t="s">
        <v>94</v>
      </c>
      <c r="BK121" s="167">
        <f>BK122</f>
        <v>0</v>
      </c>
    </row>
    <row r="122" spans="2:63" s="12" customFormat="1" ht="25.9" customHeight="1">
      <c r="B122" s="168"/>
      <c r="C122" s="169"/>
      <c r="D122" s="170" t="s">
        <v>64</v>
      </c>
      <c r="E122" s="171" t="s">
        <v>113</v>
      </c>
      <c r="F122" s="171" t="s">
        <v>114</v>
      </c>
      <c r="G122" s="169"/>
      <c r="H122" s="169"/>
      <c r="I122" s="172"/>
      <c r="J122" s="173">
        <f>BK122</f>
        <v>0</v>
      </c>
      <c r="K122" s="169"/>
      <c r="L122" s="174"/>
      <c r="M122" s="175"/>
      <c r="N122" s="176"/>
      <c r="O122" s="176"/>
      <c r="P122" s="177">
        <f>P123+P141+P162+P175</f>
        <v>0</v>
      </c>
      <c r="Q122" s="176"/>
      <c r="R122" s="177">
        <f>R123+R141+R162+R175</f>
        <v>32.229832</v>
      </c>
      <c r="S122" s="176"/>
      <c r="T122" s="178">
        <f>T123+T141+T162+T175</f>
        <v>0</v>
      </c>
      <c r="AR122" s="179" t="s">
        <v>72</v>
      </c>
      <c r="AT122" s="180" t="s">
        <v>64</v>
      </c>
      <c r="AU122" s="180" t="s">
        <v>65</v>
      </c>
      <c r="AY122" s="179" t="s">
        <v>115</v>
      </c>
      <c r="BK122" s="181">
        <f>BK123+BK141+BK162+BK175</f>
        <v>0</v>
      </c>
    </row>
    <row r="123" spans="2:63" s="12" customFormat="1" ht="22.75" customHeight="1">
      <c r="B123" s="168"/>
      <c r="C123" s="169"/>
      <c r="D123" s="170" t="s">
        <v>64</v>
      </c>
      <c r="E123" s="182" t="s">
        <v>72</v>
      </c>
      <c r="F123" s="182" t="s">
        <v>116</v>
      </c>
      <c r="G123" s="169"/>
      <c r="H123" s="169"/>
      <c r="I123" s="172"/>
      <c r="J123" s="183">
        <f>BK123</f>
        <v>0</v>
      </c>
      <c r="K123" s="169"/>
      <c r="L123" s="174"/>
      <c r="M123" s="175"/>
      <c r="N123" s="176"/>
      <c r="O123" s="176"/>
      <c r="P123" s="177">
        <f>SUM(P124:P140)</f>
        <v>0</v>
      </c>
      <c r="Q123" s="176"/>
      <c r="R123" s="177">
        <f>SUM(R124:R140)</f>
        <v>0</v>
      </c>
      <c r="S123" s="176"/>
      <c r="T123" s="178">
        <f>SUM(T124:T140)</f>
        <v>0</v>
      </c>
      <c r="AR123" s="179" t="s">
        <v>72</v>
      </c>
      <c r="AT123" s="180" t="s">
        <v>64</v>
      </c>
      <c r="AU123" s="180" t="s">
        <v>72</v>
      </c>
      <c r="AY123" s="179" t="s">
        <v>115</v>
      </c>
      <c r="BK123" s="181">
        <f>SUM(BK124:BK140)</f>
        <v>0</v>
      </c>
    </row>
    <row r="124" spans="1:65" s="2" customFormat="1" ht="16.5" customHeight="1">
      <c r="A124" s="33"/>
      <c r="B124" s="34"/>
      <c r="C124" s="184" t="s">
        <v>72</v>
      </c>
      <c r="D124" s="184" t="s">
        <v>117</v>
      </c>
      <c r="E124" s="185" t="s">
        <v>385</v>
      </c>
      <c r="F124" s="186" t="s">
        <v>386</v>
      </c>
      <c r="G124" s="187" t="s">
        <v>126</v>
      </c>
      <c r="H124" s="188">
        <v>160</v>
      </c>
      <c r="I124" s="189"/>
      <c r="J124" s="190">
        <f>ROUND(I124*H124,2)</f>
        <v>0</v>
      </c>
      <c r="K124" s="186" t="s">
        <v>127</v>
      </c>
      <c r="L124" s="38"/>
      <c r="M124" s="191" t="s">
        <v>1</v>
      </c>
      <c r="N124" s="192" t="s">
        <v>33</v>
      </c>
      <c r="O124" s="69"/>
      <c r="P124" s="193">
        <f>O124*H124</f>
        <v>0</v>
      </c>
      <c r="Q124" s="193">
        <v>0</v>
      </c>
      <c r="R124" s="193">
        <f>Q124*H124</f>
        <v>0</v>
      </c>
      <c r="S124" s="193">
        <v>0</v>
      </c>
      <c r="T124" s="194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95" t="s">
        <v>122</v>
      </c>
      <c r="AT124" s="195" t="s">
        <v>117</v>
      </c>
      <c r="AU124" s="195" t="s">
        <v>74</v>
      </c>
      <c r="AY124" s="18" t="s">
        <v>115</v>
      </c>
      <c r="BE124" s="196">
        <f>IF(N124="základní",J124,0)</f>
        <v>0</v>
      </c>
      <c r="BF124" s="196">
        <f>IF(N124="snížená",J124,0)</f>
        <v>0</v>
      </c>
      <c r="BG124" s="196">
        <f>IF(N124="zákl. přenesená",J124,0)</f>
        <v>0</v>
      </c>
      <c r="BH124" s="196">
        <f>IF(N124="sníž. přenesená",J124,0)</f>
        <v>0</v>
      </c>
      <c r="BI124" s="196">
        <f>IF(N124="nulová",J124,0)</f>
        <v>0</v>
      </c>
      <c r="BJ124" s="18" t="s">
        <v>72</v>
      </c>
      <c r="BK124" s="196">
        <f>ROUND(I124*H124,2)</f>
        <v>0</v>
      </c>
      <c r="BL124" s="18" t="s">
        <v>122</v>
      </c>
      <c r="BM124" s="195" t="s">
        <v>697</v>
      </c>
    </row>
    <row r="125" spans="1:65" s="2" customFormat="1" ht="21.75" customHeight="1">
      <c r="A125" s="33"/>
      <c r="B125" s="34"/>
      <c r="C125" s="184" t="s">
        <v>74</v>
      </c>
      <c r="D125" s="184" t="s">
        <v>117</v>
      </c>
      <c r="E125" s="185" t="s">
        <v>137</v>
      </c>
      <c r="F125" s="186" t="s">
        <v>138</v>
      </c>
      <c r="G125" s="187" t="s">
        <v>139</v>
      </c>
      <c r="H125" s="188">
        <v>111.524</v>
      </c>
      <c r="I125" s="189"/>
      <c r="J125" s="190">
        <f>ROUND(I125*H125,2)</f>
        <v>0</v>
      </c>
      <c r="K125" s="186" t="s">
        <v>127</v>
      </c>
      <c r="L125" s="38"/>
      <c r="M125" s="191" t="s">
        <v>1</v>
      </c>
      <c r="N125" s="192" t="s">
        <v>33</v>
      </c>
      <c r="O125" s="69"/>
      <c r="P125" s="193">
        <f>O125*H125</f>
        <v>0</v>
      </c>
      <c r="Q125" s="193">
        <v>0</v>
      </c>
      <c r="R125" s="193">
        <f>Q125*H125</f>
        <v>0</v>
      </c>
      <c r="S125" s="193">
        <v>0</v>
      </c>
      <c r="T125" s="194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95" t="s">
        <v>122</v>
      </c>
      <c r="AT125" s="195" t="s">
        <v>117</v>
      </c>
      <c r="AU125" s="195" t="s">
        <v>74</v>
      </c>
      <c r="AY125" s="18" t="s">
        <v>115</v>
      </c>
      <c r="BE125" s="196">
        <f>IF(N125="základní",J125,0)</f>
        <v>0</v>
      </c>
      <c r="BF125" s="196">
        <f>IF(N125="snížená",J125,0)</f>
        <v>0</v>
      </c>
      <c r="BG125" s="196">
        <f>IF(N125="zákl. přenesená",J125,0)</f>
        <v>0</v>
      </c>
      <c r="BH125" s="196">
        <f>IF(N125="sníž. přenesená",J125,0)</f>
        <v>0</v>
      </c>
      <c r="BI125" s="196">
        <f>IF(N125="nulová",J125,0)</f>
        <v>0</v>
      </c>
      <c r="BJ125" s="18" t="s">
        <v>72</v>
      </c>
      <c r="BK125" s="196">
        <f>ROUND(I125*H125,2)</f>
        <v>0</v>
      </c>
      <c r="BL125" s="18" t="s">
        <v>122</v>
      </c>
      <c r="BM125" s="195" t="s">
        <v>698</v>
      </c>
    </row>
    <row r="126" spans="2:51" s="13" customFormat="1" ht="12">
      <c r="B126" s="197"/>
      <c r="C126" s="198"/>
      <c r="D126" s="199" t="s">
        <v>129</v>
      </c>
      <c r="E126" s="200" t="s">
        <v>1</v>
      </c>
      <c r="F126" s="201" t="s">
        <v>699</v>
      </c>
      <c r="G126" s="198"/>
      <c r="H126" s="202">
        <v>111.524</v>
      </c>
      <c r="I126" s="203"/>
      <c r="J126" s="198"/>
      <c r="K126" s="198"/>
      <c r="L126" s="204"/>
      <c r="M126" s="205"/>
      <c r="N126" s="206"/>
      <c r="O126" s="206"/>
      <c r="P126" s="206"/>
      <c r="Q126" s="206"/>
      <c r="R126" s="206"/>
      <c r="S126" s="206"/>
      <c r="T126" s="207"/>
      <c r="AT126" s="208" t="s">
        <v>129</v>
      </c>
      <c r="AU126" s="208" t="s">
        <v>74</v>
      </c>
      <c r="AV126" s="13" t="s">
        <v>74</v>
      </c>
      <c r="AW126" s="13" t="s">
        <v>24</v>
      </c>
      <c r="AX126" s="13" t="s">
        <v>72</v>
      </c>
      <c r="AY126" s="208" t="s">
        <v>115</v>
      </c>
    </row>
    <row r="127" spans="1:65" s="2" customFormat="1" ht="16.5" customHeight="1">
      <c r="A127" s="33"/>
      <c r="B127" s="34"/>
      <c r="C127" s="184" t="s">
        <v>136</v>
      </c>
      <c r="D127" s="184" t="s">
        <v>117</v>
      </c>
      <c r="E127" s="185" t="s">
        <v>150</v>
      </c>
      <c r="F127" s="186" t="s">
        <v>151</v>
      </c>
      <c r="G127" s="187" t="s">
        <v>139</v>
      </c>
      <c r="H127" s="188">
        <v>88.994</v>
      </c>
      <c r="I127" s="189"/>
      <c r="J127" s="190">
        <f>ROUND(I127*H127,2)</f>
        <v>0</v>
      </c>
      <c r="K127" s="186" t="s">
        <v>127</v>
      </c>
      <c r="L127" s="38"/>
      <c r="M127" s="191" t="s">
        <v>1</v>
      </c>
      <c r="N127" s="192" t="s">
        <v>33</v>
      </c>
      <c r="O127" s="69"/>
      <c r="P127" s="193">
        <f>O127*H127</f>
        <v>0</v>
      </c>
      <c r="Q127" s="193">
        <v>0</v>
      </c>
      <c r="R127" s="193">
        <f>Q127*H127</f>
        <v>0</v>
      </c>
      <c r="S127" s="193">
        <v>0</v>
      </c>
      <c r="T127" s="194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5" t="s">
        <v>122</v>
      </c>
      <c r="AT127" s="195" t="s">
        <v>117</v>
      </c>
      <c r="AU127" s="195" t="s">
        <v>74</v>
      </c>
      <c r="AY127" s="18" t="s">
        <v>115</v>
      </c>
      <c r="BE127" s="196">
        <f>IF(N127="základní",J127,0)</f>
        <v>0</v>
      </c>
      <c r="BF127" s="196">
        <f>IF(N127="snížená",J127,0)</f>
        <v>0</v>
      </c>
      <c r="BG127" s="196">
        <f>IF(N127="zákl. přenesená",J127,0)</f>
        <v>0</v>
      </c>
      <c r="BH127" s="196">
        <f>IF(N127="sníž. přenesená",J127,0)</f>
        <v>0</v>
      </c>
      <c r="BI127" s="196">
        <f>IF(N127="nulová",J127,0)</f>
        <v>0</v>
      </c>
      <c r="BJ127" s="18" t="s">
        <v>72</v>
      </c>
      <c r="BK127" s="196">
        <f>ROUND(I127*H127,2)</f>
        <v>0</v>
      </c>
      <c r="BL127" s="18" t="s">
        <v>122</v>
      </c>
      <c r="BM127" s="195" t="s">
        <v>700</v>
      </c>
    </row>
    <row r="128" spans="2:51" s="13" customFormat="1" ht="12">
      <c r="B128" s="197"/>
      <c r="C128" s="198"/>
      <c r="D128" s="199" t="s">
        <v>129</v>
      </c>
      <c r="E128" s="200" t="s">
        <v>1</v>
      </c>
      <c r="F128" s="201" t="s">
        <v>701</v>
      </c>
      <c r="G128" s="198"/>
      <c r="H128" s="202">
        <v>88.994</v>
      </c>
      <c r="I128" s="203"/>
      <c r="J128" s="198"/>
      <c r="K128" s="198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129</v>
      </c>
      <c r="AU128" s="208" t="s">
        <v>74</v>
      </c>
      <c r="AV128" s="13" t="s">
        <v>74</v>
      </c>
      <c r="AW128" s="13" t="s">
        <v>24</v>
      </c>
      <c r="AX128" s="13" t="s">
        <v>65</v>
      </c>
      <c r="AY128" s="208" t="s">
        <v>115</v>
      </c>
    </row>
    <row r="129" spans="2:51" s="15" customFormat="1" ht="12">
      <c r="B129" s="219"/>
      <c r="C129" s="220"/>
      <c r="D129" s="199" t="s">
        <v>129</v>
      </c>
      <c r="E129" s="221" t="s">
        <v>1</v>
      </c>
      <c r="F129" s="222" t="s">
        <v>135</v>
      </c>
      <c r="G129" s="220"/>
      <c r="H129" s="223">
        <v>88.994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129</v>
      </c>
      <c r="AU129" s="229" t="s">
        <v>74</v>
      </c>
      <c r="AV129" s="15" t="s">
        <v>122</v>
      </c>
      <c r="AW129" s="15" t="s">
        <v>24</v>
      </c>
      <c r="AX129" s="15" t="s">
        <v>72</v>
      </c>
      <c r="AY129" s="229" t="s">
        <v>115</v>
      </c>
    </row>
    <row r="130" spans="1:65" s="2" customFormat="1" ht="24.15" customHeight="1">
      <c r="A130" s="33"/>
      <c r="B130" s="34"/>
      <c r="C130" s="184" t="s">
        <v>122</v>
      </c>
      <c r="D130" s="184" t="s">
        <v>117</v>
      </c>
      <c r="E130" s="185" t="s">
        <v>399</v>
      </c>
      <c r="F130" s="186" t="s">
        <v>400</v>
      </c>
      <c r="G130" s="187" t="s">
        <v>139</v>
      </c>
      <c r="H130" s="188">
        <v>2491.832</v>
      </c>
      <c r="I130" s="189"/>
      <c r="J130" s="190">
        <f>ROUND(I130*H130,2)</f>
        <v>0</v>
      </c>
      <c r="K130" s="186" t="s">
        <v>127</v>
      </c>
      <c r="L130" s="38"/>
      <c r="M130" s="191" t="s">
        <v>1</v>
      </c>
      <c r="N130" s="192" t="s">
        <v>33</v>
      </c>
      <c r="O130" s="69"/>
      <c r="P130" s="193">
        <f>O130*H130</f>
        <v>0</v>
      </c>
      <c r="Q130" s="193">
        <v>0</v>
      </c>
      <c r="R130" s="193">
        <f>Q130*H130</f>
        <v>0</v>
      </c>
      <c r="S130" s="193">
        <v>0</v>
      </c>
      <c r="T130" s="194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5" t="s">
        <v>122</v>
      </c>
      <c r="AT130" s="195" t="s">
        <v>117</v>
      </c>
      <c r="AU130" s="195" t="s">
        <v>74</v>
      </c>
      <c r="AY130" s="18" t="s">
        <v>115</v>
      </c>
      <c r="BE130" s="196">
        <f>IF(N130="základní",J130,0)</f>
        <v>0</v>
      </c>
      <c r="BF130" s="196">
        <f>IF(N130="snížená",J130,0)</f>
        <v>0</v>
      </c>
      <c r="BG130" s="196">
        <f>IF(N130="zákl. přenesená",J130,0)</f>
        <v>0</v>
      </c>
      <c r="BH130" s="196">
        <f>IF(N130="sníž. přenesená",J130,0)</f>
        <v>0</v>
      </c>
      <c r="BI130" s="196">
        <f>IF(N130="nulová",J130,0)</f>
        <v>0</v>
      </c>
      <c r="BJ130" s="18" t="s">
        <v>72</v>
      </c>
      <c r="BK130" s="196">
        <f>ROUND(I130*H130,2)</f>
        <v>0</v>
      </c>
      <c r="BL130" s="18" t="s">
        <v>122</v>
      </c>
      <c r="BM130" s="195" t="s">
        <v>702</v>
      </c>
    </row>
    <row r="131" spans="1:47" s="2" customFormat="1" ht="27">
      <c r="A131" s="33"/>
      <c r="B131" s="34"/>
      <c r="C131" s="35"/>
      <c r="D131" s="199" t="s">
        <v>216</v>
      </c>
      <c r="E131" s="35"/>
      <c r="F131" s="240" t="s">
        <v>402</v>
      </c>
      <c r="G131" s="35"/>
      <c r="H131" s="35"/>
      <c r="I131" s="241"/>
      <c r="J131" s="35"/>
      <c r="K131" s="35"/>
      <c r="L131" s="38"/>
      <c r="M131" s="242"/>
      <c r="N131" s="243"/>
      <c r="O131" s="69"/>
      <c r="P131" s="69"/>
      <c r="Q131" s="69"/>
      <c r="R131" s="69"/>
      <c r="S131" s="69"/>
      <c r="T131" s="70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216</v>
      </c>
      <c r="AU131" s="18" t="s">
        <v>74</v>
      </c>
    </row>
    <row r="132" spans="2:51" s="13" customFormat="1" ht="12">
      <c r="B132" s="197"/>
      <c r="C132" s="198"/>
      <c r="D132" s="199" t="s">
        <v>129</v>
      </c>
      <c r="E132" s="200" t="s">
        <v>1</v>
      </c>
      <c r="F132" s="201" t="s">
        <v>703</v>
      </c>
      <c r="G132" s="198"/>
      <c r="H132" s="202">
        <v>2491.832</v>
      </c>
      <c r="I132" s="203"/>
      <c r="J132" s="198"/>
      <c r="K132" s="198"/>
      <c r="L132" s="204"/>
      <c r="M132" s="205"/>
      <c r="N132" s="206"/>
      <c r="O132" s="206"/>
      <c r="P132" s="206"/>
      <c r="Q132" s="206"/>
      <c r="R132" s="206"/>
      <c r="S132" s="206"/>
      <c r="T132" s="207"/>
      <c r="AT132" s="208" t="s">
        <v>129</v>
      </c>
      <c r="AU132" s="208" t="s">
        <v>74</v>
      </c>
      <c r="AV132" s="13" t="s">
        <v>74</v>
      </c>
      <c r="AW132" s="13" t="s">
        <v>24</v>
      </c>
      <c r="AX132" s="13" t="s">
        <v>65</v>
      </c>
      <c r="AY132" s="208" t="s">
        <v>115</v>
      </c>
    </row>
    <row r="133" spans="2:51" s="15" customFormat="1" ht="12">
      <c r="B133" s="219"/>
      <c r="C133" s="220"/>
      <c r="D133" s="199" t="s">
        <v>129</v>
      </c>
      <c r="E133" s="221" t="s">
        <v>1</v>
      </c>
      <c r="F133" s="222" t="s">
        <v>135</v>
      </c>
      <c r="G133" s="220"/>
      <c r="H133" s="223">
        <v>2491.832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129</v>
      </c>
      <c r="AU133" s="229" t="s">
        <v>74</v>
      </c>
      <c r="AV133" s="15" t="s">
        <v>122</v>
      </c>
      <c r="AW133" s="15" t="s">
        <v>24</v>
      </c>
      <c r="AX133" s="15" t="s">
        <v>72</v>
      </c>
      <c r="AY133" s="229" t="s">
        <v>115</v>
      </c>
    </row>
    <row r="134" spans="1:65" s="2" customFormat="1" ht="16.5" customHeight="1">
      <c r="A134" s="33"/>
      <c r="B134" s="34"/>
      <c r="C134" s="184" t="s">
        <v>149</v>
      </c>
      <c r="D134" s="184" t="s">
        <v>117</v>
      </c>
      <c r="E134" s="185" t="s">
        <v>404</v>
      </c>
      <c r="F134" s="186" t="s">
        <v>405</v>
      </c>
      <c r="G134" s="187" t="s">
        <v>139</v>
      </c>
      <c r="H134" s="188">
        <v>88.994</v>
      </c>
      <c r="I134" s="189"/>
      <c r="J134" s="190">
        <f>ROUND(I134*H134,2)</f>
        <v>0</v>
      </c>
      <c r="K134" s="186" t="s">
        <v>127</v>
      </c>
      <c r="L134" s="38"/>
      <c r="M134" s="191" t="s">
        <v>1</v>
      </c>
      <c r="N134" s="192" t="s">
        <v>33</v>
      </c>
      <c r="O134" s="69"/>
      <c r="P134" s="193">
        <f>O134*H134</f>
        <v>0</v>
      </c>
      <c r="Q134" s="193">
        <v>0</v>
      </c>
      <c r="R134" s="193">
        <f>Q134*H134</f>
        <v>0</v>
      </c>
      <c r="S134" s="193">
        <v>0</v>
      </c>
      <c r="T134" s="194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5" t="s">
        <v>122</v>
      </c>
      <c r="AT134" s="195" t="s">
        <v>117</v>
      </c>
      <c r="AU134" s="195" t="s">
        <v>74</v>
      </c>
      <c r="AY134" s="18" t="s">
        <v>115</v>
      </c>
      <c r="BE134" s="196">
        <f>IF(N134="základní",J134,0)</f>
        <v>0</v>
      </c>
      <c r="BF134" s="196">
        <f>IF(N134="snížená",J134,0)</f>
        <v>0</v>
      </c>
      <c r="BG134" s="196">
        <f>IF(N134="zákl. přenesená",J134,0)</f>
        <v>0</v>
      </c>
      <c r="BH134" s="196">
        <f>IF(N134="sníž. přenesená",J134,0)</f>
        <v>0</v>
      </c>
      <c r="BI134" s="196">
        <f>IF(N134="nulová",J134,0)</f>
        <v>0</v>
      </c>
      <c r="BJ134" s="18" t="s">
        <v>72</v>
      </c>
      <c r="BK134" s="196">
        <f>ROUND(I134*H134,2)</f>
        <v>0</v>
      </c>
      <c r="BL134" s="18" t="s">
        <v>122</v>
      </c>
      <c r="BM134" s="195" t="s">
        <v>704</v>
      </c>
    </row>
    <row r="135" spans="1:65" s="2" customFormat="1" ht="16.5" customHeight="1">
      <c r="A135" s="33"/>
      <c r="B135" s="34"/>
      <c r="C135" s="184" t="s">
        <v>154</v>
      </c>
      <c r="D135" s="184" t="s">
        <v>117</v>
      </c>
      <c r="E135" s="185" t="s">
        <v>159</v>
      </c>
      <c r="F135" s="186" t="s">
        <v>160</v>
      </c>
      <c r="G135" s="187" t="s">
        <v>161</v>
      </c>
      <c r="H135" s="188">
        <v>160.189</v>
      </c>
      <c r="I135" s="189"/>
      <c r="J135" s="190">
        <f>ROUND(I135*H135,2)</f>
        <v>0</v>
      </c>
      <c r="K135" s="186" t="s">
        <v>127</v>
      </c>
      <c r="L135" s="38"/>
      <c r="M135" s="191" t="s">
        <v>1</v>
      </c>
      <c r="N135" s="192" t="s">
        <v>33</v>
      </c>
      <c r="O135" s="69"/>
      <c r="P135" s="193">
        <f>O135*H135</f>
        <v>0</v>
      </c>
      <c r="Q135" s="193">
        <v>0</v>
      </c>
      <c r="R135" s="193">
        <f>Q135*H135</f>
        <v>0</v>
      </c>
      <c r="S135" s="193">
        <v>0</v>
      </c>
      <c r="T135" s="194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5" t="s">
        <v>122</v>
      </c>
      <c r="AT135" s="195" t="s">
        <v>117</v>
      </c>
      <c r="AU135" s="195" t="s">
        <v>74</v>
      </c>
      <c r="AY135" s="18" t="s">
        <v>115</v>
      </c>
      <c r="BE135" s="196">
        <f>IF(N135="základní",J135,0)</f>
        <v>0</v>
      </c>
      <c r="BF135" s="196">
        <f>IF(N135="snížená",J135,0)</f>
        <v>0</v>
      </c>
      <c r="BG135" s="196">
        <f>IF(N135="zákl. přenesená",J135,0)</f>
        <v>0</v>
      </c>
      <c r="BH135" s="196">
        <f>IF(N135="sníž. přenesená",J135,0)</f>
        <v>0</v>
      </c>
      <c r="BI135" s="196">
        <f>IF(N135="nulová",J135,0)</f>
        <v>0</v>
      </c>
      <c r="BJ135" s="18" t="s">
        <v>72</v>
      </c>
      <c r="BK135" s="196">
        <f>ROUND(I135*H135,2)</f>
        <v>0</v>
      </c>
      <c r="BL135" s="18" t="s">
        <v>122</v>
      </c>
      <c r="BM135" s="195" t="s">
        <v>705</v>
      </c>
    </row>
    <row r="136" spans="2:51" s="13" customFormat="1" ht="12">
      <c r="B136" s="197"/>
      <c r="C136" s="198"/>
      <c r="D136" s="199" t="s">
        <v>129</v>
      </c>
      <c r="E136" s="200" t="s">
        <v>1</v>
      </c>
      <c r="F136" s="201" t="s">
        <v>706</v>
      </c>
      <c r="G136" s="198"/>
      <c r="H136" s="202">
        <v>160.189</v>
      </c>
      <c r="I136" s="203"/>
      <c r="J136" s="198"/>
      <c r="K136" s="198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129</v>
      </c>
      <c r="AU136" s="208" t="s">
        <v>74</v>
      </c>
      <c r="AV136" s="13" t="s">
        <v>74</v>
      </c>
      <c r="AW136" s="13" t="s">
        <v>24</v>
      </c>
      <c r="AX136" s="13" t="s">
        <v>72</v>
      </c>
      <c r="AY136" s="208" t="s">
        <v>115</v>
      </c>
    </row>
    <row r="137" spans="1:65" s="2" customFormat="1" ht="16.5" customHeight="1">
      <c r="A137" s="33"/>
      <c r="B137" s="34"/>
      <c r="C137" s="184" t="s">
        <v>158</v>
      </c>
      <c r="D137" s="184" t="s">
        <v>117</v>
      </c>
      <c r="E137" s="185" t="s">
        <v>165</v>
      </c>
      <c r="F137" s="186" t="s">
        <v>166</v>
      </c>
      <c r="G137" s="187" t="s">
        <v>139</v>
      </c>
      <c r="H137" s="188">
        <v>88.994</v>
      </c>
      <c r="I137" s="189"/>
      <c r="J137" s="190">
        <f>ROUND(I137*H137,2)</f>
        <v>0</v>
      </c>
      <c r="K137" s="186" t="s">
        <v>127</v>
      </c>
      <c r="L137" s="38"/>
      <c r="M137" s="191" t="s">
        <v>1</v>
      </c>
      <c r="N137" s="192" t="s">
        <v>33</v>
      </c>
      <c r="O137" s="69"/>
      <c r="P137" s="193">
        <f>O137*H137</f>
        <v>0</v>
      </c>
      <c r="Q137" s="193">
        <v>0</v>
      </c>
      <c r="R137" s="193">
        <f>Q137*H137</f>
        <v>0</v>
      </c>
      <c r="S137" s="193">
        <v>0</v>
      </c>
      <c r="T137" s="194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5" t="s">
        <v>122</v>
      </c>
      <c r="AT137" s="195" t="s">
        <v>117</v>
      </c>
      <c r="AU137" s="195" t="s">
        <v>74</v>
      </c>
      <c r="AY137" s="18" t="s">
        <v>115</v>
      </c>
      <c r="BE137" s="196">
        <f>IF(N137="základní",J137,0)</f>
        <v>0</v>
      </c>
      <c r="BF137" s="196">
        <f>IF(N137="snížená",J137,0)</f>
        <v>0</v>
      </c>
      <c r="BG137" s="196">
        <f>IF(N137="zákl. přenesená",J137,0)</f>
        <v>0</v>
      </c>
      <c r="BH137" s="196">
        <f>IF(N137="sníž. přenesená",J137,0)</f>
        <v>0</v>
      </c>
      <c r="BI137" s="196">
        <f>IF(N137="nulová",J137,0)</f>
        <v>0</v>
      </c>
      <c r="BJ137" s="18" t="s">
        <v>72</v>
      </c>
      <c r="BK137" s="196">
        <f>ROUND(I137*H137,2)</f>
        <v>0</v>
      </c>
      <c r="BL137" s="18" t="s">
        <v>122</v>
      </c>
      <c r="BM137" s="195" t="s">
        <v>707</v>
      </c>
    </row>
    <row r="138" spans="1:65" s="2" customFormat="1" ht="16.5" customHeight="1">
      <c r="A138" s="33"/>
      <c r="B138" s="34"/>
      <c r="C138" s="184" t="s">
        <v>164</v>
      </c>
      <c r="D138" s="184" t="s">
        <v>117</v>
      </c>
      <c r="E138" s="185" t="s">
        <v>708</v>
      </c>
      <c r="F138" s="186" t="s">
        <v>709</v>
      </c>
      <c r="G138" s="187" t="s">
        <v>139</v>
      </c>
      <c r="H138" s="188">
        <v>22.53</v>
      </c>
      <c r="I138" s="189"/>
      <c r="J138" s="190">
        <f>ROUND(I138*H138,2)</f>
        <v>0</v>
      </c>
      <c r="K138" s="186" t="s">
        <v>127</v>
      </c>
      <c r="L138" s="38"/>
      <c r="M138" s="191" t="s">
        <v>1</v>
      </c>
      <c r="N138" s="192" t="s">
        <v>33</v>
      </c>
      <c r="O138" s="69"/>
      <c r="P138" s="193">
        <f>O138*H138</f>
        <v>0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5" t="s">
        <v>122</v>
      </c>
      <c r="AT138" s="195" t="s">
        <v>117</v>
      </c>
      <c r="AU138" s="195" t="s">
        <v>74</v>
      </c>
      <c r="AY138" s="18" t="s">
        <v>115</v>
      </c>
      <c r="BE138" s="196">
        <f>IF(N138="základní",J138,0)</f>
        <v>0</v>
      </c>
      <c r="BF138" s="196">
        <f>IF(N138="snížená",J138,0)</f>
        <v>0</v>
      </c>
      <c r="BG138" s="196">
        <f>IF(N138="zákl. přenesená",J138,0)</f>
        <v>0</v>
      </c>
      <c r="BH138" s="196">
        <f>IF(N138="sníž. přenesená",J138,0)</f>
        <v>0</v>
      </c>
      <c r="BI138" s="196">
        <f>IF(N138="nulová",J138,0)</f>
        <v>0</v>
      </c>
      <c r="BJ138" s="18" t="s">
        <v>72</v>
      </c>
      <c r="BK138" s="196">
        <f>ROUND(I138*H138,2)</f>
        <v>0</v>
      </c>
      <c r="BL138" s="18" t="s">
        <v>122</v>
      </c>
      <c r="BM138" s="195" t="s">
        <v>710</v>
      </c>
    </row>
    <row r="139" spans="2:51" s="13" customFormat="1" ht="12">
      <c r="B139" s="197"/>
      <c r="C139" s="198"/>
      <c r="D139" s="199" t="s">
        <v>129</v>
      </c>
      <c r="E139" s="200" t="s">
        <v>1</v>
      </c>
      <c r="F139" s="201" t="s">
        <v>711</v>
      </c>
      <c r="G139" s="198"/>
      <c r="H139" s="202">
        <v>22.53</v>
      </c>
      <c r="I139" s="203"/>
      <c r="J139" s="198"/>
      <c r="K139" s="198"/>
      <c r="L139" s="204"/>
      <c r="M139" s="205"/>
      <c r="N139" s="206"/>
      <c r="O139" s="206"/>
      <c r="P139" s="206"/>
      <c r="Q139" s="206"/>
      <c r="R139" s="206"/>
      <c r="S139" s="206"/>
      <c r="T139" s="207"/>
      <c r="AT139" s="208" t="s">
        <v>129</v>
      </c>
      <c r="AU139" s="208" t="s">
        <v>74</v>
      </c>
      <c r="AV139" s="13" t="s">
        <v>74</v>
      </c>
      <c r="AW139" s="13" t="s">
        <v>24</v>
      </c>
      <c r="AX139" s="13" t="s">
        <v>65</v>
      </c>
      <c r="AY139" s="208" t="s">
        <v>115</v>
      </c>
    </row>
    <row r="140" spans="2:51" s="15" customFormat="1" ht="12">
      <c r="B140" s="219"/>
      <c r="C140" s="220"/>
      <c r="D140" s="199" t="s">
        <v>129</v>
      </c>
      <c r="E140" s="221" t="s">
        <v>1</v>
      </c>
      <c r="F140" s="222" t="s">
        <v>135</v>
      </c>
      <c r="G140" s="220"/>
      <c r="H140" s="223">
        <v>22.53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129</v>
      </c>
      <c r="AU140" s="229" t="s">
        <v>74</v>
      </c>
      <c r="AV140" s="15" t="s">
        <v>122</v>
      </c>
      <c r="AW140" s="15" t="s">
        <v>24</v>
      </c>
      <c r="AX140" s="15" t="s">
        <v>72</v>
      </c>
      <c r="AY140" s="229" t="s">
        <v>115</v>
      </c>
    </row>
    <row r="141" spans="2:63" s="12" customFormat="1" ht="22.75" customHeight="1">
      <c r="B141" s="168"/>
      <c r="C141" s="169"/>
      <c r="D141" s="170" t="s">
        <v>64</v>
      </c>
      <c r="E141" s="182" t="s">
        <v>149</v>
      </c>
      <c r="F141" s="182" t="s">
        <v>201</v>
      </c>
      <c r="G141" s="169"/>
      <c r="H141" s="169"/>
      <c r="I141" s="172"/>
      <c r="J141" s="183">
        <f>BK141</f>
        <v>0</v>
      </c>
      <c r="K141" s="169"/>
      <c r="L141" s="174"/>
      <c r="M141" s="175"/>
      <c r="N141" s="176"/>
      <c r="O141" s="176"/>
      <c r="P141" s="177">
        <f>SUM(P142:P161)</f>
        <v>0</v>
      </c>
      <c r="Q141" s="176"/>
      <c r="R141" s="177">
        <f>SUM(R142:R161)</f>
        <v>32.229036</v>
      </c>
      <c r="S141" s="176"/>
      <c r="T141" s="178">
        <f>SUM(T142:T161)</f>
        <v>0</v>
      </c>
      <c r="AR141" s="179" t="s">
        <v>72</v>
      </c>
      <c r="AT141" s="180" t="s">
        <v>64</v>
      </c>
      <c r="AU141" s="180" t="s">
        <v>72</v>
      </c>
      <c r="AY141" s="179" t="s">
        <v>115</v>
      </c>
      <c r="BK141" s="181">
        <f>SUM(BK142:BK161)</f>
        <v>0</v>
      </c>
    </row>
    <row r="142" spans="1:65" s="2" customFormat="1" ht="16.5" customHeight="1">
      <c r="A142" s="33"/>
      <c r="B142" s="34"/>
      <c r="C142" s="184" t="s">
        <v>168</v>
      </c>
      <c r="D142" s="184" t="s">
        <v>203</v>
      </c>
      <c r="E142" s="185" t="s">
        <v>204</v>
      </c>
      <c r="F142" s="186" t="s">
        <v>205</v>
      </c>
      <c r="G142" s="187" t="s">
        <v>206</v>
      </c>
      <c r="H142" s="188">
        <v>158.8</v>
      </c>
      <c r="I142" s="189"/>
      <c r="J142" s="190">
        <f>ROUND(I142*H142,2)</f>
        <v>0</v>
      </c>
      <c r="K142" s="186" t="s">
        <v>207</v>
      </c>
      <c r="L142" s="38"/>
      <c r="M142" s="191" t="s">
        <v>1</v>
      </c>
      <c r="N142" s="192" t="s">
        <v>33</v>
      </c>
      <c r="O142" s="69"/>
      <c r="P142" s="193">
        <f>O142*H142</f>
        <v>0</v>
      </c>
      <c r="Q142" s="193">
        <v>0</v>
      </c>
      <c r="R142" s="193">
        <f>Q142*H142</f>
        <v>0</v>
      </c>
      <c r="S142" s="193">
        <v>0</v>
      </c>
      <c r="T142" s="194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5" t="s">
        <v>122</v>
      </c>
      <c r="AT142" s="195" t="s">
        <v>117</v>
      </c>
      <c r="AU142" s="195" t="s">
        <v>74</v>
      </c>
      <c r="AY142" s="18" t="s">
        <v>115</v>
      </c>
      <c r="BE142" s="196">
        <f>IF(N142="základní",J142,0)</f>
        <v>0</v>
      </c>
      <c r="BF142" s="196">
        <f>IF(N142="snížená",J142,0)</f>
        <v>0</v>
      </c>
      <c r="BG142" s="196">
        <f>IF(N142="zákl. přenesená",J142,0)</f>
        <v>0</v>
      </c>
      <c r="BH142" s="196">
        <f>IF(N142="sníž. přenesená",J142,0)</f>
        <v>0</v>
      </c>
      <c r="BI142" s="196">
        <f>IF(N142="nulová",J142,0)</f>
        <v>0</v>
      </c>
      <c r="BJ142" s="18" t="s">
        <v>72</v>
      </c>
      <c r="BK142" s="196">
        <f>ROUND(I142*H142,2)</f>
        <v>0</v>
      </c>
      <c r="BL142" s="18" t="s">
        <v>122</v>
      </c>
      <c r="BM142" s="195" t="s">
        <v>712</v>
      </c>
    </row>
    <row r="143" spans="2:51" s="13" customFormat="1" ht="12">
      <c r="B143" s="197"/>
      <c r="C143" s="198"/>
      <c r="D143" s="199" t="s">
        <v>129</v>
      </c>
      <c r="E143" s="200" t="s">
        <v>1</v>
      </c>
      <c r="F143" s="201" t="s">
        <v>713</v>
      </c>
      <c r="G143" s="198"/>
      <c r="H143" s="202">
        <v>158.8</v>
      </c>
      <c r="I143" s="203"/>
      <c r="J143" s="198"/>
      <c r="K143" s="198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129</v>
      </c>
      <c r="AU143" s="208" t="s">
        <v>74</v>
      </c>
      <c r="AV143" s="13" t="s">
        <v>74</v>
      </c>
      <c r="AW143" s="13" t="s">
        <v>24</v>
      </c>
      <c r="AX143" s="13" t="s">
        <v>65</v>
      </c>
      <c r="AY143" s="208" t="s">
        <v>115</v>
      </c>
    </row>
    <row r="144" spans="2:51" s="15" customFormat="1" ht="12">
      <c r="B144" s="219"/>
      <c r="C144" s="220"/>
      <c r="D144" s="199" t="s">
        <v>129</v>
      </c>
      <c r="E144" s="221" t="s">
        <v>1</v>
      </c>
      <c r="F144" s="222" t="s">
        <v>135</v>
      </c>
      <c r="G144" s="220"/>
      <c r="H144" s="223">
        <v>158.8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129</v>
      </c>
      <c r="AU144" s="229" t="s">
        <v>74</v>
      </c>
      <c r="AV144" s="15" t="s">
        <v>122</v>
      </c>
      <c r="AW144" s="15" t="s">
        <v>24</v>
      </c>
      <c r="AX144" s="15" t="s">
        <v>72</v>
      </c>
      <c r="AY144" s="229" t="s">
        <v>115</v>
      </c>
    </row>
    <row r="145" spans="1:65" s="2" customFormat="1" ht="16.5" customHeight="1">
      <c r="A145" s="33"/>
      <c r="B145" s="34"/>
      <c r="C145" s="184" t="s">
        <v>173</v>
      </c>
      <c r="D145" s="184" t="s">
        <v>117</v>
      </c>
      <c r="E145" s="185" t="s">
        <v>714</v>
      </c>
      <c r="F145" s="186" t="s">
        <v>715</v>
      </c>
      <c r="G145" s="187" t="s">
        <v>126</v>
      </c>
      <c r="H145" s="188">
        <v>157.71</v>
      </c>
      <c r="I145" s="189"/>
      <c r="J145" s="190">
        <f>ROUND(I145*H145,2)</f>
        <v>0</v>
      </c>
      <c r="K145" s="186" t="s">
        <v>127</v>
      </c>
      <c r="L145" s="38"/>
      <c r="M145" s="191" t="s">
        <v>1</v>
      </c>
      <c r="N145" s="192" t="s">
        <v>33</v>
      </c>
      <c r="O145" s="69"/>
      <c r="P145" s="193">
        <f>O145*H145</f>
        <v>0</v>
      </c>
      <c r="Q145" s="193">
        <v>0</v>
      </c>
      <c r="R145" s="193">
        <f>Q145*H145</f>
        <v>0</v>
      </c>
      <c r="S145" s="193">
        <v>0</v>
      </c>
      <c r="T145" s="194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5" t="s">
        <v>122</v>
      </c>
      <c r="AT145" s="195" t="s">
        <v>117</v>
      </c>
      <c r="AU145" s="195" t="s">
        <v>74</v>
      </c>
      <c r="AY145" s="18" t="s">
        <v>115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18" t="s">
        <v>72</v>
      </c>
      <c r="BK145" s="196">
        <f>ROUND(I145*H145,2)</f>
        <v>0</v>
      </c>
      <c r="BL145" s="18" t="s">
        <v>122</v>
      </c>
      <c r="BM145" s="195" t="s">
        <v>716</v>
      </c>
    </row>
    <row r="146" spans="2:51" s="13" customFormat="1" ht="12">
      <c r="B146" s="197"/>
      <c r="C146" s="198"/>
      <c r="D146" s="199" t="s">
        <v>129</v>
      </c>
      <c r="E146" s="200" t="s">
        <v>1</v>
      </c>
      <c r="F146" s="201" t="s">
        <v>717</v>
      </c>
      <c r="G146" s="198"/>
      <c r="H146" s="202">
        <v>157.71</v>
      </c>
      <c r="I146" s="203"/>
      <c r="J146" s="198"/>
      <c r="K146" s="198"/>
      <c r="L146" s="204"/>
      <c r="M146" s="205"/>
      <c r="N146" s="206"/>
      <c r="O146" s="206"/>
      <c r="P146" s="206"/>
      <c r="Q146" s="206"/>
      <c r="R146" s="206"/>
      <c r="S146" s="206"/>
      <c r="T146" s="207"/>
      <c r="AT146" s="208" t="s">
        <v>129</v>
      </c>
      <c r="AU146" s="208" t="s">
        <v>74</v>
      </c>
      <c r="AV146" s="13" t="s">
        <v>74</v>
      </c>
      <c r="AW146" s="13" t="s">
        <v>24</v>
      </c>
      <c r="AX146" s="13" t="s">
        <v>65</v>
      </c>
      <c r="AY146" s="208" t="s">
        <v>115</v>
      </c>
    </row>
    <row r="147" spans="2:51" s="15" customFormat="1" ht="12">
      <c r="B147" s="219"/>
      <c r="C147" s="220"/>
      <c r="D147" s="199" t="s">
        <v>129</v>
      </c>
      <c r="E147" s="221" t="s">
        <v>1</v>
      </c>
      <c r="F147" s="222" t="s">
        <v>135</v>
      </c>
      <c r="G147" s="220"/>
      <c r="H147" s="223">
        <v>157.71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129</v>
      </c>
      <c r="AU147" s="229" t="s">
        <v>74</v>
      </c>
      <c r="AV147" s="15" t="s">
        <v>122</v>
      </c>
      <c r="AW147" s="15" t="s">
        <v>24</v>
      </c>
      <c r="AX147" s="15" t="s">
        <v>72</v>
      </c>
      <c r="AY147" s="229" t="s">
        <v>115</v>
      </c>
    </row>
    <row r="148" spans="1:65" s="2" customFormat="1" ht="16.5" customHeight="1">
      <c r="A148" s="33"/>
      <c r="B148" s="34"/>
      <c r="C148" s="184" t="s">
        <v>179</v>
      </c>
      <c r="D148" s="184" t="s">
        <v>117</v>
      </c>
      <c r="E148" s="185" t="s">
        <v>718</v>
      </c>
      <c r="F148" s="186" t="s">
        <v>719</v>
      </c>
      <c r="G148" s="187" t="s">
        <v>126</v>
      </c>
      <c r="H148" s="188">
        <v>108.895</v>
      </c>
      <c r="I148" s="189"/>
      <c r="J148" s="190">
        <f>ROUND(I148*H148,2)</f>
        <v>0</v>
      </c>
      <c r="K148" s="186" t="s">
        <v>127</v>
      </c>
      <c r="L148" s="38"/>
      <c r="M148" s="191" t="s">
        <v>1</v>
      </c>
      <c r="N148" s="192" t="s">
        <v>33</v>
      </c>
      <c r="O148" s="69"/>
      <c r="P148" s="193">
        <f>O148*H148</f>
        <v>0</v>
      </c>
      <c r="Q148" s="193">
        <v>0</v>
      </c>
      <c r="R148" s="193">
        <f>Q148*H148</f>
        <v>0</v>
      </c>
      <c r="S148" s="193">
        <v>0</v>
      </c>
      <c r="T148" s="194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5" t="s">
        <v>122</v>
      </c>
      <c r="AT148" s="195" t="s">
        <v>117</v>
      </c>
      <c r="AU148" s="195" t="s">
        <v>74</v>
      </c>
      <c r="AY148" s="18" t="s">
        <v>115</v>
      </c>
      <c r="BE148" s="196">
        <f>IF(N148="základní",J148,0)</f>
        <v>0</v>
      </c>
      <c r="BF148" s="196">
        <f>IF(N148="snížená",J148,0)</f>
        <v>0</v>
      </c>
      <c r="BG148" s="196">
        <f>IF(N148="zákl. přenesená",J148,0)</f>
        <v>0</v>
      </c>
      <c r="BH148" s="196">
        <f>IF(N148="sníž. přenesená",J148,0)</f>
        <v>0</v>
      </c>
      <c r="BI148" s="196">
        <f>IF(N148="nulová",J148,0)</f>
        <v>0</v>
      </c>
      <c r="BJ148" s="18" t="s">
        <v>72</v>
      </c>
      <c r="BK148" s="196">
        <f>ROUND(I148*H148,2)</f>
        <v>0</v>
      </c>
      <c r="BL148" s="18" t="s">
        <v>122</v>
      </c>
      <c r="BM148" s="195" t="s">
        <v>720</v>
      </c>
    </row>
    <row r="149" spans="2:51" s="13" customFormat="1" ht="12">
      <c r="B149" s="197"/>
      <c r="C149" s="198"/>
      <c r="D149" s="199" t="s">
        <v>129</v>
      </c>
      <c r="E149" s="200" t="s">
        <v>1</v>
      </c>
      <c r="F149" s="201" t="s">
        <v>721</v>
      </c>
      <c r="G149" s="198"/>
      <c r="H149" s="202">
        <v>108.895</v>
      </c>
      <c r="I149" s="203"/>
      <c r="J149" s="198"/>
      <c r="K149" s="198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129</v>
      </c>
      <c r="AU149" s="208" t="s">
        <v>74</v>
      </c>
      <c r="AV149" s="13" t="s">
        <v>74</v>
      </c>
      <c r="AW149" s="13" t="s">
        <v>24</v>
      </c>
      <c r="AX149" s="13" t="s">
        <v>65</v>
      </c>
      <c r="AY149" s="208" t="s">
        <v>115</v>
      </c>
    </row>
    <row r="150" spans="2:51" s="15" customFormat="1" ht="12">
      <c r="B150" s="219"/>
      <c r="C150" s="220"/>
      <c r="D150" s="199" t="s">
        <v>129</v>
      </c>
      <c r="E150" s="221" t="s">
        <v>1</v>
      </c>
      <c r="F150" s="222" t="s">
        <v>135</v>
      </c>
      <c r="G150" s="220"/>
      <c r="H150" s="223">
        <v>108.895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129</v>
      </c>
      <c r="AU150" s="229" t="s">
        <v>74</v>
      </c>
      <c r="AV150" s="15" t="s">
        <v>122</v>
      </c>
      <c r="AW150" s="15" t="s">
        <v>24</v>
      </c>
      <c r="AX150" s="15" t="s">
        <v>72</v>
      </c>
      <c r="AY150" s="229" t="s">
        <v>115</v>
      </c>
    </row>
    <row r="151" spans="1:65" s="2" customFormat="1" ht="16.5" customHeight="1">
      <c r="A151" s="33"/>
      <c r="B151" s="34"/>
      <c r="C151" s="184" t="s">
        <v>184</v>
      </c>
      <c r="D151" s="184" t="s">
        <v>117</v>
      </c>
      <c r="E151" s="185" t="s">
        <v>722</v>
      </c>
      <c r="F151" s="186" t="s">
        <v>723</v>
      </c>
      <c r="G151" s="187" t="s">
        <v>126</v>
      </c>
      <c r="H151" s="188">
        <v>101.385</v>
      </c>
      <c r="I151" s="189"/>
      <c r="J151" s="190">
        <f>ROUND(I151*H151,2)</f>
        <v>0</v>
      </c>
      <c r="K151" s="186" t="s">
        <v>127</v>
      </c>
      <c r="L151" s="38"/>
      <c r="M151" s="191" t="s">
        <v>1</v>
      </c>
      <c r="N151" s="192" t="s">
        <v>33</v>
      </c>
      <c r="O151" s="69"/>
      <c r="P151" s="193">
        <f>O151*H151</f>
        <v>0</v>
      </c>
      <c r="Q151" s="193">
        <v>0</v>
      </c>
      <c r="R151" s="193">
        <f>Q151*H151</f>
        <v>0</v>
      </c>
      <c r="S151" s="193">
        <v>0</v>
      </c>
      <c r="T151" s="194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5" t="s">
        <v>122</v>
      </c>
      <c r="AT151" s="195" t="s">
        <v>117</v>
      </c>
      <c r="AU151" s="195" t="s">
        <v>74</v>
      </c>
      <c r="AY151" s="18" t="s">
        <v>115</v>
      </c>
      <c r="BE151" s="196">
        <f>IF(N151="základní",J151,0)</f>
        <v>0</v>
      </c>
      <c r="BF151" s="196">
        <f>IF(N151="snížená",J151,0)</f>
        <v>0</v>
      </c>
      <c r="BG151" s="196">
        <f>IF(N151="zákl. přenesená",J151,0)</f>
        <v>0</v>
      </c>
      <c r="BH151" s="196">
        <f>IF(N151="sníž. přenesená",J151,0)</f>
        <v>0</v>
      </c>
      <c r="BI151" s="196">
        <f>IF(N151="nulová",J151,0)</f>
        <v>0</v>
      </c>
      <c r="BJ151" s="18" t="s">
        <v>72</v>
      </c>
      <c r="BK151" s="196">
        <f>ROUND(I151*H151,2)</f>
        <v>0</v>
      </c>
      <c r="BL151" s="18" t="s">
        <v>122</v>
      </c>
      <c r="BM151" s="195" t="s">
        <v>724</v>
      </c>
    </row>
    <row r="152" spans="2:51" s="13" customFormat="1" ht="12">
      <c r="B152" s="197"/>
      <c r="C152" s="198"/>
      <c r="D152" s="199" t="s">
        <v>129</v>
      </c>
      <c r="E152" s="200" t="s">
        <v>1</v>
      </c>
      <c r="F152" s="201" t="s">
        <v>725</v>
      </c>
      <c r="G152" s="198"/>
      <c r="H152" s="202">
        <v>101.385</v>
      </c>
      <c r="I152" s="203"/>
      <c r="J152" s="198"/>
      <c r="K152" s="198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129</v>
      </c>
      <c r="AU152" s="208" t="s">
        <v>74</v>
      </c>
      <c r="AV152" s="13" t="s">
        <v>74</v>
      </c>
      <c r="AW152" s="13" t="s">
        <v>24</v>
      </c>
      <c r="AX152" s="13" t="s">
        <v>65</v>
      </c>
      <c r="AY152" s="208" t="s">
        <v>115</v>
      </c>
    </row>
    <row r="153" spans="2:51" s="15" customFormat="1" ht="12">
      <c r="B153" s="219"/>
      <c r="C153" s="220"/>
      <c r="D153" s="199" t="s">
        <v>129</v>
      </c>
      <c r="E153" s="221" t="s">
        <v>1</v>
      </c>
      <c r="F153" s="222" t="s">
        <v>135</v>
      </c>
      <c r="G153" s="220"/>
      <c r="H153" s="223">
        <v>101.385</v>
      </c>
      <c r="I153" s="224"/>
      <c r="J153" s="220"/>
      <c r="K153" s="220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129</v>
      </c>
      <c r="AU153" s="229" t="s">
        <v>74</v>
      </c>
      <c r="AV153" s="15" t="s">
        <v>122</v>
      </c>
      <c r="AW153" s="15" t="s">
        <v>24</v>
      </c>
      <c r="AX153" s="15" t="s">
        <v>72</v>
      </c>
      <c r="AY153" s="229" t="s">
        <v>115</v>
      </c>
    </row>
    <row r="154" spans="1:65" s="2" customFormat="1" ht="16.5" customHeight="1">
      <c r="A154" s="33"/>
      <c r="B154" s="34"/>
      <c r="C154" s="184" t="s">
        <v>190</v>
      </c>
      <c r="D154" s="184" t="s">
        <v>117</v>
      </c>
      <c r="E154" s="185" t="s">
        <v>277</v>
      </c>
      <c r="F154" s="186" t="s">
        <v>278</v>
      </c>
      <c r="G154" s="187" t="s">
        <v>126</v>
      </c>
      <c r="H154" s="188">
        <v>168.975</v>
      </c>
      <c r="I154" s="189"/>
      <c r="J154" s="190">
        <f>ROUND(I154*H154,2)</f>
        <v>0</v>
      </c>
      <c r="K154" s="186" t="s">
        <v>127</v>
      </c>
      <c r="L154" s="38"/>
      <c r="M154" s="191" t="s">
        <v>1</v>
      </c>
      <c r="N154" s="192" t="s">
        <v>33</v>
      </c>
      <c r="O154" s="69"/>
      <c r="P154" s="193">
        <f>O154*H154</f>
        <v>0</v>
      </c>
      <c r="Q154" s="193">
        <v>0</v>
      </c>
      <c r="R154" s="193">
        <f>Q154*H154</f>
        <v>0</v>
      </c>
      <c r="S154" s="193">
        <v>0</v>
      </c>
      <c r="T154" s="194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5" t="s">
        <v>122</v>
      </c>
      <c r="AT154" s="195" t="s">
        <v>117</v>
      </c>
      <c r="AU154" s="195" t="s">
        <v>74</v>
      </c>
      <c r="AY154" s="18" t="s">
        <v>115</v>
      </c>
      <c r="BE154" s="196">
        <f>IF(N154="základní",J154,0)</f>
        <v>0</v>
      </c>
      <c r="BF154" s="196">
        <f>IF(N154="snížená",J154,0)</f>
        <v>0</v>
      </c>
      <c r="BG154" s="196">
        <f>IF(N154="zákl. přenesená",J154,0)</f>
        <v>0</v>
      </c>
      <c r="BH154" s="196">
        <f>IF(N154="sníž. přenesená",J154,0)</f>
        <v>0</v>
      </c>
      <c r="BI154" s="196">
        <f>IF(N154="nulová",J154,0)</f>
        <v>0</v>
      </c>
      <c r="BJ154" s="18" t="s">
        <v>72</v>
      </c>
      <c r="BK154" s="196">
        <f>ROUND(I154*H154,2)</f>
        <v>0</v>
      </c>
      <c r="BL154" s="18" t="s">
        <v>122</v>
      </c>
      <c r="BM154" s="195" t="s">
        <v>726</v>
      </c>
    </row>
    <row r="155" spans="2:51" s="13" customFormat="1" ht="12">
      <c r="B155" s="197"/>
      <c r="C155" s="198"/>
      <c r="D155" s="199" t="s">
        <v>129</v>
      </c>
      <c r="E155" s="200" t="s">
        <v>1</v>
      </c>
      <c r="F155" s="201" t="s">
        <v>727</v>
      </c>
      <c r="G155" s="198"/>
      <c r="H155" s="202">
        <v>168.975</v>
      </c>
      <c r="I155" s="203"/>
      <c r="J155" s="198"/>
      <c r="K155" s="198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129</v>
      </c>
      <c r="AU155" s="208" t="s">
        <v>74</v>
      </c>
      <c r="AV155" s="13" t="s">
        <v>74</v>
      </c>
      <c r="AW155" s="13" t="s">
        <v>24</v>
      </c>
      <c r="AX155" s="13" t="s">
        <v>65</v>
      </c>
      <c r="AY155" s="208" t="s">
        <v>115</v>
      </c>
    </row>
    <row r="156" spans="2:51" s="15" customFormat="1" ht="12">
      <c r="B156" s="219"/>
      <c r="C156" s="220"/>
      <c r="D156" s="199" t="s">
        <v>129</v>
      </c>
      <c r="E156" s="221" t="s">
        <v>1</v>
      </c>
      <c r="F156" s="222" t="s">
        <v>135</v>
      </c>
      <c r="G156" s="220"/>
      <c r="H156" s="223">
        <v>168.975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129</v>
      </c>
      <c r="AU156" s="229" t="s">
        <v>74</v>
      </c>
      <c r="AV156" s="15" t="s">
        <v>122</v>
      </c>
      <c r="AW156" s="15" t="s">
        <v>24</v>
      </c>
      <c r="AX156" s="15" t="s">
        <v>72</v>
      </c>
      <c r="AY156" s="229" t="s">
        <v>115</v>
      </c>
    </row>
    <row r="157" spans="1:65" s="2" customFormat="1" ht="16.5" customHeight="1">
      <c r="A157" s="33"/>
      <c r="B157" s="34"/>
      <c r="C157" s="184" t="s">
        <v>194</v>
      </c>
      <c r="D157" s="184" t="s">
        <v>117</v>
      </c>
      <c r="E157" s="185" t="s">
        <v>338</v>
      </c>
      <c r="F157" s="186" t="s">
        <v>339</v>
      </c>
      <c r="G157" s="187" t="s">
        <v>126</v>
      </c>
      <c r="H157" s="188">
        <v>124.6</v>
      </c>
      <c r="I157" s="189"/>
      <c r="J157" s="190">
        <f>ROUND(I157*H157,2)</f>
        <v>0</v>
      </c>
      <c r="K157" s="186" t="s">
        <v>127</v>
      </c>
      <c r="L157" s="38"/>
      <c r="M157" s="191" t="s">
        <v>1</v>
      </c>
      <c r="N157" s="192" t="s">
        <v>33</v>
      </c>
      <c r="O157" s="69"/>
      <c r="P157" s="193">
        <f>O157*H157</f>
        <v>0</v>
      </c>
      <c r="Q157" s="193">
        <v>0.10362</v>
      </c>
      <c r="R157" s="193">
        <f>Q157*H157</f>
        <v>12.911052</v>
      </c>
      <c r="S157" s="193">
        <v>0</v>
      </c>
      <c r="T157" s="194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5" t="s">
        <v>122</v>
      </c>
      <c r="AT157" s="195" t="s">
        <v>117</v>
      </c>
      <c r="AU157" s="195" t="s">
        <v>74</v>
      </c>
      <c r="AY157" s="18" t="s">
        <v>115</v>
      </c>
      <c r="BE157" s="196">
        <f>IF(N157="základní",J157,0)</f>
        <v>0</v>
      </c>
      <c r="BF157" s="196">
        <f>IF(N157="snížená",J157,0)</f>
        <v>0</v>
      </c>
      <c r="BG157" s="196">
        <f>IF(N157="zákl. přenesená",J157,0)</f>
        <v>0</v>
      </c>
      <c r="BH157" s="196">
        <f>IF(N157="sníž. přenesená",J157,0)</f>
        <v>0</v>
      </c>
      <c r="BI157" s="196">
        <f>IF(N157="nulová",J157,0)</f>
        <v>0</v>
      </c>
      <c r="BJ157" s="18" t="s">
        <v>72</v>
      </c>
      <c r="BK157" s="196">
        <f>ROUND(I157*H157,2)</f>
        <v>0</v>
      </c>
      <c r="BL157" s="18" t="s">
        <v>122</v>
      </c>
      <c r="BM157" s="195" t="s">
        <v>728</v>
      </c>
    </row>
    <row r="158" spans="2:51" s="13" customFormat="1" ht="12">
      <c r="B158" s="197"/>
      <c r="C158" s="198"/>
      <c r="D158" s="199" t="s">
        <v>129</v>
      </c>
      <c r="E158" s="200" t="s">
        <v>1</v>
      </c>
      <c r="F158" s="201" t="s">
        <v>729</v>
      </c>
      <c r="G158" s="198"/>
      <c r="H158" s="202">
        <v>124.6</v>
      </c>
      <c r="I158" s="203"/>
      <c r="J158" s="198"/>
      <c r="K158" s="198"/>
      <c r="L158" s="204"/>
      <c r="M158" s="205"/>
      <c r="N158" s="206"/>
      <c r="O158" s="206"/>
      <c r="P158" s="206"/>
      <c r="Q158" s="206"/>
      <c r="R158" s="206"/>
      <c r="S158" s="206"/>
      <c r="T158" s="207"/>
      <c r="AT158" s="208" t="s">
        <v>129</v>
      </c>
      <c r="AU158" s="208" t="s">
        <v>74</v>
      </c>
      <c r="AV158" s="13" t="s">
        <v>74</v>
      </c>
      <c r="AW158" s="13" t="s">
        <v>24</v>
      </c>
      <c r="AX158" s="13" t="s">
        <v>65</v>
      </c>
      <c r="AY158" s="208" t="s">
        <v>115</v>
      </c>
    </row>
    <row r="159" spans="2:51" s="15" customFormat="1" ht="12">
      <c r="B159" s="219"/>
      <c r="C159" s="220"/>
      <c r="D159" s="199" t="s">
        <v>129</v>
      </c>
      <c r="E159" s="221" t="s">
        <v>1</v>
      </c>
      <c r="F159" s="222" t="s">
        <v>135</v>
      </c>
      <c r="G159" s="220"/>
      <c r="H159" s="223">
        <v>124.6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129</v>
      </c>
      <c r="AU159" s="229" t="s">
        <v>74</v>
      </c>
      <c r="AV159" s="15" t="s">
        <v>122</v>
      </c>
      <c r="AW159" s="15" t="s">
        <v>24</v>
      </c>
      <c r="AX159" s="15" t="s">
        <v>72</v>
      </c>
      <c r="AY159" s="229" t="s">
        <v>115</v>
      </c>
    </row>
    <row r="160" spans="1:65" s="2" customFormat="1" ht="16.5" customHeight="1">
      <c r="A160" s="33"/>
      <c r="B160" s="34"/>
      <c r="C160" s="230" t="s">
        <v>8</v>
      </c>
      <c r="D160" s="230" t="s">
        <v>174</v>
      </c>
      <c r="E160" s="231" t="s">
        <v>730</v>
      </c>
      <c r="F160" s="232" t="s">
        <v>731</v>
      </c>
      <c r="G160" s="233" t="s">
        <v>126</v>
      </c>
      <c r="H160" s="234">
        <v>127.092</v>
      </c>
      <c r="I160" s="235"/>
      <c r="J160" s="236">
        <f>ROUND(I160*H160,2)</f>
        <v>0</v>
      </c>
      <c r="K160" s="232" t="s">
        <v>121</v>
      </c>
      <c r="L160" s="237"/>
      <c r="M160" s="238" t="s">
        <v>1</v>
      </c>
      <c r="N160" s="239" t="s">
        <v>33</v>
      </c>
      <c r="O160" s="69"/>
      <c r="P160" s="193">
        <f>O160*H160</f>
        <v>0</v>
      </c>
      <c r="Q160" s="193">
        <v>0.152</v>
      </c>
      <c r="R160" s="193">
        <f>Q160*H160</f>
        <v>19.317984</v>
      </c>
      <c r="S160" s="193">
        <v>0</v>
      </c>
      <c r="T160" s="194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5" t="s">
        <v>164</v>
      </c>
      <c r="AT160" s="195" t="s">
        <v>174</v>
      </c>
      <c r="AU160" s="195" t="s">
        <v>74</v>
      </c>
      <c r="AY160" s="18" t="s">
        <v>115</v>
      </c>
      <c r="BE160" s="196">
        <f>IF(N160="základní",J160,0)</f>
        <v>0</v>
      </c>
      <c r="BF160" s="196">
        <f>IF(N160="snížená",J160,0)</f>
        <v>0</v>
      </c>
      <c r="BG160" s="196">
        <f>IF(N160="zákl. přenesená",J160,0)</f>
        <v>0</v>
      </c>
      <c r="BH160" s="196">
        <f>IF(N160="sníž. přenesená",J160,0)</f>
        <v>0</v>
      </c>
      <c r="BI160" s="196">
        <f>IF(N160="nulová",J160,0)</f>
        <v>0</v>
      </c>
      <c r="BJ160" s="18" t="s">
        <v>72</v>
      </c>
      <c r="BK160" s="196">
        <f>ROUND(I160*H160,2)</f>
        <v>0</v>
      </c>
      <c r="BL160" s="18" t="s">
        <v>122</v>
      </c>
      <c r="BM160" s="195" t="s">
        <v>732</v>
      </c>
    </row>
    <row r="161" spans="2:51" s="13" customFormat="1" ht="12">
      <c r="B161" s="197"/>
      <c r="C161" s="198"/>
      <c r="D161" s="199" t="s">
        <v>129</v>
      </c>
      <c r="E161" s="198"/>
      <c r="F161" s="201" t="s">
        <v>733</v>
      </c>
      <c r="G161" s="198"/>
      <c r="H161" s="202">
        <v>127.092</v>
      </c>
      <c r="I161" s="203"/>
      <c r="J161" s="198"/>
      <c r="K161" s="198"/>
      <c r="L161" s="204"/>
      <c r="M161" s="205"/>
      <c r="N161" s="206"/>
      <c r="O161" s="206"/>
      <c r="P161" s="206"/>
      <c r="Q161" s="206"/>
      <c r="R161" s="206"/>
      <c r="S161" s="206"/>
      <c r="T161" s="207"/>
      <c r="AT161" s="208" t="s">
        <v>129</v>
      </c>
      <c r="AU161" s="208" t="s">
        <v>74</v>
      </c>
      <c r="AV161" s="13" t="s">
        <v>74</v>
      </c>
      <c r="AW161" s="13" t="s">
        <v>4</v>
      </c>
      <c r="AX161" s="13" t="s">
        <v>72</v>
      </c>
      <c r="AY161" s="208" t="s">
        <v>115</v>
      </c>
    </row>
    <row r="162" spans="2:63" s="12" customFormat="1" ht="22.75" customHeight="1">
      <c r="B162" s="168"/>
      <c r="C162" s="169"/>
      <c r="D162" s="170" t="s">
        <v>64</v>
      </c>
      <c r="E162" s="182" t="s">
        <v>168</v>
      </c>
      <c r="F162" s="182" t="s">
        <v>356</v>
      </c>
      <c r="G162" s="169"/>
      <c r="H162" s="169"/>
      <c r="I162" s="172"/>
      <c r="J162" s="183">
        <f>BK162</f>
        <v>0</v>
      </c>
      <c r="K162" s="169"/>
      <c r="L162" s="174"/>
      <c r="M162" s="175"/>
      <c r="N162" s="176"/>
      <c r="O162" s="176"/>
      <c r="P162" s="177">
        <f>SUM(P163:P174)</f>
        <v>0</v>
      </c>
      <c r="Q162" s="176"/>
      <c r="R162" s="177">
        <f>SUM(R163:R174)</f>
        <v>0.000796</v>
      </c>
      <c r="S162" s="176"/>
      <c r="T162" s="178">
        <f>SUM(T163:T174)</f>
        <v>0</v>
      </c>
      <c r="AR162" s="179" t="s">
        <v>72</v>
      </c>
      <c r="AT162" s="180" t="s">
        <v>64</v>
      </c>
      <c r="AU162" s="180" t="s">
        <v>72</v>
      </c>
      <c r="AY162" s="179" t="s">
        <v>115</v>
      </c>
      <c r="BK162" s="181">
        <f>SUM(BK163:BK174)</f>
        <v>0</v>
      </c>
    </row>
    <row r="163" spans="1:65" s="2" customFormat="1" ht="16.5" customHeight="1">
      <c r="A163" s="33"/>
      <c r="B163" s="34"/>
      <c r="C163" s="184" t="s">
        <v>202</v>
      </c>
      <c r="D163" s="184" t="s">
        <v>117</v>
      </c>
      <c r="E163" s="185" t="s">
        <v>734</v>
      </c>
      <c r="F163" s="186" t="s">
        <v>735</v>
      </c>
      <c r="G163" s="187" t="s">
        <v>126</v>
      </c>
      <c r="H163" s="188">
        <v>19.9</v>
      </c>
      <c r="I163" s="189"/>
      <c r="J163" s="190">
        <f>ROUND(I163*H163,2)</f>
        <v>0</v>
      </c>
      <c r="K163" s="186" t="s">
        <v>121</v>
      </c>
      <c r="L163" s="38"/>
      <c r="M163" s="191" t="s">
        <v>1</v>
      </c>
      <c r="N163" s="192" t="s">
        <v>33</v>
      </c>
      <c r="O163" s="69"/>
      <c r="P163" s="193">
        <f>O163*H163</f>
        <v>0</v>
      </c>
      <c r="Q163" s="193">
        <v>4E-05</v>
      </c>
      <c r="R163" s="193">
        <f>Q163*H163</f>
        <v>0.000796</v>
      </c>
      <c r="S163" s="193">
        <v>0</v>
      </c>
      <c r="T163" s="194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5" t="s">
        <v>122</v>
      </c>
      <c r="AT163" s="195" t="s">
        <v>117</v>
      </c>
      <c r="AU163" s="195" t="s">
        <v>74</v>
      </c>
      <c r="AY163" s="18" t="s">
        <v>115</v>
      </c>
      <c r="BE163" s="196">
        <f>IF(N163="základní",J163,0)</f>
        <v>0</v>
      </c>
      <c r="BF163" s="196">
        <f>IF(N163="snížená",J163,0)</f>
        <v>0</v>
      </c>
      <c r="BG163" s="196">
        <f>IF(N163="zákl. přenesená",J163,0)</f>
        <v>0</v>
      </c>
      <c r="BH163" s="196">
        <f>IF(N163="sníž. přenesená",J163,0)</f>
        <v>0</v>
      </c>
      <c r="BI163" s="196">
        <f>IF(N163="nulová",J163,0)</f>
        <v>0</v>
      </c>
      <c r="BJ163" s="18" t="s">
        <v>72</v>
      </c>
      <c r="BK163" s="196">
        <f>ROUND(I163*H163,2)</f>
        <v>0</v>
      </c>
      <c r="BL163" s="18" t="s">
        <v>122</v>
      </c>
      <c r="BM163" s="195" t="s">
        <v>736</v>
      </c>
    </row>
    <row r="164" spans="2:51" s="14" customFormat="1" ht="12">
      <c r="B164" s="209"/>
      <c r="C164" s="210"/>
      <c r="D164" s="199" t="s">
        <v>129</v>
      </c>
      <c r="E164" s="211" t="s">
        <v>1</v>
      </c>
      <c r="F164" s="212" t="s">
        <v>737</v>
      </c>
      <c r="G164" s="210"/>
      <c r="H164" s="211" t="s">
        <v>1</v>
      </c>
      <c r="I164" s="213"/>
      <c r="J164" s="210"/>
      <c r="K164" s="210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129</v>
      </c>
      <c r="AU164" s="218" t="s">
        <v>74</v>
      </c>
      <c r="AV164" s="14" t="s">
        <v>72</v>
      </c>
      <c r="AW164" s="14" t="s">
        <v>24</v>
      </c>
      <c r="AX164" s="14" t="s">
        <v>65</v>
      </c>
      <c r="AY164" s="218" t="s">
        <v>115</v>
      </c>
    </row>
    <row r="165" spans="2:51" s="13" customFormat="1" ht="12">
      <c r="B165" s="197"/>
      <c r="C165" s="198"/>
      <c r="D165" s="199" t="s">
        <v>129</v>
      </c>
      <c r="E165" s="200" t="s">
        <v>1</v>
      </c>
      <c r="F165" s="201" t="s">
        <v>738</v>
      </c>
      <c r="G165" s="198"/>
      <c r="H165" s="202">
        <v>3.6</v>
      </c>
      <c r="I165" s="203"/>
      <c r="J165" s="198"/>
      <c r="K165" s="198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129</v>
      </c>
      <c r="AU165" s="208" t="s">
        <v>74</v>
      </c>
      <c r="AV165" s="13" t="s">
        <v>74</v>
      </c>
      <c r="AW165" s="13" t="s">
        <v>24</v>
      </c>
      <c r="AX165" s="13" t="s">
        <v>65</v>
      </c>
      <c r="AY165" s="208" t="s">
        <v>115</v>
      </c>
    </row>
    <row r="166" spans="2:51" s="14" customFormat="1" ht="12">
      <c r="B166" s="209"/>
      <c r="C166" s="210"/>
      <c r="D166" s="199" t="s">
        <v>129</v>
      </c>
      <c r="E166" s="211" t="s">
        <v>1</v>
      </c>
      <c r="F166" s="212" t="s">
        <v>739</v>
      </c>
      <c r="G166" s="210"/>
      <c r="H166" s="211" t="s">
        <v>1</v>
      </c>
      <c r="I166" s="213"/>
      <c r="J166" s="210"/>
      <c r="K166" s="210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129</v>
      </c>
      <c r="AU166" s="218" t="s">
        <v>74</v>
      </c>
      <c r="AV166" s="14" t="s">
        <v>72</v>
      </c>
      <c r="AW166" s="14" t="s">
        <v>24</v>
      </c>
      <c r="AX166" s="14" t="s">
        <v>65</v>
      </c>
      <c r="AY166" s="218" t="s">
        <v>115</v>
      </c>
    </row>
    <row r="167" spans="2:51" s="13" customFormat="1" ht="12">
      <c r="B167" s="197"/>
      <c r="C167" s="198"/>
      <c r="D167" s="199" t="s">
        <v>129</v>
      </c>
      <c r="E167" s="200" t="s">
        <v>1</v>
      </c>
      <c r="F167" s="201" t="s">
        <v>740</v>
      </c>
      <c r="G167" s="198"/>
      <c r="H167" s="202">
        <v>3.1</v>
      </c>
      <c r="I167" s="203"/>
      <c r="J167" s="198"/>
      <c r="K167" s="198"/>
      <c r="L167" s="204"/>
      <c r="M167" s="205"/>
      <c r="N167" s="206"/>
      <c r="O167" s="206"/>
      <c r="P167" s="206"/>
      <c r="Q167" s="206"/>
      <c r="R167" s="206"/>
      <c r="S167" s="206"/>
      <c r="T167" s="207"/>
      <c r="AT167" s="208" t="s">
        <v>129</v>
      </c>
      <c r="AU167" s="208" t="s">
        <v>74</v>
      </c>
      <c r="AV167" s="13" t="s">
        <v>74</v>
      </c>
      <c r="AW167" s="13" t="s">
        <v>24</v>
      </c>
      <c r="AX167" s="13" t="s">
        <v>65</v>
      </c>
      <c r="AY167" s="208" t="s">
        <v>115</v>
      </c>
    </row>
    <row r="168" spans="2:51" s="14" customFormat="1" ht="12">
      <c r="B168" s="209"/>
      <c r="C168" s="210"/>
      <c r="D168" s="199" t="s">
        <v>129</v>
      </c>
      <c r="E168" s="211" t="s">
        <v>1</v>
      </c>
      <c r="F168" s="212" t="s">
        <v>741</v>
      </c>
      <c r="G168" s="210"/>
      <c r="H168" s="211" t="s">
        <v>1</v>
      </c>
      <c r="I168" s="213"/>
      <c r="J168" s="210"/>
      <c r="K168" s="210"/>
      <c r="L168" s="214"/>
      <c r="M168" s="215"/>
      <c r="N168" s="216"/>
      <c r="O168" s="216"/>
      <c r="P168" s="216"/>
      <c r="Q168" s="216"/>
      <c r="R168" s="216"/>
      <c r="S168" s="216"/>
      <c r="T168" s="217"/>
      <c r="AT168" s="218" t="s">
        <v>129</v>
      </c>
      <c r="AU168" s="218" t="s">
        <v>74</v>
      </c>
      <c r="AV168" s="14" t="s">
        <v>72</v>
      </c>
      <c r="AW168" s="14" t="s">
        <v>24</v>
      </c>
      <c r="AX168" s="14" t="s">
        <v>65</v>
      </c>
      <c r="AY168" s="218" t="s">
        <v>115</v>
      </c>
    </row>
    <row r="169" spans="2:51" s="13" customFormat="1" ht="12">
      <c r="B169" s="197"/>
      <c r="C169" s="198"/>
      <c r="D169" s="199" t="s">
        <v>129</v>
      </c>
      <c r="E169" s="200" t="s">
        <v>1</v>
      </c>
      <c r="F169" s="201" t="s">
        <v>740</v>
      </c>
      <c r="G169" s="198"/>
      <c r="H169" s="202">
        <v>3.1</v>
      </c>
      <c r="I169" s="203"/>
      <c r="J169" s="198"/>
      <c r="K169" s="198"/>
      <c r="L169" s="204"/>
      <c r="M169" s="205"/>
      <c r="N169" s="206"/>
      <c r="O169" s="206"/>
      <c r="P169" s="206"/>
      <c r="Q169" s="206"/>
      <c r="R169" s="206"/>
      <c r="S169" s="206"/>
      <c r="T169" s="207"/>
      <c r="AT169" s="208" t="s">
        <v>129</v>
      </c>
      <c r="AU169" s="208" t="s">
        <v>74</v>
      </c>
      <c r="AV169" s="13" t="s">
        <v>74</v>
      </c>
      <c r="AW169" s="13" t="s">
        <v>24</v>
      </c>
      <c r="AX169" s="13" t="s">
        <v>65</v>
      </c>
      <c r="AY169" s="208" t="s">
        <v>115</v>
      </c>
    </row>
    <row r="170" spans="2:51" s="14" customFormat="1" ht="12">
      <c r="B170" s="209"/>
      <c r="C170" s="210"/>
      <c r="D170" s="199" t="s">
        <v>129</v>
      </c>
      <c r="E170" s="211" t="s">
        <v>1</v>
      </c>
      <c r="F170" s="212" t="s">
        <v>742</v>
      </c>
      <c r="G170" s="210"/>
      <c r="H170" s="211" t="s">
        <v>1</v>
      </c>
      <c r="I170" s="213"/>
      <c r="J170" s="210"/>
      <c r="K170" s="210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129</v>
      </c>
      <c r="AU170" s="218" t="s">
        <v>74</v>
      </c>
      <c r="AV170" s="14" t="s">
        <v>72</v>
      </c>
      <c r="AW170" s="14" t="s">
        <v>24</v>
      </c>
      <c r="AX170" s="14" t="s">
        <v>65</v>
      </c>
      <c r="AY170" s="218" t="s">
        <v>115</v>
      </c>
    </row>
    <row r="171" spans="2:51" s="13" customFormat="1" ht="12">
      <c r="B171" s="197"/>
      <c r="C171" s="198"/>
      <c r="D171" s="199" t="s">
        <v>129</v>
      </c>
      <c r="E171" s="200" t="s">
        <v>1</v>
      </c>
      <c r="F171" s="201" t="s">
        <v>743</v>
      </c>
      <c r="G171" s="198"/>
      <c r="H171" s="202">
        <v>3</v>
      </c>
      <c r="I171" s="203"/>
      <c r="J171" s="198"/>
      <c r="K171" s="198"/>
      <c r="L171" s="204"/>
      <c r="M171" s="205"/>
      <c r="N171" s="206"/>
      <c r="O171" s="206"/>
      <c r="P171" s="206"/>
      <c r="Q171" s="206"/>
      <c r="R171" s="206"/>
      <c r="S171" s="206"/>
      <c r="T171" s="207"/>
      <c r="AT171" s="208" t="s">
        <v>129</v>
      </c>
      <c r="AU171" s="208" t="s">
        <v>74</v>
      </c>
      <c r="AV171" s="13" t="s">
        <v>74</v>
      </c>
      <c r="AW171" s="13" t="s">
        <v>24</v>
      </c>
      <c r="AX171" s="13" t="s">
        <v>65</v>
      </c>
      <c r="AY171" s="208" t="s">
        <v>115</v>
      </c>
    </row>
    <row r="172" spans="2:51" s="14" customFormat="1" ht="12">
      <c r="B172" s="209"/>
      <c r="C172" s="210"/>
      <c r="D172" s="199" t="s">
        <v>129</v>
      </c>
      <c r="E172" s="211" t="s">
        <v>1</v>
      </c>
      <c r="F172" s="212" t="s">
        <v>744</v>
      </c>
      <c r="G172" s="210"/>
      <c r="H172" s="211" t="s">
        <v>1</v>
      </c>
      <c r="I172" s="213"/>
      <c r="J172" s="210"/>
      <c r="K172" s="210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129</v>
      </c>
      <c r="AU172" s="218" t="s">
        <v>74</v>
      </c>
      <c r="AV172" s="14" t="s">
        <v>72</v>
      </c>
      <c r="AW172" s="14" t="s">
        <v>24</v>
      </c>
      <c r="AX172" s="14" t="s">
        <v>65</v>
      </c>
      <c r="AY172" s="218" t="s">
        <v>115</v>
      </c>
    </row>
    <row r="173" spans="2:51" s="13" customFormat="1" ht="12">
      <c r="B173" s="197"/>
      <c r="C173" s="198"/>
      <c r="D173" s="199" t="s">
        <v>129</v>
      </c>
      <c r="E173" s="200" t="s">
        <v>1</v>
      </c>
      <c r="F173" s="201" t="s">
        <v>745</v>
      </c>
      <c r="G173" s="198"/>
      <c r="H173" s="202">
        <v>7.1</v>
      </c>
      <c r="I173" s="203"/>
      <c r="J173" s="198"/>
      <c r="K173" s="198"/>
      <c r="L173" s="204"/>
      <c r="M173" s="205"/>
      <c r="N173" s="206"/>
      <c r="O173" s="206"/>
      <c r="P173" s="206"/>
      <c r="Q173" s="206"/>
      <c r="R173" s="206"/>
      <c r="S173" s="206"/>
      <c r="T173" s="207"/>
      <c r="AT173" s="208" t="s">
        <v>129</v>
      </c>
      <c r="AU173" s="208" t="s">
        <v>74</v>
      </c>
      <c r="AV173" s="13" t="s">
        <v>74</v>
      </c>
      <c r="AW173" s="13" t="s">
        <v>24</v>
      </c>
      <c r="AX173" s="13" t="s">
        <v>65</v>
      </c>
      <c r="AY173" s="208" t="s">
        <v>115</v>
      </c>
    </row>
    <row r="174" spans="2:51" s="15" customFormat="1" ht="12">
      <c r="B174" s="219"/>
      <c r="C174" s="220"/>
      <c r="D174" s="199" t="s">
        <v>129</v>
      </c>
      <c r="E174" s="221" t="s">
        <v>1</v>
      </c>
      <c r="F174" s="222" t="s">
        <v>135</v>
      </c>
      <c r="G174" s="220"/>
      <c r="H174" s="223">
        <v>19.9</v>
      </c>
      <c r="I174" s="224"/>
      <c r="J174" s="220"/>
      <c r="K174" s="220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129</v>
      </c>
      <c r="AU174" s="229" t="s">
        <v>74</v>
      </c>
      <c r="AV174" s="15" t="s">
        <v>122</v>
      </c>
      <c r="AW174" s="15" t="s">
        <v>24</v>
      </c>
      <c r="AX174" s="15" t="s">
        <v>72</v>
      </c>
      <c r="AY174" s="229" t="s">
        <v>115</v>
      </c>
    </row>
    <row r="175" spans="2:63" s="12" customFormat="1" ht="22.75" customHeight="1">
      <c r="B175" s="168"/>
      <c r="C175" s="169"/>
      <c r="D175" s="170" t="s">
        <v>64</v>
      </c>
      <c r="E175" s="182" t="s">
        <v>375</v>
      </c>
      <c r="F175" s="182" t="s">
        <v>376</v>
      </c>
      <c r="G175" s="169"/>
      <c r="H175" s="169"/>
      <c r="I175" s="172"/>
      <c r="J175" s="183">
        <f>BK175</f>
        <v>0</v>
      </c>
      <c r="K175" s="169"/>
      <c r="L175" s="174"/>
      <c r="M175" s="175"/>
      <c r="N175" s="176"/>
      <c r="O175" s="176"/>
      <c r="P175" s="177">
        <f>P176</f>
        <v>0</v>
      </c>
      <c r="Q175" s="176"/>
      <c r="R175" s="177">
        <f>R176</f>
        <v>0</v>
      </c>
      <c r="S175" s="176"/>
      <c r="T175" s="178">
        <f>T176</f>
        <v>0</v>
      </c>
      <c r="AR175" s="179" t="s">
        <v>72</v>
      </c>
      <c r="AT175" s="180" t="s">
        <v>64</v>
      </c>
      <c r="AU175" s="180" t="s">
        <v>72</v>
      </c>
      <c r="AY175" s="179" t="s">
        <v>115</v>
      </c>
      <c r="BK175" s="181">
        <f>BK176</f>
        <v>0</v>
      </c>
    </row>
    <row r="176" spans="1:65" s="2" customFormat="1" ht="16.5" customHeight="1">
      <c r="A176" s="33"/>
      <c r="B176" s="34"/>
      <c r="C176" s="184" t="s">
        <v>212</v>
      </c>
      <c r="D176" s="184" t="s">
        <v>117</v>
      </c>
      <c r="E176" s="185" t="s">
        <v>378</v>
      </c>
      <c r="F176" s="186" t="s">
        <v>379</v>
      </c>
      <c r="G176" s="187" t="s">
        <v>161</v>
      </c>
      <c r="H176" s="188">
        <v>32.23</v>
      </c>
      <c r="I176" s="189"/>
      <c r="J176" s="190">
        <f>ROUND(I176*H176,2)</f>
        <v>0</v>
      </c>
      <c r="K176" s="186" t="s">
        <v>127</v>
      </c>
      <c r="L176" s="38"/>
      <c r="M176" s="244" t="s">
        <v>1</v>
      </c>
      <c r="N176" s="245" t="s">
        <v>33</v>
      </c>
      <c r="O176" s="246"/>
      <c r="P176" s="247">
        <f>O176*H176</f>
        <v>0</v>
      </c>
      <c r="Q176" s="247">
        <v>0</v>
      </c>
      <c r="R176" s="247">
        <f>Q176*H176</f>
        <v>0</v>
      </c>
      <c r="S176" s="247">
        <v>0</v>
      </c>
      <c r="T176" s="24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5" t="s">
        <v>122</v>
      </c>
      <c r="AT176" s="195" t="s">
        <v>117</v>
      </c>
      <c r="AU176" s="195" t="s">
        <v>74</v>
      </c>
      <c r="AY176" s="18" t="s">
        <v>115</v>
      </c>
      <c r="BE176" s="196">
        <f>IF(N176="základní",J176,0)</f>
        <v>0</v>
      </c>
      <c r="BF176" s="196">
        <f>IF(N176="snížená",J176,0)</f>
        <v>0</v>
      </c>
      <c r="BG176" s="196">
        <f>IF(N176="zákl. přenesená",J176,0)</f>
        <v>0</v>
      </c>
      <c r="BH176" s="196">
        <f>IF(N176="sníž. přenesená",J176,0)</f>
        <v>0</v>
      </c>
      <c r="BI176" s="196">
        <f>IF(N176="nulová",J176,0)</f>
        <v>0</v>
      </c>
      <c r="BJ176" s="18" t="s">
        <v>72</v>
      </c>
      <c r="BK176" s="196">
        <f>ROUND(I176*H176,2)</f>
        <v>0</v>
      </c>
      <c r="BL176" s="18" t="s">
        <v>122</v>
      </c>
      <c r="BM176" s="195" t="s">
        <v>746</v>
      </c>
    </row>
    <row r="177" spans="1:31" s="2" customFormat="1" ht="7" customHeight="1">
      <c r="A177" s="33"/>
      <c r="B177" s="53"/>
      <c r="C177" s="54"/>
      <c r="D177" s="54"/>
      <c r="E177" s="54"/>
      <c r="F177" s="54"/>
      <c r="G177" s="54"/>
      <c r="H177" s="54"/>
      <c r="I177" s="54"/>
      <c r="J177" s="54"/>
      <c r="K177" s="54"/>
      <c r="L177" s="38"/>
      <c r="M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</sheetData>
  <sheetProtection sheet="1" objects="1" scenarios="1" formatColumns="0" formatRows="0" autoFilter="0"/>
  <autoFilter ref="C120:K176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5"/>
  <sheetViews>
    <sheetView showGridLines="0" zoomScale="90" zoomScaleNormal="90" workbookViewId="0" topLeftCell="A114">
      <selection activeCell="I129" sqref="I129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8.8515625" style="1" customWidth="1"/>
    <col min="6" max="6" width="10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8" t="s">
        <v>84</v>
      </c>
    </row>
    <row r="3" spans="2:46" s="1" customFormat="1" ht="7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21"/>
      <c r="AT3" s="18" t="s">
        <v>74</v>
      </c>
    </row>
    <row r="4" spans="2:46" s="1" customFormat="1" ht="25" customHeight="1">
      <c r="B4" s="21"/>
      <c r="D4" s="108" t="s">
        <v>88</v>
      </c>
      <c r="L4" s="21"/>
      <c r="M4" s="109" t="s">
        <v>10</v>
      </c>
      <c r="AT4" s="18" t="s">
        <v>4</v>
      </c>
    </row>
    <row r="5" spans="2:12" s="1" customFormat="1" ht="7" customHeight="1">
      <c r="B5" s="21"/>
      <c r="L5" s="21"/>
    </row>
    <row r="6" spans="2:12" s="1" customFormat="1" ht="12" customHeight="1">
      <c r="B6" s="21"/>
      <c r="D6" s="110" t="s">
        <v>15</v>
      </c>
      <c r="L6" s="21"/>
    </row>
    <row r="7" spans="2:12" s="1" customFormat="1" ht="16.5" customHeight="1">
      <c r="B7" s="21"/>
      <c r="E7" s="316" t="str">
        <f>'Rekapitulace stavby'!K6</f>
        <v>Výstavba dětského dopravního hřiště</v>
      </c>
      <c r="F7" s="317"/>
      <c r="G7" s="317"/>
      <c r="H7" s="317"/>
      <c r="L7" s="21"/>
    </row>
    <row r="8" spans="1:31" s="2" customFormat="1" ht="12" customHeight="1">
      <c r="A8" s="33"/>
      <c r="B8" s="38"/>
      <c r="C8" s="33"/>
      <c r="D8" s="110" t="s">
        <v>89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18" t="s">
        <v>1220</v>
      </c>
      <c r="F9" s="319"/>
      <c r="G9" s="319"/>
      <c r="H9" s="319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0" t="s">
        <v>16</v>
      </c>
      <c r="E11" s="33"/>
      <c r="F11" s="111" t="s">
        <v>1</v>
      </c>
      <c r="G11" s="33"/>
      <c r="H11" s="33"/>
      <c r="I11" s="110" t="s">
        <v>17</v>
      </c>
      <c r="J11" s="111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0" t="s">
        <v>18</v>
      </c>
      <c r="E12" s="33"/>
      <c r="F12" s="111" t="s">
        <v>19</v>
      </c>
      <c r="G12" s="33"/>
      <c r="H12" s="33"/>
      <c r="I12" s="110" t="s">
        <v>20</v>
      </c>
      <c r="J12" s="112" t="str">
        <f>'Rekapitulace stavby'!AN8</f>
        <v>Vyplň údaj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75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0" t="s">
        <v>1207</v>
      </c>
      <c r="E14" s="33"/>
      <c r="F14" s="33"/>
      <c r="G14" s="33"/>
      <c r="H14" s="33"/>
      <c r="I14" s="110" t="s">
        <v>1202</v>
      </c>
      <c r="J14" s="111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1" t="s">
        <v>1200</v>
      </c>
      <c r="F15" s="33"/>
      <c r="G15" s="33"/>
      <c r="H15" s="33"/>
      <c r="I15" s="110" t="s">
        <v>21</v>
      </c>
      <c r="J15" s="111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7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0" t="s">
        <v>1222</v>
      </c>
      <c r="E17" s="33"/>
      <c r="F17" s="33"/>
      <c r="G17" s="33"/>
      <c r="H17" s="33"/>
      <c r="I17" s="110" t="s">
        <v>1202</v>
      </c>
      <c r="J17" s="271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20" t="str">
        <f>'Rekapitulace stavby'!E14</f>
        <v>Vyplň údaj</v>
      </c>
      <c r="F18" s="321"/>
      <c r="G18" s="321"/>
      <c r="H18" s="321"/>
      <c r="I18" s="110" t="s">
        <v>21</v>
      </c>
      <c r="J18" s="271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0" t="s">
        <v>23</v>
      </c>
      <c r="E20" s="33"/>
      <c r="F20" s="33"/>
      <c r="G20" s="33"/>
      <c r="H20" s="33"/>
      <c r="I20" s="110" t="s">
        <v>1202</v>
      </c>
      <c r="J20" s="111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25" customHeight="1">
      <c r="A21" s="33"/>
      <c r="B21" s="38"/>
      <c r="C21" s="33"/>
      <c r="D21" s="33"/>
      <c r="E21" s="267" t="s">
        <v>1208</v>
      </c>
      <c r="F21" s="33"/>
      <c r="G21" s="33"/>
      <c r="H21" s="33"/>
      <c r="I21" s="110" t="s">
        <v>21</v>
      </c>
      <c r="J21" s="111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0" t="s">
        <v>25</v>
      </c>
      <c r="E23" s="33"/>
      <c r="F23" s="33"/>
      <c r="G23" s="33"/>
      <c r="H23" s="33"/>
      <c r="I23" s="110" t="s">
        <v>1202</v>
      </c>
      <c r="J23" s="111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1" t="s">
        <v>26</v>
      </c>
      <c r="F24" s="33"/>
      <c r="G24" s="33"/>
      <c r="H24" s="33"/>
      <c r="I24" s="110" t="s">
        <v>21</v>
      </c>
      <c r="J24" s="111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0" t="s">
        <v>27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3"/>
      <c r="B27" s="114"/>
      <c r="C27" s="113"/>
      <c r="D27" s="113"/>
      <c r="E27" s="322" t="s">
        <v>1</v>
      </c>
      <c r="F27" s="322"/>
      <c r="G27" s="322"/>
      <c r="H27" s="322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7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8"/>
      <c r="C29" s="33"/>
      <c r="D29" s="116"/>
      <c r="E29" s="116"/>
      <c r="F29" s="116"/>
      <c r="G29" s="116"/>
      <c r="H29" s="116"/>
      <c r="I29" s="116"/>
      <c r="J29" s="116"/>
      <c r="K29" s="116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8"/>
      <c r="C30" s="33"/>
      <c r="D30" s="117" t="s">
        <v>28</v>
      </c>
      <c r="E30" s="33"/>
      <c r="F30" s="33"/>
      <c r="G30" s="33"/>
      <c r="H30" s="33"/>
      <c r="I30" s="33"/>
      <c r="J30" s="118">
        <f>ROUND(J127,2)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8"/>
      <c r="C31" s="33"/>
      <c r="D31" s="116"/>
      <c r="E31" s="116"/>
      <c r="F31" s="116"/>
      <c r="G31" s="116"/>
      <c r="H31" s="116"/>
      <c r="I31" s="116"/>
      <c r="J31" s="116"/>
      <c r="K31" s="116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19" t="s">
        <v>30</v>
      </c>
      <c r="G32" s="33"/>
      <c r="H32" s="33"/>
      <c r="I32" s="119" t="s">
        <v>29</v>
      </c>
      <c r="J32" s="119" t="s">
        <v>31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0" t="s">
        <v>32</v>
      </c>
      <c r="E33" s="110" t="s">
        <v>33</v>
      </c>
      <c r="F33" s="121">
        <f>ROUND((SUM(BE127:BE324)),2)</f>
        <v>0</v>
      </c>
      <c r="G33" s="33"/>
      <c r="H33" s="33"/>
      <c r="I33" s="122">
        <v>0.21</v>
      </c>
      <c r="J33" s="121">
        <f>ROUND(((SUM(BE127:BE324))*I33),2)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0" t="s">
        <v>34</v>
      </c>
      <c r="F34" s="121">
        <f>ROUND((SUM(BF127:BF324)),2)</f>
        <v>0</v>
      </c>
      <c r="G34" s="33"/>
      <c r="H34" s="33"/>
      <c r="I34" s="122">
        <v>0.15</v>
      </c>
      <c r="J34" s="121">
        <f>ROUND(((SUM(BF127:BF324))*I34),2)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10" t="s">
        <v>35</v>
      </c>
      <c r="F35" s="121">
        <f>ROUND((SUM(BG127:BG324)),2)</f>
        <v>0</v>
      </c>
      <c r="G35" s="33"/>
      <c r="H35" s="33"/>
      <c r="I35" s="122">
        <v>0.21</v>
      </c>
      <c r="J35" s="121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10" t="s">
        <v>36</v>
      </c>
      <c r="F36" s="121">
        <f>ROUND((SUM(BH127:BH324)),2)</f>
        <v>0</v>
      </c>
      <c r="G36" s="33"/>
      <c r="H36" s="33"/>
      <c r="I36" s="122">
        <v>0.15</v>
      </c>
      <c r="J36" s="121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10" t="s">
        <v>37</v>
      </c>
      <c r="F37" s="121">
        <f>ROUND((SUM(BI127:BI324)),2)</f>
        <v>0</v>
      </c>
      <c r="G37" s="33"/>
      <c r="H37" s="33"/>
      <c r="I37" s="122">
        <v>0</v>
      </c>
      <c r="J37" s="121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8"/>
      <c r="C39" s="123"/>
      <c r="D39" s="124" t="s">
        <v>38</v>
      </c>
      <c r="E39" s="125"/>
      <c r="F39" s="125"/>
      <c r="G39" s="126" t="s">
        <v>39</v>
      </c>
      <c r="H39" s="127" t="s">
        <v>40</v>
      </c>
      <c r="I39" s="125"/>
      <c r="J39" s="128">
        <f>SUM(J30:J37)</f>
        <v>0</v>
      </c>
      <c r="K39" s="129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 hidden="1">
      <c r="B50" s="50"/>
      <c r="D50" s="130" t="s">
        <v>41</v>
      </c>
      <c r="E50" s="131"/>
      <c r="F50" s="131"/>
      <c r="G50" s="130" t="s">
        <v>42</v>
      </c>
      <c r="H50" s="131"/>
      <c r="I50" s="131"/>
      <c r="J50" s="131"/>
      <c r="K50" s="131"/>
      <c r="L50" s="50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5" hidden="1">
      <c r="A61" s="33"/>
      <c r="B61" s="38"/>
      <c r="C61" s="33"/>
      <c r="D61" s="132" t="s">
        <v>43</v>
      </c>
      <c r="E61" s="133"/>
      <c r="F61" s="134" t="s">
        <v>1205</v>
      </c>
      <c r="G61" s="132" t="s">
        <v>43</v>
      </c>
      <c r="H61" s="133"/>
      <c r="I61" s="133"/>
      <c r="J61" s="135" t="s">
        <v>1205</v>
      </c>
      <c r="K61" s="13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3">
      <c r="A65" s="33"/>
      <c r="B65" s="38"/>
      <c r="C65" s="33"/>
      <c r="D65" s="130" t="s">
        <v>1204</v>
      </c>
      <c r="E65" s="136"/>
      <c r="F65" s="136"/>
      <c r="G65" s="130" t="s">
        <v>1223</v>
      </c>
      <c r="H65" s="136"/>
      <c r="I65" s="136"/>
      <c r="J65" s="136"/>
      <c r="K65" s="136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5">
      <c r="A76" s="33"/>
      <c r="B76" s="38"/>
      <c r="C76" s="33"/>
      <c r="D76" s="132" t="s">
        <v>43</v>
      </c>
      <c r="E76" s="133"/>
      <c r="F76" s="134" t="s">
        <v>1205</v>
      </c>
      <c r="G76" s="132" t="s">
        <v>43</v>
      </c>
      <c r="H76" s="133"/>
      <c r="I76" s="133"/>
      <c r="J76" s="135" t="s">
        <v>1205</v>
      </c>
      <c r="K76" s="13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37"/>
      <c r="C77" s="138"/>
      <c r="D77" s="138"/>
      <c r="E77" s="138"/>
      <c r="F77" s="138"/>
      <c r="G77" s="138"/>
      <c r="H77" s="138"/>
      <c r="I77" s="138"/>
      <c r="J77" s="138"/>
      <c r="K77" s="138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4" t="s">
        <v>90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30" t="s">
        <v>15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14" t="str">
        <f>E7</f>
        <v>Výstavba dětského dopravního hřiště</v>
      </c>
      <c r="F85" s="315"/>
      <c r="G85" s="315"/>
      <c r="H85" s="31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30" t="s">
        <v>89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96" t="str">
        <f>E9</f>
        <v>SO 08 - Osvětlení hřiště, světelná signalizace</v>
      </c>
      <c r="F87" s="313"/>
      <c r="G87" s="313"/>
      <c r="H87" s="313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7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30" t="s">
        <v>18</v>
      </c>
      <c r="D89" s="35"/>
      <c r="E89" s="35"/>
      <c r="F89" s="28" t="str">
        <f>F12</f>
        <v>Dačice</v>
      </c>
      <c r="G89" s="35"/>
      <c r="H89" s="35"/>
      <c r="I89" s="30" t="s">
        <v>20</v>
      </c>
      <c r="J89" s="64" t="str">
        <f>IF(J12="","",J12)</f>
        <v>Vyplň údaj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" customHeight="1">
      <c r="A91" s="33"/>
      <c r="B91" s="34"/>
      <c r="C91" s="30" t="s">
        <v>1207</v>
      </c>
      <c r="D91" s="35"/>
      <c r="E91" s="35"/>
      <c r="F91" s="28" t="str">
        <f>E15</f>
        <v>Město Dačice</v>
      </c>
      <c r="G91" s="35"/>
      <c r="H91" s="35"/>
      <c r="I91" s="30" t="s">
        <v>23</v>
      </c>
      <c r="J91" s="31" t="str">
        <f>E21</f>
        <v>Petr Vlášek
Ing. Václav Chýle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30" t="s">
        <v>1222</v>
      </c>
      <c r="D92" s="35"/>
      <c r="E92" s="35"/>
      <c r="F92" s="28" t="str">
        <f>IF(E18="","",E18)</f>
        <v>Vyplň údaj</v>
      </c>
      <c r="G92" s="35"/>
      <c r="H92" s="35"/>
      <c r="I92" s="30" t="s">
        <v>25</v>
      </c>
      <c r="J92" s="31" t="str">
        <f>E24</f>
        <v>KAVRO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2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1" t="s">
        <v>91</v>
      </c>
      <c r="D94" s="142"/>
      <c r="E94" s="142"/>
      <c r="F94" s="142"/>
      <c r="G94" s="142"/>
      <c r="H94" s="142"/>
      <c r="I94" s="142"/>
      <c r="J94" s="143" t="s">
        <v>92</v>
      </c>
      <c r="K94" s="142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44" t="s">
        <v>93</v>
      </c>
      <c r="D96" s="35"/>
      <c r="E96" s="35"/>
      <c r="F96" s="35"/>
      <c r="G96" s="35"/>
      <c r="H96" s="35"/>
      <c r="I96" s="35"/>
      <c r="J96" s="82">
        <f>J127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94</v>
      </c>
    </row>
    <row r="97" spans="2:12" s="9" customFormat="1" ht="25" customHeight="1">
      <c r="B97" s="145"/>
      <c r="C97" s="146"/>
      <c r="D97" s="147" t="s">
        <v>747</v>
      </c>
      <c r="E97" s="148"/>
      <c r="F97" s="148"/>
      <c r="G97" s="148"/>
      <c r="H97" s="148"/>
      <c r="I97" s="148"/>
      <c r="J97" s="149">
        <f>J128</f>
        <v>0</v>
      </c>
      <c r="K97" s="146"/>
      <c r="L97" s="150"/>
    </row>
    <row r="98" spans="2:12" s="9" customFormat="1" ht="25" customHeight="1">
      <c r="B98" s="145"/>
      <c r="C98" s="146"/>
      <c r="D98" s="147" t="s">
        <v>748</v>
      </c>
      <c r="E98" s="148"/>
      <c r="F98" s="148"/>
      <c r="G98" s="148"/>
      <c r="H98" s="148"/>
      <c r="I98" s="148"/>
      <c r="J98" s="149">
        <f>J139</f>
        <v>0</v>
      </c>
      <c r="K98" s="146"/>
      <c r="L98" s="150"/>
    </row>
    <row r="99" spans="2:12" s="9" customFormat="1" ht="25" customHeight="1">
      <c r="B99" s="145"/>
      <c r="C99" s="146"/>
      <c r="D99" s="147" t="s">
        <v>749</v>
      </c>
      <c r="E99" s="148"/>
      <c r="F99" s="148"/>
      <c r="G99" s="148"/>
      <c r="H99" s="148"/>
      <c r="I99" s="148"/>
      <c r="J99" s="149">
        <f>J144</f>
        <v>0</v>
      </c>
      <c r="K99" s="146"/>
      <c r="L99" s="150"/>
    </row>
    <row r="100" spans="2:12" s="9" customFormat="1" ht="25" customHeight="1">
      <c r="B100" s="145"/>
      <c r="C100" s="146"/>
      <c r="D100" s="147" t="s">
        <v>750</v>
      </c>
      <c r="E100" s="148"/>
      <c r="F100" s="148"/>
      <c r="G100" s="148"/>
      <c r="H100" s="148"/>
      <c r="I100" s="148"/>
      <c r="J100" s="149">
        <f>J159</f>
        <v>0</v>
      </c>
      <c r="K100" s="146"/>
      <c r="L100" s="150"/>
    </row>
    <row r="101" spans="2:12" s="9" customFormat="1" ht="25" customHeight="1">
      <c r="B101" s="145"/>
      <c r="C101" s="146"/>
      <c r="D101" s="147" t="s">
        <v>751</v>
      </c>
      <c r="E101" s="148"/>
      <c r="F101" s="148"/>
      <c r="G101" s="148"/>
      <c r="H101" s="148"/>
      <c r="I101" s="148"/>
      <c r="J101" s="149">
        <f>J168</f>
        <v>0</v>
      </c>
      <c r="K101" s="146"/>
      <c r="L101" s="150"/>
    </row>
    <row r="102" spans="2:12" s="9" customFormat="1" ht="25" customHeight="1">
      <c r="B102" s="145"/>
      <c r="C102" s="146"/>
      <c r="D102" s="147" t="s">
        <v>752</v>
      </c>
      <c r="E102" s="148"/>
      <c r="F102" s="148"/>
      <c r="G102" s="148"/>
      <c r="H102" s="148"/>
      <c r="I102" s="148"/>
      <c r="J102" s="149">
        <f>J179</f>
        <v>0</v>
      </c>
      <c r="K102" s="146"/>
      <c r="L102" s="150"/>
    </row>
    <row r="103" spans="2:12" s="9" customFormat="1" ht="25" customHeight="1">
      <c r="B103" s="145"/>
      <c r="C103" s="146"/>
      <c r="D103" s="147" t="s">
        <v>753</v>
      </c>
      <c r="E103" s="148"/>
      <c r="F103" s="148"/>
      <c r="G103" s="148"/>
      <c r="H103" s="148"/>
      <c r="I103" s="148"/>
      <c r="J103" s="149">
        <f>J204</f>
        <v>0</v>
      </c>
      <c r="K103" s="146"/>
      <c r="L103" s="150"/>
    </row>
    <row r="104" spans="2:12" s="9" customFormat="1" ht="25" customHeight="1">
      <c r="B104" s="145"/>
      <c r="C104" s="146"/>
      <c r="D104" s="147" t="s">
        <v>754</v>
      </c>
      <c r="E104" s="148"/>
      <c r="F104" s="148"/>
      <c r="G104" s="148"/>
      <c r="H104" s="148"/>
      <c r="I104" s="148"/>
      <c r="J104" s="149">
        <f>J229</f>
        <v>0</v>
      </c>
      <c r="K104" s="146"/>
      <c r="L104" s="150"/>
    </row>
    <row r="105" spans="2:12" s="9" customFormat="1" ht="25" customHeight="1">
      <c r="B105" s="145"/>
      <c r="C105" s="146"/>
      <c r="D105" s="147" t="s">
        <v>755</v>
      </c>
      <c r="E105" s="148"/>
      <c r="F105" s="148"/>
      <c r="G105" s="148"/>
      <c r="H105" s="148"/>
      <c r="I105" s="148"/>
      <c r="J105" s="149">
        <f>J242</f>
        <v>0</v>
      </c>
      <c r="K105" s="146"/>
      <c r="L105" s="150"/>
    </row>
    <row r="106" spans="2:12" s="9" customFormat="1" ht="25" customHeight="1">
      <c r="B106" s="145"/>
      <c r="C106" s="146"/>
      <c r="D106" s="147" t="s">
        <v>756</v>
      </c>
      <c r="E106" s="148"/>
      <c r="F106" s="148"/>
      <c r="G106" s="148"/>
      <c r="H106" s="148"/>
      <c r="I106" s="148"/>
      <c r="J106" s="149">
        <f>J299</f>
        <v>0</v>
      </c>
      <c r="K106" s="146"/>
      <c r="L106" s="150"/>
    </row>
    <row r="107" spans="2:12" s="9" customFormat="1" ht="25" customHeight="1">
      <c r="B107" s="145"/>
      <c r="C107" s="146"/>
      <c r="D107" s="147" t="s">
        <v>757</v>
      </c>
      <c r="E107" s="148"/>
      <c r="F107" s="148"/>
      <c r="G107" s="148"/>
      <c r="H107" s="148"/>
      <c r="I107" s="148"/>
      <c r="J107" s="149">
        <f>J318</f>
        <v>0</v>
      </c>
      <c r="K107" s="146"/>
      <c r="L107" s="150"/>
    </row>
    <row r="108" spans="1:31" s="2" customFormat="1" ht="21.75" customHeight="1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7" customHeight="1">
      <c r="A109" s="33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7" customHeight="1">
      <c r="A113" s="33"/>
      <c r="B113" s="55"/>
      <c r="C113" s="56"/>
      <c r="D113" s="56"/>
      <c r="E113" s="56"/>
      <c r="F113" s="56"/>
      <c r="G113" s="56"/>
      <c r="H113" s="56"/>
      <c r="I113" s="56"/>
      <c r="J113" s="56"/>
      <c r="K113" s="56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5" customHeight="1">
      <c r="A114" s="33"/>
      <c r="B114" s="34"/>
      <c r="C114" s="24" t="s">
        <v>100</v>
      </c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7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30" t="s">
        <v>15</v>
      </c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5"/>
      <c r="D117" s="35"/>
      <c r="E117" s="314" t="str">
        <f>E7</f>
        <v>Výstavba dětského dopravního hřiště</v>
      </c>
      <c r="F117" s="315"/>
      <c r="G117" s="315"/>
      <c r="H117" s="31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30" t="s">
        <v>89</v>
      </c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5"/>
      <c r="D119" s="35"/>
      <c r="E119" s="296" t="str">
        <f>E9</f>
        <v>SO 08 - Osvětlení hřiště, světelná signalizace</v>
      </c>
      <c r="F119" s="313"/>
      <c r="G119" s="313"/>
      <c r="H119" s="313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7" customHeight="1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30" t="s">
        <v>18</v>
      </c>
      <c r="D121" s="35"/>
      <c r="E121" s="35"/>
      <c r="F121" s="28" t="str">
        <f>F12</f>
        <v>Dačice</v>
      </c>
      <c r="G121" s="35"/>
      <c r="H121" s="35"/>
      <c r="I121" s="30" t="s">
        <v>20</v>
      </c>
      <c r="J121" s="64" t="str">
        <f>IF(J12="","",J12)</f>
        <v>Vyplň údaj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7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5" customHeight="1">
      <c r="A123" s="33"/>
      <c r="B123" s="34"/>
      <c r="C123" s="30" t="s">
        <v>1207</v>
      </c>
      <c r="D123" s="35"/>
      <c r="E123" s="35"/>
      <c r="F123" s="28" t="str">
        <f>E15</f>
        <v>Město Dačice</v>
      </c>
      <c r="G123" s="35"/>
      <c r="H123" s="35"/>
      <c r="I123" s="30" t="s">
        <v>23</v>
      </c>
      <c r="J123" s="31" t="str">
        <f>E21</f>
        <v>Petr Vlášek
Ing. Václav Chýle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15" customHeight="1">
      <c r="A124" s="33"/>
      <c r="B124" s="34"/>
      <c r="C124" s="30" t="s">
        <v>1222</v>
      </c>
      <c r="D124" s="35"/>
      <c r="E124" s="35"/>
      <c r="F124" s="28" t="str">
        <f>IF(E18="","",E18)</f>
        <v>Vyplň údaj</v>
      </c>
      <c r="G124" s="35"/>
      <c r="H124" s="35"/>
      <c r="I124" s="30" t="s">
        <v>25</v>
      </c>
      <c r="J124" s="31" t="str">
        <f>E24</f>
        <v>KAVRO</v>
      </c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0.25" customHeight="1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1" customFormat="1" ht="29.25" customHeight="1">
      <c r="A126" s="157"/>
      <c r="B126" s="158"/>
      <c r="C126" s="159" t="s">
        <v>101</v>
      </c>
      <c r="D126" s="160" t="s">
        <v>50</v>
      </c>
      <c r="E126" s="160" t="s">
        <v>46</v>
      </c>
      <c r="F126" s="160" t="s">
        <v>47</v>
      </c>
      <c r="G126" s="160" t="s">
        <v>102</v>
      </c>
      <c r="H126" s="160" t="s">
        <v>103</v>
      </c>
      <c r="I126" s="160" t="s">
        <v>104</v>
      </c>
      <c r="J126" s="160" t="s">
        <v>92</v>
      </c>
      <c r="K126" s="161" t="s">
        <v>105</v>
      </c>
      <c r="L126" s="162"/>
      <c r="M126" s="73" t="s">
        <v>1</v>
      </c>
      <c r="N126" s="74" t="s">
        <v>32</v>
      </c>
      <c r="O126" s="74" t="s">
        <v>106</v>
      </c>
      <c r="P126" s="74" t="s">
        <v>107</v>
      </c>
      <c r="Q126" s="74" t="s">
        <v>108</v>
      </c>
      <c r="R126" s="74" t="s">
        <v>109</v>
      </c>
      <c r="S126" s="74" t="s">
        <v>110</v>
      </c>
      <c r="T126" s="75" t="s">
        <v>111</v>
      </c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</row>
    <row r="127" spans="1:63" s="2" customFormat="1" ht="22.75" customHeight="1">
      <c r="A127" s="33"/>
      <c r="B127" s="34"/>
      <c r="C127" s="80" t="s">
        <v>112</v>
      </c>
      <c r="D127" s="35"/>
      <c r="E127" s="35"/>
      <c r="F127" s="35"/>
      <c r="G127" s="35"/>
      <c r="H127" s="35"/>
      <c r="I127" s="35"/>
      <c r="J127" s="163">
        <f>BK127</f>
        <v>0</v>
      </c>
      <c r="K127" s="35"/>
      <c r="L127" s="38"/>
      <c r="M127" s="76"/>
      <c r="N127" s="164"/>
      <c r="O127" s="77"/>
      <c r="P127" s="165">
        <f>P128+P139+P144+P159+P168+P179+P204+P229+P242+P299+P318</f>
        <v>0</v>
      </c>
      <c r="Q127" s="77"/>
      <c r="R127" s="165">
        <f>R128+R139+R144+R159+R168+R179+R204+R229+R242+R299+R318</f>
        <v>0</v>
      </c>
      <c r="S127" s="77"/>
      <c r="T127" s="166">
        <f>T128+T139+T144+T159+T168+T179+T204+T229+T242+T299+T318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64</v>
      </c>
      <c r="AU127" s="18" t="s">
        <v>94</v>
      </c>
      <c r="BK127" s="167">
        <f>BK128+BK139+BK144+BK159+BK168+BK179+BK204+BK229+BK242+BK299+BK318</f>
        <v>0</v>
      </c>
    </row>
    <row r="128" spans="2:63" s="12" customFormat="1" ht="25.9" customHeight="1">
      <c r="B128" s="168"/>
      <c r="C128" s="169"/>
      <c r="D128" s="170" t="s">
        <v>64</v>
      </c>
      <c r="E128" s="171" t="s">
        <v>758</v>
      </c>
      <c r="F128" s="171" t="s">
        <v>759</v>
      </c>
      <c r="G128" s="169"/>
      <c r="H128" s="169"/>
      <c r="I128" s="172"/>
      <c r="J128" s="173">
        <f>BK128</f>
        <v>0</v>
      </c>
      <c r="K128" s="169"/>
      <c r="L128" s="174"/>
      <c r="M128" s="175"/>
      <c r="N128" s="176"/>
      <c r="O128" s="176"/>
      <c r="P128" s="177">
        <f>SUM(P129:P138)</f>
        <v>0</v>
      </c>
      <c r="Q128" s="176"/>
      <c r="R128" s="177">
        <f>SUM(R129:R138)</f>
        <v>0</v>
      </c>
      <c r="S128" s="176"/>
      <c r="T128" s="178">
        <f>SUM(T129:T138)</f>
        <v>0</v>
      </c>
      <c r="AR128" s="179" t="s">
        <v>72</v>
      </c>
      <c r="AT128" s="180" t="s">
        <v>64</v>
      </c>
      <c r="AU128" s="180" t="s">
        <v>65</v>
      </c>
      <c r="AY128" s="179" t="s">
        <v>115</v>
      </c>
      <c r="BK128" s="181">
        <f>SUM(BK129:BK138)</f>
        <v>0</v>
      </c>
    </row>
    <row r="129" spans="1:65" s="2" customFormat="1" ht="16.5" customHeight="1">
      <c r="A129" s="33"/>
      <c r="B129" s="34"/>
      <c r="C129" s="184" t="s">
        <v>72</v>
      </c>
      <c r="D129" s="184" t="s">
        <v>117</v>
      </c>
      <c r="E129" s="185" t="s">
        <v>760</v>
      </c>
      <c r="F129" s="186" t="s">
        <v>761</v>
      </c>
      <c r="G129" s="187" t="s">
        <v>762</v>
      </c>
      <c r="H129" s="188">
        <v>4.413</v>
      </c>
      <c r="I129" s="189"/>
      <c r="J129" s="190">
        <f>ROUND(I129*H129,2)</f>
        <v>0</v>
      </c>
      <c r="K129" s="186" t="s">
        <v>1</v>
      </c>
      <c r="L129" s="38"/>
      <c r="M129" s="191" t="s">
        <v>1</v>
      </c>
      <c r="N129" s="192" t="s">
        <v>33</v>
      </c>
      <c r="O129" s="69"/>
      <c r="P129" s="193">
        <f>O129*H129</f>
        <v>0</v>
      </c>
      <c r="Q129" s="193">
        <v>0</v>
      </c>
      <c r="R129" s="193">
        <f>Q129*H129</f>
        <v>0</v>
      </c>
      <c r="S129" s="193">
        <v>0</v>
      </c>
      <c r="T129" s="194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5" t="s">
        <v>122</v>
      </c>
      <c r="AT129" s="195" t="s">
        <v>117</v>
      </c>
      <c r="AU129" s="195" t="s">
        <v>72</v>
      </c>
      <c r="AY129" s="18" t="s">
        <v>115</v>
      </c>
      <c r="BE129" s="196">
        <f>IF(N129="základní",J129,0)</f>
        <v>0</v>
      </c>
      <c r="BF129" s="196">
        <f>IF(N129="snížená",J129,0)</f>
        <v>0</v>
      </c>
      <c r="BG129" s="196">
        <f>IF(N129="zákl. přenesená",J129,0)</f>
        <v>0</v>
      </c>
      <c r="BH129" s="196">
        <f>IF(N129="sníž. přenesená",J129,0)</f>
        <v>0</v>
      </c>
      <c r="BI129" s="196">
        <f>IF(N129="nulová",J129,0)</f>
        <v>0</v>
      </c>
      <c r="BJ129" s="18" t="s">
        <v>72</v>
      </c>
      <c r="BK129" s="196">
        <f>ROUND(I129*H129,2)</f>
        <v>0</v>
      </c>
      <c r="BL129" s="18" t="s">
        <v>122</v>
      </c>
      <c r="BM129" s="195" t="s">
        <v>74</v>
      </c>
    </row>
    <row r="130" spans="1:47" s="2" customFormat="1" ht="18">
      <c r="A130" s="33"/>
      <c r="B130" s="34"/>
      <c r="C130" s="35"/>
      <c r="D130" s="199" t="s">
        <v>216</v>
      </c>
      <c r="E130" s="35"/>
      <c r="F130" s="240" t="s">
        <v>763</v>
      </c>
      <c r="G130" s="35"/>
      <c r="H130" s="35"/>
      <c r="I130" s="241"/>
      <c r="J130" s="35"/>
      <c r="K130" s="35"/>
      <c r="L130" s="38"/>
      <c r="M130" s="242"/>
      <c r="N130" s="243"/>
      <c r="O130" s="69"/>
      <c r="P130" s="69"/>
      <c r="Q130" s="69"/>
      <c r="R130" s="69"/>
      <c r="S130" s="69"/>
      <c r="T130" s="70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216</v>
      </c>
      <c r="AU130" s="18" t="s">
        <v>72</v>
      </c>
    </row>
    <row r="131" spans="1:65" s="2" customFormat="1" ht="16.5" customHeight="1">
      <c r="A131" s="33"/>
      <c r="B131" s="34"/>
      <c r="C131" s="184" t="s">
        <v>74</v>
      </c>
      <c r="D131" s="184" t="s">
        <v>117</v>
      </c>
      <c r="E131" s="185" t="s">
        <v>764</v>
      </c>
      <c r="F131" s="186" t="s">
        <v>765</v>
      </c>
      <c r="G131" s="187" t="s">
        <v>762</v>
      </c>
      <c r="H131" s="188">
        <v>3</v>
      </c>
      <c r="I131" s="189"/>
      <c r="J131" s="190">
        <f>ROUND(I131*H131,2)</f>
        <v>0</v>
      </c>
      <c r="K131" s="186" t="s">
        <v>1</v>
      </c>
      <c r="L131" s="38"/>
      <c r="M131" s="191" t="s">
        <v>1</v>
      </c>
      <c r="N131" s="192" t="s">
        <v>33</v>
      </c>
      <c r="O131" s="69"/>
      <c r="P131" s="193">
        <f>O131*H131</f>
        <v>0</v>
      </c>
      <c r="Q131" s="193">
        <v>0</v>
      </c>
      <c r="R131" s="193">
        <f>Q131*H131</f>
        <v>0</v>
      </c>
      <c r="S131" s="193">
        <v>0</v>
      </c>
      <c r="T131" s="194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5" t="s">
        <v>122</v>
      </c>
      <c r="AT131" s="195" t="s">
        <v>117</v>
      </c>
      <c r="AU131" s="195" t="s">
        <v>72</v>
      </c>
      <c r="AY131" s="18" t="s">
        <v>115</v>
      </c>
      <c r="BE131" s="196">
        <f>IF(N131="základní",J131,0)</f>
        <v>0</v>
      </c>
      <c r="BF131" s="196">
        <f>IF(N131="snížená",J131,0)</f>
        <v>0</v>
      </c>
      <c r="BG131" s="196">
        <f>IF(N131="zákl. přenesená",J131,0)</f>
        <v>0</v>
      </c>
      <c r="BH131" s="196">
        <f>IF(N131="sníž. přenesená",J131,0)</f>
        <v>0</v>
      </c>
      <c r="BI131" s="196">
        <f>IF(N131="nulová",J131,0)</f>
        <v>0</v>
      </c>
      <c r="BJ131" s="18" t="s">
        <v>72</v>
      </c>
      <c r="BK131" s="196">
        <f>ROUND(I131*H131,2)</f>
        <v>0</v>
      </c>
      <c r="BL131" s="18" t="s">
        <v>122</v>
      </c>
      <c r="BM131" s="195" t="s">
        <v>122</v>
      </c>
    </row>
    <row r="132" spans="1:47" s="2" customFormat="1" ht="18">
      <c r="A132" s="33"/>
      <c r="B132" s="34"/>
      <c r="C132" s="35"/>
      <c r="D132" s="199" t="s">
        <v>216</v>
      </c>
      <c r="E132" s="35"/>
      <c r="F132" s="240" t="s">
        <v>766</v>
      </c>
      <c r="G132" s="35"/>
      <c r="H132" s="35"/>
      <c r="I132" s="241"/>
      <c r="J132" s="35"/>
      <c r="K132" s="35"/>
      <c r="L132" s="38"/>
      <c r="M132" s="242"/>
      <c r="N132" s="243"/>
      <c r="O132" s="69"/>
      <c r="P132" s="69"/>
      <c r="Q132" s="69"/>
      <c r="R132" s="69"/>
      <c r="S132" s="69"/>
      <c r="T132" s="70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216</v>
      </c>
      <c r="AU132" s="18" t="s">
        <v>72</v>
      </c>
    </row>
    <row r="133" spans="1:65" s="2" customFormat="1" ht="16.5" customHeight="1">
      <c r="A133" s="33"/>
      <c r="B133" s="34"/>
      <c r="C133" s="184" t="s">
        <v>136</v>
      </c>
      <c r="D133" s="184" t="s">
        <v>117</v>
      </c>
      <c r="E133" s="185" t="s">
        <v>767</v>
      </c>
      <c r="F133" s="186" t="s">
        <v>768</v>
      </c>
      <c r="G133" s="187" t="s">
        <v>769</v>
      </c>
      <c r="H133" s="188">
        <v>5181.984</v>
      </c>
      <c r="I133" s="189"/>
      <c r="J133" s="190">
        <f>ROUND(I133*H133,2)</f>
        <v>0</v>
      </c>
      <c r="K133" s="186" t="s">
        <v>1</v>
      </c>
      <c r="L133" s="38"/>
      <c r="M133" s="191" t="s">
        <v>1</v>
      </c>
      <c r="N133" s="192" t="s">
        <v>33</v>
      </c>
      <c r="O133" s="69"/>
      <c r="P133" s="193">
        <f>O133*H133</f>
        <v>0</v>
      </c>
      <c r="Q133" s="193">
        <v>0</v>
      </c>
      <c r="R133" s="193">
        <f>Q133*H133</f>
        <v>0</v>
      </c>
      <c r="S133" s="193">
        <v>0</v>
      </c>
      <c r="T133" s="194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5" t="s">
        <v>122</v>
      </c>
      <c r="AT133" s="195" t="s">
        <v>117</v>
      </c>
      <c r="AU133" s="195" t="s">
        <v>72</v>
      </c>
      <c r="AY133" s="18" t="s">
        <v>115</v>
      </c>
      <c r="BE133" s="196">
        <f>IF(N133="základní",J133,0)</f>
        <v>0</v>
      </c>
      <c r="BF133" s="196">
        <f>IF(N133="snížená",J133,0)</f>
        <v>0</v>
      </c>
      <c r="BG133" s="196">
        <f>IF(N133="zákl. přenesená",J133,0)</f>
        <v>0</v>
      </c>
      <c r="BH133" s="196">
        <f>IF(N133="sníž. přenesená",J133,0)</f>
        <v>0</v>
      </c>
      <c r="BI133" s="196">
        <f>IF(N133="nulová",J133,0)</f>
        <v>0</v>
      </c>
      <c r="BJ133" s="18" t="s">
        <v>72</v>
      </c>
      <c r="BK133" s="196">
        <f>ROUND(I133*H133,2)</f>
        <v>0</v>
      </c>
      <c r="BL133" s="18" t="s">
        <v>122</v>
      </c>
      <c r="BM133" s="195" t="s">
        <v>154</v>
      </c>
    </row>
    <row r="134" spans="1:47" s="2" customFormat="1" ht="18">
      <c r="A134" s="33"/>
      <c r="B134" s="34"/>
      <c r="C134" s="35"/>
      <c r="D134" s="199" t="s">
        <v>216</v>
      </c>
      <c r="E134" s="35"/>
      <c r="F134" s="240" t="s">
        <v>770</v>
      </c>
      <c r="G134" s="35"/>
      <c r="H134" s="35"/>
      <c r="I134" s="241"/>
      <c r="J134" s="35"/>
      <c r="K134" s="35"/>
      <c r="L134" s="38"/>
      <c r="M134" s="242"/>
      <c r="N134" s="243"/>
      <c r="O134" s="69"/>
      <c r="P134" s="69"/>
      <c r="Q134" s="69"/>
      <c r="R134" s="69"/>
      <c r="S134" s="69"/>
      <c r="T134" s="70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216</v>
      </c>
      <c r="AU134" s="18" t="s">
        <v>72</v>
      </c>
    </row>
    <row r="135" spans="1:65" s="2" customFormat="1" ht="16.5" customHeight="1">
      <c r="A135" s="33"/>
      <c r="B135" s="34"/>
      <c r="C135" s="184" t="s">
        <v>122</v>
      </c>
      <c r="D135" s="184" t="s">
        <v>117</v>
      </c>
      <c r="E135" s="185" t="s">
        <v>771</v>
      </c>
      <c r="F135" s="186" t="s">
        <v>772</v>
      </c>
      <c r="G135" s="187" t="s">
        <v>769</v>
      </c>
      <c r="H135" s="188">
        <v>153</v>
      </c>
      <c r="I135" s="189"/>
      <c r="J135" s="190">
        <f>ROUND(I135*H135,2)</f>
        <v>0</v>
      </c>
      <c r="K135" s="186" t="s">
        <v>1</v>
      </c>
      <c r="L135" s="38"/>
      <c r="M135" s="191" t="s">
        <v>1</v>
      </c>
      <c r="N135" s="192" t="s">
        <v>33</v>
      </c>
      <c r="O135" s="69"/>
      <c r="P135" s="193">
        <f>O135*H135</f>
        <v>0</v>
      </c>
      <c r="Q135" s="193">
        <v>0</v>
      </c>
      <c r="R135" s="193">
        <f>Q135*H135</f>
        <v>0</v>
      </c>
      <c r="S135" s="193">
        <v>0</v>
      </c>
      <c r="T135" s="194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5" t="s">
        <v>122</v>
      </c>
      <c r="AT135" s="195" t="s">
        <v>117</v>
      </c>
      <c r="AU135" s="195" t="s">
        <v>72</v>
      </c>
      <c r="AY135" s="18" t="s">
        <v>115</v>
      </c>
      <c r="BE135" s="196">
        <f>IF(N135="základní",J135,0)</f>
        <v>0</v>
      </c>
      <c r="BF135" s="196">
        <f>IF(N135="snížená",J135,0)</f>
        <v>0</v>
      </c>
      <c r="BG135" s="196">
        <f>IF(N135="zákl. přenesená",J135,0)</f>
        <v>0</v>
      </c>
      <c r="BH135" s="196">
        <f>IF(N135="sníž. přenesená",J135,0)</f>
        <v>0</v>
      </c>
      <c r="BI135" s="196">
        <f>IF(N135="nulová",J135,0)</f>
        <v>0</v>
      </c>
      <c r="BJ135" s="18" t="s">
        <v>72</v>
      </c>
      <c r="BK135" s="196">
        <f>ROUND(I135*H135,2)</f>
        <v>0</v>
      </c>
      <c r="BL135" s="18" t="s">
        <v>122</v>
      </c>
      <c r="BM135" s="195" t="s">
        <v>164</v>
      </c>
    </row>
    <row r="136" spans="1:47" s="2" customFormat="1" ht="18">
      <c r="A136" s="33"/>
      <c r="B136" s="34"/>
      <c r="C136" s="35"/>
      <c r="D136" s="199" t="s">
        <v>216</v>
      </c>
      <c r="E136" s="35"/>
      <c r="F136" s="240" t="s">
        <v>773</v>
      </c>
      <c r="G136" s="35"/>
      <c r="H136" s="35"/>
      <c r="I136" s="241"/>
      <c r="J136" s="35"/>
      <c r="K136" s="35"/>
      <c r="L136" s="38"/>
      <c r="M136" s="242"/>
      <c r="N136" s="243"/>
      <c r="O136" s="69"/>
      <c r="P136" s="69"/>
      <c r="Q136" s="69"/>
      <c r="R136" s="69"/>
      <c r="S136" s="69"/>
      <c r="T136" s="70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216</v>
      </c>
      <c r="AU136" s="18" t="s">
        <v>72</v>
      </c>
    </row>
    <row r="137" spans="1:65" s="2" customFormat="1" ht="16.5" customHeight="1">
      <c r="A137" s="33"/>
      <c r="B137" s="34"/>
      <c r="C137" s="184" t="s">
        <v>149</v>
      </c>
      <c r="D137" s="184" t="s">
        <v>117</v>
      </c>
      <c r="E137" s="185" t="s">
        <v>774</v>
      </c>
      <c r="F137" s="186" t="s">
        <v>775</v>
      </c>
      <c r="G137" s="187" t="s">
        <v>769</v>
      </c>
      <c r="H137" s="188">
        <v>598.659</v>
      </c>
      <c r="I137" s="189"/>
      <c r="J137" s="190">
        <f>ROUND(I137*H137,2)</f>
        <v>0</v>
      </c>
      <c r="K137" s="186" t="s">
        <v>1</v>
      </c>
      <c r="L137" s="38"/>
      <c r="M137" s="191" t="s">
        <v>1</v>
      </c>
      <c r="N137" s="192" t="s">
        <v>33</v>
      </c>
      <c r="O137" s="69"/>
      <c r="P137" s="193">
        <f>O137*H137</f>
        <v>0</v>
      </c>
      <c r="Q137" s="193">
        <v>0</v>
      </c>
      <c r="R137" s="193">
        <f>Q137*H137</f>
        <v>0</v>
      </c>
      <c r="S137" s="193">
        <v>0</v>
      </c>
      <c r="T137" s="194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5" t="s">
        <v>122</v>
      </c>
      <c r="AT137" s="195" t="s">
        <v>117</v>
      </c>
      <c r="AU137" s="195" t="s">
        <v>72</v>
      </c>
      <c r="AY137" s="18" t="s">
        <v>115</v>
      </c>
      <c r="BE137" s="196">
        <f>IF(N137="základní",J137,0)</f>
        <v>0</v>
      </c>
      <c r="BF137" s="196">
        <f>IF(N137="snížená",J137,0)</f>
        <v>0</v>
      </c>
      <c r="BG137" s="196">
        <f>IF(N137="zákl. přenesená",J137,0)</f>
        <v>0</v>
      </c>
      <c r="BH137" s="196">
        <f>IF(N137="sníž. přenesená",J137,0)</f>
        <v>0</v>
      </c>
      <c r="BI137" s="196">
        <f>IF(N137="nulová",J137,0)</f>
        <v>0</v>
      </c>
      <c r="BJ137" s="18" t="s">
        <v>72</v>
      </c>
      <c r="BK137" s="196">
        <f>ROUND(I137*H137,2)</f>
        <v>0</v>
      </c>
      <c r="BL137" s="18" t="s">
        <v>122</v>
      </c>
      <c r="BM137" s="195" t="s">
        <v>173</v>
      </c>
    </row>
    <row r="138" spans="1:47" s="2" customFormat="1" ht="18">
      <c r="A138" s="33"/>
      <c r="B138" s="34"/>
      <c r="C138" s="35"/>
      <c r="D138" s="199" t="s">
        <v>216</v>
      </c>
      <c r="E138" s="35"/>
      <c r="F138" s="240" t="s">
        <v>776</v>
      </c>
      <c r="G138" s="35"/>
      <c r="H138" s="35"/>
      <c r="I138" s="241"/>
      <c r="J138" s="35"/>
      <c r="K138" s="35"/>
      <c r="L138" s="38"/>
      <c r="M138" s="242"/>
      <c r="N138" s="243"/>
      <c r="O138" s="69"/>
      <c r="P138" s="69"/>
      <c r="Q138" s="69"/>
      <c r="R138" s="69"/>
      <c r="S138" s="69"/>
      <c r="T138" s="70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216</v>
      </c>
      <c r="AU138" s="18" t="s">
        <v>72</v>
      </c>
    </row>
    <row r="139" spans="2:63" s="12" customFormat="1" ht="25.9" customHeight="1">
      <c r="B139" s="168"/>
      <c r="C139" s="169"/>
      <c r="D139" s="170" t="s">
        <v>64</v>
      </c>
      <c r="E139" s="171" t="s">
        <v>777</v>
      </c>
      <c r="F139" s="171" t="s">
        <v>778</v>
      </c>
      <c r="G139" s="169"/>
      <c r="H139" s="169"/>
      <c r="I139" s="172"/>
      <c r="J139" s="173">
        <f>BK139</f>
        <v>0</v>
      </c>
      <c r="K139" s="169"/>
      <c r="L139" s="174"/>
      <c r="M139" s="175"/>
      <c r="N139" s="176"/>
      <c r="O139" s="176"/>
      <c r="P139" s="177">
        <f>SUM(P140:P143)</f>
        <v>0</v>
      </c>
      <c r="Q139" s="176"/>
      <c r="R139" s="177">
        <f>SUM(R140:R143)</f>
        <v>0</v>
      </c>
      <c r="S139" s="176"/>
      <c r="T139" s="178">
        <f>SUM(T140:T143)</f>
        <v>0</v>
      </c>
      <c r="AR139" s="179" t="s">
        <v>72</v>
      </c>
      <c r="AT139" s="180" t="s">
        <v>64</v>
      </c>
      <c r="AU139" s="180" t="s">
        <v>65</v>
      </c>
      <c r="AY139" s="179" t="s">
        <v>115</v>
      </c>
      <c r="BK139" s="181">
        <f>SUM(BK140:BK143)</f>
        <v>0</v>
      </c>
    </row>
    <row r="140" spans="1:65" s="2" customFormat="1" ht="16.5" customHeight="1">
      <c r="A140" s="33"/>
      <c r="B140" s="34"/>
      <c r="C140" s="184" t="s">
        <v>154</v>
      </c>
      <c r="D140" s="184" t="s">
        <v>117</v>
      </c>
      <c r="E140" s="185" t="s">
        <v>779</v>
      </c>
      <c r="F140" s="186" t="s">
        <v>780</v>
      </c>
      <c r="G140" s="187" t="s">
        <v>781</v>
      </c>
      <c r="H140" s="188">
        <v>213.381</v>
      </c>
      <c r="I140" s="189"/>
      <c r="J140" s="190">
        <f>ROUND(I140*H140,2)</f>
        <v>0</v>
      </c>
      <c r="K140" s="186" t="s">
        <v>1</v>
      </c>
      <c r="L140" s="38"/>
      <c r="M140" s="191" t="s">
        <v>1</v>
      </c>
      <c r="N140" s="192" t="s">
        <v>33</v>
      </c>
      <c r="O140" s="69"/>
      <c r="P140" s="193">
        <f>O140*H140</f>
        <v>0</v>
      </c>
      <c r="Q140" s="193">
        <v>0</v>
      </c>
      <c r="R140" s="193">
        <f>Q140*H140</f>
        <v>0</v>
      </c>
      <c r="S140" s="193">
        <v>0</v>
      </c>
      <c r="T140" s="194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5" t="s">
        <v>122</v>
      </c>
      <c r="AT140" s="195" t="s">
        <v>117</v>
      </c>
      <c r="AU140" s="195" t="s">
        <v>72</v>
      </c>
      <c r="AY140" s="18" t="s">
        <v>115</v>
      </c>
      <c r="BE140" s="196">
        <f>IF(N140="základní",J140,0)</f>
        <v>0</v>
      </c>
      <c r="BF140" s="196">
        <f>IF(N140="snížená",J140,0)</f>
        <v>0</v>
      </c>
      <c r="BG140" s="196">
        <f>IF(N140="zákl. přenesená",J140,0)</f>
        <v>0</v>
      </c>
      <c r="BH140" s="196">
        <f>IF(N140="sníž. přenesená",J140,0)</f>
        <v>0</v>
      </c>
      <c r="BI140" s="196">
        <f>IF(N140="nulová",J140,0)</f>
        <v>0</v>
      </c>
      <c r="BJ140" s="18" t="s">
        <v>72</v>
      </c>
      <c r="BK140" s="196">
        <f>ROUND(I140*H140,2)</f>
        <v>0</v>
      </c>
      <c r="BL140" s="18" t="s">
        <v>122</v>
      </c>
      <c r="BM140" s="195" t="s">
        <v>184</v>
      </c>
    </row>
    <row r="141" spans="1:47" s="2" customFormat="1" ht="18">
      <c r="A141" s="33"/>
      <c r="B141" s="34"/>
      <c r="C141" s="35"/>
      <c r="D141" s="199" t="s">
        <v>216</v>
      </c>
      <c r="E141" s="35"/>
      <c r="F141" s="240" t="s">
        <v>782</v>
      </c>
      <c r="G141" s="35"/>
      <c r="H141" s="35"/>
      <c r="I141" s="241"/>
      <c r="J141" s="35"/>
      <c r="K141" s="35"/>
      <c r="L141" s="38"/>
      <c r="M141" s="242"/>
      <c r="N141" s="243"/>
      <c r="O141" s="69"/>
      <c r="P141" s="69"/>
      <c r="Q141" s="69"/>
      <c r="R141" s="69"/>
      <c r="S141" s="69"/>
      <c r="T141" s="70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216</v>
      </c>
      <c r="AU141" s="18" t="s">
        <v>72</v>
      </c>
    </row>
    <row r="142" spans="1:65" s="2" customFormat="1" ht="16.5" customHeight="1">
      <c r="A142" s="33"/>
      <c r="B142" s="34"/>
      <c r="C142" s="184" t="s">
        <v>158</v>
      </c>
      <c r="D142" s="184" t="s">
        <v>117</v>
      </c>
      <c r="E142" s="185" t="s">
        <v>783</v>
      </c>
      <c r="F142" s="186" t="s">
        <v>784</v>
      </c>
      <c r="G142" s="187" t="s">
        <v>781</v>
      </c>
      <c r="H142" s="188">
        <v>5</v>
      </c>
      <c r="I142" s="189"/>
      <c r="J142" s="190">
        <f>ROUND(I142*H142,2)</f>
        <v>0</v>
      </c>
      <c r="K142" s="186" t="s">
        <v>1</v>
      </c>
      <c r="L142" s="38"/>
      <c r="M142" s="191" t="s">
        <v>1</v>
      </c>
      <c r="N142" s="192" t="s">
        <v>33</v>
      </c>
      <c r="O142" s="69"/>
      <c r="P142" s="193">
        <f>O142*H142</f>
        <v>0</v>
      </c>
      <c r="Q142" s="193">
        <v>0</v>
      </c>
      <c r="R142" s="193">
        <f>Q142*H142</f>
        <v>0</v>
      </c>
      <c r="S142" s="193">
        <v>0</v>
      </c>
      <c r="T142" s="194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5" t="s">
        <v>122</v>
      </c>
      <c r="AT142" s="195" t="s">
        <v>117</v>
      </c>
      <c r="AU142" s="195" t="s">
        <v>72</v>
      </c>
      <c r="AY142" s="18" t="s">
        <v>115</v>
      </c>
      <c r="BE142" s="196">
        <f>IF(N142="základní",J142,0)</f>
        <v>0</v>
      </c>
      <c r="BF142" s="196">
        <f>IF(N142="snížená",J142,0)</f>
        <v>0</v>
      </c>
      <c r="BG142" s="196">
        <f>IF(N142="zákl. přenesená",J142,0)</f>
        <v>0</v>
      </c>
      <c r="BH142" s="196">
        <f>IF(N142="sníž. přenesená",J142,0)</f>
        <v>0</v>
      </c>
      <c r="BI142" s="196">
        <f>IF(N142="nulová",J142,0)</f>
        <v>0</v>
      </c>
      <c r="BJ142" s="18" t="s">
        <v>72</v>
      </c>
      <c r="BK142" s="196">
        <f>ROUND(I142*H142,2)</f>
        <v>0</v>
      </c>
      <c r="BL142" s="18" t="s">
        <v>122</v>
      </c>
      <c r="BM142" s="195" t="s">
        <v>194</v>
      </c>
    </row>
    <row r="143" spans="1:47" s="2" customFormat="1" ht="18">
      <c r="A143" s="33"/>
      <c r="B143" s="34"/>
      <c r="C143" s="35"/>
      <c r="D143" s="199" t="s">
        <v>216</v>
      </c>
      <c r="E143" s="35"/>
      <c r="F143" s="240" t="s">
        <v>785</v>
      </c>
      <c r="G143" s="35"/>
      <c r="H143" s="35"/>
      <c r="I143" s="241"/>
      <c r="J143" s="35"/>
      <c r="K143" s="35"/>
      <c r="L143" s="38"/>
      <c r="M143" s="242"/>
      <c r="N143" s="243"/>
      <c r="O143" s="69"/>
      <c r="P143" s="69"/>
      <c r="Q143" s="69"/>
      <c r="R143" s="69"/>
      <c r="S143" s="69"/>
      <c r="T143" s="70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216</v>
      </c>
      <c r="AU143" s="18" t="s">
        <v>72</v>
      </c>
    </row>
    <row r="144" spans="2:63" s="12" customFormat="1" ht="25.9" customHeight="1">
      <c r="B144" s="168"/>
      <c r="C144" s="169"/>
      <c r="D144" s="170" t="s">
        <v>64</v>
      </c>
      <c r="E144" s="171" t="s">
        <v>786</v>
      </c>
      <c r="F144" s="171" t="s">
        <v>787</v>
      </c>
      <c r="G144" s="169"/>
      <c r="H144" s="169"/>
      <c r="I144" s="172"/>
      <c r="J144" s="173">
        <f>BK144</f>
        <v>0</v>
      </c>
      <c r="K144" s="169"/>
      <c r="L144" s="174"/>
      <c r="M144" s="175"/>
      <c r="N144" s="176"/>
      <c r="O144" s="176"/>
      <c r="P144" s="177">
        <f>SUM(P145:P158)</f>
        <v>0</v>
      </c>
      <c r="Q144" s="176"/>
      <c r="R144" s="177">
        <f>SUM(R145:R158)</f>
        <v>0</v>
      </c>
      <c r="S144" s="176"/>
      <c r="T144" s="178">
        <f>SUM(T145:T158)</f>
        <v>0</v>
      </c>
      <c r="AR144" s="179" t="s">
        <v>72</v>
      </c>
      <c r="AT144" s="180" t="s">
        <v>64</v>
      </c>
      <c r="AU144" s="180" t="s">
        <v>65</v>
      </c>
      <c r="AY144" s="179" t="s">
        <v>115</v>
      </c>
      <c r="BK144" s="181">
        <f>SUM(BK145:BK158)</f>
        <v>0</v>
      </c>
    </row>
    <row r="145" spans="1:65" s="2" customFormat="1" ht="16.5" customHeight="1">
      <c r="A145" s="33"/>
      <c r="B145" s="34"/>
      <c r="C145" s="184" t="s">
        <v>164</v>
      </c>
      <c r="D145" s="184" t="s">
        <v>117</v>
      </c>
      <c r="E145" s="185" t="s">
        <v>788</v>
      </c>
      <c r="F145" s="186" t="s">
        <v>789</v>
      </c>
      <c r="G145" s="187" t="s">
        <v>781</v>
      </c>
      <c r="H145" s="188">
        <v>11</v>
      </c>
      <c r="I145" s="189"/>
      <c r="J145" s="190">
        <f>ROUND(I145*H145,2)</f>
        <v>0</v>
      </c>
      <c r="K145" s="186" t="s">
        <v>1</v>
      </c>
      <c r="L145" s="38"/>
      <c r="M145" s="191" t="s">
        <v>1</v>
      </c>
      <c r="N145" s="192" t="s">
        <v>33</v>
      </c>
      <c r="O145" s="69"/>
      <c r="P145" s="193">
        <f>O145*H145</f>
        <v>0</v>
      </c>
      <c r="Q145" s="193">
        <v>0</v>
      </c>
      <c r="R145" s="193">
        <f>Q145*H145</f>
        <v>0</v>
      </c>
      <c r="S145" s="193">
        <v>0</v>
      </c>
      <c r="T145" s="194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5" t="s">
        <v>122</v>
      </c>
      <c r="AT145" s="195" t="s">
        <v>117</v>
      </c>
      <c r="AU145" s="195" t="s">
        <v>72</v>
      </c>
      <c r="AY145" s="18" t="s">
        <v>115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18" t="s">
        <v>72</v>
      </c>
      <c r="BK145" s="196">
        <f>ROUND(I145*H145,2)</f>
        <v>0</v>
      </c>
      <c r="BL145" s="18" t="s">
        <v>122</v>
      </c>
      <c r="BM145" s="195" t="s">
        <v>202</v>
      </c>
    </row>
    <row r="146" spans="1:47" s="2" customFormat="1" ht="18">
      <c r="A146" s="33"/>
      <c r="B146" s="34"/>
      <c r="C146" s="35"/>
      <c r="D146" s="199" t="s">
        <v>216</v>
      </c>
      <c r="E146" s="35"/>
      <c r="F146" s="240" t="s">
        <v>766</v>
      </c>
      <c r="G146" s="35"/>
      <c r="H146" s="35"/>
      <c r="I146" s="241"/>
      <c r="J146" s="35"/>
      <c r="K146" s="35"/>
      <c r="L146" s="38"/>
      <c r="M146" s="242"/>
      <c r="N146" s="243"/>
      <c r="O146" s="69"/>
      <c r="P146" s="69"/>
      <c r="Q146" s="69"/>
      <c r="R146" s="69"/>
      <c r="S146" s="69"/>
      <c r="T146" s="70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216</v>
      </c>
      <c r="AU146" s="18" t="s">
        <v>72</v>
      </c>
    </row>
    <row r="147" spans="1:65" s="2" customFormat="1" ht="16.5" customHeight="1">
      <c r="A147" s="33"/>
      <c r="B147" s="34"/>
      <c r="C147" s="184" t="s">
        <v>168</v>
      </c>
      <c r="D147" s="184" t="s">
        <v>117</v>
      </c>
      <c r="E147" s="185" t="s">
        <v>790</v>
      </c>
      <c r="F147" s="186" t="s">
        <v>791</v>
      </c>
      <c r="G147" s="187" t="s">
        <v>139</v>
      </c>
      <c r="H147" s="188">
        <v>67.773</v>
      </c>
      <c r="I147" s="189"/>
      <c r="J147" s="190">
        <f>ROUND(I147*H147,2)</f>
        <v>0</v>
      </c>
      <c r="K147" s="186" t="s">
        <v>1</v>
      </c>
      <c r="L147" s="38"/>
      <c r="M147" s="191" t="s">
        <v>1</v>
      </c>
      <c r="N147" s="192" t="s">
        <v>33</v>
      </c>
      <c r="O147" s="69"/>
      <c r="P147" s="193">
        <f>O147*H147</f>
        <v>0</v>
      </c>
      <c r="Q147" s="193">
        <v>0</v>
      </c>
      <c r="R147" s="193">
        <f>Q147*H147</f>
        <v>0</v>
      </c>
      <c r="S147" s="193">
        <v>0</v>
      </c>
      <c r="T147" s="194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5" t="s">
        <v>122</v>
      </c>
      <c r="AT147" s="195" t="s">
        <v>117</v>
      </c>
      <c r="AU147" s="195" t="s">
        <v>72</v>
      </c>
      <c r="AY147" s="18" t="s">
        <v>115</v>
      </c>
      <c r="BE147" s="196">
        <f>IF(N147="základní",J147,0)</f>
        <v>0</v>
      </c>
      <c r="BF147" s="196">
        <f>IF(N147="snížená",J147,0)</f>
        <v>0</v>
      </c>
      <c r="BG147" s="196">
        <f>IF(N147="zákl. přenesená",J147,0)</f>
        <v>0</v>
      </c>
      <c r="BH147" s="196">
        <f>IF(N147="sníž. přenesená",J147,0)</f>
        <v>0</v>
      </c>
      <c r="BI147" s="196">
        <f>IF(N147="nulová",J147,0)</f>
        <v>0</v>
      </c>
      <c r="BJ147" s="18" t="s">
        <v>72</v>
      </c>
      <c r="BK147" s="196">
        <f>ROUND(I147*H147,2)</f>
        <v>0</v>
      </c>
      <c r="BL147" s="18" t="s">
        <v>122</v>
      </c>
      <c r="BM147" s="195" t="s">
        <v>226</v>
      </c>
    </row>
    <row r="148" spans="1:47" s="2" customFormat="1" ht="18">
      <c r="A148" s="33"/>
      <c r="B148" s="34"/>
      <c r="C148" s="35"/>
      <c r="D148" s="199" t="s">
        <v>216</v>
      </c>
      <c r="E148" s="35"/>
      <c r="F148" s="240" t="s">
        <v>792</v>
      </c>
      <c r="G148" s="35"/>
      <c r="H148" s="35"/>
      <c r="I148" s="241"/>
      <c r="J148" s="35"/>
      <c r="K148" s="35"/>
      <c r="L148" s="38"/>
      <c r="M148" s="242"/>
      <c r="N148" s="243"/>
      <c r="O148" s="69"/>
      <c r="P148" s="69"/>
      <c r="Q148" s="69"/>
      <c r="R148" s="69"/>
      <c r="S148" s="69"/>
      <c r="T148" s="70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216</v>
      </c>
      <c r="AU148" s="18" t="s">
        <v>72</v>
      </c>
    </row>
    <row r="149" spans="1:65" s="2" customFormat="1" ht="16.5" customHeight="1">
      <c r="A149" s="33"/>
      <c r="B149" s="34"/>
      <c r="C149" s="184" t="s">
        <v>173</v>
      </c>
      <c r="D149" s="184" t="s">
        <v>117</v>
      </c>
      <c r="E149" s="185" t="s">
        <v>793</v>
      </c>
      <c r="F149" s="186" t="s">
        <v>794</v>
      </c>
      <c r="G149" s="187" t="s">
        <v>139</v>
      </c>
      <c r="H149" s="188">
        <v>87.368</v>
      </c>
      <c r="I149" s="189"/>
      <c r="J149" s="190">
        <f>ROUND(I149*H149,2)</f>
        <v>0</v>
      </c>
      <c r="K149" s="186" t="s">
        <v>1</v>
      </c>
      <c r="L149" s="38"/>
      <c r="M149" s="191" t="s">
        <v>1</v>
      </c>
      <c r="N149" s="192" t="s">
        <v>33</v>
      </c>
      <c r="O149" s="69"/>
      <c r="P149" s="193">
        <f>O149*H149</f>
        <v>0</v>
      </c>
      <c r="Q149" s="193">
        <v>0</v>
      </c>
      <c r="R149" s="193">
        <f>Q149*H149</f>
        <v>0</v>
      </c>
      <c r="S149" s="193">
        <v>0</v>
      </c>
      <c r="T149" s="194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5" t="s">
        <v>122</v>
      </c>
      <c r="AT149" s="195" t="s">
        <v>117</v>
      </c>
      <c r="AU149" s="195" t="s">
        <v>72</v>
      </c>
      <c r="AY149" s="18" t="s">
        <v>115</v>
      </c>
      <c r="BE149" s="196">
        <f>IF(N149="základní",J149,0)</f>
        <v>0</v>
      </c>
      <c r="BF149" s="196">
        <f>IF(N149="snížená",J149,0)</f>
        <v>0</v>
      </c>
      <c r="BG149" s="196">
        <f>IF(N149="zákl. přenesená",J149,0)</f>
        <v>0</v>
      </c>
      <c r="BH149" s="196">
        <f>IF(N149="sníž. přenesená",J149,0)</f>
        <v>0</v>
      </c>
      <c r="BI149" s="196">
        <f>IF(N149="nulová",J149,0)</f>
        <v>0</v>
      </c>
      <c r="BJ149" s="18" t="s">
        <v>72</v>
      </c>
      <c r="BK149" s="196">
        <f>ROUND(I149*H149,2)</f>
        <v>0</v>
      </c>
      <c r="BL149" s="18" t="s">
        <v>122</v>
      </c>
      <c r="BM149" s="195" t="s">
        <v>241</v>
      </c>
    </row>
    <row r="150" spans="1:47" s="2" customFormat="1" ht="18">
      <c r="A150" s="33"/>
      <c r="B150" s="34"/>
      <c r="C150" s="35"/>
      <c r="D150" s="199" t="s">
        <v>216</v>
      </c>
      <c r="E150" s="35"/>
      <c r="F150" s="240" t="s">
        <v>766</v>
      </c>
      <c r="G150" s="35"/>
      <c r="H150" s="35"/>
      <c r="I150" s="241"/>
      <c r="J150" s="35"/>
      <c r="K150" s="35"/>
      <c r="L150" s="38"/>
      <c r="M150" s="242"/>
      <c r="N150" s="243"/>
      <c r="O150" s="69"/>
      <c r="P150" s="69"/>
      <c r="Q150" s="69"/>
      <c r="R150" s="69"/>
      <c r="S150" s="69"/>
      <c r="T150" s="70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216</v>
      </c>
      <c r="AU150" s="18" t="s">
        <v>72</v>
      </c>
    </row>
    <row r="151" spans="1:65" s="2" customFormat="1" ht="16.5" customHeight="1">
      <c r="A151" s="33"/>
      <c r="B151" s="34"/>
      <c r="C151" s="184" t="s">
        <v>179</v>
      </c>
      <c r="D151" s="184" t="s">
        <v>117</v>
      </c>
      <c r="E151" s="185" t="s">
        <v>795</v>
      </c>
      <c r="F151" s="186" t="s">
        <v>796</v>
      </c>
      <c r="G151" s="187" t="s">
        <v>781</v>
      </c>
      <c r="H151" s="188">
        <v>213.381</v>
      </c>
      <c r="I151" s="189"/>
      <c r="J151" s="190">
        <f>ROUND(I151*H151,2)</f>
        <v>0</v>
      </c>
      <c r="K151" s="186" t="s">
        <v>1</v>
      </c>
      <c r="L151" s="38"/>
      <c r="M151" s="191" t="s">
        <v>1</v>
      </c>
      <c r="N151" s="192" t="s">
        <v>33</v>
      </c>
      <c r="O151" s="69"/>
      <c r="P151" s="193">
        <f>O151*H151</f>
        <v>0</v>
      </c>
      <c r="Q151" s="193">
        <v>0</v>
      </c>
      <c r="R151" s="193">
        <f>Q151*H151</f>
        <v>0</v>
      </c>
      <c r="S151" s="193">
        <v>0</v>
      </c>
      <c r="T151" s="194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5" t="s">
        <v>122</v>
      </c>
      <c r="AT151" s="195" t="s">
        <v>117</v>
      </c>
      <c r="AU151" s="195" t="s">
        <v>72</v>
      </c>
      <c r="AY151" s="18" t="s">
        <v>115</v>
      </c>
      <c r="BE151" s="196">
        <f>IF(N151="základní",J151,0)</f>
        <v>0</v>
      </c>
      <c r="BF151" s="196">
        <f>IF(N151="snížená",J151,0)</f>
        <v>0</v>
      </c>
      <c r="BG151" s="196">
        <f>IF(N151="zákl. přenesená",J151,0)</f>
        <v>0</v>
      </c>
      <c r="BH151" s="196">
        <f>IF(N151="sníž. přenesená",J151,0)</f>
        <v>0</v>
      </c>
      <c r="BI151" s="196">
        <f>IF(N151="nulová",J151,0)</f>
        <v>0</v>
      </c>
      <c r="BJ151" s="18" t="s">
        <v>72</v>
      </c>
      <c r="BK151" s="196">
        <f>ROUND(I151*H151,2)</f>
        <v>0</v>
      </c>
      <c r="BL151" s="18" t="s">
        <v>122</v>
      </c>
      <c r="BM151" s="195" t="s">
        <v>261</v>
      </c>
    </row>
    <row r="152" spans="1:47" s="2" customFormat="1" ht="18">
      <c r="A152" s="33"/>
      <c r="B152" s="34"/>
      <c r="C152" s="35"/>
      <c r="D152" s="199" t="s">
        <v>216</v>
      </c>
      <c r="E152" s="35"/>
      <c r="F152" s="240" t="s">
        <v>797</v>
      </c>
      <c r="G152" s="35"/>
      <c r="H152" s="35"/>
      <c r="I152" s="241"/>
      <c r="J152" s="35"/>
      <c r="K152" s="35"/>
      <c r="L152" s="38"/>
      <c r="M152" s="242"/>
      <c r="N152" s="243"/>
      <c r="O152" s="69"/>
      <c r="P152" s="69"/>
      <c r="Q152" s="69"/>
      <c r="R152" s="69"/>
      <c r="S152" s="69"/>
      <c r="T152" s="70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216</v>
      </c>
      <c r="AU152" s="18" t="s">
        <v>72</v>
      </c>
    </row>
    <row r="153" spans="1:65" s="2" customFormat="1" ht="16.5" customHeight="1">
      <c r="A153" s="33"/>
      <c r="B153" s="34"/>
      <c r="C153" s="184" t="s">
        <v>184</v>
      </c>
      <c r="D153" s="184" t="s">
        <v>117</v>
      </c>
      <c r="E153" s="185" t="s">
        <v>798</v>
      </c>
      <c r="F153" s="186" t="s">
        <v>799</v>
      </c>
      <c r="G153" s="187" t="s">
        <v>139</v>
      </c>
      <c r="H153" s="188">
        <v>21.632</v>
      </c>
      <c r="I153" s="189"/>
      <c r="J153" s="190">
        <f>ROUND(I153*H153,2)</f>
        <v>0</v>
      </c>
      <c r="K153" s="186" t="s">
        <v>1</v>
      </c>
      <c r="L153" s="38"/>
      <c r="M153" s="191" t="s">
        <v>1</v>
      </c>
      <c r="N153" s="192" t="s">
        <v>33</v>
      </c>
      <c r="O153" s="69"/>
      <c r="P153" s="193">
        <f>O153*H153</f>
        <v>0</v>
      </c>
      <c r="Q153" s="193">
        <v>0</v>
      </c>
      <c r="R153" s="193">
        <f>Q153*H153</f>
        <v>0</v>
      </c>
      <c r="S153" s="193">
        <v>0</v>
      </c>
      <c r="T153" s="194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5" t="s">
        <v>122</v>
      </c>
      <c r="AT153" s="195" t="s">
        <v>117</v>
      </c>
      <c r="AU153" s="195" t="s">
        <v>72</v>
      </c>
      <c r="AY153" s="18" t="s">
        <v>115</v>
      </c>
      <c r="BE153" s="196">
        <f>IF(N153="základní",J153,0)</f>
        <v>0</v>
      </c>
      <c r="BF153" s="196">
        <f>IF(N153="snížená",J153,0)</f>
        <v>0</v>
      </c>
      <c r="BG153" s="196">
        <f>IF(N153="zákl. přenesená",J153,0)</f>
        <v>0</v>
      </c>
      <c r="BH153" s="196">
        <f>IF(N153="sníž. přenesená",J153,0)</f>
        <v>0</v>
      </c>
      <c r="BI153" s="196">
        <f>IF(N153="nulová",J153,0)</f>
        <v>0</v>
      </c>
      <c r="BJ153" s="18" t="s">
        <v>72</v>
      </c>
      <c r="BK153" s="196">
        <f>ROUND(I153*H153,2)</f>
        <v>0</v>
      </c>
      <c r="BL153" s="18" t="s">
        <v>122</v>
      </c>
      <c r="BM153" s="195" t="s">
        <v>272</v>
      </c>
    </row>
    <row r="154" spans="1:47" s="2" customFormat="1" ht="18">
      <c r="A154" s="33"/>
      <c r="B154" s="34"/>
      <c r="C154" s="35"/>
      <c r="D154" s="199" t="s">
        <v>216</v>
      </c>
      <c r="E154" s="35"/>
      <c r="F154" s="240" t="s">
        <v>766</v>
      </c>
      <c r="G154" s="35"/>
      <c r="H154" s="35"/>
      <c r="I154" s="241"/>
      <c r="J154" s="35"/>
      <c r="K154" s="35"/>
      <c r="L154" s="38"/>
      <c r="M154" s="242"/>
      <c r="N154" s="243"/>
      <c r="O154" s="69"/>
      <c r="P154" s="69"/>
      <c r="Q154" s="69"/>
      <c r="R154" s="69"/>
      <c r="S154" s="69"/>
      <c r="T154" s="70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216</v>
      </c>
      <c r="AU154" s="18" t="s">
        <v>72</v>
      </c>
    </row>
    <row r="155" spans="1:65" s="2" customFormat="1" ht="16.5" customHeight="1">
      <c r="A155" s="33"/>
      <c r="B155" s="34"/>
      <c r="C155" s="184" t="s">
        <v>190</v>
      </c>
      <c r="D155" s="184" t="s">
        <v>117</v>
      </c>
      <c r="E155" s="185" t="s">
        <v>800</v>
      </c>
      <c r="F155" s="186" t="s">
        <v>801</v>
      </c>
      <c r="G155" s="187" t="s">
        <v>139</v>
      </c>
      <c r="H155" s="188">
        <v>1.815</v>
      </c>
      <c r="I155" s="189"/>
      <c r="J155" s="190">
        <f>ROUND(I155*H155,2)</f>
        <v>0</v>
      </c>
      <c r="K155" s="186" t="s">
        <v>1</v>
      </c>
      <c r="L155" s="38"/>
      <c r="M155" s="191" t="s">
        <v>1</v>
      </c>
      <c r="N155" s="192" t="s">
        <v>33</v>
      </c>
      <c r="O155" s="69"/>
      <c r="P155" s="193">
        <f>O155*H155</f>
        <v>0</v>
      </c>
      <c r="Q155" s="193">
        <v>0</v>
      </c>
      <c r="R155" s="193">
        <f>Q155*H155</f>
        <v>0</v>
      </c>
      <c r="S155" s="193">
        <v>0</v>
      </c>
      <c r="T155" s="194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5" t="s">
        <v>122</v>
      </c>
      <c r="AT155" s="195" t="s">
        <v>117</v>
      </c>
      <c r="AU155" s="195" t="s">
        <v>72</v>
      </c>
      <c r="AY155" s="18" t="s">
        <v>115</v>
      </c>
      <c r="BE155" s="196">
        <f>IF(N155="základní",J155,0)</f>
        <v>0</v>
      </c>
      <c r="BF155" s="196">
        <f>IF(N155="snížená",J155,0)</f>
        <v>0</v>
      </c>
      <c r="BG155" s="196">
        <f>IF(N155="zákl. přenesená",J155,0)</f>
        <v>0</v>
      </c>
      <c r="BH155" s="196">
        <f>IF(N155="sníž. přenesená",J155,0)</f>
        <v>0</v>
      </c>
      <c r="BI155" s="196">
        <f>IF(N155="nulová",J155,0)</f>
        <v>0</v>
      </c>
      <c r="BJ155" s="18" t="s">
        <v>72</v>
      </c>
      <c r="BK155" s="196">
        <f>ROUND(I155*H155,2)</f>
        <v>0</v>
      </c>
      <c r="BL155" s="18" t="s">
        <v>122</v>
      </c>
      <c r="BM155" s="195" t="s">
        <v>282</v>
      </c>
    </row>
    <row r="156" spans="1:47" s="2" customFormat="1" ht="18">
      <c r="A156" s="33"/>
      <c r="B156" s="34"/>
      <c r="C156" s="35"/>
      <c r="D156" s="199" t="s">
        <v>216</v>
      </c>
      <c r="E156" s="35"/>
      <c r="F156" s="240" t="s">
        <v>802</v>
      </c>
      <c r="G156" s="35"/>
      <c r="H156" s="35"/>
      <c r="I156" s="241"/>
      <c r="J156" s="35"/>
      <c r="K156" s="35"/>
      <c r="L156" s="38"/>
      <c r="M156" s="242"/>
      <c r="N156" s="243"/>
      <c r="O156" s="69"/>
      <c r="P156" s="69"/>
      <c r="Q156" s="69"/>
      <c r="R156" s="69"/>
      <c r="S156" s="69"/>
      <c r="T156" s="70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216</v>
      </c>
      <c r="AU156" s="18" t="s">
        <v>72</v>
      </c>
    </row>
    <row r="157" spans="1:65" s="2" customFormat="1" ht="16.5" customHeight="1">
      <c r="A157" s="33"/>
      <c r="B157" s="34"/>
      <c r="C157" s="184" t="s">
        <v>194</v>
      </c>
      <c r="D157" s="184" t="s">
        <v>117</v>
      </c>
      <c r="E157" s="185" t="s">
        <v>803</v>
      </c>
      <c r="F157" s="186" t="s">
        <v>804</v>
      </c>
      <c r="G157" s="187" t="s">
        <v>139</v>
      </c>
      <c r="H157" s="188">
        <v>1.353</v>
      </c>
      <c r="I157" s="189"/>
      <c r="J157" s="190">
        <f>ROUND(I157*H157,2)</f>
        <v>0</v>
      </c>
      <c r="K157" s="186" t="s">
        <v>1</v>
      </c>
      <c r="L157" s="38"/>
      <c r="M157" s="191" t="s">
        <v>1</v>
      </c>
      <c r="N157" s="192" t="s">
        <v>33</v>
      </c>
      <c r="O157" s="69"/>
      <c r="P157" s="193">
        <f>O157*H157</f>
        <v>0</v>
      </c>
      <c r="Q157" s="193">
        <v>0</v>
      </c>
      <c r="R157" s="193">
        <f>Q157*H157</f>
        <v>0</v>
      </c>
      <c r="S157" s="193">
        <v>0</v>
      </c>
      <c r="T157" s="194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5" t="s">
        <v>122</v>
      </c>
      <c r="AT157" s="195" t="s">
        <v>117</v>
      </c>
      <c r="AU157" s="195" t="s">
        <v>72</v>
      </c>
      <c r="AY157" s="18" t="s">
        <v>115</v>
      </c>
      <c r="BE157" s="196">
        <f>IF(N157="základní",J157,0)</f>
        <v>0</v>
      </c>
      <c r="BF157" s="196">
        <f>IF(N157="snížená",J157,0)</f>
        <v>0</v>
      </c>
      <c r="BG157" s="196">
        <f>IF(N157="zákl. přenesená",J157,0)</f>
        <v>0</v>
      </c>
      <c r="BH157" s="196">
        <f>IF(N157="sníž. přenesená",J157,0)</f>
        <v>0</v>
      </c>
      <c r="BI157" s="196">
        <f>IF(N157="nulová",J157,0)</f>
        <v>0</v>
      </c>
      <c r="BJ157" s="18" t="s">
        <v>72</v>
      </c>
      <c r="BK157" s="196">
        <f>ROUND(I157*H157,2)</f>
        <v>0</v>
      </c>
      <c r="BL157" s="18" t="s">
        <v>122</v>
      </c>
      <c r="BM157" s="195" t="s">
        <v>296</v>
      </c>
    </row>
    <row r="158" spans="1:47" s="2" customFormat="1" ht="18">
      <c r="A158" s="33"/>
      <c r="B158" s="34"/>
      <c r="C158" s="35"/>
      <c r="D158" s="199" t="s">
        <v>216</v>
      </c>
      <c r="E158" s="35"/>
      <c r="F158" s="240" t="s">
        <v>805</v>
      </c>
      <c r="G158" s="35"/>
      <c r="H158" s="35"/>
      <c r="I158" s="241"/>
      <c r="J158" s="35"/>
      <c r="K158" s="35"/>
      <c r="L158" s="38"/>
      <c r="M158" s="242"/>
      <c r="N158" s="243"/>
      <c r="O158" s="69"/>
      <c r="P158" s="69"/>
      <c r="Q158" s="69"/>
      <c r="R158" s="69"/>
      <c r="S158" s="69"/>
      <c r="T158" s="70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216</v>
      </c>
      <c r="AU158" s="18" t="s">
        <v>72</v>
      </c>
    </row>
    <row r="159" spans="2:63" s="12" customFormat="1" ht="25.9" customHeight="1">
      <c r="B159" s="168"/>
      <c r="C159" s="169"/>
      <c r="D159" s="170" t="s">
        <v>64</v>
      </c>
      <c r="E159" s="171" t="s">
        <v>806</v>
      </c>
      <c r="F159" s="171" t="s">
        <v>807</v>
      </c>
      <c r="G159" s="169"/>
      <c r="H159" s="169"/>
      <c r="I159" s="172"/>
      <c r="J159" s="173">
        <f>BK159</f>
        <v>0</v>
      </c>
      <c r="K159" s="169"/>
      <c r="L159" s="174"/>
      <c r="M159" s="175"/>
      <c r="N159" s="176"/>
      <c r="O159" s="176"/>
      <c r="P159" s="177">
        <f>SUM(P160:P167)</f>
        <v>0</v>
      </c>
      <c r="Q159" s="176"/>
      <c r="R159" s="177">
        <f>SUM(R160:R167)</f>
        <v>0</v>
      </c>
      <c r="S159" s="176"/>
      <c r="T159" s="178">
        <f>SUM(T160:T167)</f>
        <v>0</v>
      </c>
      <c r="AR159" s="179" t="s">
        <v>72</v>
      </c>
      <c r="AT159" s="180" t="s">
        <v>64</v>
      </c>
      <c r="AU159" s="180" t="s">
        <v>65</v>
      </c>
      <c r="AY159" s="179" t="s">
        <v>115</v>
      </c>
      <c r="BK159" s="181">
        <f>SUM(BK160:BK167)</f>
        <v>0</v>
      </c>
    </row>
    <row r="160" spans="1:65" s="2" customFormat="1" ht="16.5" customHeight="1">
      <c r="A160" s="33"/>
      <c r="B160" s="34"/>
      <c r="C160" s="184" t="s">
        <v>8</v>
      </c>
      <c r="D160" s="184" t="s">
        <v>117</v>
      </c>
      <c r="E160" s="185" t="s">
        <v>808</v>
      </c>
      <c r="F160" s="186" t="s">
        <v>809</v>
      </c>
      <c r="G160" s="187" t="s">
        <v>781</v>
      </c>
      <c r="H160" s="188">
        <v>5</v>
      </c>
      <c r="I160" s="189"/>
      <c r="J160" s="190">
        <f>ROUND(I160*H160,2)</f>
        <v>0</v>
      </c>
      <c r="K160" s="186" t="s">
        <v>1</v>
      </c>
      <c r="L160" s="38"/>
      <c r="M160" s="191" t="s">
        <v>1</v>
      </c>
      <c r="N160" s="192" t="s">
        <v>33</v>
      </c>
      <c r="O160" s="69"/>
      <c r="P160" s="193">
        <f>O160*H160</f>
        <v>0</v>
      </c>
      <c r="Q160" s="193">
        <v>0</v>
      </c>
      <c r="R160" s="193">
        <f>Q160*H160</f>
        <v>0</v>
      </c>
      <c r="S160" s="193">
        <v>0</v>
      </c>
      <c r="T160" s="194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5" t="s">
        <v>122</v>
      </c>
      <c r="AT160" s="195" t="s">
        <v>117</v>
      </c>
      <c r="AU160" s="195" t="s">
        <v>72</v>
      </c>
      <c r="AY160" s="18" t="s">
        <v>115</v>
      </c>
      <c r="BE160" s="196">
        <f>IF(N160="základní",J160,0)</f>
        <v>0</v>
      </c>
      <c r="BF160" s="196">
        <f>IF(N160="snížená",J160,0)</f>
        <v>0</v>
      </c>
      <c r="BG160" s="196">
        <f>IF(N160="zákl. přenesená",J160,0)</f>
        <v>0</v>
      </c>
      <c r="BH160" s="196">
        <f>IF(N160="sníž. přenesená",J160,0)</f>
        <v>0</v>
      </c>
      <c r="BI160" s="196">
        <f>IF(N160="nulová",J160,0)</f>
        <v>0</v>
      </c>
      <c r="BJ160" s="18" t="s">
        <v>72</v>
      </c>
      <c r="BK160" s="196">
        <f>ROUND(I160*H160,2)</f>
        <v>0</v>
      </c>
      <c r="BL160" s="18" t="s">
        <v>122</v>
      </c>
      <c r="BM160" s="195" t="s">
        <v>306</v>
      </c>
    </row>
    <row r="161" spans="1:47" s="2" customFormat="1" ht="18">
      <c r="A161" s="33"/>
      <c r="B161" s="34"/>
      <c r="C161" s="35"/>
      <c r="D161" s="199" t="s">
        <v>216</v>
      </c>
      <c r="E161" s="35"/>
      <c r="F161" s="240" t="s">
        <v>810</v>
      </c>
      <c r="G161" s="35"/>
      <c r="H161" s="35"/>
      <c r="I161" s="241"/>
      <c r="J161" s="35"/>
      <c r="K161" s="35"/>
      <c r="L161" s="38"/>
      <c r="M161" s="242"/>
      <c r="N161" s="243"/>
      <c r="O161" s="69"/>
      <c r="P161" s="69"/>
      <c r="Q161" s="69"/>
      <c r="R161" s="69"/>
      <c r="S161" s="69"/>
      <c r="T161" s="70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216</v>
      </c>
      <c r="AU161" s="18" t="s">
        <v>72</v>
      </c>
    </row>
    <row r="162" spans="1:65" s="2" customFormat="1" ht="16.5" customHeight="1">
      <c r="A162" s="33"/>
      <c r="B162" s="34"/>
      <c r="C162" s="184" t="s">
        <v>202</v>
      </c>
      <c r="D162" s="184" t="s">
        <v>117</v>
      </c>
      <c r="E162" s="185" t="s">
        <v>811</v>
      </c>
      <c r="F162" s="186" t="s">
        <v>812</v>
      </c>
      <c r="G162" s="187" t="s">
        <v>120</v>
      </c>
      <c r="H162" s="188">
        <v>1</v>
      </c>
      <c r="I162" s="189"/>
      <c r="J162" s="190">
        <f>ROUND(I162*H162,2)</f>
        <v>0</v>
      </c>
      <c r="K162" s="186" t="s">
        <v>1</v>
      </c>
      <c r="L162" s="38"/>
      <c r="M162" s="191" t="s">
        <v>1</v>
      </c>
      <c r="N162" s="192" t="s">
        <v>33</v>
      </c>
      <c r="O162" s="69"/>
      <c r="P162" s="193">
        <f>O162*H162</f>
        <v>0</v>
      </c>
      <c r="Q162" s="193">
        <v>0</v>
      </c>
      <c r="R162" s="193">
        <f>Q162*H162</f>
        <v>0</v>
      </c>
      <c r="S162" s="193">
        <v>0</v>
      </c>
      <c r="T162" s="194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5" t="s">
        <v>122</v>
      </c>
      <c r="AT162" s="195" t="s">
        <v>117</v>
      </c>
      <c r="AU162" s="195" t="s">
        <v>72</v>
      </c>
      <c r="AY162" s="18" t="s">
        <v>115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18" t="s">
        <v>72</v>
      </c>
      <c r="BK162" s="196">
        <f>ROUND(I162*H162,2)</f>
        <v>0</v>
      </c>
      <c r="BL162" s="18" t="s">
        <v>122</v>
      </c>
      <c r="BM162" s="195" t="s">
        <v>316</v>
      </c>
    </row>
    <row r="163" spans="1:47" s="2" customFormat="1" ht="18">
      <c r="A163" s="33"/>
      <c r="B163" s="34"/>
      <c r="C163" s="35"/>
      <c r="D163" s="199" t="s">
        <v>216</v>
      </c>
      <c r="E163" s="35"/>
      <c r="F163" s="240" t="s">
        <v>813</v>
      </c>
      <c r="G163" s="35"/>
      <c r="H163" s="35"/>
      <c r="I163" s="241"/>
      <c r="J163" s="35"/>
      <c r="K163" s="35"/>
      <c r="L163" s="38"/>
      <c r="M163" s="242"/>
      <c r="N163" s="243"/>
      <c r="O163" s="69"/>
      <c r="P163" s="69"/>
      <c r="Q163" s="69"/>
      <c r="R163" s="69"/>
      <c r="S163" s="69"/>
      <c r="T163" s="70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216</v>
      </c>
      <c r="AU163" s="18" t="s">
        <v>72</v>
      </c>
    </row>
    <row r="164" spans="1:65" s="2" customFormat="1" ht="16.5" customHeight="1">
      <c r="A164" s="33"/>
      <c r="B164" s="34"/>
      <c r="C164" s="184" t="s">
        <v>212</v>
      </c>
      <c r="D164" s="184" t="s">
        <v>117</v>
      </c>
      <c r="E164" s="185" t="s">
        <v>814</v>
      </c>
      <c r="F164" s="186" t="s">
        <v>815</v>
      </c>
      <c r="G164" s="187" t="s">
        <v>120</v>
      </c>
      <c r="H164" s="188">
        <v>1</v>
      </c>
      <c r="I164" s="189"/>
      <c r="J164" s="190">
        <f>ROUND(I164*H164,2)</f>
        <v>0</v>
      </c>
      <c r="K164" s="186" t="s">
        <v>1</v>
      </c>
      <c r="L164" s="38"/>
      <c r="M164" s="191" t="s">
        <v>1</v>
      </c>
      <c r="N164" s="192" t="s">
        <v>33</v>
      </c>
      <c r="O164" s="69"/>
      <c r="P164" s="193">
        <f>O164*H164</f>
        <v>0</v>
      </c>
      <c r="Q164" s="193">
        <v>0</v>
      </c>
      <c r="R164" s="193">
        <f>Q164*H164</f>
        <v>0</v>
      </c>
      <c r="S164" s="193">
        <v>0</v>
      </c>
      <c r="T164" s="194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5" t="s">
        <v>122</v>
      </c>
      <c r="AT164" s="195" t="s">
        <v>117</v>
      </c>
      <c r="AU164" s="195" t="s">
        <v>72</v>
      </c>
      <c r="AY164" s="18" t="s">
        <v>115</v>
      </c>
      <c r="BE164" s="196">
        <f>IF(N164="základní",J164,0)</f>
        <v>0</v>
      </c>
      <c r="BF164" s="196">
        <f>IF(N164="snížená",J164,0)</f>
        <v>0</v>
      </c>
      <c r="BG164" s="196">
        <f>IF(N164="zákl. přenesená",J164,0)</f>
        <v>0</v>
      </c>
      <c r="BH164" s="196">
        <f>IF(N164="sníž. přenesená",J164,0)</f>
        <v>0</v>
      </c>
      <c r="BI164" s="196">
        <f>IF(N164="nulová",J164,0)</f>
        <v>0</v>
      </c>
      <c r="BJ164" s="18" t="s">
        <v>72</v>
      </c>
      <c r="BK164" s="196">
        <f>ROUND(I164*H164,2)</f>
        <v>0</v>
      </c>
      <c r="BL164" s="18" t="s">
        <v>122</v>
      </c>
      <c r="BM164" s="195" t="s">
        <v>327</v>
      </c>
    </row>
    <row r="165" spans="1:47" s="2" customFormat="1" ht="18">
      <c r="A165" s="33"/>
      <c r="B165" s="34"/>
      <c r="C165" s="35"/>
      <c r="D165" s="199" t="s">
        <v>216</v>
      </c>
      <c r="E165" s="35"/>
      <c r="F165" s="240" t="s">
        <v>816</v>
      </c>
      <c r="G165" s="35"/>
      <c r="H165" s="35"/>
      <c r="I165" s="241"/>
      <c r="J165" s="35"/>
      <c r="K165" s="35"/>
      <c r="L165" s="38"/>
      <c r="M165" s="242"/>
      <c r="N165" s="243"/>
      <c r="O165" s="69"/>
      <c r="P165" s="69"/>
      <c r="Q165" s="69"/>
      <c r="R165" s="69"/>
      <c r="S165" s="69"/>
      <c r="T165" s="70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216</v>
      </c>
      <c r="AU165" s="18" t="s">
        <v>72</v>
      </c>
    </row>
    <row r="166" spans="1:65" s="2" customFormat="1" ht="16.5" customHeight="1">
      <c r="A166" s="33"/>
      <c r="B166" s="34"/>
      <c r="C166" s="184" t="s">
        <v>226</v>
      </c>
      <c r="D166" s="184" t="s">
        <v>117</v>
      </c>
      <c r="E166" s="185" t="s">
        <v>817</v>
      </c>
      <c r="F166" s="186" t="s">
        <v>818</v>
      </c>
      <c r="G166" s="187" t="s">
        <v>120</v>
      </c>
      <c r="H166" s="188">
        <v>1</v>
      </c>
      <c r="I166" s="189"/>
      <c r="J166" s="190">
        <f>ROUND(I166*H166,2)</f>
        <v>0</v>
      </c>
      <c r="K166" s="186" t="s">
        <v>1</v>
      </c>
      <c r="L166" s="38"/>
      <c r="M166" s="191" t="s">
        <v>1</v>
      </c>
      <c r="N166" s="192" t="s">
        <v>33</v>
      </c>
      <c r="O166" s="69"/>
      <c r="P166" s="193">
        <f>O166*H166</f>
        <v>0</v>
      </c>
      <c r="Q166" s="193">
        <v>0</v>
      </c>
      <c r="R166" s="193">
        <f>Q166*H166</f>
        <v>0</v>
      </c>
      <c r="S166" s="193">
        <v>0</v>
      </c>
      <c r="T166" s="194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5" t="s">
        <v>122</v>
      </c>
      <c r="AT166" s="195" t="s">
        <v>117</v>
      </c>
      <c r="AU166" s="195" t="s">
        <v>72</v>
      </c>
      <c r="AY166" s="18" t="s">
        <v>115</v>
      </c>
      <c r="BE166" s="196">
        <f>IF(N166="základní",J166,0)</f>
        <v>0</v>
      </c>
      <c r="BF166" s="196">
        <f>IF(N166="snížená",J166,0)</f>
        <v>0</v>
      </c>
      <c r="BG166" s="196">
        <f>IF(N166="zákl. přenesená",J166,0)</f>
        <v>0</v>
      </c>
      <c r="BH166" s="196">
        <f>IF(N166="sníž. přenesená",J166,0)</f>
        <v>0</v>
      </c>
      <c r="BI166" s="196">
        <f>IF(N166="nulová",J166,0)</f>
        <v>0</v>
      </c>
      <c r="BJ166" s="18" t="s">
        <v>72</v>
      </c>
      <c r="BK166" s="196">
        <f>ROUND(I166*H166,2)</f>
        <v>0</v>
      </c>
      <c r="BL166" s="18" t="s">
        <v>122</v>
      </c>
      <c r="BM166" s="195" t="s">
        <v>337</v>
      </c>
    </row>
    <row r="167" spans="1:47" s="2" customFormat="1" ht="18">
      <c r="A167" s="33"/>
      <c r="B167" s="34"/>
      <c r="C167" s="35"/>
      <c r="D167" s="199" t="s">
        <v>216</v>
      </c>
      <c r="E167" s="35"/>
      <c r="F167" s="240" t="s">
        <v>819</v>
      </c>
      <c r="G167" s="35"/>
      <c r="H167" s="35"/>
      <c r="I167" s="241"/>
      <c r="J167" s="35"/>
      <c r="K167" s="35"/>
      <c r="L167" s="38"/>
      <c r="M167" s="242"/>
      <c r="N167" s="243"/>
      <c r="O167" s="69"/>
      <c r="P167" s="69"/>
      <c r="Q167" s="69"/>
      <c r="R167" s="69"/>
      <c r="S167" s="69"/>
      <c r="T167" s="70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216</v>
      </c>
      <c r="AU167" s="18" t="s">
        <v>72</v>
      </c>
    </row>
    <row r="168" spans="2:63" s="12" customFormat="1" ht="25.9" customHeight="1">
      <c r="B168" s="168"/>
      <c r="C168" s="169"/>
      <c r="D168" s="170" t="s">
        <v>64</v>
      </c>
      <c r="E168" s="171" t="s">
        <v>820</v>
      </c>
      <c r="F168" s="171" t="s">
        <v>821</v>
      </c>
      <c r="G168" s="169"/>
      <c r="H168" s="169"/>
      <c r="I168" s="172"/>
      <c r="J168" s="173">
        <f>BK168</f>
        <v>0</v>
      </c>
      <c r="K168" s="169"/>
      <c r="L168" s="174"/>
      <c r="M168" s="175"/>
      <c r="N168" s="176"/>
      <c r="O168" s="176"/>
      <c r="P168" s="177">
        <f>SUM(P169:P178)</f>
        <v>0</v>
      </c>
      <c r="Q168" s="176"/>
      <c r="R168" s="177">
        <f>SUM(R169:R178)</f>
        <v>0</v>
      </c>
      <c r="S168" s="176"/>
      <c r="T168" s="178">
        <f>SUM(T169:T178)</f>
        <v>0</v>
      </c>
      <c r="AR168" s="179" t="s">
        <v>72</v>
      </c>
      <c r="AT168" s="180" t="s">
        <v>64</v>
      </c>
      <c r="AU168" s="180" t="s">
        <v>65</v>
      </c>
      <c r="AY168" s="179" t="s">
        <v>115</v>
      </c>
      <c r="BK168" s="181">
        <f>SUM(BK169:BK178)</f>
        <v>0</v>
      </c>
    </row>
    <row r="169" spans="1:65" s="2" customFormat="1" ht="16.5" customHeight="1">
      <c r="A169" s="33"/>
      <c r="B169" s="34"/>
      <c r="C169" s="184" t="s">
        <v>236</v>
      </c>
      <c r="D169" s="184" t="s">
        <v>117</v>
      </c>
      <c r="E169" s="185" t="s">
        <v>822</v>
      </c>
      <c r="F169" s="186" t="s">
        <v>823</v>
      </c>
      <c r="G169" s="187" t="s">
        <v>781</v>
      </c>
      <c r="H169" s="188">
        <v>369.037</v>
      </c>
      <c r="I169" s="189"/>
      <c r="J169" s="190">
        <f>ROUND(I169*H169,2)</f>
        <v>0</v>
      </c>
      <c r="K169" s="186" t="s">
        <v>1</v>
      </c>
      <c r="L169" s="38"/>
      <c r="M169" s="191" t="s">
        <v>1</v>
      </c>
      <c r="N169" s="192" t="s">
        <v>33</v>
      </c>
      <c r="O169" s="69"/>
      <c r="P169" s="193">
        <f>O169*H169</f>
        <v>0</v>
      </c>
      <c r="Q169" s="193">
        <v>0</v>
      </c>
      <c r="R169" s="193">
        <f>Q169*H169</f>
        <v>0</v>
      </c>
      <c r="S169" s="193">
        <v>0</v>
      </c>
      <c r="T169" s="194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5" t="s">
        <v>122</v>
      </c>
      <c r="AT169" s="195" t="s">
        <v>117</v>
      </c>
      <c r="AU169" s="195" t="s">
        <v>72</v>
      </c>
      <c r="AY169" s="18" t="s">
        <v>115</v>
      </c>
      <c r="BE169" s="196">
        <f>IF(N169="základní",J169,0)</f>
        <v>0</v>
      </c>
      <c r="BF169" s="196">
        <f>IF(N169="snížená",J169,0)</f>
        <v>0</v>
      </c>
      <c r="BG169" s="196">
        <f>IF(N169="zákl. přenesená",J169,0)</f>
        <v>0</v>
      </c>
      <c r="BH169" s="196">
        <f>IF(N169="sníž. přenesená",J169,0)</f>
        <v>0</v>
      </c>
      <c r="BI169" s="196">
        <f>IF(N169="nulová",J169,0)</f>
        <v>0</v>
      </c>
      <c r="BJ169" s="18" t="s">
        <v>72</v>
      </c>
      <c r="BK169" s="196">
        <f>ROUND(I169*H169,2)</f>
        <v>0</v>
      </c>
      <c r="BL169" s="18" t="s">
        <v>122</v>
      </c>
      <c r="BM169" s="195" t="s">
        <v>346</v>
      </c>
    </row>
    <row r="170" spans="1:47" s="2" customFormat="1" ht="18">
      <c r="A170" s="33"/>
      <c r="B170" s="34"/>
      <c r="C170" s="35"/>
      <c r="D170" s="199" t="s">
        <v>216</v>
      </c>
      <c r="E170" s="35"/>
      <c r="F170" s="240" t="s">
        <v>766</v>
      </c>
      <c r="G170" s="35"/>
      <c r="H170" s="35"/>
      <c r="I170" s="241"/>
      <c r="J170" s="35"/>
      <c r="K170" s="35"/>
      <c r="L170" s="38"/>
      <c r="M170" s="242"/>
      <c r="N170" s="243"/>
      <c r="O170" s="69"/>
      <c r="P170" s="69"/>
      <c r="Q170" s="69"/>
      <c r="R170" s="69"/>
      <c r="S170" s="69"/>
      <c r="T170" s="70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216</v>
      </c>
      <c r="AU170" s="18" t="s">
        <v>72</v>
      </c>
    </row>
    <row r="171" spans="1:65" s="2" customFormat="1" ht="16.5" customHeight="1">
      <c r="A171" s="33"/>
      <c r="B171" s="34"/>
      <c r="C171" s="184" t="s">
        <v>241</v>
      </c>
      <c r="D171" s="184" t="s">
        <v>117</v>
      </c>
      <c r="E171" s="185" t="s">
        <v>824</v>
      </c>
      <c r="F171" s="186" t="s">
        <v>825</v>
      </c>
      <c r="G171" s="187" t="s">
        <v>781</v>
      </c>
      <c r="H171" s="188">
        <v>34.077</v>
      </c>
      <c r="I171" s="189"/>
      <c r="J171" s="190">
        <f>ROUND(I171*H171,2)</f>
        <v>0</v>
      </c>
      <c r="K171" s="186" t="s">
        <v>1</v>
      </c>
      <c r="L171" s="38"/>
      <c r="M171" s="191" t="s">
        <v>1</v>
      </c>
      <c r="N171" s="192" t="s">
        <v>33</v>
      </c>
      <c r="O171" s="69"/>
      <c r="P171" s="193">
        <f>O171*H171</f>
        <v>0</v>
      </c>
      <c r="Q171" s="193">
        <v>0</v>
      </c>
      <c r="R171" s="193">
        <f>Q171*H171</f>
        <v>0</v>
      </c>
      <c r="S171" s="193">
        <v>0</v>
      </c>
      <c r="T171" s="194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5" t="s">
        <v>122</v>
      </c>
      <c r="AT171" s="195" t="s">
        <v>117</v>
      </c>
      <c r="AU171" s="195" t="s">
        <v>72</v>
      </c>
      <c r="AY171" s="18" t="s">
        <v>115</v>
      </c>
      <c r="BE171" s="196">
        <f>IF(N171="základní",J171,0)</f>
        <v>0</v>
      </c>
      <c r="BF171" s="196">
        <f>IF(N171="snížená",J171,0)</f>
        <v>0</v>
      </c>
      <c r="BG171" s="196">
        <f>IF(N171="zákl. přenesená",J171,0)</f>
        <v>0</v>
      </c>
      <c r="BH171" s="196">
        <f>IF(N171="sníž. přenesená",J171,0)</f>
        <v>0</v>
      </c>
      <c r="BI171" s="196">
        <f>IF(N171="nulová",J171,0)</f>
        <v>0</v>
      </c>
      <c r="BJ171" s="18" t="s">
        <v>72</v>
      </c>
      <c r="BK171" s="196">
        <f>ROUND(I171*H171,2)</f>
        <v>0</v>
      </c>
      <c r="BL171" s="18" t="s">
        <v>122</v>
      </c>
      <c r="BM171" s="195" t="s">
        <v>357</v>
      </c>
    </row>
    <row r="172" spans="1:47" s="2" customFormat="1" ht="18">
      <c r="A172" s="33"/>
      <c r="B172" s="34"/>
      <c r="C172" s="35"/>
      <c r="D172" s="199" t="s">
        <v>216</v>
      </c>
      <c r="E172" s="35"/>
      <c r="F172" s="240" t="s">
        <v>826</v>
      </c>
      <c r="G172" s="35"/>
      <c r="H172" s="35"/>
      <c r="I172" s="241"/>
      <c r="J172" s="35"/>
      <c r="K172" s="35"/>
      <c r="L172" s="38"/>
      <c r="M172" s="242"/>
      <c r="N172" s="243"/>
      <c r="O172" s="69"/>
      <c r="P172" s="69"/>
      <c r="Q172" s="69"/>
      <c r="R172" s="69"/>
      <c r="S172" s="69"/>
      <c r="T172" s="70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216</v>
      </c>
      <c r="AU172" s="18" t="s">
        <v>72</v>
      </c>
    </row>
    <row r="173" spans="1:65" s="2" customFormat="1" ht="16.5" customHeight="1">
      <c r="A173" s="33"/>
      <c r="B173" s="34"/>
      <c r="C173" s="184" t="s">
        <v>7</v>
      </c>
      <c r="D173" s="184" t="s">
        <v>117</v>
      </c>
      <c r="E173" s="185" t="s">
        <v>827</v>
      </c>
      <c r="F173" s="186" t="s">
        <v>828</v>
      </c>
      <c r="G173" s="187" t="s">
        <v>781</v>
      </c>
      <c r="H173" s="188">
        <v>44.304</v>
      </c>
      <c r="I173" s="189"/>
      <c r="J173" s="190">
        <f>ROUND(I173*H173,2)</f>
        <v>0</v>
      </c>
      <c r="K173" s="186" t="s">
        <v>1</v>
      </c>
      <c r="L173" s="38"/>
      <c r="M173" s="191" t="s">
        <v>1</v>
      </c>
      <c r="N173" s="192" t="s">
        <v>33</v>
      </c>
      <c r="O173" s="69"/>
      <c r="P173" s="193">
        <f>O173*H173</f>
        <v>0</v>
      </c>
      <c r="Q173" s="193">
        <v>0</v>
      </c>
      <c r="R173" s="193">
        <f>Q173*H173</f>
        <v>0</v>
      </c>
      <c r="S173" s="193">
        <v>0</v>
      </c>
      <c r="T173" s="194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5" t="s">
        <v>122</v>
      </c>
      <c r="AT173" s="195" t="s">
        <v>117</v>
      </c>
      <c r="AU173" s="195" t="s">
        <v>72</v>
      </c>
      <c r="AY173" s="18" t="s">
        <v>115</v>
      </c>
      <c r="BE173" s="196">
        <f>IF(N173="základní",J173,0)</f>
        <v>0</v>
      </c>
      <c r="BF173" s="196">
        <f>IF(N173="snížená",J173,0)</f>
        <v>0</v>
      </c>
      <c r="BG173" s="196">
        <f>IF(N173="zákl. přenesená",J173,0)</f>
        <v>0</v>
      </c>
      <c r="BH173" s="196">
        <f>IF(N173="sníž. přenesená",J173,0)</f>
        <v>0</v>
      </c>
      <c r="BI173" s="196">
        <f>IF(N173="nulová",J173,0)</f>
        <v>0</v>
      </c>
      <c r="BJ173" s="18" t="s">
        <v>72</v>
      </c>
      <c r="BK173" s="196">
        <f>ROUND(I173*H173,2)</f>
        <v>0</v>
      </c>
      <c r="BL173" s="18" t="s">
        <v>122</v>
      </c>
      <c r="BM173" s="195" t="s">
        <v>366</v>
      </c>
    </row>
    <row r="174" spans="1:47" s="2" customFormat="1" ht="18">
      <c r="A174" s="33"/>
      <c r="B174" s="34"/>
      <c r="C174" s="35"/>
      <c r="D174" s="199" t="s">
        <v>216</v>
      </c>
      <c r="E174" s="35"/>
      <c r="F174" s="240" t="s">
        <v>829</v>
      </c>
      <c r="G174" s="35"/>
      <c r="H174" s="35"/>
      <c r="I174" s="241"/>
      <c r="J174" s="35"/>
      <c r="K174" s="35"/>
      <c r="L174" s="38"/>
      <c r="M174" s="242"/>
      <c r="N174" s="243"/>
      <c r="O174" s="69"/>
      <c r="P174" s="69"/>
      <c r="Q174" s="69"/>
      <c r="R174" s="69"/>
      <c r="S174" s="69"/>
      <c r="T174" s="70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216</v>
      </c>
      <c r="AU174" s="18" t="s">
        <v>72</v>
      </c>
    </row>
    <row r="175" spans="1:65" s="2" customFormat="1" ht="16.5" customHeight="1">
      <c r="A175" s="33"/>
      <c r="B175" s="34"/>
      <c r="C175" s="184" t="s">
        <v>261</v>
      </c>
      <c r="D175" s="184" t="s">
        <v>117</v>
      </c>
      <c r="E175" s="185" t="s">
        <v>830</v>
      </c>
      <c r="F175" s="186" t="s">
        <v>831</v>
      </c>
      <c r="G175" s="187" t="s">
        <v>781</v>
      </c>
      <c r="H175" s="188">
        <v>361.637</v>
      </c>
      <c r="I175" s="189"/>
      <c r="J175" s="190">
        <f>ROUND(I175*H175,2)</f>
        <v>0</v>
      </c>
      <c r="K175" s="186" t="s">
        <v>1</v>
      </c>
      <c r="L175" s="38"/>
      <c r="M175" s="191" t="s">
        <v>1</v>
      </c>
      <c r="N175" s="192" t="s">
        <v>33</v>
      </c>
      <c r="O175" s="69"/>
      <c r="P175" s="193">
        <f>O175*H175</f>
        <v>0</v>
      </c>
      <c r="Q175" s="193">
        <v>0</v>
      </c>
      <c r="R175" s="193">
        <f>Q175*H175</f>
        <v>0</v>
      </c>
      <c r="S175" s="193">
        <v>0</v>
      </c>
      <c r="T175" s="194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5" t="s">
        <v>122</v>
      </c>
      <c r="AT175" s="195" t="s">
        <v>117</v>
      </c>
      <c r="AU175" s="195" t="s">
        <v>72</v>
      </c>
      <c r="AY175" s="18" t="s">
        <v>115</v>
      </c>
      <c r="BE175" s="196">
        <f>IF(N175="základní",J175,0)</f>
        <v>0</v>
      </c>
      <c r="BF175" s="196">
        <f>IF(N175="snížená",J175,0)</f>
        <v>0</v>
      </c>
      <c r="BG175" s="196">
        <f>IF(N175="zákl. přenesená",J175,0)</f>
        <v>0</v>
      </c>
      <c r="BH175" s="196">
        <f>IF(N175="sníž. přenesená",J175,0)</f>
        <v>0</v>
      </c>
      <c r="BI175" s="196">
        <f>IF(N175="nulová",J175,0)</f>
        <v>0</v>
      </c>
      <c r="BJ175" s="18" t="s">
        <v>72</v>
      </c>
      <c r="BK175" s="196">
        <f>ROUND(I175*H175,2)</f>
        <v>0</v>
      </c>
      <c r="BL175" s="18" t="s">
        <v>122</v>
      </c>
      <c r="BM175" s="195" t="s">
        <v>372</v>
      </c>
    </row>
    <row r="176" spans="1:47" s="2" customFormat="1" ht="18">
      <c r="A176" s="33"/>
      <c r="B176" s="34"/>
      <c r="C176" s="35"/>
      <c r="D176" s="199" t="s">
        <v>216</v>
      </c>
      <c r="E176" s="35"/>
      <c r="F176" s="240" t="s">
        <v>832</v>
      </c>
      <c r="G176" s="35"/>
      <c r="H176" s="35"/>
      <c r="I176" s="241"/>
      <c r="J176" s="35"/>
      <c r="K176" s="35"/>
      <c r="L176" s="38"/>
      <c r="M176" s="242"/>
      <c r="N176" s="243"/>
      <c r="O176" s="69"/>
      <c r="P176" s="69"/>
      <c r="Q176" s="69"/>
      <c r="R176" s="69"/>
      <c r="S176" s="69"/>
      <c r="T176" s="70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216</v>
      </c>
      <c r="AU176" s="18" t="s">
        <v>72</v>
      </c>
    </row>
    <row r="177" spans="1:65" s="2" customFormat="1" ht="16.5" customHeight="1">
      <c r="A177" s="33"/>
      <c r="B177" s="34"/>
      <c r="C177" s="184" t="s">
        <v>267</v>
      </c>
      <c r="D177" s="184" t="s">
        <v>117</v>
      </c>
      <c r="E177" s="185" t="s">
        <v>833</v>
      </c>
      <c r="F177" s="186" t="s">
        <v>834</v>
      </c>
      <c r="G177" s="187" t="s">
        <v>781</v>
      </c>
      <c r="H177" s="188">
        <v>37.485</v>
      </c>
      <c r="I177" s="189"/>
      <c r="J177" s="190">
        <f>ROUND(I177*H177,2)</f>
        <v>0</v>
      </c>
      <c r="K177" s="186" t="s">
        <v>1</v>
      </c>
      <c r="L177" s="38"/>
      <c r="M177" s="191" t="s">
        <v>1</v>
      </c>
      <c r="N177" s="192" t="s">
        <v>33</v>
      </c>
      <c r="O177" s="69"/>
      <c r="P177" s="193">
        <f>O177*H177</f>
        <v>0</v>
      </c>
      <c r="Q177" s="193">
        <v>0</v>
      </c>
      <c r="R177" s="193">
        <f>Q177*H177</f>
        <v>0</v>
      </c>
      <c r="S177" s="193">
        <v>0</v>
      </c>
      <c r="T177" s="194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5" t="s">
        <v>122</v>
      </c>
      <c r="AT177" s="195" t="s">
        <v>117</v>
      </c>
      <c r="AU177" s="195" t="s">
        <v>72</v>
      </c>
      <c r="AY177" s="18" t="s">
        <v>115</v>
      </c>
      <c r="BE177" s="196">
        <f>IF(N177="základní",J177,0)</f>
        <v>0</v>
      </c>
      <c r="BF177" s="196">
        <f>IF(N177="snížená",J177,0)</f>
        <v>0</v>
      </c>
      <c r="BG177" s="196">
        <f>IF(N177="zákl. přenesená",J177,0)</f>
        <v>0</v>
      </c>
      <c r="BH177" s="196">
        <f>IF(N177="sníž. přenesená",J177,0)</f>
        <v>0</v>
      </c>
      <c r="BI177" s="196">
        <f>IF(N177="nulová",J177,0)</f>
        <v>0</v>
      </c>
      <c r="BJ177" s="18" t="s">
        <v>72</v>
      </c>
      <c r="BK177" s="196">
        <f>ROUND(I177*H177,2)</f>
        <v>0</v>
      </c>
      <c r="BL177" s="18" t="s">
        <v>122</v>
      </c>
      <c r="BM177" s="195" t="s">
        <v>835</v>
      </c>
    </row>
    <row r="178" spans="1:47" s="2" customFormat="1" ht="18">
      <c r="A178" s="33"/>
      <c r="B178" s="34"/>
      <c r="C178" s="35"/>
      <c r="D178" s="199" t="s">
        <v>216</v>
      </c>
      <c r="E178" s="35"/>
      <c r="F178" s="240" t="s">
        <v>836</v>
      </c>
      <c r="G178" s="35"/>
      <c r="H178" s="35"/>
      <c r="I178" s="241"/>
      <c r="J178" s="35"/>
      <c r="K178" s="35"/>
      <c r="L178" s="38"/>
      <c r="M178" s="242"/>
      <c r="N178" s="243"/>
      <c r="O178" s="69"/>
      <c r="P178" s="69"/>
      <c r="Q178" s="69"/>
      <c r="R178" s="69"/>
      <c r="S178" s="69"/>
      <c r="T178" s="70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216</v>
      </c>
      <c r="AU178" s="18" t="s">
        <v>72</v>
      </c>
    </row>
    <row r="179" spans="2:63" s="12" customFormat="1" ht="25.9" customHeight="1">
      <c r="B179" s="168"/>
      <c r="C179" s="169"/>
      <c r="D179" s="170" t="s">
        <v>64</v>
      </c>
      <c r="E179" s="171" t="s">
        <v>837</v>
      </c>
      <c r="F179" s="171" t="s">
        <v>838</v>
      </c>
      <c r="G179" s="169"/>
      <c r="H179" s="169"/>
      <c r="I179" s="172"/>
      <c r="J179" s="173">
        <f>BK179</f>
        <v>0</v>
      </c>
      <c r="K179" s="169"/>
      <c r="L179" s="174"/>
      <c r="M179" s="175"/>
      <c r="N179" s="176"/>
      <c r="O179" s="176"/>
      <c r="P179" s="177">
        <f>SUM(P180:P203)</f>
        <v>0</v>
      </c>
      <c r="Q179" s="176"/>
      <c r="R179" s="177">
        <f>SUM(R180:R203)</f>
        <v>0</v>
      </c>
      <c r="S179" s="176"/>
      <c r="T179" s="178">
        <f>SUM(T180:T203)</f>
        <v>0</v>
      </c>
      <c r="AR179" s="179" t="s">
        <v>72</v>
      </c>
      <c r="AT179" s="180" t="s">
        <v>64</v>
      </c>
      <c r="AU179" s="180" t="s">
        <v>65</v>
      </c>
      <c r="AY179" s="179" t="s">
        <v>115</v>
      </c>
      <c r="BK179" s="181">
        <f>SUM(BK180:BK203)</f>
        <v>0</v>
      </c>
    </row>
    <row r="180" spans="1:65" s="2" customFormat="1" ht="16.5" customHeight="1">
      <c r="A180" s="33"/>
      <c r="B180" s="34"/>
      <c r="C180" s="184" t="s">
        <v>272</v>
      </c>
      <c r="D180" s="184" t="s">
        <v>117</v>
      </c>
      <c r="E180" s="185" t="s">
        <v>839</v>
      </c>
      <c r="F180" s="186" t="s">
        <v>840</v>
      </c>
      <c r="G180" s="187" t="s">
        <v>781</v>
      </c>
      <c r="H180" s="188">
        <v>277.585</v>
      </c>
      <c r="I180" s="189"/>
      <c r="J180" s="190">
        <f>ROUND(I180*H180,2)</f>
        <v>0</v>
      </c>
      <c r="K180" s="186" t="s">
        <v>1</v>
      </c>
      <c r="L180" s="38"/>
      <c r="M180" s="191" t="s">
        <v>1</v>
      </c>
      <c r="N180" s="192" t="s">
        <v>33</v>
      </c>
      <c r="O180" s="69"/>
      <c r="P180" s="193">
        <f>O180*H180</f>
        <v>0</v>
      </c>
      <c r="Q180" s="193">
        <v>0</v>
      </c>
      <c r="R180" s="193">
        <f>Q180*H180</f>
        <v>0</v>
      </c>
      <c r="S180" s="193">
        <v>0</v>
      </c>
      <c r="T180" s="194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5" t="s">
        <v>122</v>
      </c>
      <c r="AT180" s="195" t="s">
        <v>117</v>
      </c>
      <c r="AU180" s="195" t="s">
        <v>72</v>
      </c>
      <c r="AY180" s="18" t="s">
        <v>115</v>
      </c>
      <c r="BE180" s="196">
        <f>IF(N180="základní",J180,0)</f>
        <v>0</v>
      </c>
      <c r="BF180" s="196">
        <f>IF(N180="snížená",J180,0)</f>
        <v>0</v>
      </c>
      <c r="BG180" s="196">
        <f>IF(N180="zákl. přenesená",J180,0)</f>
        <v>0</v>
      </c>
      <c r="BH180" s="196">
        <f>IF(N180="sníž. přenesená",J180,0)</f>
        <v>0</v>
      </c>
      <c r="BI180" s="196">
        <f>IF(N180="nulová",J180,0)</f>
        <v>0</v>
      </c>
      <c r="BJ180" s="18" t="s">
        <v>72</v>
      </c>
      <c r="BK180" s="196">
        <f>ROUND(I180*H180,2)</f>
        <v>0</v>
      </c>
      <c r="BL180" s="18" t="s">
        <v>122</v>
      </c>
      <c r="BM180" s="195" t="s">
        <v>841</v>
      </c>
    </row>
    <row r="181" spans="1:47" s="2" customFormat="1" ht="18">
      <c r="A181" s="33"/>
      <c r="B181" s="34"/>
      <c r="C181" s="35"/>
      <c r="D181" s="199" t="s">
        <v>216</v>
      </c>
      <c r="E181" s="35"/>
      <c r="F181" s="240" t="s">
        <v>842</v>
      </c>
      <c r="G181" s="35"/>
      <c r="H181" s="35"/>
      <c r="I181" s="241"/>
      <c r="J181" s="35"/>
      <c r="K181" s="35"/>
      <c r="L181" s="38"/>
      <c r="M181" s="242"/>
      <c r="N181" s="243"/>
      <c r="O181" s="69"/>
      <c r="P181" s="69"/>
      <c r="Q181" s="69"/>
      <c r="R181" s="69"/>
      <c r="S181" s="69"/>
      <c r="T181" s="70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216</v>
      </c>
      <c r="AU181" s="18" t="s">
        <v>72</v>
      </c>
    </row>
    <row r="182" spans="1:65" s="2" customFormat="1" ht="16.5" customHeight="1">
      <c r="A182" s="33"/>
      <c r="B182" s="34"/>
      <c r="C182" s="184" t="s">
        <v>276</v>
      </c>
      <c r="D182" s="184" t="s">
        <v>117</v>
      </c>
      <c r="E182" s="185" t="s">
        <v>843</v>
      </c>
      <c r="F182" s="186" t="s">
        <v>844</v>
      </c>
      <c r="G182" s="187" t="s">
        <v>120</v>
      </c>
      <c r="H182" s="188">
        <v>12</v>
      </c>
      <c r="I182" s="189"/>
      <c r="J182" s="190">
        <f>ROUND(I182*H182,2)</f>
        <v>0</v>
      </c>
      <c r="K182" s="186" t="s">
        <v>1</v>
      </c>
      <c r="L182" s="38"/>
      <c r="M182" s="191" t="s">
        <v>1</v>
      </c>
      <c r="N182" s="192" t="s">
        <v>33</v>
      </c>
      <c r="O182" s="69"/>
      <c r="P182" s="193">
        <f>O182*H182</f>
        <v>0</v>
      </c>
      <c r="Q182" s="193">
        <v>0</v>
      </c>
      <c r="R182" s="193">
        <f>Q182*H182</f>
        <v>0</v>
      </c>
      <c r="S182" s="193">
        <v>0</v>
      </c>
      <c r="T182" s="194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5" t="s">
        <v>122</v>
      </c>
      <c r="AT182" s="195" t="s">
        <v>117</v>
      </c>
      <c r="AU182" s="195" t="s">
        <v>72</v>
      </c>
      <c r="AY182" s="18" t="s">
        <v>115</v>
      </c>
      <c r="BE182" s="196">
        <f>IF(N182="základní",J182,0)</f>
        <v>0</v>
      </c>
      <c r="BF182" s="196">
        <f>IF(N182="snížená",J182,0)</f>
        <v>0</v>
      </c>
      <c r="BG182" s="196">
        <f>IF(N182="zákl. přenesená",J182,0)</f>
        <v>0</v>
      </c>
      <c r="BH182" s="196">
        <f>IF(N182="sníž. přenesená",J182,0)</f>
        <v>0</v>
      </c>
      <c r="BI182" s="196">
        <f>IF(N182="nulová",J182,0)</f>
        <v>0</v>
      </c>
      <c r="BJ182" s="18" t="s">
        <v>72</v>
      </c>
      <c r="BK182" s="196">
        <f>ROUND(I182*H182,2)</f>
        <v>0</v>
      </c>
      <c r="BL182" s="18" t="s">
        <v>122</v>
      </c>
      <c r="BM182" s="195" t="s">
        <v>845</v>
      </c>
    </row>
    <row r="183" spans="1:47" s="2" customFormat="1" ht="18">
      <c r="A183" s="33"/>
      <c r="B183" s="34"/>
      <c r="C183" s="35"/>
      <c r="D183" s="199" t="s">
        <v>216</v>
      </c>
      <c r="E183" s="35"/>
      <c r="F183" s="240" t="s">
        <v>846</v>
      </c>
      <c r="G183" s="35"/>
      <c r="H183" s="35"/>
      <c r="I183" s="241"/>
      <c r="J183" s="35"/>
      <c r="K183" s="35"/>
      <c r="L183" s="38"/>
      <c r="M183" s="242"/>
      <c r="N183" s="243"/>
      <c r="O183" s="69"/>
      <c r="P183" s="69"/>
      <c r="Q183" s="69"/>
      <c r="R183" s="69"/>
      <c r="S183" s="69"/>
      <c r="T183" s="70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216</v>
      </c>
      <c r="AU183" s="18" t="s">
        <v>72</v>
      </c>
    </row>
    <row r="184" spans="1:65" s="2" customFormat="1" ht="16.5" customHeight="1">
      <c r="A184" s="33"/>
      <c r="B184" s="34"/>
      <c r="C184" s="184" t="s">
        <v>282</v>
      </c>
      <c r="D184" s="184" t="s">
        <v>117</v>
      </c>
      <c r="E184" s="185" t="s">
        <v>847</v>
      </c>
      <c r="F184" s="186" t="s">
        <v>848</v>
      </c>
      <c r="G184" s="187" t="s">
        <v>120</v>
      </c>
      <c r="H184" s="188">
        <v>36</v>
      </c>
      <c r="I184" s="189"/>
      <c r="J184" s="190">
        <f>ROUND(I184*H184,2)</f>
        <v>0</v>
      </c>
      <c r="K184" s="186" t="s">
        <v>1</v>
      </c>
      <c r="L184" s="38"/>
      <c r="M184" s="191" t="s">
        <v>1</v>
      </c>
      <c r="N184" s="192" t="s">
        <v>33</v>
      </c>
      <c r="O184" s="69"/>
      <c r="P184" s="193">
        <f>O184*H184</f>
        <v>0</v>
      </c>
      <c r="Q184" s="193">
        <v>0</v>
      </c>
      <c r="R184" s="193">
        <f>Q184*H184</f>
        <v>0</v>
      </c>
      <c r="S184" s="193">
        <v>0</v>
      </c>
      <c r="T184" s="194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5" t="s">
        <v>122</v>
      </c>
      <c r="AT184" s="195" t="s">
        <v>117</v>
      </c>
      <c r="AU184" s="195" t="s">
        <v>72</v>
      </c>
      <c r="AY184" s="18" t="s">
        <v>115</v>
      </c>
      <c r="BE184" s="196">
        <f>IF(N184="základní",J184,0)</f>
        <v>0</v>
      </c>
      <c r="BF184" s="196">
        <f>IF(N184="snížená",J184,0)</f>
        <v>0</v>
      </c>
      <c r="BG184" s="196">
        <f>IF(N184="zákl. přenesená",J184,0)</f>
        <v>0</v>
      </c>
      <c r="BH184" s="196">
        <f>IF(N184="sníž. přenesená",J184,0)</f>
        <v>0</v>
      </c>
      <c r="BI184" s="196">
        <f>IF(N184="nulová",J184,0)</f>
        <v>0</v>
      </c>
      <c r="BJ184" s="18" t="s">
        <v>72</v>
      </c>
      <c r="BK184" s="196">
        <f>ROUND(I184*H184,2)</f>
        <v>0</v>
      </c>
      <c r="BL184" s="18" t="s">
        <v>122</v>
      </c>
      <c r="BM184" s="195" t="s">
        <v>849</v>
      </c>
    </row>
    <row r="185" spans="1:47" s="2" customFormat="1" ht="18">
      <c r="A185" s="33"/>
      <c r="B185" s="34"/>
      <c r="C185" s="35"/>
      <c r="D185" s="199" t="s">
        <v>216</v>
      </c>
      <c r="E185" s="35"/>
      <c r="F185" s="240" t="s">
        <v>850</v>
      </c>
      <c r="G185" s="35"/>
      <c r="H185" s="35"/>
      <c r="I185" s="241"/>
      <c r="J185" s="35"/>
      <c r="K185" s="35"/>
      <c r="L185" s="38"/>
      <c r="M185" s="242"/>
      <c r="N185" s="243"/>
      <c r="O185" s="69"/>
      <c r="P185" s="69"/>
      <c r="Q185" s="69"/>
      <c r="R185" s="69"/>
      <c r="S185" s="69"/>
      <c r="T185" s="70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8" t="s">
        <v>216</v>
      </c>
      <c r="AU185" s="18" t="s">
        <v>72</v>
      </c>
    </row>
    <row r="186" spans="1:65" s="2" customFormat="1" ht="16.5" customHeight="1">
      <c r="A186" s="33"/>
      <c r="B186" s="34"/>
      <c r="C186" s="184" t="s">
        <v>291</v>
      </c>
      <c r="D186" s="184" t="s">
        <v>117</v>
      </c>
      <c r="E186" s="185" t="s">
        <v>851</v>
      </c>
      <c r="F186" s="186" t="s">
        <v>852</v>
      </c>
      <c r="G186" s="187" t="s">
        <v>781</v>
      </c>
      <c r="H186" s="188">
        <v>12</v>
      </c>
      <c r="I186" s="189"/>
      <c r="J186" s="190">
        <f>ROUND(I186*H186,2)</f>
        <v>0</v>
      </c>
      <c r="K186" s="186" t="s">
        <v>1</v>
      </c>
      <c r="L186" s="38"/>
      <c r="M186" s="191" t="s">
        <v>1</v>
      </c>
      <c r="N186" s="192" t="s">
        <v>33</v>
      </c>
      <c r="O186" s="69"/>
      <c r="P186" s="193">
        <f>O186*H186</f>
        <v>0</v>
      </c>
      <c r="Q186" s="193">
        <v>0</v>
      </c>
      <c r="R186" s="193">
        <f>Q186*H186</f>
        <v>0</v>
      </c>
      <c r="S186" s="193">
        <v>0</v>
      </c>
      <c r="T186" s="194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5" t="s">
        <v>122</v>
      </c>
      <c r="AT186" s="195" t="s">
        <v>117</v>
      </c>
      <c r="AU186" s="195" t="s">
        <v>72</v>
      </c>
      <c r="AY186" s="18" t="s">
        <v>115</v>
      </c>
      <c r="BE186" s="196">
        <f>IF(N186="základní",J186,0)</f>
        <v>0</v>
      </c>
      <c r="BF186" s="196">
        <f>IF(N186="snížená",J186,0)</f>
        <v>0</v>
      </c>
      <c r="BG186" s="196">
        <f>IF(N186="zákl. přenesená",J186,0)</f>
        <v>0</v>
      </c>
      <c r="BH186" s="196">
        <f>IF(N186="sníž. přenesená",J186,0)</f>
        <v>0</v>
      </c>
      <c r="BI186" s="196">
        <f>IF(N186="nulová",J186,0)</f>
        <v>0</v>
      </c>
      <c r="BJ186" s="18" t="s">
        <v>72</v>
      </c>
      <c r="BK186" s="196">
        <f>ROUND(I186*H186,2)</f>
        <v>0</v>
      </c>
      <c r="BL186" s="18" t="s">
        <v>122</v>
      </c>
      <c r="BM186" s="195" t="s">
        <v>853</v>
      </c>
    </row>
    <row r="187" spans="1:47" s="2" customFormat="1" ht="18">
      <c r="A187" s="33"/>
      <c r="B187" s="34"/>
      <c r="C187" s="35"/>
      <c r="D187" s="199" t="s">
        <v>216</v>
      </c>
      <c r="E187" s="35"/>
      <c r="F187" s="240" t="s">
        <v>854</v>
      </c>
      <c r="G187" s="35"/>
      <c r="H187" s="35"/>
      <c r="I187" s="241"/>
      <c r="J187" s="35"/>
      <c r="K187" s="35"/>
      <c r="L187" s="38"/>
      <c r="M187" s="242"/>
      <c r="N187" s="243"/>
      <c r="O187" s="69"/>
      <c r="P187" s="69"/>
      <c r="Q187" s="69"/>
      <c r="R187" s="69"/>
      <c r="S187" s="69"/>
      <c r="T187" s="70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8" t="s">
        <v>216</v>
      </c>
      <c r="AU187" s="18" t="s">
        <v>72</v>
      </c>
    </row>
    <row r="188" spans="1:65" s="2" customFormat="1" ht="16.5" customHeight="1">
      <c r="A188" s="33"/>
      <c r="B188" s="34"/>
      <c r="C188" s="184" t="s">
        <v>296</v>
      </c>
      <c r="D188" s="184" t="s">
        <v>117</v>
      </c>
      <c r="E188" s="185" t="s">
        <v>855</v>
      </c>
      <c r="F188" s="186" t="s">
        <v>856</v>
      </c>
      <c r="G188" s="187" t="s">
        <v>781</v>
      </c>
      <c r="H188" s="188">
        <v>4.676</v>
      </c>
      <c r="I188" s="189"/>
      <c r="J188" s="190">
        <f>ROUND(I188*H188,2)</f>
        <v>0</v>
      </c>
      <c r="K188" s="186" t="s">
        <v>1</v>
      </c>
      <c r="L188" s="38"/>
      <c r="M188" s="191" t="s">
        <v>1</v>
      </c>
      <c r="N188" s="192" t="s">
        <v>33</v>
      </c>
      <c r="O188" s="69"/>
      <c r="P188" s="193">
        <f>O188*H188</f>
        <v>0</v>
      </c>
      <c r="Q188" s="193">
        <v>0</v>
      </c>
      <c r="R188" s="193">
        <f>Q188*H188</f>
        <v>0</v>
      </c>
      <c r="S188" s="193">
        <v>0</v>
      </c>
      <c r="T188" s="194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5" t="s">
        <v>122</v>
      </c>
      <c r="AT188" s="195" t="s">
        <v>117</v>
      </c>
      <c r="AU188" s="195" t="s">
        <v>72</v>
      </c>
      <c r="AY188" s="18" t="s">
        <v>115</v>
      </c>
      <c r="BE188" s="196">
        <f>IF(N188="základní",J188,0)</f>
        <v>0</v>
      </c>
      <c r="BF188" s="196">
        <f>IF(N188="snížená",J188,0)</f>
        <v>0</v>
      </c>
      <c r="BG188" s="196">
        <f>IF(N188="zákl. přenesená",J188,0)</f>
        <v>0</v>
      </c>
      <c r="BH188" s="196">
        <f>IF(N188="sníž. přenesená",J188,0)</f>
        <v>0</v>
      </c>
      <c r="BI188" s="196">
        <f>IF(N188="nulová",J188,0)</f>
        <v>0</v>
      </c>
      <c r="BJ188" s="18" t="s">
        <v>72</v>
      </c>
      <c r="BK188" s="196">
        <f>ROUND(I188*H188,2)</f>
        <v>0</v>
      </c>
      <c r="BL188" s="18" t="s">
        <v>122</v>
      </c>
      <c r="BM188" s="195" t="s">
        <v>857</v>
      </c>
    </row>
    <row r="189" spans="1:47" s="2" customFormat="1" ht="18">
      <c r="A189" s="33"/>
      <c r="B189" s="34"/>
      <c r="C189" s="35"/>
      <c r="D189" s="199" t="s">
        <v>216</v>
      </c>
      <c r="E189" s="35"/>
      <c r="F189" s="240" t="s">
        <v>858</v>
      </c>
      <c r="G189" s="35"/>
      <c r="H189" s="35"/>
      <c r="I189" s="241"/>
      <c r="J189" s="35"/>
      <c r="K189" s="35"/>
      <c r="L189" s="38"/>
      <c r="M189" s="242"/>
      <c r="N189" s="243"/>
      <c r="O189" s="69"/>
      <c r="P189" s="69"/>
      <c r="Q189" s="69"/>
      <c r="R189" s="69"/>
      <c r="S189" s="69"/>
      <c r="T189" s="70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216</v>
      </c>
      <c r="AU189" s="18" t="s">
        <v>72</v>
      </c>
    </row>
    <row r="190" spans="1:65" s="2" customFormat="1" ht="16.5" customHeight="1">
      <c r="A190" s="33"/>
      <c r="B190" s="34"/>
      <c r="C190" s="184" t="s">
        <v>301</v>
      </c>
      <c r="D190" s="184" t="s">
        <v>117</v>
      </c>
      <c r="E190" s="185" t="s">
        <v>859</v>
      </c>
      <c r="F190" s="186" t="s">
        <v>860</v>
      </c>
      <c r="G190" s="187" t="s">
        <v>120</v>
      </c>
      <c r="H190" s="188">
        <v>22</v>
      </c>
      <c r="I190" s="189"/>
      <c r="J190" s="190">
        <f>ROUND(I190*H190,2)</f>
        <v>0</v>
      </c>
      <c r="K190" s="186" t="s">
        <v>1</v>
      </c>
      <c r="L190" s="38"/>
      <c r="M190" s="191" t="s">
        <v>1</v>
      </c>
      <c r="N190" s="192" t="s">
        <v>33</v>
      </c>
      <c r="O190" s="69"/>
      <c r="P190" s="193">
        <f>O190*H190</f>
        <v>0</v>
      </c>
      <c r="Q190" s="193">
        <v>0</v>
      </c>
      <c r="R190" s="193">
        <f>Q190*H190</f>
        <v>0</v>
      </c>
      <c r="S190" s="193">
        <v>0</v>
      </c>
      <c r="T190" s="194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5" t="s">
        <v>122</v>
      </c>
      <c r="AT190" s="195" t="s">
        <v>117</v>
      </c>
      <c r="AU190" s="195" t="s">
        <v>72</v>
      </c>
      <c r="AY190" s="18" t="s">
        <v>115</v>
      </c>
      <c r="BE190" s="196">
        <f>IF(N190="základní",J190,0)</f>
        <v>0</v>
      </c>
      <c r="BF190" s="196">
        <f>IF(N190="snížená",J190,0)</f>
        <v>0</v>
      </c>
      <c r="BG190" s="196">
        <f>IF(N190="zákl. přenesená",J190,0)</f>
        <v>0</v>
      </c>
      <c r="BH190" s="196">
        <f>IF(N190="sníž. přenesená",J190,0)</f>
        <v>0</v>
      </c>
      <c r="BI190" s="196">
        <f>IF(N190="nulová",J190,0)</f>
        <v>0</v>
      </c>
      <c r="BJ190" s="18" t="s">
        <v>72</v>
      </c>
      <c r="BK190" s="196">
        <f>ROUND(I190*H190,2)</f>
        <v>0</v>
      </c>
      <c r="BL190" s="18" t="s">
        <v>122</v>
      </c>
      <c r="BM190" s="195" t="s">
        <v>861</v>
      </c>
    </row>
    <row r="191" spans="1:47" s="2" customFormat="1" ht="18">
      <c r="A191" s="33"/>
      <c r="B191" s="34"/>
      <c r="C191" s="35"/>
      <c r="D191" s="199" t="s">
        <v>216</v>
      </c>
      <c r="E191" s="35"/>
      <c r="F191" s="240" t="s">
        <v>862</v>
      </c>
      <c r="G191" s="35"/>
      <c r="H191" s="35"/>
      <c r="I191" s="241"/>
      <c r="J191" s="35"/>
      <c r="K191" s="35"/>
      <c r="L191" s="38"/>
      <c r="M191" s="242"/>
      <c r="N191" s="243"/>
      <c r="O191" s="69"/>
      <c r="P191" s="69"/>
      <c r="Q191" s="69"/>
      <c r="R191" s="69"/>
      <c r="S191" s="69"/>
      <c r="T191" s="70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8" t="s">
        <v>216</v>
      </c>
      <c r="AU191" s="18" t="s">
        <v>72</v>
      </c>
    </row>
    <row r="192" spans="1:65" s="2" customFormat="1" ht="16.5" customHeight="1">
      <c r="A192" s="33"/>
      <c r="B192" s="34"/>
      <c r="C192" s="184" t="s">
        <v>306</v>
      </c>
      <c r="D192" s="184" t="s">
        <v>117</v>
      </c>
      <c r="E192" s="185" t="s">
        <v>863</v>
      </c>
      <c r="F192" s="186" t="s">
        <v>864</v>
      </c>
      <c r="G192" s="187" t="s">
        <v>120</v>
      </c>
      <c r="H192" s="188">
        <v>12</v>
      </c>
      <c r="I192" s="189"/>
      <c r="J192" s="190">
        <f>ROUND(I192*H192,2)</f>
        <v>0</v>
      </c>
      <c r="K192" s="186" t="s">
        <v>1</v>
      </c>
      <c r="L192" s="38"/>
      <c r="M192" s="191" t="s">
        <v>1</v>
      </c>
      <c r="N192" s="192" t="s">
        <v>33</v>
      </c>
      <c r="O192" s="69"/>
      <c r="P192" s="193">
        <f>O192*H192</f>
        <v>0</v>
      </c>
      <c r="Q192" s="193">
        <v>0</v>
      </c>
      <c r="R192" s="193">
        <f>Q192*H192</f>
        <v>0</v>
      </c>
      <c r="S192" s="193">
        <v>0</v>
      </c>
      <c r="T192" s="194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5" t="s">
        <v>122</v>
      </c>
      <c r="AT192" s="195" t="s">
        <v>117</v>
      </c>
      <c r="AU192" s="195" t="s">
        <v>72</v>
      </c>
      <c r="AY192" s="18" t="s">
        <v>115</v>
      </c>
      <c r="BE192" s="196">
        <f>IF(N192="základní",J192,0)</f>
        <v>0</v>
      </c>
      <c r="BF192" s="196">
        <f>IF(N192="snížená",J192,0)</f>
        <v>0</v>
      </c>
      <c r="BG192" s="196">
        <f>IF(N192="zákl. přenesená",J192,0)</f>
        <v>0</v>
      </c>
      <c r="BH192" s="196">
        <f>IF(N192="sníž. přenesená",J192,0)</f>
        <v>0</v>
      </c>
      <c r="BI192" s="196">
        <f>IF(N192="nulová",J192,0)</f>
        <v>0</v>
      </c>
      <c r="BJ192" s="18" t="s">
        <v>72</v>
      </c>
      <c r="BK192" s="196">
        <f>ROUND(I192*H192,2)</f>
        <v>0</v>
      </c>
      <c r="BL192" s="18" t="s">
        <v>122</v>
      </c>
      <c r="BM192" s="195" t="s">
        <v>865</v>
      </c>
    </row>
    <row r="193" spans="1:47" s="2" customFormat="1" ht="18">
      <c r="A193" s="33"/>
      <c r="B193" s="34"/>
      <c r="C193" s="35"/>
      <c r="D193" s="199" t="s">
        <v>216</v>
      </c>
      <c r="E193" s="35"/>
      <c r="F193" s="240" t="s">
        <v>866</v>
      </c>
      <c r="G193" s="35"/>
      <c r="H193" s="35"/>
      <c r="I193" s="241"/>
      <c r="J193" s="35"/>
      <c r="K193" s="35"/>
      <c r="L193" s="38"/>
      <c r="M193" s="242"/>
      <c r="N193" s="243"/>
      <c r="O193" s="69"/>
      <c r="P193" s="69"/>
      <c r="Q193" s="69"/>
      <c r="R193" s="69"/>
      <c r="S193" s="69"/>
      <c r="T193" s="70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216</v>
      </c>
      <c r="AU193" s="18" t="s">
        <v>72</v>
      </c>
    </row>
    <row r="194" spans="1:65" s="2" customFormat="1" ht="16.5" customHeight="1">
      <c r="A194" s="33"/>
      <c r="B194" s="34"/>
      <c r="C194" s="184" t="s">
        <v>311</v>
      </c>
      <c r="D194" s="184" t="s">
        <v>117</v>
      </c>
      <c r="E194" s="185" t="s">
        <v>867</v>
      </c>
      <c r="F194" s="186" t="s">
        <v>868</v>
      </c>
      <c r="G194" s="187" t="s">
        <v>120</v>
      </c>
      <c r="H194" s="188">
        <v>10</v>
      </c>
      <c r="I194" s="189"/>
      <c r="J194" s="190">
        <f>ROUND(I194*H194,2)</f>
        <v>0</v>
      </c>
      <c r="K194" s="186" t="s">
        <v>1</v>
      </c>
      <c r="L194" s="38"/>
      <c r="M194" s="191" t="s">
        <v>1</v>
      </c>
      <c r="N194" s="192" t="s">
        <v>33</v>
      </c>
      <c r="O194" s="69"/>
      <c r="P194" s="193">
        <f>O194*H194</f>
        <v>0</v>
      </c>
      <c r="Q194" s="193">
        <v>0</v>
      </c>
      <c r="R194" s="193">
        <f>Q194*H194</f>
        <v>0</v>
      </c>
      <c r="S194" s="193">
        <v>0</v>
      </c>
      <c r="T194" s="194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5" t="s">
        <v>122</v>
      </c>
      <c r="AT194" s="195" t="s">
        <v>117</v>
      </c>
      <c r="AU194" s="195" t="s">
        <v>72</v>
      </c>
      <c r="AY194" s="18" t="s">
        <v>115</v>
      </c>
      <c r="BE194" s="196">
        <f>IF(N194="základní",J194,0)</f>
        <v>0</v>
      </c>
      <c r="BF194" s="196">
        <f>IF(N194="snížená",J194,0)</f>
        <v>0</v>
      </c>
      <c r="BG194" s="196">
        <f>IF(N194="zákl. přenesená",J194,0)</f>
        <v>0</v>
      </c>
      <c r="BH194" s="196">
        <f>IF(N194="sníž. přenesená",J194,0)</f>
        <v>0</v>
      </c>
      <c r="BI194" s="196">
        <f>IF(N194="nulová",J194,0)</f>
        <v>0</v>
      </c>
      <c r="BJ194" s="18" t="s">
        <v>72</v>
      </c>
      <c r="BK194" s="196">
        <f>ROUND(I194*H194,2)</f>
        <v>0</v>
      </c>
      <c r="BL194" s="18" t="s">
        <v>122</v>
      </c>
      <c r="BM194" s="195" t="s">
        <v>869</v>
      </c>
    </row>
    <row r="195" spans="1:47" s="2" customFormat="1" ht="18">
      <c r="A195" s="33"/>
      <c r="B195" s="34"/>
      <c r="C195" s="35"/>
      <c r="D195" s="199" t="s">
        <v>216</v>
      </c>
      <c r="E195" s="35"/>
      <c r="F195" s="240" t="s">
        <v>870</v>
      </c>
      <c r="G195" s="35"/>
      <c r="H195" s="35"/>
      <c r="I195" s="241"/>
      <c r="J195" s="35"/>
      <c r="K195" s="35"/>
      <c r="L195" s="38"/>
      <c r="M195" s="242"/>
      <c r="N195" s="243"/>
      <c r="O195" s="69"/>
      <c r="P195" s="69"/>
      <c r="Q195" s="69"/>
      <c r="R195" s="69"/>
      <c r="S195" s="69"/>
      <c r="T195" s="70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216</v>
      </c>
      <c r="AU195" s="18" t="s">
        <v>72</v>
      </c>
    </row>
    <row r="196" spans="1:65" s="2" customFormat="1" ht="16.5" customHeight="1">
      <c r="A196" s="33"/>
      <c r="B196" s="34"/>
      <c r="C196" s="184" t="s">
        <v>316</v>
      </c>
      <c r="D196" s="184" t="s">
        <v>117</v>
      </c>
      <c r="E196" s="185" t="s">
        <v>871</v>
      </c>
      <c r="F196" s="186" t="s">
        <v>872</v>
      </c>
      <c r="G196" s="187" t="s">
        <v>120</v>
      </c>
      <c r="H196" s="188">
        <v>4</v>
      </c>
      <c r="I196" s="189"/>
      <c r="J196" s="190">
        <f>ROUND(I196*H196,2)</f>
        <v>0</v>
      </c>
      <c r="K196" s="186" t="s">
        <v>1</v>
      </c>
      <c r="L196" s="38"/>
      <c r="M196" s="191" t="s">
        <v>1</v>
      </c>
      <c r="N196" s="192" t="s">
        <v>33</v>
      </c>
      <c r="O196" s="69"/>
      <c r="P196" s="193">
        <f>O196*H196</f>
        <v>0</v>
      </c>
      <c r="Q196" s="193">
        <v>0</v>
      </c>
      <c r="R196" s="193">
        <f>Q196*H196</f>
        <v>0</v>
      </c>
      <c r="S196" s="193">
        <v>0</v>
      </c>
      <c r="T196" s="194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5" t="s">
        <v>122</v>
      </c>
      <c r="AT196" s="195" t="s">
        <v>117</v>
      </c>
      <c r="AU196" s="195" t="s">
        <v>72</v>
      </c>
      <c r="AY196" s="18" t="s">
        <v>115</v>
      </c>
      <c r="BE196" s="196">
        <f>IF(N196="základní",J196,0)</f>
        <v>0</v>
      </c>
      <c r="BF196" s="196">
        <f>IF(N196="snížená",J196,0)</f>
        <v>0</v>
      </c>
      <c r="BG196" s="196">
        <f>IF(N196="zákl. přenesená",J196,0)</f>
        <v>0</v>
      </c>
      <c r="BH196" s="196">
        <f>IF(N196="sníž. přenesená",J196,0)</f>
        <v>0</v>
      </c>
      <c r="BI196" s="196">
        <f>IF(N196="nulová",J196,0)</f>
        <v>0</v>
      </c>
      <c r="BJ196" s="18" t="s">
        <v>72</v>
      </c>
      <c r="BK196" s="196">
        <f>ROUND(I196*H196,2)</f>
        <v>0</v>
      </c>
      <c r="BL196" s="18" t="s">
        <v>122</v>
      </c>
      <c r="BM196" s="195" t="s">
        <v>873</v>
      </c>
    </row>
    <row r="197" spans="1:47" s="2" customFormat="1" ht="18">
      <c r="A197" s="33"/>
      <c r="B197" s="34"/>
      <c r="C197" s="35"/>
      <c r="D197" s="199" t="s">
        <v>216</v>
      </c>
      <c r="E197" s="35"/>
      <c r="F197" s="240" t="s">
        <v>874</v>
      </c>
      <c r="G197" s="35"/>
      <c r="H197" s="35"/>
      <c r="I197" s="241"/>
      <c r="J197" s="35"/>
      <c r="K197" s="35"/>
      <c r="L197" s="38"/>
      <c r="M197" s="242"/>
      <c r="N197" s="243"/>
      <c r="O197" s="69"/>
      <c r="P197" s="69"/>
      <c r="Q197" s="69"/>
      <c r="R197" s="69"/>
      <c r="S197" s="69"/>
      <c r="T197" s="70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8" t="s">
        <v>216</v>
      </c>
      <c r="AU197" s="18" t="s">
        <v>72</v>
      </c>
    </row>
    <row r="198" spans="1:65" s="2" customFormat="1" ht="16.5" customHeight="1">
      <c r="A198" s="33"/>
      <c r="B198" s="34"/>
      <c r="C198" s="184" t="s">
        <v>321</v>
      </c>
      <c r="D198" s="184" t="s">
        <v>117</v>
      </c>
      <c r="E198" s="185" t="s">
        <v>875</v>
      </c>
      <c r="F198" s="186" t="s">
        <v>876</v>
      </c>
      <c r="G198" s="187" t="s">
        <v>781</v>
      </c>
      <c r="H198" s="188">
        <v>35.916</v>
      </c>
      <c r="I198" s="189"/>
      <c r="J198" s="190">
        <f>ROUND(I198*H198,2)</f>
        <v>0</v>
      </c>
      <c r="K198" s="186" t="s">
        <v>1</v>
      </c>
      <c r="L198" s="38"/>
      <c r="M198" s="191" t="s">
        <v>1</v>
      </c>
      <c r="N198" s="192" t="s">
        <v>33</v>
      </c>
      <c r="O198" s="69"/>
      <c r="P198" s="193">
        <f>O198*H198</f>
        <v>0</v>
      </c>
      <c r="Q198" s="193">
        <v>0</v>
      </c>
      <c r="R198" s="193">
        <f>Q198*H198</f>
        <v>0</v>
      </c>
      <c r="S198" s="193">
        <v>0</v>
      </c>
      <c r="T198" s="194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5" t="s">
        <v>122</v>
      </c>
      <c r="AT198" s="195" t="s">
        <v>117</v>
      </c>
      <c r="AU198" s="195" t="s">
        <v>72</v>
      </c>
      <c r="AY198" s="18" t="s">
        <v>115</v>
      </c>
      <c r="BE198" s="196">
        <f>IF(N198="základní",J198,0)</f>
        <v>0</v>
      </c>
      <c r="BF198" s="196">
        <f>IF(N198="snížená",J198,0)</f>
        <v>0</v>
      </c>
      <c r="BG198" s="196">
        <f>IF(N198="zákl. přenesená",J198,0)</f>
        <v>0</v>
      </c>
      <c r="BH198" s="196">
        <f>IF(N198="sníž. přenesená",J198,0)</f>
        <v>0</v>
      </c>
      <c r="BI198" s="196">
        <f>IF(N198="nulová",J198,0)</f>
        <v>0</v>
      </c>
      <c r="BJ198" s="18" t="s">
        <v>72</v>
      </c>
      <c r="BK198" s="196">
        <f>ROUND(I198*H198,2)</f>
        <v>0</v>
      </c>
      <c r="BL198" s="18" t="s">
        <v>122</v>
      </c>
      <c r="BM198" s="195" t="s">
        <v>877</v>
      </c>
    </row>
    <row r="199" spans="1:47" s="2" customFormat="1" ht="18">
      <c r="A199" s="33"/>
      <c r="B199" s="34"/>
      <c r="C199" s="35"/>
      <c r="D199" s="199" t="s">
        <v>216</v>
      </c>
      <c r="E199" s="35"/>
      <c r="F199" s="240" t="s">
        <v>878</v>
      </c>
      <c r="G199" s="35"/>
      <c r="H199" s="35"/>
      <c r="I199" s="241"/>
      <c r="J199" s="35"/>
      <c r="K199" s="35"/>
      <c r="L199" s="38"/>
      <c r="M199" s="242"/>
      <c r="N199" s="243"/>
      <c r="O199" s="69"/>
      <c r="P199" s="69"/>
      <c r="Q199" s="69"/>
      <c r="R199" s="69"/>
      <c r="S199" s="69"/>
      <c r="T199" s="70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216</v>
      </c>
      <c r="AU199" s="18" t="s">
        <v>72</v>
      </c>
    </row>
    <row r="200" spans="1:65" s="2" customFormat="1" ht="16.5" customHeight="1">
      <c r="A200" s="33"/>
      <c r="B200" s="34"/>
      <c r="C200" s="184" t="s">
        <v>327</v>
      </c>
      <c r="D200" s="184" t="s">
        <v>117</v>
      </c>
      <c r="E200" s="185" t="s">
        <v>879</v>
      </c>
      <c r="F200" s="186" t="s">
        <v>880</v>
      </c>
      <c r="G200" s="187" t="s">
        <v>781</v>
      </c>
      <c r="H200" s="188">
        <v>269.427</v>
      </c>
      <c r="I200" s="189"/>
      <c r="J200" s="190">
        <f>ROUND(I200*H200,2)</f>
        <v>0</v>
      </c>
      <c r="K200" s="186" t="s">
        <v>1</v>
      </c>
      <c r="L200" s="38"/>
      <c r="M200" s="191" t="s">
        <v>1</v>
      </c>
      <c r="N200" s="192" t="s">
        <v>33</v>
      </c>
      <c r="O200" s="69"/>
      <c r="P200" s="193">
        <f>O200*H200</f>
        <v>0</v>
      </c>
      <c r="Q200" s="193">
        <v>0</v>
      </c>
      <c r="R200" s="193">
        <f>Q200*H200</f>
        <v>0</v>
      </c>
      <c r="S200" s="193">
        <v>0</v>
      </c>
      <c r="T200" s="194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5" t="s">
        <v>122</v>
      </c>
      <c r="AT200" s="195" t="s">
        <v>117</v>
      </c>
      <c r="AU200" s="195" t="s">
        <v>72</v>
      </c>
      <c r="AY200" s="18" t="s">
        <v>115</v>
      </c>
      <c r="BE200" s="196">
        <f>IF(N200="základní",J200,0)</f>
        <v>0</v>
      </c>
      <c r="BF200" s="196">
        <f>IF(N200="snížená",J200,0)</f>
        <v>0</v>
      </c>
      <c r="BG200" s="196">
        <f>IF(N200="zákl. přenesená",J200,0)</f>
        <v>0</v>
      </c>
      <c r="BH200" s="196">
        <f>IF(N200="sníž. přenesená",J200,0)</f>
        <v>0</v>
      </c>
      <c r="BI200" s="196">
        <f>IF(N200="nulová",J200,0)</f>
        <v>0</v>
      </c>
      <c r="BJ200" s="18" t="s">
        <v>72</v>
      </c>
      <c r="BK200" s="196">
        <f>ROUND(I200*H200,2)</f>
        <v>0</v>
      </c>
      <c r="BL200" s="18" t="s">
        <v>122</v>
      </c>
      <c r="BM200" s="195" t="s">
        <v>881</v>
      </c>
    </row>
    <row r="201" spans="1:47" s="2" customFormat="1" ht="18">
      <c r="A201" s="33"/>
      <c r="B201" s="34"/>
      <c r="C201" s="35"/>
      <c r="D201" s="199" t="s">
        <v>216</v>
      </c>
      <c r="E201" s="35"/>
      <c r="F201" s="240" t="s">
        <v>766</v>
      </c>
      <c r="G201" s="35"/>
      <c r="H201" s="35"/>
      <c r="I201" s="241"/>
      <c r="J201" s="35"/>
      <c r="K201" s="35"/>
      <c r="L201" s="38"/>
      <c r="M201" s="242"/>
      <c r="N201" s="243"/>
      <c r="O201" s="69"/>
      <c r="P201" s="69"/>
      <c r="Q201" s="69"/>
      <c r="R201" s="69"/>
      <c r="S201" s="69"/>
      <c r="T201" s="70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8" t="s">
        <v>216</v>
      </c>
      <c r="AU201" s="18" t="s">
        <v>72</v>
      </c>
    </row>
    <row r="202" spans="1:65" s="2" customFormat="1" ht="16.5" customHeight="1">
      <c r="A202" s="33"/>
      <c r="B202" s="34"/>
      <c r="C202" s="184" t="s">
        <v>333</v>
      </c>
      <c r="D202" s="184" t="s">
        <v>117</v>
      </c>
      <c r="E202" s="185" t="s">
        <v>882</v>
      </c>
      <c r="F202" s="186" t="s">
        <v>883</v>
      </c>
      <c r="G202" s="187" t="s">
        <v>120</v>
      </c>
      <c r="H202" s="188">
        <v>48</v>
      </c>
      <c r="I202" s="189"/>
      <c r="J202" s="190">
        <f>ROUND(I202*H202,2)</f>
        <v>0</v>
      </c>
      <c r="K202" s="186" t="s">
        <v>1</v>
      </c>
      <c r="L202" s="38"/>
      <c r="M202" s="191" t="s">
        <v>1</v>
      </c>
      <c r="N202" s="192" t="s">
        <v>33</v>
      </c>
      <c r="O202" s="69"/>
      <c r="P202" s="193">
        <f>O202*H202</f>
        <v>0</v>
      </c>
      <c r="Q202" s="193">
        <v>0</v>
      </c>
      <c r="R202" s="193">
        <f>Q202*H202</f>
        <v>0</v>
      </c>
      <c r="S202" s="193">
        <v>0</v>
      </c>
      <c r="T202" s="194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5" t="s">
        <v>122</v>
      </c>
      <c r="AT202" s="195" t="s">
        <v>117</v>
      </c>
      <c r="AU202" s="195" t="s">
        <v>72</v>
      </c>
      <c r="AY202" s="18" t="s">
        <v>115</v>
      </c>
      <c r="BE202" s="196">
        <f>IF(N202="základní",J202,0)</f>
        <v>0</v>
      </c>
      <c r="BF202" s="196">
        <f>IF(N202="snížená",J202,0)</f>
        <v>0</v>
      </c>
      <c r="BG202" s="196">
        <f>IF(N202="zákl. přenesená",J202,0)</f>
        <v>0</v>
      </c>
      <c r="BH202" s="196">
        <f>IF(N202="sníž. přenesená",J202,0)</f>
        <v>0</v>
      </c>
      <c r="BI202" s="196">
        <f>IF(N202="nulová",J202,0)</f>
        <v>0</v>
      </c>
      <c r="BJ202" s="18" t="s">
        <v>72</v>
      </c>
      <c r="BK202" s="196">
        <f>ROUND(I202*H202,2)</f>
        <v>0</v>
      </c>
      <c r="BL202" s="18" t="s">
        <v>122</v>
      </c>
      <c r="BM202" s="195" t="s">
        <v>884</v>
      </c>
    </row>
    <row r="203" spans="1:47" s="2" customFormat="1" ht="18">
      <c r="A203" s="33"/>
      <c r="B203" s="34"/>
      <c r="C203" s="35"/>
      <c r="D203" s="199" t="s">
        <v>216</v>
      </c>
      <c r="E203" s="35"/>
      <c r="F203" s="240" t="s">
        <v>885</v>
      </c>
      <c r="G203" s="35"/>
      <c r="H203" s="35"/>
      <c r="I203" s="241"/>
      <c r="J203" s="35"/>
      <c r="K203" s="35"/>
      <c r="L203" s="38"/>
      <c r="M203" s="242"/>
      <c r="N203" s="243"/>
      <c r="O203" s="69"/>
      <c r="P203" s="69"/>
      <c r="Q203" s="69"/>
      <c r="R203" s="69"/>
      <c r="S203" s="69"/>
      <c r="T203" s="70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8" t="s">
        <v>216</v>
      </c>
      <c r="AU203" s="18" t="s">
        <v>72</v>
      </c>
    </row>
    <row r="204" spans="2:63" s="12" customFormat="1" ht="25.9" customHeight="1">
      <c r="B204" s="168"/>
      <c r="C204" s="169"/>
      <c r="D204" s="170" t="s">
        <v>64</v>
      </c>
      <c r="E204" s="171" t="s">
        <v>886</v>
      </c>
      <c r="F204" s="171" t="s">
        <v>887</v>
      </c>
      <c r="G204" s="169"/>
      <c r="H204" s="169"/>
      <c r="I204" s="172"/>
      <c r="J204" s="173">
        <f>BK204</f>
        <v>0</v>
      </c>
      <c r="K204" s="169"/>
      <c r="L204" s="174"/>
      <c r="M204" s="175"/>
      <c r="N204" s="176"/>
      <c r="O204" s="176"/>
      <c r="P204" s="177">
        <f>SUM(P205:P228)</f>
        <v>0</v>
      </c>
      <c r="Q204" s="176"/>
      <c r="R204" s="177">
        <f>SUM(R205:R228)</f>
        <v>0</v>
      </c>
      <c r="S204" s="176"/>
      <c r="T204" s="178">
        <f>SUM(T205:T228)</f>
        <v>0</v>
      </c>
      <c r="AR204" s="179" t="s">
        <v>72</v>
      </c>
      <c r="AT204" s="180" t="s">
        <v>64</v>
      </c>
      <c r="AU204" s="180" t="s">
        <v>65</v>
      </c>
      <c r="AY204" s="179" t="s">
        <v>115</v>
      </c>
      <c r="BK204" s="181">
        <f>SUM(BK205:BK228)</f>
        <v>0</v>
      </c>
    </row>
    <row r="205" spans="1:65" s="2" customFormat="1" ht="16.5" customHeight="1">
      <c r="A205" s="33"/>
      <c r="B205" s="34"/>
      <c r="C205" s="184" t="s">
        <v>337</v>
      </c>
      <c r="D205" s="184" t="s">
        <v>117</v>
      </c>
      <c r="E205" s="185" t="s">
        <v>888</v>
      </c>
      <c r="F205" s="186" t="s">
        <v>889</v>
      </c>
      <c r="G205" s="187" t="s">
        <v>781</v>
      </c>
      <c r="H205" s="188">
        <v>301.861</v>
      </c>
      <c r="I205" s="189"/>
      <c r="J205" s="190">
        <f>ROUND(I205*H205,2)</f>
        <v>0</v>
      </c>
      <c r="K205" s="186" t="s">
        <v>1</v>
      </c>
      <c r="L205" s="38"/>
      <c r="M205" s="191" t="s">
        <v>1</v>
      </c>
      <c r="N205" s="192" t="s">
        <v>33</v>
      </c>
      <c r="O205" s="69"/>
      <c r="P205" s="193">
        <f>O205*H205</f>
        <v>0</v>
      </c>
      <c r="Q205" s="193">
        <v>0</v>
      </c>
      <c r="R205" s="193">
        <f>Q205*H205</f>
        <v>0</v>
      </c>
      <c r="S205" s="193">
        <v>0</v>
      </c>
      <c r="T205" s="194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5" t="s">
        <v>122</v>
      </c>
      <c r="AT205" s="195" t="s">
        <v>117</v>
      </c>
      <c r="AU205" s="195" t="s">
        <v>72</v>
      </c>
      <c r="AY205" s="18" t="s">
        <v>115</v>
      </c>
      <c r="BE205" s="196">
        <f>IF(N205="základní",J205,0)</f>
        <v>0</v>
      </c>
      <c r="BF205" s="196">
        <f>IF(N205="snížená",J205,0)</f>
        <v>0</v>
      </c>
      <c r="BG205" s="196">
        <f>IF(N205="zákl. přenesená",J205,0)</f>
        <v>0</v>
      </c>
      <c r="BH205" s="196">
        <f>IF(N205="sníž. přenesená",J205,0)</f>
        <v>0</v>
      </c>
      <c r="BI205" s="196">
        <f>IF(N205="nulová",J205,0)</f>
        <v>0</v>
      </c>
      <c r="BJ205" s="18" t="s">
        <v>72</v>
      </c>
      <c r="BK205" s="196">
        <f>ROUND(I205*H205,2)</f>
        <v>0</v>
      </c>
      <c r="BL205" s="18" t="s">
        <v>122</v>
      </c>
      <c r="BM205" s="195" t="s">
        <v>890</v>
      </c>
    </row>
    <row r="206" spans="1:47" s="2" customFormat="1" ht="18">
      <c r="A206" s="33"/>
      <c r="B206" s="34"/>
      <c r="C206" s="35"/>
      <c r="D206" s="199" t="s">
        <v>216</v>
      </c>
      <c r="E206" s="35"/>
      <c r="F206" s="240" t="s">
        <v>891</v>
      </c>
      <c r="G206" s="35"/>
      <c r="H206" s="35"/>
      <c r="I206" s="241"/>
      <c r="J206" s="35"/>
      <c r="K206" s="35"/>
      <c r="L206" s="38"/>
      <c r="M206" s="242"/>
      <c r="N206" s="243"/>
      <c r="O206" s="69"/>
      <c r="P206" s="69"/>
      <c r="Q206" s="69"/>
      <c r="R206" s="69"/>
      <c r="S206" s="69"/>
      <c r="T206" s="70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8" t="s">
        <v>216</v>
      </c>
      <c r="AU206" s="18" t="s">
        <v>72</v>
      </c>
    </row>
    <row r="207" spans="1:65" s="2" customFormat="1" ht="16.5" customHeight="1">
      <c r="A207" s="33"/>
      <c r="B207" s="34"/>
      <c r="C207" s="184" t="s">
        <v>341</v>
      </c>
      <c r="D207" s="184" t="s">
        <v>117</v>
      </c>
      <c r="E207" s="185" t="s">
        <v>892</v>
      </c>
      <c r="F207" s="186" t="s">
        <v>893</v>
      </c>
      <c r="G207" s="187" t="s">
        <v>781</v>
      </c>
      <c r="H207" s="188">
        <v>65.89</v>
      </c>
      <c r="I207" s="189"/>
      <c r="J207" s="190">
        <f>ROUND(I207*H207,2)</f>
        <v>0</v>
      </c>
      <c r="K207" s="186" t="s">
        <v>1</v>
      </c>
      <c r="L207" s="38"/>
      <c r="M207" s="191" t="s">
        <v>1</v>
      </c>
      <c r="N207" s="192" t="s">
        <v>33</v>
      </c>
      <c r="O207" s="69"/>
      <c r="P207" s="193">
        <f>O207*H207</f>
        <v>0</v>
      </c>
      <c r="Q207" s="193">
        <v>0</v>
      </c>
      <c r="R207" s="193">
        <f>Q207*H207</f>
        <v>0</v>
      </c>
      <c r="S207" s="193">
        <v>0</v>
      </c>
      <c r="T207" s="194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5" t="s">
        <v>122</v>
      </c>
      <c r="AT207" s="195" t="s">
        <v>117</v>
      </c>
      <c r="AU207" s="195" t="s">
        <v>72</v>
      </c>
      <c r="AY207" s="18" t="s">
        <v>115</v>
      </c>
      <c r="BE207" s="196">
        <f>IF(N207="základní",J207,0)</f>
        <v>0</v>
      </c>
      <c r="BF207" s="196">
        <f>IF(N207="snížená",J207,0)</f>
        <v>0</v>
      </c>
      <c r="BG207" s="196">
        <f>IF(N207="zákl. přenesená",J207,0)</f>
        <v>0</v>
      </c>
      <c r="BH207" s="196">
        <f>IF(N207="sníž. přenesená",J207,0)</f>
        <v>0</v>
      </c>
      <c r="BI207" s="196">
        <f>IF(N207="nulová",J207,0)</f>
        <v>0</v>
      </c>
      <c r="BJ207" s="18" t="s">
        <v>72</v>
      </c>
      <c r="BK207" s="196">
        <f>ROUND(I207*H207,2)</f>
        <v>0</v>
      </c>
      <c r="BL207" s="18" t="s">
        <v>122</v>
      </c>
      <c r="BM207" s="195" t="s">
        <v>894</v>
      </c>
    </row>
    <row r="208" spans="1:47" s="2" customFormat="1" ht="18">
      <c r="A208" s="33"/>
      <c r="B208" s="34"/>
      <c r="C208" s="35"/>
      <c r="D208" s="199" t="s">
        <v>216</v>
      </c>
      <c r="E208" s="35"/>
      <c r="F208" s="240" t="s">
        <v>891</v>
      </c>
      <c r="G208" s="35"/>
      <c r="H208" s="35"/>
      <c r="I208" s="241"/>
      <c r="J208" s="35"/>
      <c r="K208" s="35"/>
      <c r="L208" s="38"/>
      <c r="M208" s="242"/>
      <c r="N208" s="243"/>
      <c r="O208" s="69"/>
      <c r="P208" s="69"/>
      <c r="Q208" s="69"/>
      <c r="R208" s="69"/>
      <c r="S208" s="69"/>
      <c r="T208" s="70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216</v>
      </c>
      <c r="AU208" s="18" t="s">
        <v>72</v>
      </c>
    </row>
    <row r="209" spans="1:65" s="2" customFormat="1" ht="16.5" customHeight="1">
      <c r="A209" s="33"/>
      <c r="B209" s="34"/>
      <c r="C209" s="184" t="s">
        <v>346</v>
      </c>
      <c r="D209" s="184" t="s">
        <v>117</v>
      </c>
      <c r="E209" s="185" t="s">
        <v>895</v>
      </c>
      <c r="F209" s="186" t="s">
        <v>896</v>
      </c>
      <c r="G209" s="187" t="s">
        <v>781</v>
      </c>
      <c r="H209" s="188">
        <v>77.91</v>
      </c>
      <c r="I209" s="189"/>
      <c r="J209" s="190">
        <f>ROUND(I209*H209,2)</f>
        <v>0</v>
      </c>
      <c r="K209" s="186" t="s">
        <v>1</v>
      </c>
      <c r="L209" s="38"/>
      <c r="M209" s="191" t="s">
        <v>1</v>
      </c>
      <c r="N209" s="192" t="s">
        <v>33</v>
      </c>
      <c r="O209" s="69"/>
      <c r="P209" s="193">
        <f>O209*H209</f>
        <v>0</v>
      </c>
      <c r="Q209" s="193">
        <v>0</v>
      </c>
      <c r="R209" s="193">
        <f>Q209*H209</f>
        <v>0</v>
      </c>
      <c r="S209" s="193">
        <v>0</v>
      </c>
      <c r="T209" s="194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95" t="s">
        <v>122</v>
      </c>
      <c r="AT209" s="195" t="s">
        <v>117</v>
      </c>
      <c r="AU209" s="195" t="s">
        <v>72</v>
      </c>
      <c r="AY209" s="18" t="s">
        <v>115</v>
      </c>
      <c r="BE209" s="196">
        <f>IF(N209="základní",J209,0)</f>
        <v>0</v>
      </c>
      <c r="BF209" s="196">
        <f>IF(N209="snížená",J209,0)</f>
        <v>0</v>
      </c>
      <c r="BG209" s="196">
        <f>IF(N209="zákl. přenesená",J209,0)</f>
        <v>0</v>
      </c>
      <c r="BH209" s="196">
        <f>IF(N209="sníž. přenesená",J209,0)</f>
        <v>0</v>
      </c>
      <c r="BI209" s="196">
        <f>IF(N209="nulová",J209,0)</f>
        <v>0</v>
      </c>
      <c r="BJ209" s="18" t="s">
        <v>72</v>
      </c>
      <c r="BK209" s="196">
        <f>ROUND(I209*H209,2)</f>
        <v>0</v>
      </c>
      <c r="BL209" s="18" t="s">
        <v>122</v>
      </c>
      <c r="BM209" s="195" t="s">
        <v>897</v>
      </c>
    </row>
    <row r="210" spans="1:47" s="2" customFormat="1" ht="18">
      <c r="A210" s="33"/>
      <c r="B210" s="34"/>
      <c r="C210" s="35"/>
      <c r="D210" s="199" t="s">
        <v>216</v>
      </c>
      <c r="E210" s="35"/>
      <c r="F210" s="240" t="s">
        <v>891</v>
      </c>
      <c r="G210" s="35"/>
      <c r="H210" s="35"/>
      <c r="I210" s="241"/>
      <c r="J210" s="35"/>
      <c r="K210" s="35"/>
      <c r="L210" s="38"/>
      <c r="M210" s="242"/>
      <c r="N210" s="243"/>
      <c r="O210" s="69"/>
      <c r="P210" s="69"/>
      <c r="Q210" s="69"/>
      <c r="R210" s="69"/>
      <c r="S210" s="69"/>
      <c r="T210" s="70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8" t="s">
        <v>216</v>
      </c>
      <c r="AU210" s="18" t="s">
        <v>72</v>
      </c>
    </row>
    <row r="211" spans="1:65" s="2" customFormat="1" ht="16.5" customHeight="1">
      <c r="A211" s="33"/>
      <c r="B211" s="34"/>
      <c r="C211" s="184" t="s">
        <v>352</v>
      </c>
      <c r="D211" s="184" t="s">
        <v>117</v>
      </c>
      <c r="E211" s="185" t="s">
        <v>898</v>
      </c>
      <c r="F211" s="186" t="s">
        <v>899</v>
      </c>
      <c r="G211" s="187" t="s">
        <v>781</v>
      </c>
      <c r="H211" s="188">
        <v>196.413</v>
      </c>
      <c r="I211" s="189"/>
      <c r="J211" s="190">
        <f>ROUND(I211*H211,2)</f>
        <v>0</v>
      </c>
      <c r="K211" s="186" t="s">
        <v>1</v>
      </c>
      <c r="L211" s="38"/>
      <c r="M211" s="191" t="s">
        <v>1</v>
      </c>
      <c r="N211" s="192" t="s">
        <v>33</v>
      </c>
      <c r="O211" s="69"/>
      <c r="P211" s="193">
        <f>O211*H211</f>
        <v>0</v>
      </c>
      <c r="Q211" s="193">
        <v>0</v>
      </c>
      <c r="R211" s="193">
        <f>Q211*H211</f>
        <v>0</v>
      </c>
      <c r="S211" s="193">
        <v>0</v>
      </c>
      <c r="T211" s="194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95" t="s">
        <v>122</v>
      </c>
      <c r="AT211" s="195" t="s">
        <v>117</v>
      </c>
      <c r="AU211" s="195" t="s">
        <v>72</v>
      </c>
      <c r="AY211" s="18" t="s">
        <v>115</v>
      </c>
      <c r="BE211" s="196">
        <f>IF(N211="základní",J211,0)</f>
        <v>0</v>
      </c>
      <c r="BF211" s="196">
        <f>IF(N211="snížená",J211,0)</f>
        <v>0</v>
      </c>
      <c r="BG211" s="196">
        <f>IF(N211="zákl. přenesená",J211,0)</f>
        <v>0</v>
      </c>
      <c r="BH211" s="196">
        <f>IF(N211="sníž. přenesená",J211,0)</f>
        <v>0</v>
      </c>
      <c r="BI211" s="196">
        <f>IF(N211="nulová",J211,0)</f>
        <v>0</v>
      </c>
      <c r="BJ211" s="18" t="s">
        <v>72</v>
      </c>
      <c r="BK211" s="196">
        <f>ROUND(I211*H211,2)</f>
        <v>0</v>
      </c>
      <c r="BL211" s="18" t="s">
        <v>122</v>
      </c>
      <c r="BM211" s="195" t="s">
        <v>900</v>
      </c>
    </row>
    <row r="212" spans="1:47" s="2" customFormat="1" ht="18">
      <c r="A212" s="33"/>
      <c r="B212" s="34"/>
      <c r="C212" s="35"/>
      <c r="D212" s="199" t="s">
        <v>216</v>
      </c>
      <c r="E212" s="35"/>
      <c r="F212" s="240" t="s">
        <v>891</v>
      </c>
      <c r="G212" s="35"/>
      <c r="H212" s="35"/>
      <c r="I212" s="241"/>
      <c r="J212" s="35"/>
      <c r="K212" s="35"/>
      <c r="L212" s="38"/>
      <c r="M212" s="242"/>
      <c r="N212" s="243"/>
      <c r="O212" s="69"/>
      <c r="P212" s="69"/>
      <c r="Q212" s="69"/>
      <c r="R212" s="69"/>
      <c r="S212" s="69"/>
      <c r="T212" s="70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8" t="s">
        <v>216</v>
      </c>
      <c r="AU212" s="18" t="s">
        <v>72</v>
      </c>
    </row>
    <row r="213" spans="1:65" s="2" customFormat="1" ht="16.5" customHeight="1">
      <c r="A213" s="33"/>
      <c r="B213" s="34"/>
      <c r="C213" s="184" t="s">
        <v>357</v>
      </c>
      <c r="D213" s="184" t="s">
        <v>117</v>
      </c>
      <c r="E213" s="185" t="s">
        <v>901</v>
      </c>
      <c r="F213" s="186" t="s">
        <v>902</v>
      </c>
      <c r="G213" s="187" t="s">
        <v>781</v>
      </c>
      <c r="H213" s="188">
        <v>68.968</v>
      </c>
      <c r="I213" s="189"/>
      <c r="J213" s="190">
        <f>ROUND(I213*H213,2)</f>
        <v>0</v>
      </c>
      <c r="K213" s="186" t="s">
        <v>1</v>
      </c>
      <c r="L213" s="38"/>
      <c r="M213" s="191" t="s">
        <v>1</v>
      </c>
      <c r="N213" s="192" t="s">
        <v>33</v>
      </c>
      <c r="O213" s="69"/>
      <c r="P213" s="193">
        <f>O213*H213</f>
        <v>0</v>
      </c>
      <c r="Q213" s="193">
        <v>0</v>
      </c>
      <c r="R213" s="193">
        <f>Q213*H213</f>
        <v>0</v>
      </c>
      <c r="S213" s="193">
        <v>0</v>
      </c>
      <c r="T213" s="194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5" t="s">
        <v>122</v>
      </c>
      <c r="AT213" s="195" t="s">
        <v>117</v>
      </c>
      <c r="AU213" s="195" t="s">
        <v>72</v>
      </c>
      <c r="AY213" s="18" t="s">
        <v>115</v>
      </c>
      <c r="BE213" s="196">
        <f>IF(N213="základní",J213,0)</f>
        <v>0</v>
      </c>
      <c r="BF213" s="196">
        <f>IF(N213="snížená",J213,0)</f>
        <v>0</v>
      </c>
      <c r="BG213" s="196">
        <f>IF(N213="zákl. přenesená",J213,0)</f>
        <v>0</v>
      </c>
      <c r="BH213" s="196">
        <f>IF(N213="sníž. přenesená",J213,0)</f>
        <v>0</v>
      </c>
      <c r="BI213" s="196">
        <f>IF(N213="nulová",J213,0)</f>
        <v>0</v>
      </c>
      <c r="BJ213" s="18" t="s">
        <v>72</v>
      </c>
      <c r="BK213" s="196">
        <f>ROUND(I213*H213,2)</f>
        <v>0</v>
      </c>
      <c r="BL213" s="18" t="s">
        <v>122</v>
      </c>
      <c r="BM213" s="195" t="s">
        <v>903</v>
      </c>
    </row>
    <row r="214" spans="1:47" s="2" customFormat="1" ht="18">
      <c r="A214" s="33"/>
      <c r="B214" s="34"/>
      <c r="C214" s="35"/>
      <c r="D214" s="199" t="s">
        <v>216</v>
      </c>
      <c r="E214" s="35"/>
      <c r="F214" s="240" t="s">
        <v>904</v>
      </c>
      <c r="G214" s="35"/>
      <c r="H214" s="35"/>
      <c r="I214" s="241"/>
      <c r="J214" s="35"/>
      <c r="K214" s="35"/>
      <c r="L214" s="38"/>
      <c r="M214" s="242"/>
      <c r="N214" s="243"/>
      <c r="O214" s="69"/>
      <c r="P214" s="69"/>
      <c r="Q214" s="69"/>
      <c r="R214" s="69"/>
      <c r="S214" s="69"/>
      <c r="T214" s="70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8" t="s">
        <v>216</v>
      </c>
      <c r="AU214" s="18" t="s">
        <v>72</v>
      </c>
    </row>
    <row r="215" spans="1:65" s="2" customFormat="1" ht="16.5" customHeight="1">
      <c r="A215" s="33"/>
      <c r="B215" s="34"/>
      <c r="C215" s="184" t="s">
        <v>361</v>
      </c>
      <c r="D215" s="184" t="s">
        <v>117</v>
      </c>
      <c r="E215" s="185" t="s">
        <v>905</v>
      </c>
      <c r="F215" s="186" t="s">
        <v>906</v>
      </c>
      <c r="G215" s="187" t="s">
        <v>781</v>
      </c>
      <c r="H215" s="188">
        <v>94.5</v>
      </c>
      <c r="I215" s="189"/>
      <c r="J215" s="190">
        <f>ROUND(I215*H215,2)</f>
        <v>0</v>
      </c>
      <c r="K215" s="186" t="s">
        <v>1</v>
      </c>
      <c r="L215" s="38"/>
      <c r="M215" s="191" t="s">
        <v>1</v>
      </c>
      <c r="N215" s="192" t="s">
        <v>33</v>
      </c>
      <c r="O215" s="69"/>
      <c r="P215" s="193">
        <f>O215*H215</f>
        <v>0</v>
      </c>
      <c r="Q215" s="193">
        <v>0</v>
      </c>
      <c r="R215" s="193">
        <f>Q215*H215</f>
        <v>0</v>
      </c>
      <c r="S215" s="193">
        <v>0</v>
      </c>
      <c r="T215" s="194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95" t="s">
        <v>122</v>
      </c>
      <c r="AT215" s="195" t="s">
        <v>117</v>
      </c>
      <c r="AU215" s="195" t="s">
        <v>72</v>
      </c>
      <c r="AY215" s="18" t="s">
        <v>115</v>
      </c>
      <c r="BE215" s="196">
        <f>IF(N215="základní",J215,0)</f>
        <v>0</v>
      </c>
      <c r="BF215" s="196">
        <f>IF(N215="snížená",J215,0)</f>
        <v>0</v>
      </c>
      <c r="BG215" s="196">
        <f>IF(N215="zákl. přenesená",J215,0)</f>
        <v>0</v>
      </c>
      <c r="BH215" s="196">
        <f>IF(N215="sníž. přenesená",J215,0)</f>
        <v>0</v>
      </c>
      <c r="BI215" s="196">
        <f>IF(N215="nulová",J215,0)</f>
        <v>0</v>
      </c>
      <c r="BJ215" s="18" t="s">
        <v>72</v>
      </c>
      <c r="BK215" s="196">
        <f>ROUND(I215*H215,2)</f>
        <v>0</v>
      </c>
      <c r="BL215" s="18" t="s">
        <v>122</v>
      </c>
      <c r="BM215" s="195" t="s">
        <v>907</v>
      </c>
    </row>
    <row r="216" spans="1:47" s="2" customFormat="1" ht="18">
      <c r="A216" s="33"/>
      <c r="B216" s="34"/>
      <c r="C216" s="35"/>
      <c r="D216" s="199" t="s">
        <v>216</v>
      </c>
      <c r="E216" s="35"/>
      <c r="F216" s="240" t="s">
        <v>908</v>
      </c>
      <c r="G216" s="35"/>
      <c r="H216" s="35"/>
      <c r="I216" s="241"/>
      <c r="J216" s="35"/>
      <c r="K216" s="35"/>
      <c r="L216" s="38"/>
      <c r="M216" s="242"/>
      <c r="N216" s="243"/>
      <c r="O216" s="69"/>
      <c r="P216" s="69"/>
      <c r="Q216" s="69"/>
      <c r="R216" s="69"/>
      <c r="S216" s="69"/>
      <c r="T216" s="70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8" t="s">
        <v>216</v>
      </c>
      <c r="AU216" s="18" t="s">
        <v>72</v>
      </c>
    </row>
    <row r="217" spans="1:65" s="2" customFormat="1" ht="16.5" customHeight="1">
      <c r="A217" s="33"/>
      <c r="B217" s="34"/>
      <c r="C217" s="184" t="s">
        <v>366</v>
      </c>
      <c r="D217" s="184" t="s">
        <v>117</v>
      </c>
      <c r="E217" s="185" t="s">
        <v>909</v>
      </c>
      <c r="F217" s="186" t="s">
        <v>910</v>
      </c>
      <c r="G217" s="187" t="s">
        <v>781</v>
      </c>
      <c r="H217" s="188">
        <v>20.629</v>
      </c>
      <c r="I217" s="189"/>
      <c r="J217" s="190">
        <f>ROUND(I217*H217,2)</f>
        <v>0</v>
      </c>
      <c r="K217" s="186" t="s">
        <v>1</v>
      </c>
      <c r="L217" s="38"/>
      <c r="M217" s="191" t="s">
        <v>1</v>
      </c>
      <c r="N217" s="192" t="s">
        <v>33</v>
      </c>
      <c r="O217" s="69"/>
      <c r="P217" s="193">
        <f>O217*H217</f>
        <v>0</v>
      </c>
      <c r="Q217" s="193">
        <v>0</v>
      </c>
      <c r="R217" s="193">
        <f>Q217*H217</f>
        <v>0</v>
      </c>
      <c r="S217" s="193">
        <v>0</v>
      </c>
      <c r="T217" s="194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95" t="s">
        <v>122</v>
      </c>
      <c r="AT217" s="195" t="s">
        <v>117</v>
      </c>
      <c r="AU217" s="195" t="s">
        <v>72</v>
      </c>
      <c r="AY217" s="18" t="s">
        <v>115</v>
      </c>
      <c r="BE217" s="196">
        <f>IF(N217="základní",J217,0)</f>
        <v>0</v>
      </c>
      <c r="BF217" s="196">
        <f>IF(N217="snížená",J217,0)</f>
        <v>0</v>
      </c>
      <c r="BG217" s="196">
        <f>IF(N217="zákl. přenesená",J217,0)</f>
        <v>0</v>
      </c>
      <c r="BH217" s="196">
        <f>IF(N217="sníž. přenesená",J217,0)</f>
        <v>0</v>
      </c>
      <c r="BI217" s="196">
        <f>IF(N217="nulová",J217,0)</f>
        <v>0</v>
      </c>
      <c r="BJ217" s="18" t="s">
        <v>72</v>
      </c>
      <c r="BK217" s="196">
        <f>ROUND(I217*H217,2)</f>
        <v>0</v>
      </c>
      <c r="BL217" s="18" t="s">
        <v>122</v>
      </c>
      <c r="BM217" s="195" t="s">
        <v>911</v>
      </c>
    </row>
    <row r="218" spans="1:47" s="2" customFormat="1" ht="18">
      <c r="A218" s="33"/>
      <c r="B218" s="34"/>
      <c r="C218" s="35"/>
      <c r="D218" s="199" t="s">
        <v>216</v>
      </c>
      <c r="E218" s="35"/>
      <c r="F218" s="240" t="s">
        <v>912</v>
      </c>
      <c r="G218" s="35"/>
      <c r="H218" s="35"/>
      <c r="I218" s="241"/>
      <c r="J218" s="35"/>
      <c r="K218" s="35"/>
      <c r="L218" s="38"/>
      <c r="M218" s="242"/>
      <c r="N218" s="243"/>
      <c r="O218" s="69"/>
      <c r="P218" s="69"/>
      <c r="Q218" s="69"/>
      <c r="R218" s="69"/>
      <c r="S218" s="69"/>
      <c r="T218" s="70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8" t="s">
        <v>216</v>
      </c>
      <c r="AU218" s="18" t="s">
        <v>72</v>
      </c>
    </row>
    <row r="219" spans="1:65" s="2" customFormat="1" ht="16.5" customHeight="1">
      <c r="A219" s="33"/>
      <c r="B219" s="34"/>
      <c r="C219" s="184" t="s">
        <v>369</v>
      </c>
      <c r="D219" s="184" t="s">
        <v>117</v>
      </c>
      <c r="E219" s="185" t="s">
        <v>913</v>
      </c>
      <c r="F219" s="186" t="s">
        <v>914</v>
      </c>
      <c r="G219" s="187" t="s">
        <v>781</v>
      </c>
      <c r="H219" s="188">
        <v>69.12</v>
      </c>
      <c r="I219" s="189"/>
      <c r="J219" s="190">
        <f>ROUND(I219*H219,2)</f>
        <v>0</v>
      </c>
      <c r="K219" s="186" t="s">
        <v>1</v>
      </c>
      <c r="L219" s="38"/>
      <c r="M219" s="191" t="s">
        <v>1</v>
      </c>
      <c r="N219" s="192" t="s">
        <v>33</v>
      </c>
      <c r="O219" s="69"/>
      <c r="P219" s="193">
        <f>O219*H219</f>
        <v>0</v>
      </c>
      <c r="Q219" s="193">
        <v>0</v>
      </c>
      <c r="R219" s="193">
        <f>Q219*H219</f>
        <v>0</v>
      </c>
      <c r="S219" s="193">
        <v>0</v>
      </c>
      <c r="T219" s="194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95" t="s">
        <v>122</v>
      </c>
      <c r="AT219" s="195" t="s">
        <v>117</v>
      </c>
      <c r="AU219" s="195" t="s">
        <v>72</v>
      </c>
      <c r="AY219" s="18" t="s">
        <v>115</v>
      </c>
      <c r="BE219" s="196">
        <f>IF(N219="základní",J219,0)</f>
        <v>0</v>
      </c>
      <c r="BF219" s="196">
        <f>IF(N219="snížená",J219,0)</f>
        <v>0</v>
      </c>
      <c r="BG219" s="196">
        <f>IF(N219="zákl. přenesená",J219,0)</f>
        <v>0</v>
      </c>
      <c r="BH219" s="196">
        <f>IF(N219="sníž. přenesená",J219,0)</f>
        <v>0</v>
      </c>
      <c r="BI219" s="196">
        <f>IF(N219="nulová",J219,0)</f>
        <v>0</v>
      </c>
      <c r="BJ219" s="18" t="s">
        <v>72</v>
      </c>
      <c r="BK219" s="196">
        <f>ROUND(I219*H219,2)</f>
        <v>0</v>
      </c>
      <c r="BL219" s="18" t="s">
        <v>122</v>
      </c>
      <c r="BM219" s="195" t="s">
        <v>915</v>
      </c>
    </row>
    <row r="220" spans="1:47" s="2" customFormat="1" ht="18">
      <c r="A220" s="33"/>
      <c r="B220" s="34"/>
      <c r="C220" s="35"/>
      <c r="D220" s="199" t="s">
        <v>216</v>
      </c>
      <c r="E220" s="35"/>
      <c r="F220" s="240" t="s">
        <v>916</v>
      </c>
      <c r="G220" s="35"/>
      <c r="H220" s="35"/>
      <c r="I220" s="241"/>
      <c r="J220" s="35"/>
      <c r="K220" s="35"/>
      <c r="L220" s="38"/>
      <c r="M220" s="242"/>
      <c r="N220" s="243"/>
      <c r="O220" s="69"/>
      <c r="P220" s="69"/>
      <c r="Q220" s="69"/>
      <c r="R220" s="69"/>
      <c r="S220" s="69"/>
      <c r="T220" s="70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216</v>
      </c>
      <c r="AU220" s="18" t="s">
        <v>72</v>
      </c>
    </row>
    <row r="221" spans="1:65" s="2" customFormat="1" ht="16.5" customHeight="1">
      <c r="A221" s="33"/>
      <c r="B221" s="34"/>
      <c r="C221" s="184" t="s">
        <v>372</v>
      </c>
      <c r="D221" s="184" t="s">
        <v>117</v>
      </c>
      <c r="E221" s="185" t="s">
        <v>917</v>
      </c>
      <c r="F221" s="186" t="s">
        <v>918</v>
      </c>
      <c r="G221" s="187" t="s">
        <v>781</v>
      </c>
      <c r="H221" s="188">
        <v>73.169</v>
      </c>
      <c r="I221" s="189"/>
      <c r="J221" s="190">
        <f>ROUND(I221*H221,2)</f>
        <v>0</v>
      </c>
      <c r="K221" s="186" t="s">
        <v>1</v>
      </c>
      <c r="L221" s="38"/>
      <c r="M221" s="191" t="s">
        <v>1</v>
      </c>
      <c r="N221" s="192" t="s">
        <v>33</v>
      </c>
      <c r="O221" s="69"/>
      <c r="P221" s="193">
        <f>O221*H221</f>
        <v>0</v>
      </c>
      <c r="Q221" s="193">
        <v>0</v>
      </c>
      <c r="R221" s="193">
        <f>Q221*H221</f>
        <v>0</v>
      </c>
      <c r="S221" s="193">
        <v>0</v>
      </c>
      <c r="T221" s="194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95" t="s">
        <v>122</v>
      </c>
      <c r="AT221" s="195" t="s">
        <v>117</v>
      </c>
      <c r="AU221" s="195" t="s">
        <v>72</v>
      </c>
      <c r="AY221" s="18" t="s">
        <v>115</v>
      </c>
      <c r="BE221" s="196">
        <f>IF(N221="základní",J221,0)</f>
        <v>0</v>
      </c>
      <c r="BF221" s="196">
        <f>IF(N221="snížená",J221,0)</f>
        <v>0</v>
      </c>
      <c r="BG221" s="196">
        <f>IF(N221="zákl. přenesená",J221,0)</f>
        <v>0</v>
      </c>
      <c r="BH221" s="196">
        <f>IF(N221="sníž. přenesená",J221,0)</f>
        <v>0</v>
      </c>
      <c r="BI221" s="196">
        <f>IF(N221="nulová",J221,0)</f>
        <v>0</v>
      </c>
      <c r="BJ221" s="18" t="s">
        <v>72</v>
      </c>
      <c r="BK221" s="196">
        <f>ROUND(I221*H221,2)</f>
        <v>0</v>
      </c>
      <c r="BL221" s="18" t="s">
        <v>122</v>
      </c>
      <c r="BM221" s="195" t="s">
        <v>919</v>
      </c>
    </row>
    <row r="222" spans="1:47" s="2" customFormat="1" ht="18">
      <c r="A222" s="33"/>
      <c r="B222" s="34"/>
      <c r="C222" s="35"/>
      <c r="D222" s="199" t="s">
        <v>216</v>
      </c>
      <c r="E222" s="35"/>
      <c r="F222" s="240" t="s">
        <v>920</v>
      </c>
      <c r="G222" s="35"/>
      <c r="H222" s="35"/>
      <c r="I222" s="241"/>
      <c r="J222" s="35"/>
      <c r="K222" s="35"/>
      <c r="L222" s="38"/>
      <c r="M222" s="242"/>
      <c r="N222" s="243"/>
      <c r="O222" s="69"/>
      <c r="P222" s="69"/>
      <c r="Q222" s="69"/>
      <c r="R222" s="69"/>
      <c r="S222" s="69"/>
      <c r="T222" s="70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216</v>
      </c>
      <c r="AU222" s="18" t="s">
        <v>72</v>
      </c>
    </row>
    <row r="223" spans="1:65" s="2" customFormat="1" ht="16.5" customHeight="1">
      <c r="A223" s="33"/>
      <c r="B223" s="34"/>
      <c r="C223" s="184" t="s">
        <v>377</v>
      </c>
      <c r="D223" s="184" t="s">
        <v>117</v>
      </c>
      <c r="E223" s="185" t="s">
        <v>921</v>
      </c>
      <c r="F223" s="186" t="s">
        <v>922</v>
      </c>
      <c r="G223" s="187" t="s">
        <v>781</v>
      </c>
      <c r="H223" s="188">
        <v>225.875</v>
      </c>
      <c r="I223" s="189"/>
      <c r="J223" s="190">
        <f>ROUND(I223*H223,2)</f>
        <v>0</v>
      </c>
      <c r="K223" s="186" t="s">
        <v>1</v>
      </c>
      <c r="L223" s="38"/>
      <c r="M223" s="191" t="s">
        <v>1</v>
      </c>
      <c r="N223" s="192" t="s">
        <v>33</v>
      </c>
      <c r="O223" s="69"/>
      <c r="P223" s="193">
        <f>O223*H223</f>
        <v>0</v>
      </c>
      <c r="Q223" s="193">
        <v>0</v>
      </c>
      <c r="R223" s="193">
        <f>Q223*H223</f>
        <v>0</v>
      </c>
      <c r="S223" s="193">
        <v>0</v>
      </c>
      <c r="T223" s="194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95" t="s">
        <v>122</v>
      </c>
      <c r="AT223" s="195" t="s">
        <v>117</v>
      </c>
      <c r="AU223" s="195" t="s">
        <v>72</v>
      </c>
      <c r="AY223" s="18" t="s">
        <v>115</v>
      </c>
      <c r="BE223" s="196">
        <f>IF(N223="základní",J223,0)</f>
        <v>0</v>
      </c>
      <c r="BF223" s="196">
        <f>IF(N223="snížená",J223,0)</f>
        <v>0</v>
      </c>
      <c r="BG223" s="196">
        <f>IF(N223="zákl. přenesená",J223,0)</f>
        <v>0</v>
      </c>
      <c r="BH223" s="196">
        <f>IF(N223="sníž. přenesená",J223,0)</f>
        <v>0</v>
      </c>
      <c r="BI223" s="196">
        <f>IF(N223="nulová",J223,0)</f>
        <v>0</v>
      </c>
      <c r="BJ223" s="18" t="s">
        <v>72</v>
      </c>
      <c r="BK223" s="196">
        <f>ROUND(I223*H223,2)</f>
        <v>0</v>
      </c>
      <c r="BL223" s="18" t="s">
        <v>122</v>
      </c>
      <c r="BM223" s="195" t="s">
        <v>923</v>
      </c>
    </row>
    <row r="224" spans="1:47" s="2" customFormat="1" ht="18">
      <c r="A224" s="33"/>
      <c r="B224" s="34"/>
      <c r="C224" s="35"/>
      <c r="D224" s="199" t="s">
        <v>216</v>
      </c>
      <c r="E224" s="35"/>
      <c r="F224" s="240" t="s">
        <v>924</v>
      </c>
      <c r="G224" s="35"/>
      <c r="H224" s="35"/>
      <c r="I224" s="241"/>
      <c r="J224" s="35"/>
      <c r="K224" s="35"/>
      <c r="L224" s="38"/>
      <c r="M224" s="242"/>
      <c r="N224" s="243"/>
      <c r="O224" s="69"/>
      <c r="P224" s="69"/>
      <c r="Q224" s="69"/>
      <c r="R224" s="69"/>
      <c r="S224" s="69"/>
      <c r="T224" s="70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216</v>
      </c>
      <c r="AU224" s="18" t="s">
        <v>72</v>
      </c>
    </row>
    <row r="225" spans="1:65" s="2" customFormat="1" ht="16.5" customHeight="1">
      <c r="A225" s="33"/>
      <c r="B225" s="34"/>
      <c r="C225" s="184" t="s">
        <v>835</v>
      </c>
      <c r="D225" s="184" t="s">
        <v>117</v>
      </c>
      <c r="E225" s="185" t="s">
        <v>925</v>
      </c>
      <c r="F225" s="186" t="s">
        <v>926</v>
      </c>
      <c r="G225" s="187" t="s">
        <v>781</v>
      </c>
      <c r="H225" s="188">
        <v>29.514</v>
      </c>
      <c r="I225" s="189"/>
      <c r="J225" s="190">
        <f>ROUND(I225*H225,2)</f>
        <v>0</v>
      </c>
      <c r="K225" s="186" t="s">
        <v>1</v>
      </c>
      <c r="L225" s="38"/>
      <c r="M225" s="191" t="s">
        <v>1</v>
      </c>
      <c r="N225" s="192" t="s">
        <v>33</v>
      </c>
      <c r="O225" s="69"/>
      <c r="P225" s="193">
        <f>O225*H225</f>
        <v>0</v>
      </c>
      <c r="Q225" s="193">
        <v>0</v>
      </c>
      <c r="R225" s="193">
        <f>Q225*H225</f>
        <v>0</v>
      </c>
      <c r="S225" s="193">
        <v>0</v>
      </c>
      <c r="T225" s="194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95" t="s">
        <v>122</v>
      </c>
      <c r="AT225" s="195" t="s">
        <v>117</v>
      </c>
      <c r="AU225" s="195" t="s">
        <v>72</v>
      </c>
      <c r="AY225" s="18" t="s">
        <v>115</v>
      </c>
      <c r="BE225" s="196">
        <f>IF(N225="základní",J225,0)</f>
        <v>0</v>
      </c>
      <c r="BF225" s="196">
        <f>IF(N225="snížená",J225,0)</f>
        <v>0</v>
      </c>
      <c r="BG225" s="196">
        <f>IF(N225="zákl. přenesená",J225,0)</f>
        <v>0</v>
      </c>
      <c r="BH225" s="196">
        <f>IF(N225="sníž. přenesená",J225,0)</f>
        <v>0</v>
      </c>
      <c r="BI225" s="196">
        <f>IF(N225="nulová",J225,0)</f>
        <v>0</v>
      </c>
      <c r="BJ225" s="18" t="s">
        <v>72</v>
      </c>
      <c r="BK225" s="196">
        <f>ROUND(I225*H225,2)</f>
        <v>0</v>
      </c>
      <c r="BL225" s="18" t="s">
        <v>122</v>
      </c>
      <c r="BM225" s="195" t="s">
        <v>927</v>
      </c>
    </row>
    <row r="226" spans="1:47" s="2" customFormat="1" ht="18">
      <c r="A226" s="33"/>
      <c r="B226" s="34"/>
      <c r="C226" s="35"/>
      <c r="D226" s="199" t="s">
        <v>216</v>
      </c>
      <c r="E226" s="35"/>
      <c r="F226" s="240" t="s">
        <v>928</v>
      </c>
      <c r="G226" s="35"/>
      <c r="H226" s="35"/>
      <c r="I226" s="241"/>
      <c r="J226" s="35"/>
      <c r="K226" s="35"/>
      <c r="L226" s="38"/>
      <c r="M226" s="242"/>
      <c r="N226" s="243"/>
      <c r="O226" s="69"/>
      <c r="P226" s="69"/>
      <c r="Q226" s="69"/>
      <c r="R226" s="69"/>
      <c r="S226" s="69"/>
      <c r="T226" s="70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8" t="s">
        <v>216</v>
      </c>
      <c r="AU226" s="18" t="s">
        <v>72</v>
      </c>
    </row>
    <row r="227" spans="1:65" s="2" customFormat="1" ht="16.5" customHeight="1">
      <c r="A227" s="33"/>
      <c r="B227" s="34"/>
      <c r="C227" s="184" t="s">
        <v>929</v>
      </c>
      <c r="D227" s="184" t="s">
        <v>117</v>
      </c>
      <c r="E227" s="185" t="s">
        <v>930</v>
      </c>
      <c r="F227" s="186" t="s">
        <v>931</v>
      </c>
      <c r="G227" s="187" t="s">
        <v>781</v>
      </c>
      <c r="H227" s="188">
        <v>87.638</v>
      </c>
      <c r="I227" s="189"/>
      <c r="J227" s="190">
        <f>ROUND(I227*H227,2)</f>
        <v>0</v>
      </c>
      <c r="K227" s="186" t="s">
        <v>1</v>
      </c>
      <c r="L227" s="38"/>
      <c r="M227" s="191" t="s">
        <v>1</v>
      </c>
      <c r="N227" s="192" t="s">
        <v>33</v>
      </c>
      <c r="O227" s="69"/>
      <c r="P227" s="193">
        <f>O227*H227</f>
        <v>0</v>
      </c>
      <c r="Q227" s="193">
        <v>0</v>
      </c>
      <c r="R227" s="193">
        <f>Q227*H227</f>
        <v>0</v>
      </c>
      <c r="S227" s="193">
        <v>0</v>
      </c>
      <c r="T227" s="194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95" t="s">
        <v>122</v>
      </c>
      <c r="AT227" s="195" t="s">
        <v>117</v>
      </c>
      <c r="AU227" s="195" t="s">
        <v>72</v>
      </c>
      <c r="AY227" s="18" t="s">
        <v>115</v>
      </c>
      <c r="BE227" s="196">
        <f>IF(N227="základní",J227,0)</f>
        <v>0</v>
      </c>
      <c r="BF227" s="196">
        <f>IF(N227="snížená",J227,0)</f>
        <v>0</v>
      </c>
      <c r="BG227" s="196">
        <f>IF(N227="zákl. přenesená",J227,0)</f>
        <v>0</v>
      </c>
      <c r="BH227" s="196">
        <f>IF(N227="sníž. přenesená",J227,0)</f>
        <v>0</v>
      </c>
      <c r="BI227" s="196">
        <f>IF(N227="nulová",J227,0)</f>
        <v>0</v>
      </c>
      <c r="BJ227" s="18" t="s">
        <v>72</v>
      </c>
      <c r="BK227" s="196">
        <f>ROUND(I227*H227,2)</f>
        <v>0</v>
      </c>
      <c r="BL227" s="18" t="s">
        <v>122</v>
      </c>
      <c r="BM227" s="195" t="s">
        <v>932</v>
      </c>
    </row>
    <row r="228" spans="1:47" s="2" customFormat="1" ht="18">
      <c r="A228" s="33"/>
      <c r="B228" s="34"/>
      <c r="C228" s="35"/>
      <c r="D228" s="199" t="s">
        <v>216</v>
      </c>
      <c r="E228" s="35"/>
      <c r="F228" s="240" t="s">
        <v>933</v>
      </c>
      <c r="G228" s="35"/>
      <c r="H228" s="35"/>
      <c r="I228" s="241"/>
      <c r="J228" s="35"/>
      <c r="K228" s="35"/>
      <c r="L228" s="38"/>
      <c r="M228" s="242"/>
      <c r="N228" s="243"/>
      <c r="O228" s="69"/>
      <c r="P228" s="69"/>
      <c r="Q228" s="69"/>
      <c r="R228" s="69"/>
      <c r="S228" s="69"/>
      <c r="T228" s="70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8" t="s">
        <v>216</v>
      </c>
      <c r="AU228" s="18" t="s">
        <v>72</v>
      </c>
    </row>
    <row r="229" spans="2:63" s="12" customFormat="1" ht="25.9" customHeight="1">
      <c r="B229" s="168"/>
      <c r="C229" s="169"/>
      <c r="D229" s="170" t="s">
        <v>64</v>
      </c>
      <c r="E229" s="171" t="s">
        <v>934</v>
      </c>
      <c r="F229" s="171" t="s">
        <v>935</v>
      </c>
      <c r="G229" s="169"/>
      <c r="H229" s="169"/>
      <c r="I229" s="172"/>
      <c r="J229" s="173">
        <f>BK229</f>
        <v>0</v>
      </c>
      <c r="K229" s="169"/>
      <c r="L229" s="174"/>
      <c r="M229" s="175"/>
      <c r="N229" s="176"/>
      <c r="O229" s="176"/>
      <c r="P229" s="177">
        <f>SUM(P230:P241)</f>
        <v>0</v>
      </c>
      <c r="Q229" s="176"/>
      <c r="R229" s="177">
        <f>SUM(R230:R241)</f>
        <v>0</v>
      </c>
      <c r="S229" s="176"/>
      <c r="T229" s="178">
        <f>SUM(T230:T241)</f>
        <v>0</v>
      </c>
      <c r="AR229" s="179" t="s">
        <v>72</v>
      </c>
      <c r="AT229" s="180" t="s">
        <v>64</v>
      </c>
      <c r="AU229" s="180" t="s">
        <v>65</v>
      </c>
      <c r="AY229" s="179" t="s">
        <v>115</v>
      </c>
      <c r="BK229" s="181">
        <f>SUM(BK230:BK241)</f>
        <v>0</v>
      </c>
    </row>
    <row r="230" spans="1:65" s="2" customFormat="1" ht="16.5" customHeight="1">
      <c r="A230" s="33"/>
      <c r="B230" s="34"/>
      <c r="C230" s="184" t="s">
        <v>841</v>
      </c>
      <c r="D230" s="184" t="s">
        <v>117</v>
      </c>
      <c r="E230" s="185" t="s">
        <v>936</v>
      </c>
      <c r="F230" s="186" t="s">
        <v>937</v>
      </c>
      <c r="G230" s="187" t="s">
        <v>120</v>
      </c>
      <c r="H230" s="188">
        <v>108</v>
      </c>
      <c r="I230" s="189"/>
      <c r="J230" s="190">
        <f>ROUND(I230*H230,2)</f>
        <v>0</v>
      </c>
      <c r="K230" s="186" t="s">
        <v>1</v>
      </c>
      <c r="L230" s="38"/>
      <c r="M230" s="191" t="s">
        <v>1</v>
      </c>
      <c r="N230" s="192" t="s">
        <v>33</v>
      </c>
      <c r="O230" s="69"/>
      <c r="P230" s="193">
        <f>O230*H230</f>
        <v>0</v>
      </c>
      <c r="Q230" s="193">
        <v>0</v>
      </c>
      <c r="R230" s="193">
        <f>Q230*H230</f>
        <v>0</v>
      </c>
      <c r="S230" s="193">
        <v>0</v>
      </c>
      <c r="T230" s="194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95" t="s">
        <v>122</v>
      </c>
      <c r="AT230" s="195" t="s">
        <v>117</v>
      </c>
      <c r="AU230" s="195" t="s">
        <v>72</v>
      </c>
      <c r="AY230" s="18" t="s">
        <v>115</v>
      </c>
      <c r="BE230" s="196">
        <f>IF(N230="základní",J230,0)</f>
        <v>0</v>
      </c>
      <c r="BF230" s="196">
        <f>IF(N230="snížená",J230,0)</f>
        <v>0</v>
      </c>
      <c r="BG230" s="196">
        <f>IF(N230="zákl. přenesená",J230,0)</f>
        <v>0</v>
      </c>
      <c r="BH230" s="196">
        <f>IF(N230="sníž. přenesená",J230,0)</f>
        <v>0</v>
      </c>
      <c r="BI230" s="196">
        <f>IF(N230="nulová",J230,0)</f>
        <v>0</v>
      </c>
      <c r="BJ230" s="18" t="s">
        <v>72</v>
      </c>
      <c r="BK230" s="196">
        <f>ROUND(I230*H230,2)</f>
        <v>0</v>
      </c>
      <c r="BL230" s="18" t="s">
        <v>122</v>
      </c>
      <c r="BM230" s="195" t="s">
        <v>938</v>
      </c>
    </row>
    <row r="231" spans="1:47" s="2" customFormat="1" ht="18">
      <c r="A231" s="33"/>
      <c r="B231" s="34"/>
      <c r="C231" s="35"/>
      <c r="D231" s="199" t="s">
        <v>216</v>
      </c>
      <c r="E231" s="35"/>
      <c r="F231" s="240" t="s">
        <v>939</v>
      </c>
      <c r="G231" s="35"/>
      <c r="H231" s="35"/>
      <c r="I231" s="241"/>
      <c r="J231" s="35"/>
      <c r="K231" s="35"/>
      <c r="L231" s="38"/>
      <c r="M231" s="242"/>
      <c r="N231" s="243"/>
      <c r="O231" s="69"/>
      <c r="P231" s="69"/>
      <c r="Q231" s="69"/>
      <c r="R231" s="69"/>
      <c r="S231" s="69"/>
      <c r="T231" s="70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8" t="s">
        <v>216</v>
      </c>
      <c r="AU231" s="18" t="s">
        <v>72</v>
      </c>
    </row>
    <row r="232" spans="1:65" s="2" customFormat="1" ht="16.5" customHeight="1">
      <c r="A232" s="33"/>
      <c r="B232" s="34"/>
      <c r="C232" s="184" t="s">
        <v>940</v>
      </c>
      <c r="D232" s="184" t="s">
        <v>117</v>
      </c>
      <c r="E232" s="185" t="s">
        <v>941</v>
      </c>
      <c r="F232" s="186" t="s">
        <v>942</v>
      </c>
      <c r="G232" s="187" t="s">
        <v>120</v>
      </c>
      <c r="H232" s="188">
        <v>36</v>
      </c>
      <c r="I232" s="189"/>
      <c r="J232" s="190">
        <f>ROUND(I232*H232,2)</f>
        <v>0</v>
      </c>
      <c r="K232" s="186" t="s">
        <v>1</v>
      </c>
      <c r="L232" s="38"/>
      <c r="M232" s="191" t="s">
        <v>1</v>
      </c>
      <c r="N232" s="192" t="s">
        <v>33</v>
      </c>
      <c r="O232" s="69"/>
      <c r="P232" s="193">
        <f>O232*H232</f>
        <v>0</v>
      </c>
      <c r="Q232" s="193">
        <v>0</v>
      </c>
      <c r="R232" s="193">
        <f>Q232*H232</f>
        <v>0</v>
      </c>
      <c r="S232" s="193">
        <v>0</v>
      </c>
      <c r="T232" s="194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95" t="s">
        <v>122</v>
      </c>
      <c r="AT232" s="195" t="s">
        <v>117</v>
      </c>
      <c r="AU232" s="195" t="s">
        <v>72</v>
      </c>
      <c r="AY232" s="18" t="s">
        <v>115</v>
      </c>
      <c r="BE232" s="196">
        <f>IF(N232="základní",J232,0)</f>
        <v>0</v>
      </c>
      <c r="BF232" s="196">
        <f>IF(N232="snížená",J232,0)</f>
        <v>0</v>
      </c>
      <c r="BG232" s="196">
        <f>IF(N232="zákl. přenesená",J232,0)</f>
        <v>0</v>
      </c>
      <c r="BH232" s="196">
        <f>IF(N232="sníž. přenesená",J232,0)</f>
        <v>0</v>
      </c>
      <c r="BI232" s="196">
        <f>IF(N232="nulová",J232,0)</f>
        <v>0</v>
      </c>
      <c r="BJ232" s="18" t="s">
        <v>72</v>
      </c>
      <c r="BK232" s="196">
        <f>ROUND(I232*H232,2)</f>
        <v>0</v>
      </c>
      <c r="BL232" s="18" t="s">
        <v>122</v>
      </c>
      <c r="BM232" s="195" t="s">
        <v>943</v>
      </c>
    </row>
    <row r="233" spans="1:47" s="2" customFormat="1" ht="18">
      <c r="A233" s="33"/>
      <c r="B233" s="34"/>
      <c r="C233" s="35"/>
      <c r="D233" s="199" t="s">
        <v>216</v>
      </c>
      <c r="E233" s="35"/>
      <c r="F233" s="240" t="s">
        <v>939</v>
      </c>
      <c r="G233" s="35"/>
      <c r="H233" s="35"/>
      <c r="I233" s="241"/>
      <c r="J233" s="35"/>
      <c r="K233" s="35"/>
      <c r="L233" s="38"/>
      <c r="M233" s="242"/>
      <c r="N233" s="243"/>
      <c r="O233" s="69"/>
      <c r="P233" s="69"/>
      <c r="Q233" s="69"/>
      <c r="R233" s="69"/>
      <c r="S233" s="69"/>
      <c r="T233" s="70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8" t="s">
        <v>216</v>
      </c>
      <c r="AU233" s="18" t="s">
        <v>72</v>
      </c>
    </row>
    <row r="234" spans="1:65" s="2" customFormat="1" ht="16.5" customHeight="1">
      <c r="A234" s="33"/>
      <c r="B234" s="34"/>
      <c r="C234" s="184" t="s">
        <v>845</v>
      </c>
      <c r="D234" s="184" t="s">
        <v>117</v>
      </c>
      <c r="E234" s="185" t="s">
        <v>944</v>
      </c>
      <c r="F234" s="186" t="s">
        <v>945</v>
      </c>
      <c r="G234" s="187" t="s">
        <v>120</v>
      </c>
      <c r="H234" s="188">
        <v>213.6</v>
      </c>
      <c r="I234" s="189"/>
      <c r="J234" s="190">
        <f>ROUND(I234*H234,2)</f>
        <v>0</v>
      </c>
      <c r="K234" s="186" t="s">
        <v>1</v>
      </c>
      <c r="L234" s="38"/>
      <c r="M234" s="191" t="s">
        <v>1</v>
      </c>
      <c r="N234" s="192" t="s">
        <v>33</v>
      </c>
      <c r="O234" s="69"/>
      <c r="P234" s="193">
        <f>O234*H234</f>
        <v>0</v>
      </c>
      <c r="Q234" s="193">
        <v>0</v>
      </c>
      <c r="R234" s="193">
        <f>Q234*H234</f>
        <v>0</v>
      </c>
      <c r="S234" s="193">
        <v>0</v>
      </c>
      <c r="T234" s="194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95" t="s">
        <v>122</v>
      </c>
      <c r="AT234" s="195" t="s">
        <v>117</v>
      </c>
      <c r="AU234" s="195" t="s">
        <v>72</v>
      </c>
      <c r="AY234" s="18" t="s">
        <v>115</v>
      </c>
      <c r="BE234" s="196">
        <f>IF(N234="základní",J234,0)</f>
        <v>0</v>
      </c>
      <c r="BF234" s="196">
        <f>IF(N234="snížená",J234,0)</f>
        <v>0</v>
      </c>
      <c r="BG234" s="196">
        <f>IF(N234="zákl. přenesená",J234,0)</f>
        <v>0</v>
      </c>
      <c r="BH234" s="196">
        <f>IF(N234="sníž. přenesená",J234,0)</f>
        <v>0</v>
      </c>
      <c r="BI234" s="196">
        <f>IF(N234="nulová",J234,0)</f>
        <v>0</v>
      </c>
      <c r="BJ234" s="18" t="s">
        <v>72</v>
      </c>
      <c r="BK234" s="196">
        <f>ROUND(I234*H234,2)</f>
        <v>0</v>
      </c>
      <c r="BL234" s="18" t="s">
        <v>122</v>
      </c>
      <c r="BM234" s="195" t="s">
        <v>946</v>
      </c>
    </row>
    <row r="235" spans="1:47" s="2" customFormat="1" ht="18">
      <c r="A235" s="33"/>
      <c r="B235" s="34"/>
      <c r="C235" s="35"/>
      <c r="D235" s="199" t="s">
        <v>216</v>
      </c>
      <c r="E235" s="35"/>
      <c r="F235" s="240" t="s">
        <v>939</v>
      </c>
      <c r="G235" s="35"/>
      <c r="H235" s="35"/>
      <c r="I235" s="241"/>
      <c r="J235" s="35"/>
      <c r="K235" s="35"/>
      <c r="L235" s="38"/>
      <c r="M235" s="242"/>
      <c r="N235" s="243"/>
      <c r="O235" s="69"/>
      <c r="P235" s="69"/>
      <c r="Q235" s="69"/>
      <c r="R235" s="69"/>
      <c r="S235" s="69"/>
      <c r="T235" s="70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8" t="s">
        <v>216</v>
      </c>
      <c r="AU235" s="18" t="s">
        <v>72</v>
      </c>
    </row>
    <row r="236" spans="1:65" s="2" customFormat="1" ht="16.5" customHeight="1">
      <c r="A236" s="33"/>
      <c r="B236" s="34"/>
      <c r="C236" s="184" t="s">
        <v>947</v>
      </c>
      <c r="D236" s="184" t="s">
        <v>117</v>
      </c>
      <c r="E236" s="185" t="s">
        <v>948</v>
      </c>
      <c r="F236" s="186" t="s">
        <v>949</v>
      </c>
      <c r="G236" s="187" t="s">
        <v>120</v>
      </c>
      <c r="H236" s="188">
        <v>60</v>
      </c>
      <c r="I236" s="189"/>
      <c r="J236" s="190">
        <f>ROUND(I236*H236,2)</f>
        <v>0</v>
      </c>
      <c r="K236" s="186" t="s">
        <v>1</v>
      </c>
      <c r="L236" s="38"/>
      <c r="M236" s="191" t="s">
        <v>1</v>
      </c>
      <c r="N236" s="192" t="s">
        <v>33</v>
      </c>
      <c r="O236" s="69"/>
      <c r="P236" s="193">
        <f>O236*H236</f>
        <v>0</v>
      </c>
      <c r="Q236" s="193">
        <v>0</v>
      </c>
      <c r="R236" s="193">
        <f>Q236*H236</f>
        <v>0</v>
      </c>
      <c r="S236" s="193">
        <v>0</v>
      </c>
      <c r="T236" s="194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95" t="s">
        <v>122</v>
      </c>
      <c r="AT236" s="195" t="s">
        <v>117</v>
      </c>
      <c r="AU236" s="195" t="s">
        <v>72</v>
      </c>
      <c r="AY236" s="18" t="s">
        <v>115</v>
      </c>
      <c r="BE236" s="196">
        <f>IF(N236="základní",J236,0)</f>
        <v>0</v>
      </c>
      <c r="BF236" s="196">
        <f>IF(N236="snížená",J236,0)</f>
        <v>0</v>
      </c>
      <c r="BG236" s="196">
        <f>IF(N236="zákl. přenesená",J236,0)</f>
        <v>0</v>
      </c>
      <c r="BH236" s="196">
        <f>IF(N236="sníž. přenesená",J236,0)</f>
        <v>0</v>
      </c>
      <c r="BI236" s="196">
        <f>IF(N236="nulová",J236,0)</f>
        <v>0</v>
      </c>
      <c r="BJ236" s="18" t="s">
        <v>72</v>
      </c>
      <c r="BK236" s="196">
        <f>ROUND(I236*H236,2)</f>
        <v>0</v>
      </c>
      <c r="BL236" s="18" t="s">
        <v>122</v>
      </c>
      <c r="BM236" s="195" t="s">
        <v>950</v>
      </c>
    </row>
    <row r="237" spans="1:47" s="2" customFormat="1" ht="18">
      <c r="A237" s="33"/>
      <c r="B237" s="34"/>
      <c r="C237" s="35"/>
      <c r="D237" s="199" t="s">
        <v>216</v>
      </c>
      <c r="E237" s="35"/>
      <c r="F237" s="240" t="s">
        <v>939</v>
      </c>
      <c r="G237" s="35"/>
      <c r="H237" s="35"/>
      <c r="I237" s="241"/>
      <c r="J237" s="35"/>
      <c r="K237" s="35"/>
      <c r="L237" s="38"/>
      <c r="M237" s="242"/>
      <c r="N237" s="243"/>
      <c r="O237" s="69"/>
      <c r="P237" s="69"/>
      <c r="Q237" s="69"/>
      <c r="R237" s="69"/>
      <c r="S237" s="69"/>
      <c r="T237" s="70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T237" s="18" t="s">
        <v>216</v>
      </c>
      <c r="AU237" s="18" t="s">
        <v>72</v>
      </c>
    </row>
    <row r="238" spans="1:65" s="2" customFormat="1" ht="16.5" customHeight="1">
      <c r="A238" s="33"/>
      <c r="B238" s="34"/>
      <c r="C238" s="184" t="s">
        <v>849</v>
      </c>
      <c r="D238" s="184" t="s">
        <v>117</v>
      </c>
      <c r="E238" s="185" t="s">
        <v>951</v>
      </c>
      <c r="F238" s="186" t="s">
        <v>952</v>
      </c>
      <c r="G238" s="187" t="s">
        <v>120</v>
      </c>
      <c r="H238" s="188">
        <v>1</v>
      </c>
      <c r="I238" s="189"/>
      <c r="J238" s="190">
        <f>ROUND(I238*H238,2)</f>
        <v>0</v>
      </c>
      <c r="K238" s="186" t="s">
        <v>1</v>
      </c>
      <c r="L238" s="38"/>
      <c r="M238" s="191" t="s">
        <v>1</v>
      </c>
      <c r="N238" s="192" t="s">
        <v>33</v>
      </c>
      <c r="O238" s="69"/>
      <c r="P238" s="193">
        <f>O238*H238</f>
        <v>0</v>
      </c>
      <c r="Q238" s="193">
        <v>0</v>
      </c>
      <c r="R238" s="193">
        <f>Q238*H238</f>
        <v>0</v>
      </c>
      <c r="S238" s="193">
        <v>0</v>
      </c>
      <c r="T238" s="194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95" t="s">
        <v>122</v>
      </c>
      <c r="AT238" s="195" t="s">
        <v>117</v>
      </c>
      <c r="AU238" s="195" t="s">
        <v>72</v>
      </c>
      <c r="AY238" s="18" t="s">
        <v>115</v>
      </c>
      <c r="BE238" s="196">
        <f>IF(N238="základní",J238,0)</f>
        <v>0</v>
      </c>
      <c r="BF238" s="196">
        <f>IF(N238="snížená",J238,0)</f>
        <v>0</v>
      </c>
      <c r="BG238" s="196">
        <f>IF(N238="zákl. přenesená",J238,0)</f>
        <v>0</v>
      </c>
      <c r="BH238" s="196">
        <f>IF(N238="sníž. přenesená",J238,0)</f>
        <v>0</v>
      </c>
      <c r="BI238" s="196">
        <f>IF(N238="nulová",J238,0)</f>
        <v>0</v>
      </c>
      <c r="BJ238" s="18" t="s">
        <v>72</v>
      </c>
      <c r="BK238" s="196">
        <f>ROUND(I238*H238,2)</f>
        <v>0</v>
      </c>
      <c r="BL238" s="18" t="s">
        <v>122</v>
      </c>
      <c r="BM238" s="195" t="s">
        <v>953</v>
      </c>
    </row>
    <row r="239" spans="1:47" s="2" customFormat="1" ht="18">
      <c r="A239" s="33"/>
      <c r="B239" s="34"/>
      <c r="C239" s="35"/>
      <c r="D239" s="199" t="s">
        <v>216</v>
      </c>
      <c r="E239" s="35"/>
      <c r="F239" s="240" t="s">
        <v>954</v>
      </c>
      <c r="G239" s="35"/>
      <c r="H239" s="35"/>
      <c r="I239" s="241"/>
      <c r="J239" s="35"/>
      <c r="K239" s="35"/>
      <c r="L239" s="38"/>
      <c r="M239" s="242"/>
      <c r="N239" s="243"/>
      <c r="O239" s="69"/>
      <c r="P239" s="69"/>
      <c r="Q239" s="69"/>
      <c r="R239" s="69"/>
      <c r="S239" s="69"/>
      <c r="T239" s="70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8" t="s">
        <v>216</v>
      </c>
      <c r="AU239" s="18" t="s">
        <v>72</v>
      </c>
    </row>
    <row r="240" spans="1:65" s="2" customFormat="1" ht="16.5" customHeight="1">
      <c r="A240" s="33"/>
      <c r="B240" s="34"/>
      <c r="C240" s="184" t="s">
        <v>955</v>
      </c>
      <c r="D240" s="184" t="s">
        <v>117</v>
      </c>
      <c r="E240" s="185" t="s">
        <v>956</v>
      </c>
      <c r="F240" s="186" t="s">
        <v>957</v>
      </c>
      <c r="G240" s="187" t="s">
        <v>120</v>
      </c>
      <c r="H240" s="188">
        <v>1</v>
      </c>
      <c r="I240" s="189"/>
      <c r="J240" s="190">
        <f>ROUND(I240*H240,2)</f>
        <v>0</v>
      </c>
      <c r="K240" s="186" t="s">
        <v>1</v>
      </c>
      <c r="L240" s="38"/>
      <c r="M240" s="191" t="s">
        <v>1</v>
      </c>
      <c r="N240" s="192" t="s">
        <v>33</v>
      </c>
      <c r="O240" s="69"/>
      <c r="P240" s="193">
        <f>O240*H240</f>
        <v>0</v>
      </c>
      <c r="Q240" s="193">
        <v>0</v>
      </c>
      <c r="R240" s="193">
        <f>Q240*H240</f>
        <v>0</v>
      </c>
      <c r="S240" s="193">
        <v>0</v>
      </c>
      <c r="T240" s="194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95" t="s">
        <v>122</v>
      </c>
      <c r="AT240" s="195" t="s">
        <v>117</v>
      </c>
      <c r="AU240" s="195" t="s">
        <v>72</v>
      </c>
      <c r="AY240" s="18" t="s">
        <v>115</v>
      </c>
      <c r="BE240" s="196">
        <f>IF(N240="základní",J240,0)</f>
        <v>0</v>
      </c>
      <c r="BF240" s="196">
        <f>IF(N240="snížená",J240,0)</f>
        <v>0</v>
      </c>
      <c r="BG240" s="196">
        <f>IF(N240="zákl. přenesená",J240,0)</f>
        <v>0</v>
      </c>
      <c r="BH240" s="196">
        <f>IF(N240="sníž. přenesená",J240,0)</f>
        <v>0</v>
      </c>
      <c r="BI240" s="196">
        <f>IF(N240="nulová",J240,0)</f>
        <v>0</v>
      </c>
      <c r="BJ240" s="18" t="s">
        <v>72</v>
      </c>
      <c r="BK240" s="196">
        <f>ROUND(I240*H240,2)</f>
        <v>0</v>
      </c>
      <c r="BL240" s="18" t="s">
        <v>122</v>
      </c>
      <c r="BM240" s="195" t="s">
        <v>958</v>
      </c>
    </row>
    <row r="241" spans="1:47" s="2" customFormat="1" ht="18">
      <c r="A241" s="33"/>
      <c r="B241" s="34"/>
      <c r="C241" s="35"/>
      <c r="D241" s="199" t="s">
        <v>216</v>
      </c>
      <c r="E241" s="35"/>
      <c r="F241" s="240" t="s">
        <v>959</v>
      </c>
      <c r="G241" s="35"/>
      <c r="H241" s="35"/>
      <c r="I241" s="241"/>
      <c r="J241" s="35"/>
      <c r="K241" s="35"/>
      <c r="L241" s="38"/>
      <c r="M241" s="242"/>
      <c r="N241" s="243"/>
      <c r="O241" s="69"/>
      <c r="P241" s="69"/>
      <c r="Q241" s="69"/>
      <c r="R241" s="69"/>
      <c r="S241" s="69"/>
      <c r="T241" s="70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T241" s="18" t="s">
        <v>216</v>
      </c>
      <c r="AU241" s="18" t="s">
        <v>72</v>
      </c>
    </row>
    <row r="242" spans="2:63" s="12" customFormat="1" ht="25.9" customHeight="1">
      <c r="B242" s="168"/>
      <c r="C242" s="169"/>
      <c r="D242" s="170" t="s">
        <v>64</v>
      </c>
      <c r="E242" s="171" t="s">
        <v>960</v>
      </c>
      <c r="F242" s="171" t="s">
        <v>961</v>
      </c>
      <c r="G242" s="169"/>
      <c r="H242" s="169"/>
      <c r="I242" s="172"/>
      <c r="J242" s="173">
        <f>BK242</f>
        <v>0</v>
      </c>
      <c r="K242" s="169"/>
      <c r="L242" s="174"/>
      <c r="M242" s="175"/>
      <c r="N242" s="176"/>
      <c r="O242" s="176"/>
      <c r="P242" s="177">
        <f>SUM(P243:P298)</f>
        <v>0</v>
      </c>
      <c r="Q242" s="176"/>
      <c r="R242" s="177">
        <f>SUM(R243:R298)</f>
        <v>0</v>
      </c>
      <c r="S242" s="176"/>
      <c r="T242" s="178">
        <f>SUM(T243:T298)</f>
        <v>0</v>
      </c>
      <c r="AR242" s="179" t="s">
        <v>72</v>
      </c>
      <c r="AT242" s="180" t="s">
        <v>64</v>
      </c>
      <c r="AU242" s="180" t="s">
        <v>65</v>
      </c>
      <c r="AY242" s="179" t="s">
        <v>115</v>
      </c>
      <c r="BK242" s="181">
        <f>SUM(BK243:BK298)</f>
        <v>0</v>
      </c>
    </row>
    <row r="243" spans="1:65" s="2" customFormat="1" ht="16.5" customHeight="1">
      <c r="A243" s="33"/>
      <c r="B243" s="34"/>
      <c r="C243" s="184" t="s">
        <v>853</v>
      </c>
      <c r="D243" s="184" t="s">
        <v>117</v>
      </c>
      <c r="E243" s="185" t="s">
        <v>962</v>
      </c>
      <c r="F243" s="186" t="s">
        <v>963</v>
      </c>
      <c r="G243" s="187" t="s">
        <v>120</v>
      </c>
      <c r="H243" s="188">
        <v>1</v>
      </c>
      <c r="I243" s="189"/>
      <c r="J243" s="190">
        <f>ROUND(I243*H243,2)</f>
        <v>0</v>
      </c>
      <c r="K243" s="186" t="s">
        <v>1</v>
      </c>
      <c r="L243" s="38"/>
      <c r="M243" s="191" t="s">
        <v>1</v>
      </c>
      <c r="N243" s="192" t="s">
        <v>33</v>
      </c>
      <c r="O243" s="69"/>
      <c r="P243" s="193">
        <f>O243*H243</f>
        <v>0</v>
      </c>
      <c r="Q243" s="193">
        <v>0</v>
      </c>
      <c r="R243" s="193">
        <f>Q243*H243</f>
        <v>0</v>
      </c>
      <c r="S243" s="193">
        <v>0</v>
      </c>
      <c r="T243" s="194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95" t="s">
        <v>122</v>
      </c>
      <c r="AT243" s="195" t="s">
        <v>117</v>
      </c>
      <c r="AU243" s="195" t="s">
        <v>72</v>
      </c>
      <c r="AY243" s="18" t="s">
        <v>115</v>
      </c>
      <c r="BE243" s="196">
        <f>IF(N243="základní",J243,0)</f>
        <v>0</v>
      </c>
      <c r="BF243" s="196">
        <f>IF(N243="snížená",J243,0)</f>
        <v>0</v>
      </c>
      <c r="BG243" s="196">
        <f>IF(N243="zákl. přenesená",J243,0)</f>
        <v>0</v>
      </c>
      <c r="BH243" s="196">
        <f>IF(N243="sníž. přenesená",J243,0)</f>
        <v>0</v>
      </c>
      <c r="BI243" s="196">
        <f>IF(N243="nulová",J243,0)</f>
        <v>0</v>
      </c>
      <c r="BJ243" s="18" t="s">
        <v>72</v>
      </c>
      <c r="BK243" s="196">
        <f>ROUND(I243*H243,2)</f>
        <v>0</v>
      </c>
      <c r="BL243" s="18" t="s">
        <v>122</v>
      </c>
      <c r="BM243" s="195" t="s">
        <v>964</v>
      </c>
    </row>
    <row r="244" spans="1:47" s="2" customFormat="1" ht="18">
      <c r="A244" s="33"/>
      <c r="B244" s="34"/>
      <c r="C244" s="35"/>
      <c r="D244" s="199" t="s">
        <v>216</v>
      </c>
      <c r="E244" s="35"/>
      <c r="F244" s="240" t="s">
        <v>965</v>
      </c>
      <c r="G244" s="35"/>
      <c r="H244" s="35"/>
      <c r="I244" s="241"/>
      <c r="J244" s="35"/>
      <c r="K244" s="35"/>
      <c r="L244" s="38"/>
      <c r="M244" s="242"/>
      <c r="N244" s="243"/>
      <c r="O244" s="69"/>
      <c r="P244" s="69"/>
      <c r="Q244" s="69"/>
      <c r="R244" s="69"/>
      <c r="S244" s="69"/>
      <c r="T244" s="70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T244" s="18" t="s">
        <v>216</v>
      </c>
      <c r="AU244" s="18" t="s">
        <v>72</v>
      </c>
    </row>
    <row r="245" spans="1:65" s="2" customFormat="1" ht="16.5" customHeight="1">
      <c r="A245" s="33"/>
      <c r="B245" s="34"/>
      <c r="C245" s="184" t="s">
        <v>966</v>
      </c>
      <c r="D245" s="184" t="s">
        <v>117</v>
      </c>
      <c r="E245" s="185" t="s">
        <v>967</v>
      </c>
      <c r="F245" s="186" t="s">
        <v>968</v>
      </c>
      <c r="G245" s="187" t="s">
        <v>120</v>
      </c>
      <c r="H245" s="188">
        <v>1</v>
      </c>
      <c r="I245" s="189"/>
      <c r="J245" s="190">
        <f>ROUND(I245*H245,2)</f>
        <v>0</v>
      </c>
      <c r="K245" s="186" t="s">
        <v>1</v>
      </c>
      <c r="L245" s="38"/>
      <c r="M245" s="191" t="s">
        <v>1</v>
      </c>
      <c r="N245" s="192" t="s">
        <v>33</v>
      </c>
      <c r="O245" s="69"/>
      <c r="P245" s="193">
        <f>O245*H245</f>
        <v>0</v>
      </c>
      <c r="Q245" s="193">
        <v>0</v>
      </c>
      <c r="R245" s="193">
        <f>Q245*H245</f>
        <v>0</v>
      </c>
      <c r="S245" s="193">
        <v>0</v>
      </c>
      <c r="T245" s="194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95" t="s">
        <v>122</v>
      </c>
      <c r="AT245" s="195" t="s">
        <v>117</v>
      </c>
      <c r="AU245" s="195" t="s">
        <v>72</v>
      </c>
      <c r="AY245" s="18" t="s">
        <v>115</v>
      </c>
      <c r="BE245" s="196">
        <f>IF(N245="základní",J245,0)</f>
        <v>0</v>
      </c>
      <c r="BF245" s="196">
        <f>IF(N245="snížená",J245,0)</f>
        <v>0</v>
      </c>
      <c r="BG245" s="196">
        <f>IF(N245="zákl. přenesená",J245,0)</f>
        <v>0</v>
      </c>
      <c r="BH245" s="196">
        <f>IF(N245="sníž. přenesená",J245,0)</f>
        <v>0</v>
      </c>
      <c r="BI245" s="196">
        <f>IF(N245="nulová",J245,0)</f>
        <v>0</v>
      </c>
      <c r="BJ245" s="18" t="s">
        <v>72</v>
      </c>
      <c r="BK245" s="196">
        <f>ROUND(I245*H245,2)</f>
        <v>0</v>
      </c>
      <c r="BL245" s="18" t="s">
        <v>122</v>
      </c>
      <c r="BM245" s="195" t="s">
        <v>969</v>
      </c>
    </row>
    <row r="246" spans="1:47" s="2" customFormat="1" ht="18">
      <c r="A246" s="33"/>
      <c r="B246" s="34"/>
      <c r="C246" s="35"/>
      <c r="D246" s="199" t="s">
        <v>216</v>
      </c>
      <c r="E246" s="35"/>
      <c r="F246" s="240" t="s">
        <v>965</v>
      </c>
      <c r="G246" s="35"/>
      <c r="H246" s="35"/>
      <c r="I246" s="241"/>
      <c r="J246" s="35"/>
      <c r="K246" s="35"/>
      <c r="L246" s="38"/>
      <c r="M246" s="242"/>
      <c r="N246" s="243"/>
      <c r="O246" s="69"/>
      <c r="P246" s="69"/>
      <c r="Q246" s="69"/>
      <c r="R246" s="69"/>
      <c r="S246" s="69"/>
      <c r="T246" s="70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T246" s="18" t="s">
        <v>216</v>
      </c>
      <c r="AU246" s="18" t="s">
        <v>72</v>
      </c>
    </row>
    <row r="247" spans="1:65" s="2" customFormat="1" ht="16.5" customHeight="1">
      <c r="A247" s="33"/>
      <c r="B247" s="34"/>
      <c r="C247" s="184" t="s">
        <v>857</v>
      </c>
      <c r="D247" s="184" t="s">
        <v>117</v>
      </c>
      <c r="E247" s="185" t="s">
        <v>970</v>
      </c>
      <c r="F247" s="186" t="s">
        <v>971</v>
      </c>
      <c r="G247" s="187" t="s">
        <v>120</v>
      </c>
      <c r="H247" s="188">
        <v>1</v>
      </c>
      <c r="I247" s="189"/>
      <c r="J247" s="190">
        <f>ROUND(I247*H247,2)</f>
        <v>0</v>
      </c>
      <c r="K247" s="186" t="s">
        <v>1</v>
      </c>
      <c r="L247" s="38"/>
      <c r="M247" s="191" t="s">
        <v>1</v>
      </c>
      <c r="N247" s="192" t="s">
        <v>33</v>
      </c>
      <c r="O247" s="69"/>
      <c r="P247" s="193">
        <f>O247*H247</f>
        <v>0</v>
      </c>
      <c r="Q247" s="193">
        <v>0</v>
      </c>
      <c r="R247" s="193">
        <f>Q247*H247</f>
        <v>0</v>
      </c>
      <c r="S247" s="193">
        <v>0</v>
      </c>
      <c r="T247" s="194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95" t="s">
        <v>122</v>
      </c>
      <c r="AT247" s="195" t="s">
        <v>117</v>
      </c>
      <c r="AU247" s="195" t="s">
        <v>72</v>
      </c>
      <c r="AY247" s="18" t="s">
        <v>115</v>
      </c>
      <c r="BE247" s="196">
        <f>IF(N247="základní",J247,0)</f>
        <v>0</v>
      </c>
      <c r="BF247" s="196">
        <f>IF(N247="snížená",J247,0)</f>
        <v>0</v>
      </c>
      <c r="BG247" s="196">
        <f>IF(N247="zákl. přenesená",J247,0)</f>
        <v>0</v>
      </c>
      <c r="BH247" s="196">
        <f>IF(N247="sníž. přenesená",J247,0)</f>
        <v>0</v>
      </c>
      <c r="BI247" s="196">
        <f>IF(N247="nulová",J247,0)</f>
        <v>0</v>
      </c>
      <c r="BJ247" s="18" t="s">
        <v>72</v>
      </c>
      <c r="BK247" s="196">
        <f>ROUND(I247*H247,2)</f>
        <v>0</v>
      </c>
      <c r="BL247" s="18" t="s">
        <v>122</v>
      </c>
      <c r="BM247" s="195" t="s">
        <v>972</v>
      </c>
    </row>
    <row r="248" spans="1:47" s="2" customFormat="1" ht="18">
      <c r="A248" s="33"/>
      <c r="B248" s="34"/>
      <c r="C248" s="35"/>
      <c r="D248" s="199" t="s">
        <v>216</v>
      </c>
      <c r="E248" s="35"/>
      <c r="F248" s="240" t="s">
        <v>965</v>
      </c>
      <c r="G248" s="35"/>
      <c r="H248" s="35"/>
      <c r="I248" s="241"/>
      <c r="J248" s="35"/>
      <c r="K248" s="35"/>
      <c r="L248" s="38"/>
      <c r="M248" s="242"/>
      <c r="N248" s="243"/>
      <c r="O248" s="69"/>
      <c r="P248" s="69"/>
      <c r="Q248" s="69"/>
      <c r="R248" s="69"/>
      <c r="S248" s="69"/>
      <c r="T248" s="70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T248" s="18" t="s">
        <v>216</v>
      </c>
      <c r="AU248" s="18" t="s">
        <v>72</v>
      </c>
    </row>
    <row r="249" spans="1:65" s="2" customFormat="1" ht="16.5" customHeight="1">
      <c r="A249" s="33"/>
      <c r="B249" s="34"/>
      <c r="C249" s="184" t="s">
        <v>973</v>
      </c>
      <c r="D249" s="184" t="s">
        <v>117</v>
      </c>
      <c r="E249" s="185" t="s">
        <v>974</v>
      </c>
      <c r="F249" s="186" t="s">
        <v>975</v>
      </c>
      <c r="G249" s="187" t="s">
        <v>120</v>
      </c>
      <c r="H249" s="188">
        <v>1</v>
      </c>
      <c r="I249" s="189"/>
      <c r="J249" s="190">
        <f>ROUND(I249*H249,2)</f>
        <v>0</v>
      </c>
      <c r="K249" s="186" t="s">
        <v>1</v>
      </c>
      <c r="L249" s="38"/>
      <c r="M249" s="191" t="s">
        <v>1</v>
      </c>
      <c r="N249" s="192" t="s">
        <v>33</v>
      </c>
      <c r="O249" s="69"/>
      <c r="P249" s="193">
        <f>O249*H249</f>
        <v>0</v>
      </c>
      <c r="Q249" s="193">
        <v>0</v>
      </c>
      <c r="R249" s="193">
        <f>Q249*H249</f>
        <v>0</v>
      </c>
      <c r="S249" s="193">
        <v>0</v>
      </c>
      <c r="T249" s="194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95" t="s">
        <v>122</v>
      </c>
      <c r="AT249" s="195" t="s">
        <v>117</v>
      </c>
      <c r="AU249" s="195" t="s">
        <v>72</v>
      </c>
      <c r="AY249" s="18" t="s">
        <v>115</v>
      </c>
      <c r="BE249" s="196">
        <f>IF(N249="základní",J249,0)</f>
        <v>0</v>
      </c>
      <c r="BF249" s="196">
        <f>IF(N249="snížená",J249,0)</f>
        <v>0</v>
      </c>
      <c r="BG249" s="196">
        <f>IF(N249="zákl. přenesená",J249,0)</f>
        <v>0</v>
      </c>
      <c r="BH249" s="196">
        <f>IF(N249="sníž. přenesená",J249,0)</f>
        <v>0</v>
      </c>
      <c r="BI249" s="196">
        <f>IF(N249="nulová",J249,0)</f>
        <v>0</v>
      </c>
      <c r="BJ249" s="18" t="s">
        <v>72</v>
      </c>
      <c r="BK249" s="196">
        <f>ROUND(I249*H249,2)</f>
        <v>0</v>
      </c>
      <c r="BL249" s="18" t="s">
        <v>122</v>
      </c>
      <c r="BM249" s="195" t="s">
        <v>976</v>
      </c>
    </row>
    <row r="250" spans="1:47" s="2" customFormat="1" ht="18">
      <c r="A250" s="33"/>
      <c r="B250" s="34"/>
      <c r="C250" s="35"/>
      <c r="D250" s="199" t="s">
        <v>216</v>
      </c>
      <c r="E250" s="35"/>
      <c r="F250" s="240" t="s">
        <v>965</v>
      </c>
      <c r="G250" s="35"/>
      <c r="H250" s="35"/>
      <c r="I250" s="241"/>
      <c r="J250" s="35"/>
      <c r="K250" s="35"/>
      <c r="L250" s="38"/>
      <c r="M250" s="242"/>
      <c r="N250" s="243"/>
      <c r="O250" s="69"/>
      <c r="P250" s="69"/>
      <c r="Q250" s="69"/>
      <c r="R250" s="69"/>
      <c r="S250" s="69"/>
      <c r="T250" s="70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8" t="s">
        <v>216</v>
      </c>
      <c r="AU250" s="18" t="s">
        <v>72</v>
      </c>
    </row>
    <row r="251" spans="1:65" s="2" customFormat="1" ht="16.5" customHeight="1">
      <c r="A251" s="33"/>
      <c r="B251" s="34"/>
      <c r="C251" s="184" t="s">
        <v>861</v>
      </c>
      <c r="D251" s="184" t="s">
        <v>117</v>
      </c>
      <c r="E251" s="185" t="s">
        <v>977</v>
      </c>
      <c r="F251" s="186" t="s">
        <v>978</v>
      </c>
      <c r="G251" s="187" t="s">
        <v>120</v>
      </c>
      <c r="H251" s="188">
        <v>2</v>
      </c>
      <c r="I251" s="189"/>
      <c r="J251" s="190">
        <f>ROUND(I251*H251,2)</f>
        <v>0</v>
      </c>
      <c r="K251" s="186" t="s">
        <v>1</v>
      </c>
      <c r="L251" s="38"/>
      <c r="M251" s="191" t="s">
        <v>1</v>
      </c>
      <c r="N251" s="192" t="s">
        <v>33</v>
      </c>
      <c r="O251" s="69"/>
      <c r="P251" s="193">
        <f>O251*H251</f>
        <v>0</v>
      </c>
      <c r="Q251" s="193">
        <v>0</v>
      </c>
      <c r="R251" s="193">
        <f>Q251*H251</f>
        <v>0</v>
      </c>
      <c r="S251" s="193">
        <v>0</v>
      </c>
      <c r="T251" s="194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95" t="s">
        <v>122</v>
      </c>
      <c r="AT251" s="195" t="s">
        <v>117</v>
      </c>
      <c r="AU251" s="195" t="s">
        <v>72</v>
      </c>
      <c r="AY251" s="18" t="s">
        <v>115</v>
      </c>
      <c r="BE251" s="196">
        <f>IF(N251="základní",J251,0)</f>
        <v>0</v>
      </c>
      <c r="BF251" s="196">
        <f>IF(N251="snížená",J251,0)</f>
        <v>0</v>
      </c>
      <c r="BG251" s="196">
        <f>IF(N251="zákl. přenesená",J251,0)</f>
        <v>0</v>
      </c>
      <c r="BH251" s="196">
        <f>IF(N251="sníž. přenesená",J251,0)</f>
        <v>0</v>
      </c>
      <c r="BI251" s="196">
        <f>IF(N251="nulová",J251,0)</f>
        <v>0</v>
      </c>
      <c r="BJ251" s="18" t="s">
        <v>72</v>
      </c>
      <c r="BK251" s="196">
        <f>ROUND(I251*H251,2)</f>
        <v>0</v>
      </c>
      <c r="BL251" s="18" t="s">
        <v>122</v>
      </c>
      <c r="BM251" s="195" t="s">
        <v>979</v>
      </c>
    </row>
    <row r="252" spans="1:47" s="2" customFormat="1" ht="18">
      <c r="A252" s="33"/>
      <c r="B252" s="34"/>
      <c r="C252" s="35"/>
      <c r="D252" s="199" t="s">
        <v>216</v>
      </c>
      <c r="E252" s="35"/>
      <c r="F252" s="240" t="s">
        <v>980</v>
      </c>
      <c r="G252" s="35"/>
      <c r="H252" s="35"/>
      <c r="I252" s="241"/>
      <c r="J252" s="35"/>
      <c r="K252" s="35"/>
      <c r="L252" s="38"/>
      <c r="M252" s="242"/>
      <c r="N252" s="243"/>
      <c r="O252" s="69"/>
      <c r="P252" s="69"/>
      <c r="Q252" s="69"/>
      <c r="R252" s="69"/>
      <c r="S252" s="69"/>
      <c r="T252" s="70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216</v>
      </c>
      <c r="AU252" s="18" t="s">
        <v>72</v>
      </c>
    </row>
    <row r="253" spans="1:65" s="2" customFormat="1" ht="16.5" customHeight="1">
      <c r="A253" s="33"/>
      <c r="B253" s="34"/>
      <c r="C253" s="184" t="s">
        <v>981</v>
      </c>
      <c r="D253" s="184" t="s">
        <v>117</v>
      </c>
      <c r="E253" s="185" t="s">
        <v>982</v>
      </c>
      <c r="F253" s="186" t="s">
        <v>983</v>
      </c>
      <c r="G253" s="187" t="s">
        <v>120</v>
      </c>
      <c r="H253" s="188">
        <v>2</v>
      </c>
      <c r="I253" s="189"/>
      <c r="J253" s="190">
        <f>ROUND(I253*H253,2)</f>
        <v>0</v>
      </c>
      <c r="K253" s="186" t="s">
        <v>1</v>
      </c>
      <c r="L253" s="38"/>
      <c r="M253" s="191" t="s">
        <v>1</v>
      </c>
      <c r="N253" s="192" t="s">
        <v>33</v>
      </c>
      <c r="O253" s="69"/>
      <c r="P253" s="193">
        <f>O253*H253</f>
        <v>0</v>
      </c>
      <c r="Q253" s="193">
        <v>0</v>
      </c>
      <c r="R253" s="193">
        <f>Q253*H253</f>
        <v>0</v>
      </c>
      <c r="S253" s="193">
        <v>0</v>
      </c>
      <c r="T253" s="194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95" t="s">
        <v>122</v>
      </c>
      <c r="AT253" s="195" t="s">
        <v>117</v>
      </c>
      <c r="AU253" s="195" t="s">
        <v>72</v>
      </c>
      <c r="AY253" s="18" t="s">
        <v>115</v>
      </c>
      <c r="BE253" s="196">
        <f>IF(N253="základní",J253,0)</f>
        <v>0</v>
      </c>
      <c r="BF253" s="196">
        <f>IF(N253="snížená",J253,0)</f>
        <v>0</v>
      </c>
      <c r="BG253" s="196">
        <f>IF(N253="zákl. přenesená",J253,0)</f>
        <v>0</v>
      </c>
      <c r="BH253" s="196">
        <f>IF(N253="sníž. přenesená",J253,0)</f>
        <v>0</v>
      </c>
      <c r="BI253" s="196">
        <f>IF(N253="nulová",J253,0)</f>
        <v>0</v>
      </c>
      <c r="BJ253" s="18" t="s">
        <v>72</v>
      </c>
      <c r="BK253" s="196">
        <f>ROUND(I253*H253,2)</f>
        <v>0</v>
      </c>
      <c r="BL253" s="18" t="s">
        <v>122</v>
      </c>
      <c r="BM253" s="195" t="s">
        <v>984</v>
      </c>
    </row>
    <row r="254" spans="1:47" s="2" customFormat="1" ht="18">
      <c r="A254" s="33"/>
      <c r="B254" s="34"/>
      <c r="C254" s="35"/>
      <c r="D254" s="199" t="s">
        <v>216</v>
      </c>
      <c r="E254" s="35"/>
      <c r="F254" s="240" t="s">
        <v>965</v>
      </c>
      <c r="G254" s="35"/>
      <c r="H254" s="35"/>
      <c r="I254" s="241"/>
      <c r="J254" s="35"/>
      <c r="K254" s="35"/>
      <c r="L254" s="38"/>
      <c r="M254" s="242"/>
      <c r="N254" s="243"/>
      <c r="O254" s="69"/>
      <c r="P254" s="69"/>
      <c r="Q254" s="69"/>
      <c r="R254" s="69"/>
      <c r="S254" s="69"/>
      <c r="T254" s="70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8" t="s">
        <v>216</v>
      </c>
      <c r="AU254" s="18" t="s">
        <v>72</v>
      </c>
    </row>
    <row r="255" spans="1:65" s="2" customFormat="1" ht="16.5" customHeight="1">
      <c r="A255" s="33"/>
      <c r="B255" s="34"/>
      <c r="C255" s="184" t="s">
        <v>865</v>
      </c>
      <c r="D255" s="184" t="s">
        <v>117</v>
      </c>
      <c r="E255" s="185" t="s">
        <v>985</v>
      </c>
      <c r="F255" s="186" t="s">
        <v>986</v>
      </c>
      <c r="G255" s="187" t="s">
        <v>120</v>
      </c>
      <c r="H255" s="188">
        <v>0.63</v>
      </c>
      <c r="I255" s="189"/>
      <c r="J255" s="190">
        <f>ROUND(I255*H255,2)</f>
        <v>0</v>
      </c>
      <c r="K255" s="186" t="s">
        <v>1</v>
      </c>
      <c r="L255" s="38"/>
      <c r="M255" s="191" t="s">
        <v>1</v>
      </c>
      <c r="N255" s="192" t="s">
        <v>33</v>
      </c>
      <c r="O255" s="69"/>
      <c r="P255" s="193">
        <f>O255*H255</f>
        <v>0</v>
      </c>
      <c r="Q255" s="193">
        <v>0</v>
      </c>
      <c r="R255" s="193">
        <f>Q255*H255</f>
        <v>0</v>
      </c>
      <c r="S255" s="193">
        <v>0</v>
      </c>
      <c r="T255" s="194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95" t="s">
        <v>122</v>
      </c>
      <c r="AT255" s="195" t="s">
        <v>117</v>
      </c>
      <c r="AU255" s="195" t="s">
        <v>72</v>
      </c>
      <c r="AY255" s="18" t="s">
        <v>115</v>
      </c>
      <c r="BE255" s="196">
        <f>IF(N255="základní",J255,0)</f>
        <v>0</v>
      </c>
      <c r="BF255" s="196">
        <f>IF(N255="snížená",J255,0)</f>
        <v>0</v>
      </c>
      <c r="BG255" s="196">
        <f>IF(N255="zákl. přenesená",J255,0)</f>
        <v>0</v>
      </c>
      <c r="BH255" s="196">
        <f>IF(N255="sníž. přenesená",J255,0)</f>
        <v>0</v>
      </c>
      <c r="BI255" s="196">
        <f>IF(N255="nulová",J255,0)</f>
        <v>0</v>
      </c>
      <c r="BJ255" s="18" t="s">
        <v>72</v>
      </c>
      <c r="BK255" s="196">
        <f>ROUND(I255*H255,2)</f>
        <v>0</v>
      </c>
      <c r="BL255" s="18" t="s">
        <v>122</v>
      </c>
      <c r="BM255" s="195" t="s">
        <v>987</v>
      </c>
    </row>
    <row r="256" spans="1:47" s="2" customFormat="1" ht="18">
      <c r="A256" s="33"/>
      <c r="B256" s="34"/>
      <c r="C256" s="35"/>
      <c r="D256" s="199" t="s">
        <v>216</v>
      </c>
      <c r="E256" s="35"/>
      <c r="F256" s="240" t="s">
        <v>988</v>
      </c>
      <c r="G256" s="35"/>
      <c r="H256" s="35"/>
      <c r="I256" s="241"/>
      <c r="J256" s="35"/>
      <c r="K256" s="35"/>
      <c r="L256" s="38"/>
      <c r="M256" s="242"/>
      <c r="N256" s="243"/>
      <c r="O256" s="69"/>
      <c r="P256" s="69"/>
      <c r="Q256" s="69"/>
      <c r="R256" s="69"/>
      <c r="S256" s="69"/>
      <c r="T256" s="70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T256" s="18" t="s">
        <v>216</v>
      </c>
      <c r="AU256" s="18" t="s">
        <v>72</v>
      </c>
    </row>
    <row r="257" spans="1:65" s="2" customFormat="1" ht="16.5" customHeight="1">
      <c r="A257" s="33"/>
      <c r="B257" s="34"/>
      <c r="C257" s="184" t="s">
        <v>989</v>
      </c>
      <c r="D257" s="184" t="s">
        <v>117</v>
      </c>
      <c r="E257" s="185" t="s">
        <v>990</v>
      </c>
      <c r="F257" s="186" t="s">
        <v>991</v>
      </c>
      <c r="G257" s="187" t="s">
        <v>120</v>
      </c>
      <c r="H257" s="188">
        <v>18</v>
      </c>
      <c r="I257" s="189"/>
      <c r="J257" s="190">
        <f>ROUND(I257*H257,2)</f>
        <v>0</v>
      </c>
      <c r="K257" s="186" t="s">
        <v>1</v>
      </c>
      <c r="L257" s="38"/>
      <c r="M257" s="191" t="s">
        <v>1</v>
      </c>
      <c r="N257" s="192" t="s">
        <v>33</v>
      </c>
      <c r="O257" s="69"/>
      <c r="P257" s="193">
        <f>O257*H257</f>
        <v>0</v>
      </c>
      <c r="Q257" s="193">
        <v>0</v>
      </c>
      <c r="R257" s="193">
        <f>Q257*H257</f>
        <v>0</v>
      </c>
      <c r="S257" s="193">
        <v>0</v>
      </c>
      <c r="T257" s="194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95" t="s">
        <v>122</v>
      </c>
      <c r="AT257" s="195" t="s">
        <v>117</v>
      </c>
      <c r="AU257" s="195" t="s">
        <v>72</v>
      </c>
      <c r="AY257" s="18" t="s">
        <v>115</v>
      </c>
      <c r="BE257" s="196">
        <f>IF(N257="základní",J257,0)</f>
        <v>0</v>
      </c>
      <c r="BF257" s="196">
        <f>IF(N257="snížená",J257,0)</f>
        <v>0</v>
      </c>
      <c r="BG257" s="196">
        <f>IF(N257="zákl. přenesená",J257,0)</f>
        <v>0</v>
      </c>
      <c r="BH257" s="196">
        <f>IF(N257="sníž. přenesená",J257,0)</f>
        <v>0</v>
      </c>
      <c r="BI257" s="196">
        <f>IF(N257="nulová",J257,0)</f>
        <v>0</v>
      </c>
      <c r="BJ257" s="18" t="s">
        <v>72</v>
      </c>
      <c r="BK257" s="196">
        <f>ROUND(I257*H257,2)</f>
        <v>0</v>
      </c>
      <c r="BL257" s="18" t="s">
        <v>122</v>
      </c>
      <c r="BM257" s="195" t="s">
        <v>992</v>
      </c>
    </row>
    <row r="258" spans="1:47" s="2" customFormat="1" ht="18">
      <c r="A258" s="33"/>
      <c r="B258" s="34"/>
      <c r="C258" s="35"/>
      <c r="D258" s="199" t="s">
        <v>216</v>
      </c>
      <c r="E258" s="35"/>
      <c r="F258" s="240" t="s">
        <v>993</v>
      </c>
      <c r="G258" s="35"/>
      <c r="H258" s="35"/>
      <c r="I258" s="241"/>
      <c r="J258" s="35"/>
      <c r="K258" s="35"/>
      <c r="L258" s="38"/>
      <c r="M258" s="242"/>
      <c r="N258" s="243"/>
      <c r="O258" s="69"/>
      <c r="P258" s="69"/>
      <c r="Q258" s="69"/>
      <c r="R258" s="69"/>
      <c r="S258" s="69"/>
      <c r="T258" s="70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8" t="s">
        <v>216</v>
      </c>
      <c r="AU258" s="18" t="s">
        <v>72</v>
      </c>
    </row>
    <row r="259" spans="1:65" s="2" customFormat="1" ht="16.5" customHeight="1">
      <c r="A259" s="33"/>
      <c r="B259" s="34"/>
      <c r="C259" s="184" t="s">
        <v>869</v>
      </c>
      <c r="D259" s="184" t="s">
        <v>117</v>
      </c>
      <c r="E259" s="185" t="s">
        <v>994</v>
      </c>
      <c r="F259" s="186" t="s">
        <v>995</v>
      </c>
      <c r="G259" s="187" t="s">
        <v>120</v>
      </c>
      <c r="H259" s="188">
        <v>6</v>
      </c>
      <c r="I259" s="189"/>
      <c r="J259" s="190">
        <f>ROUND(I259*H259,2)</f>
        <v>0</v>
      </c>
      <c r="K259" s="186" t="s">
        <v>1</v>
      </c>
      <c r="L259" s="38"/>
      <c r="M259" s="191" t="s">
        <v>1</v>
      </c>
      <c r="N259" s="192" t="s">
        <v>33</v>
      </c>
      <c r="O259" s="69"/>
      <c r="P259" s="193">
        <f>O259*H259</f>
        <v>0</v>
      </c>
      <c r="Q259" s="193">
        <v>0</v>
      </c>
      <c r="R259" s="193">
        <f>Q259*H259</f>
        <v>0</v>
      </c>
      <c r="S259" s="193">
        <v>0</v>
      </c>
      <c r="T259" s="194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95" t="s">
        <v>122</v>
      </c>
      <c r="AT259" s="195" t="s">
        <v>117</v>
      </c>
      <c r="AU259" s="195" t="s">
        <v>72</v>
      </c>
      <c r="AY259" s="18" t="s">
        <v>115</v>
      </c>
      <c r="BE259" s="196">
        <f>IF(N259="základní",J259,0)</f>
        <v>0</v>
      </c>
      <c r="BF259" s="196">
        <f>IF(N259="snížená",J259,0)</f>
        <v>0</v>
      </c>
      <c r="BG259" s="196">
        <f>IF(N259="zákl. přenesená",J259,0)</f>
        <v>0</v>
      </c>
      <c r="BH259" s="196">
        <f>IF(N259="sníž. přenesená",J259,0)</f>
        <v>0</v>
      </c>
      <c r="BI259" s="196">
        <f>IF(N259="nulová",J259,0)</f>
        <v>0</v>
      </c>
      <c r="BJ259" s="18" t="s">
        <v>72</v>
      </c>
      <c r="BK259" s="196">
        <f>ROUND(I259*H259,2)</f>
        <v>0</v>
      </c>
      <c r="BL259" s="18" t="s">
        <v>122</v>
      </c>
      <c r="BM259" s="195" t="s">
        <v>996</v>
      </c>
    </row>
    <row r="260" spans="1:47" s="2" customFormat="1" ht="18">
      <c r="A260" s="33"/>
      <c r="B260" s="34"/>
      <c r="C260" s="35"/>
      <c r="D260" s="199" t="s">
        <v>216</v>
      </c>
      <c r="E260" s="35"/>
      <c r="F260" s="240" t="s">
        <v>997</v>
      </c>
      <c r="G260" s="35"/>
      <c r="H260" s="35"/>
      <c r="I260" s="241"/>
      <c r="J260" s="35"/>
      <c r="K260" s="35"/>
      <c r="L260" s="38"/>
      <c r="M260" s="242"/>
      <c r="N260" s="243"/>
      <c r="O260" s="69"/>
      <c r="P260" s="69"/>
      <c r="Q260" s="69"/>
      <c r="R260" s="69"/>
      <c r="S260" s="69"/>
      <c r="T260" s="70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8" t="s">
        <v>216</v>
      </c>
      <c r="AU260" s="18" t="s">
        <v>72</v>
      </c>
    </row>
    <row r="261" spans="1:65" s="2" customFormat="1" ht="16.5" customHeight="1">
      <c r="A261" s="33"/>
      <c r="B261" s="34"/>
      <c r="C261" s="184" t="s">
        <v>998</v>
      </c>
      <c r="D261" s="184" t="s">
        <v>117</v>
      </c>
      <c r="E261" s="185" t="s">
        <v>999</v>
      </c>
      <c r="F261" s="186" t="s">
        <v>1000</v>
      </c>
      <c r="G261" s="187" t="s">
        <v>120</v>
      </c>
      <c r="H261" s="188">
        <v>5</v>
      </c>
      <c r="I261" s="189"/>
      <c r="J261" s="190">
        <f>ROUND(I261*H261,2)</f>
        <v>0</v>
      </c>
      <c r="K261" s="186" t="s">
        <v>1</v>
      </c>
      <c r="L261" s="38"/>
      <c r="M261" s="191" t="s">
        <v>1</v>
      </c>
      <c r="N261" s="192" t="s">
        <v>33</v>
      </c>
      <c r="O261" s="69"/>
      <c r="P261" s="193">
        <f>O261*H261</f>
        <v>0</v>
      </c>
      <c r="Q261" s="193">
        <v>0</v>
      </c>
      <c r="R261" s="193">
        <f>Q261*H261</f>
        <v>0</v>
      </c>
      <c r="S261" s="193">
        <v>0</v>
      </c>
      <c r="T261" s="194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95" t="s">
        <v>122</v>
      </c>
      <c r="AT261" s="195" t="s">
        <v>117</v>
      </c>
      <c r="AU261" s="195" t="s">
        <v>72</v>
      </c>
      <c r="AY261" s="18" t="s">
        <v>115</v>
      </c>
      <c r="BE261" s="196">
        <f>IF(N261="základní",J261,0)</f>
        <v>0</v>
      </c>
      <c r="BF261" s="196">
        <f>IF(N261="snížená",J261,0)</f>
        <v>0</v>
      </c>
      <c r="BG261" s="196">
        <f>IF(N261="zákl. přenesená",J261,0)</f>
        <v>0</v>
      </c>
      <c r="BH261" s="196">
        <f>IF(N261="sníž. přenesená",J261,0)</f>
        <v>0</v>
      </c>
      <c r="BI261" s="196">
        <f>IF(N261="nulová",J261,0)</f>
        <v>0</v>
      </c>
      <c r="BJ261" s="18" t="s">
        <v>72</v>
      </c>
      <c r="BK261" s="196">
        <f>ROUND(I261*H261,2)</f>
        <v>0</v>
      </c>
      <c r="BL261" s="18" t="s">
        <v>122</v>
      </c>
      <c r="BM261" s="195" t="s">
        <v>1001</v>
      </c>
    </row>
    <row r="262" spans="1:47" s="2" customFormat="1" ht="18">
      <c r="A262" s="33"/>
      <c r="B262" s="34"/>
      <c r="C262" s="35"/>
      <c r="D262" s="199" t="s">
        <v>216</v>
      </c>
      <c r="E262" s="35"/>
      <c r="F262" s="240" t="s">
        <v>1002</v>
      </c>
      <c r="G262" s="35"/>
      <c r="H262" s="35"/>
      <c r="I262" s="241"/>
      <c r="J262" s="35"/>
      <c r="K262" s="35"/>
      <c r="L262" s="38"/>
      <c r="M262" s="242"/>
      <c r="N262" s="243"/>
      <c r="O262" s="69"/>
      <c r="P262" s="69"/>
      <c r="Q262" s="69"/>
      <c r="R262" s="69"/>
      <c r="S262" s="69"/>
      <c r="T262" s="70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T262" s="18" t="s">
        <v>216</v>
      </c>
      <c r="AU262" s="18" t="s">
        <v>72</v>
      </c>
    </row>
    <row r="263" spans="1:65" s="2" customFormat="1" ht="16.5" customHeight="1">
      <c r="A263" s="33"/>
      <c r="B263" s="34"/>
      <c r="C263" s="184" t="s">
        <v>873</v>
      </c>
      <c r="D263" s="184" t="s">
        <v>117</v>
      </c>
      <c r="E263" s="185" t="s">
        <v>1003</v>
      </c>
      <c r="F263" s="186" t="s">
        <v>1004</v>
      </c>
      <c r="G263" s="187" t="s">
        <v>120</v>
      </c>
      <c r="H263" s="188">
        <v>5</v>
      </c>
      <c r="I263" s="189"/>
      <c r="J263" s="190">
        <f>ROUND(I263*H263,2)</f>
        <v>0</v>
      </c>
      <c r="K263" s="186" t="s">
        <v>1</v>
      </c>
      <c r="L263" s="38"/>
      <c r="M263" s="191" t="s">
        <v>1</v>
      </c>
      <c r="N263" s="192" t="s">
        <v>33</v>
      </c>
      <c r="O263" s="69"/>
      <c r="P263" s="193">
        <f>O263*H263</f>
        <v>0</v>
      </c>
      <c r="Q263" s="193">
        <v>0</v>
      </c>
      <c r="R263" s="193">
        <f>Q263*H263</f>
        <v>0</v>
      </c>
      <c r="S263" s="193">
        <v>0</v>
      </c>
      <c r="T263" s="194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95" t="s">
        <v>122</v>
      </c>
      <c r="AT263" s="195" t="s">
        <v>117</v>
      </c>
      <c r="AU263" s="195" t="s">
        <v>72</v>
      </c>
      <c r="AY263" s="18" t="s">
        <v>115</v>
      </c>
      <c r="BE263" s="196">
        <f>IF(N263="základní",J263,0)</f>
        <v>0</v>
      </c>
      <c r="BF263" s="196">
        <f>IF(N263="snížená",J263,0)</f>
        <v>0</v>
      </c>
      <c r="BG263" s="196">
        <f>IF(N263="zákl. přenesená",J263,0)</f>
        <v>0</v>
      </c>
      <c r="BH263" s="196">
        <f>IF(N263="sníž. přenesená",J263,0)</f>
        <v>0</v>
      </c>
      <c r="BI263" s="196">
        <f>IF(N263="nulová",J263,0)</f>
        <v>0</v>
      </c>
      <c r="BJ263" s="18" t="s">
        <v>72</v>
      </c>
      <c r="BK263" s="196">
        <f>ROUND(I263*H263,2)</f>
        <v>0</v>
      </c>
      <c r="BL263" s="18" t="s">
        <v>122</v>
      </c>
      <c r="BM263" s="195" t="s">
        <v>1005</v>
      </c>
    </row>
    <row r="264" spans="1:47" s="2" customFormat="1" ht="18">
      <c r="A264" s="33"/>
      <c r="B264" s="34"/>
      <c r="C264" s="35"/>
      <c r="D264" s="199" t="s">
        <v>216</v>
      </c>
      <c r="E264" s="35"/>
      <c r="F264" s="240" t="s">
        <v>1006</v>
      </c>
      <c r="G264" s="35"/>
      <c r="H264" s="35"/>
      <c r="I264" s="241"/>
      <c r="J264" s="35"/>
      <c r="K264" s="35"/>
      <c r="L264" s="38"/>
      <c r="M264" s="242"/>
      <c r="N264" s="243"/>
      <c r="O264" s="69"/>
      <c r="P264" s="69"/>
      <c r="Q264" s="69"/>
      <c r="R264" s="69"/>
      <c r="S264" s="69"/>
      <c r="T264" s="70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T264" s="18" t="s">
        <v>216</v>
      </c>
      <c r="AU264" s="18" t="s">
        <v>72</v>
      </c>
    </row>
    <row r="265" spans="1:65" s="2" customFormat="1" ht="16.5" customHeight="1">
      <c r="A265" s="33"/>
      <c r="B265" s="34"/>
      <c r="C265" s="184" t="s">
        <v>1007</v>
      </c>
      <c r="D265" s="184" t="s">
        <v>117</v>
      </c>
      <c r="E265" s="185" t="s">
        <v>1008</v>
      </c>
      <c r="F265" s="186" t="s">
        <v>1009</v>
      </c>
      <c r="G265" s="187" t="s">
        <v>120</v>
      </c>
      <c r="H265" s="188">
        <v>2</v>
      </c>
      <c r="I265" s="189"/>
      <c r="J265" s="190">
        <f>ROUND(I265*H265,2)</f>
        <v>0</v>
      </c>
      <c r="K265" s="186" t="s">
        <v>1</v>
      </c>
      <c r="L265" s="38"/>
      <c r="M265" s="191" t="s">
        <v>1</v>
      </c>
      <c r="N265" s="192" t="s">
        <v>33</v>
      </c>
      <c r="O265" s="69"/>
      <c r="P265" s="193">
        <f>O265*H265</f>
        <v>0</v>
      </c>
      <c r="Q265" s="193">
        <v>0</v>
      </c>
      <c r="R265" s="193">
        <f>Q265*H265</f>
        <v>0</v>
      </c>
      <c r="S265" s="193">
        <v>0</v>
      </c>
      <c r="T265" s="194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95" t="s">
        <v>122</v>
      </c>
      <c r="AT265" s="195" t="s">
        <v>117</v>
      </c>
      <c r="AU265" s="195" t="s">
        <v>72</v>
      </c>
      <c r="AY265" s="18" t="s">
        <v>115</v>
      </c>
      <c r="BE265" s="196">
        <f>IF(N265="základní",J265,0)</f>
        <v>0</v>
      </c>
      <c r="BF265" s="196">
        <f>IF(N265="snížená",J265,0)</f>
        <v>0</v>
      </c>
      <c r="BG265" s="196">
        <f>IF(N265="zákl. přenesená",J265,0)</f>
        <v>0</v>
      </c>
      <c r="BH265" s="196">
        <f>IF(N265="sníž. přenesená",J265,0)</f>
        <v>0</v>
      </c>
      <c r="BI265" s="196">
        <f>IF(N265="nulová",J265,0)</f>
        <v>0</v>
      </c>
      <c r="BJ265" s="18" t="s">
        <v>72</v>
      </c>
      <c r="BK265" s="196">
        <f>ROUND(I265*H265,2)</f>
        <v>0</v>
      </c>
      <c r="BL265" s="18" t="s">
        <v>122</v>
      </c>
      <c r="BM265" s="195" t="s">
        <v>1010</v>
      </c>
    </row>
    <row r="266" spans="1:47" s="2" customFormat="1" ht="18">
      <c r="A266" s="33"/>
      <c r="B266" s="34"/>
      <c r="C266" s="35"/>
      <c r="D266" s="199" t="s">
        <v>216</v>
      </c>
      <c r="E266" s="35"/>
      <c r="F266" s="240" t="s">
        <v>1011</v>
      </c>
      <c r="G266" s="35"/>
      <c r="H266" s="35"/>
      <c r="I266" s="241"/>
      <c r="J266" s="35"/>
      <c r="K266" s="35"/>
      <c r="L266" s="38"/>
      <c r="M266" s="242"/>
      <c r="N266" s="243"/>
      <c r="O266" s="69"/>
      <c r="P266" s="69"/>
      <c r="Q266" s="69"/>
      <c r="R266" s="69"/>
      <c r="S266" s="69"/>
      <c r="T266" s="70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T266" s="18" t="s">
        <v>216</v>
      </c>
      <c r="AU266" s="18" t="s">
        <v>72</v>
      </c>
    </row>
    <row r="267" spans="1:65" s="2" customFormat="1" ht="16.5" customHeight="1">
      <c r="A267" s="33"/>
      <c r="B267" s="34"/>
      <c r="C267" s="184" t="s">
        <v>877</v>
      </c>
      <c r="D267" s="184" t="s">
        <v>117</v>
      </c>
      <c r="E267" s="185" t="s">
        <v>1012</v>
      </c>
      <c r="F267" s="186" t="s">
        <v>1013</v>
      </c>
      <c r="G267" s="187" t="s">
        <v>120</v>
      </c>
      <c r="H267" s="188">
        <v>29</v>
      </c>
      <c r="I267" s="189"/>
      <c r="J267" s="190">
        <f>ROUND(I267*H267,2)</f>
        <v>0</v>
      </c>
      <c r="K267" s="186" t="s">
        <v>1</v>
      </c>
      <c r="L267" s="38"/>
      <c r="M267" s="191" t="s">
        <v>1</v>
      </c>
      <c r="N267" s="192" t="s">
        <v>33</v>
      </c>
      <c r="O267" s="69"/>
      <c r="P267" s="193">
        <f>O267*H267</f>
        <v>0</v>
      </c>
      <c r="Q267" s="193">
        <v>0</v>
      </c>
      <c r="R267" s="193">
        <f>Q267*H267</f>
        <v>0</v>
      </c>
      <c r="S267" s="193">
        <v>0</v>
      </c>
      <c r="T267" s="194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95" t="s">
        <v>122</v>
      </c>
      <c r="AT267" s="195" t="s">
        <v>117</v>
      </c>
      <c r="AU267" s="195" t="s">
        <v>72</v>
      </c>
      <c r="AY267" s="18" t="s">
        <v>115</v>
      </c>
      <c r="BE267" s="196">
        <f>IF(N267="základní",J267,0)</f>
        <v>0</v>
      </c>
      <c r="BF267" s="196">
        <f>IF(N267="snížená",J267,0)</f>
        <v>0</v>
      </c>
      <c r="BG267" s="196">
        <f>IF(N267="zákl. přenesená",J267,0)</f>
        <v>0</v>
      </c>
      <c r="BH267" s="196">
        <f>IF(N267="sníž. přenesená",J267,0)</f>
        <v>0</v>
      </c>
      <c r="BI267" s="196">
        <f>IF(N267="nulová",J267,0)</f>
        <v>0</v>
      </c>
      <c r="BJ267" s="18" t="s">
        <v>72</v>
      </c>
      <c r="BK267" s="196">
        <f>ROUND(I267*H267,2)</f>
        <v>0</v>
      </c>
      <c r="BL267" s="18" t="s">
        <v>122</v>
      </c>
      <c r="BM267" s="195" t="s">
        <v>1014</v>
      </c>
    </row>
    <row r="268" spans="1:47" s="2" customFormat="1" ht="18">
      <c r="A268" s="33"/>
      <c r="B268" s="34"/>
      <c r="C268" s="35"/>
      <c r="D268" s="199" t="s">
        <v>216</v>
      </c>
      <c r="E268" s="35"/>
      <c r="F268" s="240" t="s">
        <v>1015</v>
      </c>
      <c r="G268" s="35"/>
      <c r="H268" s="35"/>
      <c r="I268" s="241"/>
      <c r="J268" s="35"/>
      <c r="K268" s="35"/>
      <c r="L268" s="38"/>
      <c r="M268" s="242"/>
      <c r="N268" s="243"/>
      <c r="O268" s="69"/>
      <c r="P268" s="69"/>
      <c r="Q268" s="69"/>
      <c r="R268" s="69"/>
      <c r="S268" s="69"/>
      <c r="T268" s="70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T268" s="18" t="s">
        <v>216</v>
      </c>
      <c r="AU268" s="18" t="s">
        <v>72</v>
      </c>
    </row>
    <row r="269" spans="1:65" s="2" customFormat="1" ht="16.5" customHeight="1">
      <c r="A269" s="33"/>
      <c r="B269" s="34"/>
      <c r="C269" s="184" t="s">
        <v>1016</v>
      </c>
      <c r="D269" s="184" t="s">
        <v>117</v>
      </c>
      <c r="E269" s="185" t="s">
        <v>1017</v>
      </c>
      <c r="F269" s="186" t="s">
        <v>1018</v>
      </c>
      <c r="G269" s="187" t="s">
        <v>120</v>
      </c>
      <c r="H269" s="188">
        <v>3</v>
      </c>
      <c r="I269" s="189"/>
      <c r="J269" s="190">
        <f>ROUND(I269*H269,2)</f>
        <v>0</v>
      </c>
      <c r="K269" s="186" t="s">
        <v>1</v>
      </c>
      <c r="L269" s="38"/>
      <c r="M269" s="191" t="s">
        <v>1</v>
      </c>
      <c r="N269" s="192" t="s">
        <v>33</v>
      </c>
      <c r="O269" s="69"/>
      <c r="P269" s="193">
        <f>O269*H269</f>
        <v>0</v>
      </c>
      <c r="Q269" s="193">
        <v>0</v>
      </c>
      <c r="R269" s="193">
        <f>Q269*H269</f>
        <v>0</v>
      </c>
      <c r="S269" s="193">
        <v>0</v>
      </c>
      <c r="T269" s="194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95" t="s">
        <v>122</v>
      </c>
      <c r="AT269" s="195" t="s">
        <v>117</v>
      </c>
      <c r="AU269" s="195" t="s">
        <v>72</v>
      </c>
      <c r="AY269" s="18" t="s">
        <v>115</v>
      </c>
      <c r="BE269" s="196">
        <f>IF(N269="základní",J269,0)</f>
        <v>0</v>
      </c>
      <c r="BF269" s="196">
        <f>IF(N269="snížená",J269,0)</f>
        <v>0</v>
      </c>
      <c r="BG269" s="196">
        <f>IF(N269="zákl. přenesená",J269,0)</f>
        <v>0</v>
      </c>
      <c r="BH269" s="196">
        <f>IF(N269="sníž. přenesená",J269,0)</f>
        <v>0</v>
      </c>
      <c r="BI269" s="196">
        <f>IF(N269="nulová",J269,0)</f>
        <v>0</v>
      </c>
      <c r="BJ269" s="18" t="s">
        <v>72</v>
      </c>
      <c r="BK269" s="196">
        <f>ROUND(I269*H269,2)</f>
        <v>0</v>
      </c>
      <c r="BL269" s="18" t="s">
        <v>122</v>
      </c>
      <c r="BM269" s="195" t="s">
        <v>1019</v>
      </c>
    </row>
    <row r="270" spans="1:47" s="2" customFormat="1" ht="18">
      <c r="A270" s="33"/>
      <c r="B270" s="34"/>
      <c r="C270" s="35"/>
      <c r="D270" s="199" t="s">
        <v>216</v>
      </c>
      <c r="E270" s="35"/>
      <c r="F270" s="240" t="s">
        <v>1020</v>
      </c>
      <c r="G270" s="35"/>
      <c r="H270" s="35"/>
      <c r="I270" s="241"/>
      <c r="J270" s="35"/>
      <c r="K270" s="35"/>
      <c r="L270" s="38"/>
      <c r="M270" s="242"/>
      <c r="N270" s="243"/>
      <c r="O270" s="69"/>
      <c r="P270" s="69"/>
      <c r="Q270" s="69"/>
      <c r="R270" s="69"/>
      <c r="S270" s="69"/>
      <c r="T270" s="70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T270" s="18" t="s">
        <v>216</v>
      </c>
      <c r="AU270" s="18" t="s">
        <v>72</v>
      </c>
    </row>
    <row r="271" spans="1:65" s="2" customFormat="1" ht="16.5" customHeight="1">
      <c r="A271" s="33"/>
      <c r="B271" s="34"/>
      <c r="C271" s="184" t="s">
        <v>881</v>
      </c>
      <c r="D271" s="184" t="s">
        <v>117</v>
      </c>
      <c r="E271" s="185" t="s">
        <v>1021</v>
      </c>
      <c r="F271" s="186" t="s">
        <v>1022</v>
      </c>
      <c r="G271" s="187" t="s">
        <v>120</v>
      </c>
      <c r="H271" s="188">
        <v>5</v>
      </c>
      <c r="I271" s="189"/>
      <c r="J271" s="190">
        <f>ROUND(I271*H271,2)</f>
        <v>0</v>
      </c>
      <c r="K271" s="186" t="s">
        <v>1</v>
      </c>
      <c r="L271" s="38"/>
      <c r="M271" s="191" t="s">
        <v>1</v>
      </c>
      <c r="N271" s="192" t="s">
        <v>33</v>
      </c>
      <c r="O271" s="69"/>
      <c r="P271" s="193">
        <f>O271*H271</f>
        <v>0</v>
      </c>
      <c r="Q271" s="193">
        <v>0</v>
      </c>
      <c r="R271" s="193">
        <f>Q271*H271</f>
        <v>0</v>
      </c>
      <c r="S271" s="193">
        <v>0</v>
      </c>
      <c r="T271" s="194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95" t="s">
        <v>122</v>
      </c>
      <c r="AT271" s="195" t="s">
        <v>117</v>
      </c>
      <c r="AU271" s="195" t="s">
        <v>72</v>
      </c>
      <c r="AY271" s="18" t="s">
        <v>115</v>
      </c>
      <c r="BE271" s="196">
        <f>IF(N271="základní",J271,0)</f>
        <v>0</v>
      </c>
      <c r="BF271" s="196">
        <f>IF(N271="snížená",J271,0)</f>
        <v>0</v>
      </c>
      <c r="BG271" s="196">
        <f>IF(N271="zákl. přenesená",J271,0)</f>
        <v>0</v>
      </c>
      <c r="BH271" s="196">
        <f>IF(N271="sníž. přenesená",J271,0)</f>
        <v>0</v>
      </c>
      <c r="BI271" s="196">
        <f>IF(N271="nulová",J271,0)</f>
        <v>0</v>
      </c>
      <c r="BJ271" s="18" t="s">
        <v>72</v>
      </c>
      <c r="BK271" s="196">
        <f>ROUND(I271*H271,2)</f>
        <v>0</v>
      </c>
      <c r="BL271" s="18" t="s">
        <v>122</v>
      </c>
      <c r="BM271" s="195" t="s">
        <v>1023</v>
      </c>
    </row>
    <row r="272" spans="1:47" s="2" customFormat="1" ht="18">
      <c r="A272" s="33"/>
      <c r="B272" s="34"/>
      <c r="C272" s="35"/>
      <c r="D272" s="199" t="s">
        <v>216</v>
      </c>
      <c r="E272" s="35"/>
      <c r="F272" s="240" t="s">
        <v>1020</v>
      </c>
      <c r="G272" s="35"/>
      <c r="H272" s="35"/>
      <c r="I272" s="241"/>
      <c r="J272" s="35"/>
      <c r="K272" s="35"/>
      <c r="L272" s="38"/>
      <c r="M272" s="242"/>
      <c r="N272" s="243"/>
      <c r="O272" s="69"/>
      <c r="P272" s="69"/>
      <c r="Q272" s="69"/>
      <c r="R272" s="69"/>
      <c r="S272" s="69"/>
      <c r="T272" s="70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T272" s="18" t="s">
        <v>216</v>
      </c>
      <c r="AU272" s="18" t="s">
        <v>72</v>
      </c>
    </row>
    <row r="273" spans="1:65" s="2" customFormat="1" ht="16.5" customHeight="1">
      <c r="A273" s="33"/>
      <c r="B273" s="34"/>
      <c r="C273" s="184" t="s">
        <v>1024</v>
      </c>
      <c r="D273" s="184" t="s">
        <v>117</v>
      </c>
      <c r="E273" s="185" t="s">
        <v>1025</v>
      </c>
      <c r="F273" s="186" t="s">
        <v>1026</v>
      </c>
      <c r="G273" s="187" t="s">
        <v>120</v>
      </c>
      <c r="H273" s="188">
        <v>2</v>
      </c>
      <c r="I273" s="189"/>
      <c r="J273" s="190">
        <f>ROUND(I273*H273,2)</f>
        <v>0</v>
      </c>
      <c r="K273" s="186" t="s">
        <v>1</v>
      </c>
      <c r="L273" s="38"/>
      <c r="M273" s="191" t="s">
        <v>1</v>
      </c>
      <c r="N273" s="192" t="s">
        <v>33</v>
      </c>
      <c r="O273" s="69"/>
      <c r="P273" s="193">
        <f>O273*H273</f>
        <v>0</v>
      </c>
      <c r="Q273" s="193">
        <v>0</v>
      </c>
      <c r="R273" s="193">
        <f>Q273*H273</f>
        <v>0</v>
      </c>
      <c r="S273" s="193">
        <v>0</v>
      </c>
      <c r="T273" s="194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95" t="s">
        <v>122</v>
      </c>
      <c r="AT273" s="195" t="s">
        <v>117</v>
      </c>
      <c r="AU273" s="195" t="s">
        <v>72</v>
      </c>
      <c r="AY273" s="18" t="s">
        <v>115</v>
      </c>
      <c r="BE273" s="196">
        <f>IF(N273="základní",J273,0)</f>
        <v>0</v>
      </c>
      <c r="BF273" s="196">
        <f>IF(N273="snížená",J273,0)</f>
        <v>0</v>
      </c>
      <c r="BG273" s="196">
        <f>IF(N273="zákl. přenesená",J273,0)</f>
        <v>0</v>
      </c>
      <c r="BH273" s="196">
        <f>IF(N273="sníž. přenesená",J273,0)</f>
        <v>0</v>
      </c>
      <c r="BI273" s="196">
        <f>IF(N273="nulová",J273,0)</f>
        <v>0</v>
      </c>
      <c r="BJ273" s="18" t="s">
        <v>72</v>
      </c>
      <c r="BK273" s="196">
        <f>ROUND(I273*H273,2)</f>
        <v>0</v>
      </c>
      <c r="BL273" s="18" t="s">
        <v>122</v>
      </c>
      <c r="BM273" s="195" t="s">
        <v>1027</v>
      </c>
    </row>
    <row r="274" spans="1:47" s="2" customFormat="1" ht="18">
      <c r="A274" s="33"/>
      <c r="B274" s="34"/>
      <c r="C274" s="35"/>
      <c r="D274" s="199" t="s">
        <v>216</v>
      </c>
      <c r="E274" s="35"/>
      <c r="F274" s="240" t="s">
        <v>1020</v>
      </c>
      <c r="G274" s="35"/>
      <c r="H274" s="35"/>
      <c r="I274" s="241"/>
      <c r="J274" s="35"/>
      <c r="K274" s="35"/>
      <c r="L274" s="38"/>
      <c r="M274" s="242"/>
      <c r="N274" s="243"/>
      <c r="O274" s="69"/>
      <c r="P274" s="69"/>
      <c r="Q274" s="69"/>
      <c r="R274" s="69"/>
      <c r="S274" s="69"/>
      <c r="T274" s="70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T274" s="18" t="s">
        <v>216</v>
      </c>
      <c r="AU274" s="18" t="s">
        <v>72</v>
      </c>
    </row>
    <row r="275" spans="1:65" s="2" customFormat="1" ht="16.5" customHeight="1">
      <c r="A275" s="33"/>
      <c r="B275" s="34"/>
      <c r="C275" s="184" t="s">
        <v>884</v>
      </c>
      <c r="D275" s="184" t="s">
        <v>117</v>
      </c>
      <c r="E275" s="185" t="s">
        <v>1028</v>
      </c>
      <c r="F275" s="186" t="s">
        <v>1029</v>
      </c>
      <c r="G275" s="187" t="s">
        <v>120</v>
      </c>
      <c r="H275" s="188">
        <v>1</v>
      </c>
      <c r="I275" s="189"/>
      <c r="J275" s="190">
        <f>ROUND(I275*H275,2)</f>
        <v>0</v>
      </c>
      <c r="K275" s="186" t="s">
        <v>1</v>
      </c>
      <c r="L275" s="38"/>
      <c r="M275" s="191" t="s">
        <v>1</v>
      </c>
      <c r="N275" s="192" t="s">
        <v>33</v>
      </c>
      <c r="O275" s="69"/>
      <c r="P275" s="193">
        <f>O275*H275</f>
        <v>0</v>
      </c>
      <c r="Q275" s="193">
        <v>0</v>
      </c>
      <c r="R275" s="193">
        <f>Q275*H275</f>
        <v>0</v>
      </c>
      <c r="S275" s="193">
        <v>0</v>
      </c>
      <c r="T275" s="194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95" t="s">
        <v>122</v>
      </c>
      <c r="AT275" s="195" t="s">
        <v>117</v>
      </c>
      <c r="AU275" s="195" t="s">
        <v>72</v>
      </c>
      <c r="AY275" s="18" t="s">
        <v>115</v>
      </c>
      <c r="BE275" s="196">
        <f>IF(N275="základní",J275,0)</f>
        <v>0</v>
      </c>
      <c r="BF275" s="196">
        <f>IF(N275="snížená",J275,0)</f>
        <v>0</v>
      </c>
      <c r="BG275" s="196">
        <f>IF(N275="zákl. přenesená",J275,0)</f>
        <v>0</v>
      </c>
      <c r="BH275" s="196">
        <f>IF(N275="sníž. přenesená",J275,0)</f>
        <v>0</v>
      </c>
      <c r="BI275" s="196">
        <f>IF(N275="nulová",J275,0)</f>
        <v>0</v>
      </c>
      <c r="BJ275" s="18" t="s">
        <v>72</v>
      </c>
      <c r="BK275" s="196">
        <f>ROUND(I275*H275,2)</f>
        <v>0</v>
      </c>
      <c r="BL275" s="18" t="s">
        <v>122</v>
      </c>
      <c r="BM275" s="195" t="s">
        <v>1030</v>
      </c>
    </row>
    <row r="276" spans="1:47" s="2" customFormat="1" ht="18">
      <c r="A276" s="33"/>
      <c r="B276" s="34"/>
      <c r="C276" s="35"/>
      <c r="D276" s="199" t="s">
        <v>216</v>
      </c>
      <c r="E276" s="35"/>
      <c r="F276" s="240" t="s">
        <v>1020</v>
      </c>
      <c r="G276" s="35"/>
      <c r="H276" s="35"/>
      <c r="I276" s="241"/>
      <c r="J276" s="35"/>
      <c r="K276" s="35"/>
      <c r="L276" s="38"/>
      <c r="M276" s="242"/>
      <c r="N276" s="243"/>
      <c r="O276" s="69"/>
      <c r="P276" s="69"/>
      <c r="Q276" s="69"/>
      <c r="R276" s="69"/>
      <c r="S276" s="69"/>
      <c r="T276" s="70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T276" s="18" t="s">
        <v>216</v>
      </c>
      <c r="AU276" s="18" t="s">
        <v>72</v>
      </c>
    </row>
    <row r="277" spans="1:65" s="2" customFormat="1" ht="16.5" customHeight="1">
      <c r="A277" s="33"/>
      <c r="B277" s="34"/>
      <c r="C277" s="184" t="s">
        <v>1031</v>
      </c>
      <c r="D277" s="184" t="s">
        <v>117</v>
      </c>
      <c r="E277" s="185" t="s">
        <v>1032</v>
      </c>
      <c r="F277" s="186" t="s">
        <v>1033</v>
      </c>
      <c r="G277" s="187" t="s">
        <v>120</v>
      </c>
      <c r="H277" s="188">
        <v>1</v>
      </c>
      <c r="I277" s="189"/>
      <c r="J277" s="190">
        <f>ROUND(I277*H277,2)</f>
        <v>0</v>
      </c>
      <c r="K277" s="186" t="s">
        <v>1</v>
      </c>
      <c r="L277" s="38"/>
      <c r="M277" s="191" t="s">
        <v>1</v>
      </c>
      <c r="N277" s="192" t="s">
        <v>33</v>
      </c>
      <c r="O277" s="69"/>
      <c r="P277" s="193">
        <f>O277*H277</f>
        <v>0</v>
      </c>
      <c r="Q277" s="193">
        <v>0</v>
      </c>
      <c r="R277" s="193">
        <f>Q277*H277</f>
        <v>0</v>
      </c>
      <c r="S277" s="193">
        <v>0</v>
      </c>
      <c r="T277" s="194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95" t="s">
        <v>122</v>
      </c>
      <c r="AT277" s="195" t="s">
        <v>117</v>
      </c>
      <c r="AU277" s="195" t="s">
        <v>72</v>
      </c>
      <c r="AY277" s="18" t="s">
        <v>115</v>
      </c>
      <c r="BE277" s="196">
        <f>IF(N277="základní",J277,0)</f>
        <v>0</v>
      </c>
      <c r="BF277" s="196">
        <f>IF(N277="snížená",J277,0)</f>
        <v>0</v>
      </c>
      <c r="BG277" s="196">
        <f>IF(N277="zákl. přenesená",J277,0)</f>
        <v>0</v>
      </c>
      <c r="BH277" s="196">
        <f>IF(N277="sníž. přenesená",J277,0)</f>
        <v>0</v>
      </c>
      <c r="BI277" s="196">
        <f>IF(N277="nulová",J277,0)</f>
        <v>0</v>
      </c>
      <c r="BJ277" s="18" t="s">
        <v>72</v>
      </c>
      <c r="BK277" s="196">
        <f>ROUND(I277*H277,2)</f>
        <v>0</v>
      </c>
      <c r="BL277" s="18" t="s">
        <v>122</v>
      </c>
      <c r="BM277" s="195" t="s">
        <v>1034</v>
      </c>
    </row>
    <row r="278" spans="1:47" s="2" customFormat="1" ht="18">
      <c r="A278" s="33"/>
      <c r="B278" s="34"/>
      <c r="C278" s="35"/>
      <c r="D278" s="199" t="s">
        <v>216</v>
      </c>
      <c r="E278" s="35"/>
      <c r="F278" s="240" t="s">
        <v>766</v>
      </c>
      <c r="G278" s="35"/>
      <c r="H278" s="35"/>
      <c r="I278" s="241"/>
      <c r="J278" s="35"/>
      <c r="K278" s="35"/>
      <c r="L278" s="38"/>
      <c r="M278" s="242"/>
      <c r="N278" s="243"/>
      <c r="O278" s="69"/>
      <c r="P278" s="69"/>
      <c r="Q278" s="69"/>
      <c r="R278" s="69"/>
      <c r="S278" s="69"/>
      <c r="T278" s="70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T278" s="18" t="s">
        <v>216</v>
      </c>
      <c r="AU278" s="18" t="s">
        <v>72</v>
      </c>
    </row>
    <row r="279" spans="1:65" s="2" customFormat="1" ht="16.5" customHeight="1">
      <c r="A279" s="33"/>
      <c r="B279" s="34"/>
      <c r="C279" s="184" t="s">
        <v>890</v>
      </c>
      <c r="D279" s="184" t="s">
        <v>117</v>
      </c>
      <c r="E279" s="185" t="s">
        <v>1035</v>
      </c>
      <c r="F279" s="186" t="s">
        <v>1036</v>
      </c>
      <c r="G279" s="187" t="s">
        <v>120</v>
      </c>
      <c r="H279" s="188">
        <v>1</v>
      </c>
      <c r="I279" s="189"/>
      <c r="J279" s="190">
        <f>ROUND(I279*H279,2)</f>
        <v>0</v>
      </c>
      <c r="K279" s="186" t="s">
        <v>1</v>
      </c>
      <c r="L279" s="38"/>
      <c r="M279" s="191" t="s">
        <v>1</v>
      </c>
      <c r="N279" s="192" t="s">
        <v>33</v>
      </c>
      <c r="O279" s="69"/>
      <c r="P279" s="193">
        <f>O279*H279</f>
        <v>0</v>
      </c>
      <c r="Q279" s="193">
        <v>0</v>
      </c>
      <c r="R279" s="193">
        <f>Q279*H279</f>
        <v>0</v>
      </c>
      <c r="S279" s="193">
        <v>0</v>
      </c>
      <c r="T279" s="194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95" t="s">
        <v>122</v>
      </c>
      <c r="AT279" s="195" t="s">
        <v>117</v>
      </c>
      <c r="AU279" s="195" t="s">
        <v>72</v>
      </c>
      <c r="AY279" s="18" t="s">
        <v>115</v>
      </c>
      <c r="BE279" s="196">
        <f>IF(N279="základní",J279,0)</f>
        <v>0</v>
      </c>
      <c r="BF279" s="196">
        <f>IF(N279="snížená",J279,0)</f>
        <v>0</v>
      </c>
      <c r="BG279" s="196">
        <f>IF(N279="zákl. přenesená",J279,0)</f>
        <v>0</v>
      </c>
      <c r="BH279" s="196">
        <f>IF(N279="sníž. přenesená",J279,0)</f>
        <v>0</v>
      </c>
      <c r="BI279" s="196">
        <f>IF(N279="nulová",J279,0)</f>
        <v>0</v>
      </c>
      <c r="BJ279" s="18" t="s">
        <v>72</v>
      </c>
      <c r="BK279" s="196">
        <f>ROUND(I279*H279,2)</f>
        <v>0</v>
      </c>
      <c r="BL279" s="18" t="s">
        <v>122</v>
      </c>
      <c r="BM279" s="195" t="s">
        <v>1037</v>
      </c>
    </row>
    <row r="280" spans="1:47" s="2" customFormat="1" ht="18">
      <c r="A280" s="33"/>
      <c r="B280" s="34"/>
      <c r="C280" s="35"/>
      <c r="D280" s="199" t="s">
        <v>216</v>
      </c>
      <c r="E280" s="35"/>
      <c r="F280" s="240" t="s">
        <v>1038</v>
      </c>
      <c r="G280" s="35"/>
      <c r="H280" s="35"/>
      <c r="I280" s="241"/>
      <c r="J280" s="35"/>
      <c r="K280" s="35"/>
      <c r="L280" s="38"/>
      <c r="M280" s="242"/>
      <c r="N280" s="243"/>
      <c r="O280" s="69"/>
      <c r="P280" s="69"/>
      <c r="Q280" s="69"/>
      <c r="R280" s="69"/>
      <c r="S280" s="69"/>
      <c r="T280" s="70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T280" s="18" t="s">
        <v>216</v>
      </c>
      <c r="AU280" s="18" t="s">
        <v>72</v>
      </c>
    </row>
    <row r="281" spans="1:65" s="2" customFormat="1" ht="16.5" customHeight="1">
      <c r="A281" s="33"/>
      <c r="B281" s="34"/>
      <c r="C281" s="184" t="s">
        <v>1039</v>
      </c>
      <c r="D281" s="184" t="s">
        <v>117</v>
      </c>
      <c r="E281" s="185" t="s">
        <v>1040</v>
      </c>
      <c r="F281" s="186" t="s">
        <v>1041</v>
      </c>
      <c r="G281" s="187" t="s">
        <v>120</v>
      </c>
      <c r="H281" s="188">
        <v>1</v>
      </c>
      <c r="I281" s="189"/>
      <c r="J281" s="190">
        <f>ROUND(I281*H281,2)</f>
        <v>0</v>
      </c>
      <c r="K281" s="186" t="s">
        <v>1</v>
      </c>
      <c r="L281" s="38"/>
      <c r="M281" s="191" t="s">
        <v>1</v>
      </c>
      <c r="N281" s="192" t="s">
        <v>33</v>
      </c>
      <c r="O281" s="69"/>
      <c r="P281" s="193">
        <f>O281*H281</f>
        <v>0</v>
      </c>
      <c r="Q281" s="193">
        <v>0</v>
      </c>
      <c r="R281" s="193">
        <f>Q281*H281</f>
        <v>0</v>
      </c>
      <c r="S281" s="193">
        <v>0</v>
      </c>
      <c r="T281" s="194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95" t="s">
        <v>122</v>
      </c>
      <c r="AT281" s="195" t="s">
        <v>117</v>
      </c>
      <c r="AU281" s="195" t="s">
        <v>72</v>
      </c>
      <c r="AY281" s="18" t="s">
        <v>115</v>
      </c>
      <c r="BE281" s="196">
        <f>IF(N281="základní",J281,0)</f>
        <v>0</v>
      </c>
      <c r="BF281" s="196">
        <f>IF(N281="snížená",J281,0)</f>
        <v>0</v>
      </c>
      <c r="BG281" s="196">
        <f>IF(N281="zákl. přenesená",J281,0)</f>
        <v>0</v>
      </c>
      <c r="BH281" s="196">
        <f>IF(N281="sníž. přenesená",J281,0)</f>
        <v>0</v>
      </c>
      <c r="BI281" s="196">
        <f>IF(N281="nulová",J281,0)</f>
        <v>0</v>
      </c>
      <c r="BJ281" s="18" t="s">
        <v>72</v>
      </c>
      <c r="BK281" s="196">
        <f>ROUND(I281*H281,2)</f>
        <v>0</v>
      </c>
      <c r="BL281" s="18" t="s">
        <v>122</v>
      </c>
      <c r="BM281" s="195" t="s">
        <v>1042</v>
      </c>
    </row>
    <row r="282" spans="1:47" s="2" customFormat="1" ht="18">
      <c r="A282" s="33"/>
      <c r="B282" s="34"/>
      <c r="C282" s="35"/>
      <c r="D282" s="199" t="s">
        <v>216</v>
      </c>
      <c r="E282" s="35"/>
      <c r="F282" s="240" t="s">
        <v>1043</v>
      </c>
      <c r="G282" s="35"/>
      <c r="H282" s="35"/>
      <c r="I282" s="241"/>
      <c r="J282" s="35"/>
      <c r="K282" s="35"/>
      <c r="L282" s="38"/>
      <c r="M282" s="242"/>
      <c r="N282" s="243"/>
      <c r="O282" s="69"/>
      <c r="P282" s="69"/>
      <c r="Q282" s="69"/>
      <c r="R282" s="69"/>
      <c r="S282" s="69"/>
      <c r="T282" s="70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T282" s="18" t="s">
        <v>216</v>
      </c>
      <c r="AU282" s="18" t="s">
        <v>72</v>
      </c>
    </row>
    <row r="283" spans="1:65" s="2" customFormat="1" ht="16.5" customHeight="1">
      <c r="A283" s="33"/>
      <c r="B283" s="34"/>
      <c r="C283" s="184" t="s">
        <v>894</v>
      </c>
      <c r="D283" s="184" t="s">
        <v>117</v>
      </c>
      <c r="E283" s="185" t="s">
        <v>1044</v>
      </c>
      <c r="F283" s="186" t="s">
        <v>1045</v>
      </c>
      <c r="G283" s="187" t="s">
        <v>781</v>
      </c>
      <c r="H283" s="188">
        <v>3.141</v>
      </c>
      <c r="I283" s="189"/>
      <c r="J283" s="190">
        <f>ROUND(I283*H283,2)</f>
        <v>0</v>
      </c>
      <c r="K283" s="186" t="s">
        <v>1</v>
      </c>
      <c r="L283" s="38"/>
      <c r="M283" s="191" t="s">
        <v>1</v>
      </c>
      <c r="N283" s="192" t="s">
        <v>33</v>
      </c>
      <c r="O283" s="69"/>
      <c r="P283" s="193">
        <f>O283*H283</f>
        <v>0</v>
      </c>
      <c r="Q283" s="193">
        <v>0</v>
      </c>
      <c r="R283" s="193">
        <f>Q283*H283</f>
        <v>0</v>
      </c>
      <c r="S283" s="193">
        <v>0</v>
      </c>
      <c r="T283" s="194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95" t="s">
        <v>122</v>
      </c>
      <c r="AT283" s="195" t="s">
        <v>117</v>
      </c>
      <c r="AU283" s="195" t="s">
        <v>72</v>
      </c>
      <c r="AY283" s="18" t="s">
        <v>115</v>
      </c>
      <c r="BE283" s="196">
        <f>IF(N283="základní",J283,0)</f>
        <v>0</v>
      </c>
      <c r="BF283" s="196">
        <f>IF(N283="snížená",J283,0)</f>
        <v>0</v>
      </c>
      <c r="BG283" s="196">
        <f>IF(N283="zákl. přenesená",J283,0)</f>
        <v>0</v>
      </c>
      <c r="BH283" s="196">
        <f>IF(N283="sníž. přenesená",J283,0)</f>
        <v>0</v>
      </c>
      <c r="BI283" s="196">
        <f>IF(N283="nulová",J283,0)</f>
        <v>0</v>
      </c>
      <c r="BJ283" s="18" t="s">
        <v>72</v>
      </c>
      <c r="BK283" s="196">
        <f>ROUND(I283*H283,2)</f>
        <v>0</v>
      </c>
      <c r="BL283" s="18" t="s">
        <v>122</v>
      </c>
      <c r="BM283" s="195" t="s">
        <v>1046</v>
      </c>
    </row>
    <row r="284" spans="1:47" s="2" customFormat="1" ht="18">
      <c r="A284" s="33"/>
      <c r="B284" s="34"/>
      <c r="C284" s="35"/>
      <c r="D284" s="199" t="s">
        <v>216</v>
      </c>
      <c r="E284" s="35"/>
      <c r="F284" s="240" t="s">
        <v>1047</v>
      </c>
      <c r="G284" s="35"/>
      <c r="H284" s="35"/>
      <c r="I284" s="241"/>
      <c r="J284" s="35"/>
      <c r="K284" s="35"/>
      <c r="L284" s="38"/>
      <c r="M284" s="242"/>
      <c r="N284" s="243"/>
      <c r="O284" s="69"/>
      <c r="P284" s="69"/>
      <c r="Q284" s="69"/>
      <c r="R284" s="69"/>
      <c r="S284" s="69"/>
      <c r="T284" s="70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8" t="s">
        <v>216</v>
      </c>
      <c r="AU284" s="18" t="s">
        <v>72</v>
      </c>
    </row>
    <row r="285" spans="1:65" s="2" customFormat="1" ht="16.5" customHeight="1">
      <c r="A285" s="33"/>
      <c r="B285" s="34"/>
      <c r="C285" s="184" t="s">
        <v>1048</v>
      </c>
      <c r="D285" s="184" t="s">
        <v>117</v>
      </c>
      <c r="E285" s="185" t="s">
        <v>1049</v>
      </c>
      <c r="F285" s="186" t="s">
        <v>1050</v>
      </c>
      <c r="G285" s="187" t="s">
        <v>781</v>
      </c>
      <c r="H285" s="188">
        <v>31.409</v>
      </c>
      <c r="I285" s="189"/>
      <c r="J285" s="190">
        <f>ROUND(I285*H285,2)</f>
        <v>0</v>
      </c>
      <c r="K285" s="186" t="s">
        <v>1</v>
      </c>
      <c r="L285" s="38"/>
      <c r="M285" s="191" t="s">
        <v>1</v>
      </c>
      <c r="N285" s="192" t="s">
        <v>33</v>
      </c>
      <c r="O285" s="69"/>
      <c r="P285" s="193">
        <f>O285*H285</f>
        <v>0</v>
      </c>
      <c r="Q285" s="193">
        <v>0</v>
      </c>
      <c r="R285" s="193">
        <f>Q285*H285</f>
        <v>0</v>
      </c>
      <c r="S285" s="193">
        <v>0</v>
      </c>
      <c r="T285" s="194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95" t="s">
        <v>122</v>
      </c>
      <c r="AT285" s="195" t="s">
        <v>117</v>
      </c>
      <c r="AU285" s="195" t="s">
        <v>72</v>
      </c>
      <c r="AY285" s="18" t="s">
        <v>115</v>
      </c>
      <c r="BE285" s="196">
        <f>IF(N285="základní",J285,0)</f>
        <v>0</v>
      </c>
      <c r="BF285" s="196">
        <f>IF(N285="snížená",J285,0)</f>
        <v>0</v>
      </c>
      <c r="BG285" s="196">
        <f>IF(N285="zákl. přenesená",J285,0)</f>
        <v>0</v>
      </c>
      <c r="BH285" s="196">
        <f>IF(N285="sníž. přenesená",J285,0)</f>
        <v>0</v>
      </c>
      <c r="BI285" s="196">
        <f>IF(N285="nulová",J285,0)</f>
        <v>0</v>
      </c>
      <c r="BJ285" s="18" t="s">
        <v>72</v>
      </c>
      <c r="BK285" s="196">
        <f>ROUND(I285*H285,2)</f>
        <v>0</v>
      </c>
      <c r="BL285" s="18" t="s">
        <v>122</v>
      </c>
      <c r="BM285" s="195" t="s">
        <v>1051</v>
      </c>
    </row>
    <row r="286" spans="1:47" s="2" customFormat="1" ht="18">
      <c r="A286" s="33"/>
      <c r="B286" s="34"/>
      <c r="C286" s="35"/>
      <c r="D286" s="199" t="s">
        <v>216</v>
      </c>
      <c r="E286" s="35"/>
      <c r="F286" s="240" t="s">
        <v>1052</v>
      </c>
      <c r="G286" s="35"/>
      <c r="H286" s="35"/>
      <c r="I286" s="241"/>
      <c r="J286" s="35"/>
      <c r="K286" s="35"/>
      <c r="L286" s="38"/>
      <c r="M286" s="242"/>
      <c r="N286" s="243"/>
      <c r="O286" s="69"/>
      <c r="P286" s="69"/>
      <c r="Q286" s="69"/>
      <c r="R286" s="69"/>
      <c r="S286" s="69"/>
      <c r="T286" s="70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T286" s="18" t="s">
        <v>216</v>
      </c>
      <c r="AU286" s="18" t="s">
        <v>72</v>
      </c>
    </row>
    <row r="287" spans="1:65" s="2" customFormat="1" ht="16.5" customHeight="1">
      <c r="A287" s="33"/>
      <c r="B287" s="34"/>
      <c r="C287" s="184" t="s">
        <v>897</v>
      </c>
      <c r="D287" s="184" t="s">
        <v>117</v>
      </c>
      <c r="E287" s="185" t="s">
        <v>1053</v>
      </c>
      <c r="F287" s="186" t="s">
        <v>1054</v>
      </c>
      <c r="G287" s="187" t="s">
        <v>120</v>
      </c>
      <c r="H287" s="188">
        <v>3.15</v>
      </c>
      <c r="I287" s="189"/>
      <c r="J287" s="190">
        <f>ROUND(I287*H287,2)</f>
        <v>0</v>
      </c>
      <c r="K287" s="186" t="s">
        <v>1</v>
      </c>
      <c r="L287" s="38"/>
      <c r="M287" s="191" t="s">
        <v>1</v>
      </c>
      <c r="N287" s="192" t="s">
        <v>33</v>
      </c>
      <c r="O287" s="69"/>
      <c r="P287" s="193">
        <f>O287*H287</f>
        <v>0</v>
      </c>
      <c r="Q287" s="193">
        <v>0</v>
      </c>
      <c r="R287" s="193">
        <f>Q287*H287</f>
        <v>0</v>
      </c>
      <c r="S287" s="193">
        <v>0</v>
      </c>
      <c r="T287" s="194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95" t="s">
        <v>122</v>
      </c>
      <c r="AT287" s="195" t="s">
        <v>117</v>
      </c>
      <c r="AU287" s="195" t="s">
        <v>72</v>
      </c>
      <c r="AY287" s="18" t="s">
        <v>115</v>
      </c>
      <c r="BE287" s="196">
        <f>IF(N287="základní",J287,0)</f>
        <v>0</v>
      </c>
      <c r="BF287" s="196">
        <f>IF(N287="snížená",J287,0)</f>
        <v>0</v>
      </c>
      <c r="BG287" s="196">
        <f>IF(N287="zákl. přenesená",J287,0)</f>
        <v>0</v>
      </c>
      <c r="BH287" s="196">
        <f>IF(N287="sníž. přenesená",J287,0)</f>
        <v>0</v>
      </c>
      <c r="BI287" s="196">
        <f>IF(N287="nulová",J287,0)</f>
        <v>0</v>
      </c>
      <c r="BJ287" s="18" t="s">
        <v>72</v>
      </c>
      <c r="BK287" s="196">
        <f>ROUND(I287*H287,2)</f>
        <v>0</v>
      </c>
      <c r="BL287" s="18" t="s">
        <v>122</v>
      </c>
      <c r="BM287" s="195" t="s">
        <v>1055</v>
      </c>
    </row>
    <row r="288" spans="1:47" s="2" customFormat="1" ht="18">
      <c r="A288" s="33"/>
      <c r="B288" s="34"/>
      <c r="C288" s="35"/>
      <c r="D288" s="199" t="s">
        <v>216</v>
      </c>
      <c r="E288" s="35"/>
      <c r="F288" s="240" t="s">
        <v>1056</v>
      </c>
      <c r="G288" s="35"/>
      <c r="H288" s="35"/>
      <c r="I288" s="241"/>
      <c r="J288" s="35"/>
      <c r="K288" s="35"/>
      <c r="L288" s="38"/>
      <c r="M288" s="242"/>
      <c r="N288" s="243"/>
      <c r="O288" s="69"/>
      <c r="P288" s="69"/>
      <c r="Q288" s="69"/>
      <c r="R288" s="69"/>
      <c r="S288" s="69"/>
      <c r="T288" s="70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T288" s="18" t="s">
        <v>216</v>
      </c>
      <c r="AU288" s="18" t="s">
        <v>72</v>
      </c>
    </row>
    <row r="289" spans="1:65" s="2" customFormat="1" ht="16.5" customHeight="1">
      <c r="A289" s="33"/>
      <c r="B289" s="34"/>
      <c r="C289" s="184" t="s">
        <v>1057</v>
      </c>
      <c r="D289" s="184" t="s">
        <v>117</v>
      </c>
      <c r="E289" s="185" t="s">
        <v>1058</v>
      </c>
      <c r="F289" s="186" t="s">
        <v>1059</v>
      </c>
      <c r="G289" s="187" t="s">
        <v>120</v>
      </c>
      <c r="H289" s="188">
        <v>1</v>
      </c>
      <c r="I289" s="189"/>
      <c r="J289" s="190">
        <f>ROUND(I289*H289,2)</f>
        <v>0</v>
      </c>
      <c r="K289" s="186" t="s">
        <v>1</v>
      </c>
      <c r="L289" s="38"/>
      <c r="M289" s="191" t="s">
        <v>1</v>
      </c>
      <c r="N289" s="192" t="s">
        <v>33</v>
      </c>
      <c r="O289" s="69"/>
      <c r="P289" s="193">
        <f>O289*H289</f>
        <v>0</v>
      </c>
      <c r="Q289" s="193">
        <v>0</v>
      </c>
      <c r="R289" s="193">
        <f>Q289*H289</f>
        <v>0</v>
      </c>
      <c r="S289" s="193">
        <v>0</v>
      </c>
      <c r="T289" s="194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95" t="s">
        <v>122</v>
      </c>
      <c r="AT289" s="195" t="s">
        <v>117</v>
      </c>
      <c r="AU289" s="195" t="s">
        <v>72</v>
      </c>
      <c r="AY289" s="18" t="s">
        <v>115</v>
      </c>
      <c r="BE289" s="196">
        <f>IF(N289="základní",J289,0)</f>
        <v>0</v>
      </c>
      <c r="BF289" s="196">
        <f>IF(N289="snížená",J289,0)</f>
        <v>0</v>
      </c>
      <c r="BG289" s="196">
        <f>IF(N289="zákl. přenesená",J289,0)</f>
        <v>0</v>
      </c>
      <c r="BH289" s="196">
        <f>IF(N289="sníž. přenesená",J289,0)</f>
        <v>0</v>
      </c>
      <c r="BI289" s="196">
        <f>IF(N289="nulová",J289,0)</f>
        <v>0</v>
      </c>
      <c r="BJ289" s="18" t="s">
        <v>72</v>
      </c>
      <c r="BK289" s="196">
        <f>ROUND(I289*H289,2)</f>
        <v>0</v>
      </c>
      <c r="BL289" s="18" t="s">
        <v>122</v>
      </c>
      <c r="BM289" s="195" t="s">
        <v>1060</v>
      </c>
    </row>
    <row r="290" spans="1:47" s="2" customFormat="1" ht="18">
      <c r="A290" s="33"/>
      <c r="B290" s="34"/>
      <c r="C290" s="35"/>
      <c r="D290" s="199" t="s">
        <v>216</v>
      </c>
      <c r="E290" s="35"/>
      <c r="F290" s="240" t="s">
        <v>1061</v>
      </c>
      <c r="G290" s="35"/>
      <c r="H290" s="35"/>
      <c r="I290" s="241"/>
      <c r="J290" s="35"/>
      <c r="K290" s="35"/>
      <c r="L290" s="38"/>
      <c r="M290" s="242"/>
      <c r="N290" s="243"/>
      <c r="O290" s="69"/>
      <c r="P290" s="69"/>
      <c r="Q290" s="69"/>
      <c r="R290" s="69"/>
      <c r="S290" s="69"/>
      <c r="T290" s="70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T290" s="18" t="s">
        <v>216</v>
      </c>
      <c r="AU290" s="18" t="s">
        <v>72</v>
      </c>
    </row>
    <row r="291" spans="1:65" s="2" customFormat="1" ht="16.5" customHeight="1">
      <c r="A291" s="33"/>
      <c r="B291" s="34"/>
      <c r="C291" s="184" t="s">
        <v>900</v>
      </c>
      <c r="D291" s="184" t="s">
        <v>117</v>
      </c>
      <c r="E291" s="185" t="s">
        <v>1062</v>
      </c>
      <c r="F291" s="186" t="s">
        <v>1063</v>
      </c>
      <c r="G291" s="187" t="s">
        <v>781</v>
      </c>
      <c r="H291" s="188">
        <v>7.554</v>
      </c>
      <c r="I291" s="189"/>
      <c r="J291" s="190">
        <f>ROUND(I291*H291,2)</f>
        <v>0</v>
      </c>
      <c r="K291" s="186" t="s">
        <v>1</v>
      </c>
      <c r="L291" s="38"/>
      <c r="M291" s="191" t="s">
        <v>1</v>
      </c>
      <c r="N291" s="192" t="s">
        <v>33</v>
      </c>
      <c r="O291" s="69"/>
      <c r="P291" s="193">
        <f>O291*H291</f>
        <v>0</v>
      </c>
      <c r="Q291" s="193">
        <v>0</v>
      </c>
      <c r="R291" s="193">
        <f>Q291*H291</f>
        <v>0</v>
      </c>
      <c r="S291" s="193">
        <v>0</v>
      </c>
      <c r="T291" s="194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95" t="s">
        <v>122</v>
      </c>
      <c r="AT291" s="195" t="s">
        <v>117</v>
      </c>
      <c r="AU291" s="195" t="s">
        <v>72</v>
      </c>
      <c r="AY291" s="18" t="s">
        <v>115</v>
      </c>
      <c r="BE291" s="196">
        <f>IF(N291="základní",J291,0)</f>
        <v>0</v>
      </c>
      <c r="BF291" s="196">
        <f>IF(N291="snížená",J291,0)</f>
        <v>0</v>
      </c>
      <c r="BG291" s="196">
        <f>IF(N291="zákl. přenesená",J291,0)</f>
        <v>0</v>
      </c>
      <c r="BH291" s="196">
        <f>IF(N291="sníž. přenesená",J291,0)</f>
        <v>0</v>
      </c>
      <c r="BI291" s="196">
        <f>IF(N291="nulová",J291,0)</f>
        <v>0</v>
      </c>
      <c r="BJ291" s="18" t="s">
        <v>72</v>
      </c>
      <c r="BK291" s="196">
        <f>ROUND(I291*H291,2)</f>
        <v>0</v>
      </c>
      <c r="BL291" s="18" t="s">
        <v>122</v>
      </c>
      <c r="BM291" s="195" t="s">
        <v>1064</v>
      </c>
    </row>
    <row r="292" spans="1:47" s="2" customFormat="1" ht="18">
      <c r="A292" s="33"/>
      <c r="B292" s="34"/>
      <c r="C292" s="35"/>
      <c r="D292" s="199" t="s">
        <v>216</v>
      </c>
      <c r="E292" s="35"/>
      <c r="F292" s="240" t="s">
        <v>1065</v>
      </c>
      <c r="G292" s="35"/>
      <c r="H292" s="35"/>
      <c r="I292" s="241"/>
      <c r="J292" s="35"/>
      <c r="K292" s="35"/>
      <c r="L292" s="38"/>
      <c r="M292" s="242"/>
      <c r="N292" s="243"/>
      <c r="O292" s="69"/>
      <c r="P292" s="69"/>
      <c r="Q292" s="69"/>
      <c r="R292" s="69"/>
      <c r="S292" s="69"/>
      <c r="T292" s="70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T292" s="18" t="s">
        <v>216</v>
      </c>
      <c r="AU292" s="18" t="s">
        <v>72</v>
      </c>
    </row>
    <row r="293" spans="1:65" s="2" customFormat="1" ht="16.5" customHeight="1">
      <c r="A293" s="33"/>
      <c r="B293" s="34"/>
      <c r="C293" s="184" t="s">
        <v>1066</v>
      </c>
      <c r="D293" s="184" t="s">
        <v>117</v>
      </c>
      <c r="E293" s="185" t="s">
        <v>1067</v>
      </c>
      <c r="F293" s="186" t="s">
        <v>1068</v>
      </c>
      <c r="G293" s="187" t="s">
        <v>781</v>
      </c>
      <c r="H293" s="188">
        <v>0.776</v>
      </c>
      <c r="I293" s="189"/>
      <c r="J293" s="190">
        <f>ROUND(I293*H293,2)</f>
        <v>0</v>
      </c>
      <c r="K293" s="186" t="s">
        <v>1</v>
      </c>
      <c r="L293" s="38"/>
      <c r="M293" s="191" t="s">
        <v>1</v>
      </c>
      <c r="N293" s="192" t="s">
        <v>33</v>
      </c>
      <c r="O293" s="69"/>
      <c r="P293" s="193">
        <f>O293*H293</f>
        <v>0</v>
      </c>
      <c r="Q293" s="193">
        <v>0</v>
      </c>
      <c r="R293" s="193">
        <f>Q293*H293</f>
        <v>0</v>
      </c>
      <c r="S293" s="193">
        <v>0</v>
      </c>
      <c r="T293" s="194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95" t="s">
        <v>122</v>
      </c>
      <c r="AT293" s="195" t="s">
        <v>117</v>
      </c>
      <c r="AU293" s="195" t="s">
        <v>72</v>
      </c>
      <c r="AY293" s="18" t="s">
        <v>115</v>
      </c>
      <c r="BE293" s="196">
        <f>IF(N293="základní",J293,0)</f>
        <v>0</v>
      </c>
      <c r="BF293" s="196">
        <f>IF(N293="snížená",J293,0)</f>
        <v>0</v>
      </c>
      <c r="BG293" s="196">
        <f>IF(N293="zákl. přenesená",J293,0)</f>
        <v>0</v>
      </c>
      <c r="BH293" s="196">
        <f>IF(N293="sníž. přenesená",J293,0)</f>
        <v>0</v>
      </c>
      <c r="BI293" s="196">
        <f>IF(N293="nulová",J293,0)</f>
        <v>0</v>
      </c>
      <c r="BJ293" s="18" t="s">
        <v>72</v>
      </c>
      <c r="BK293" s="196">
        <f>ROUND(I293*H293,2)</f>
        <v>0</v>
      </c>
      <c r="BL293" s="18" t="s">
        <v>122</v>
      </c>
      <c r="BM293" s="195" t="s">
        <v>1069</v>
      </c>
    </row>
    <row r="294" spans="1:47" s="2" customFormat="1" ht="18">
      <c r="A294" s="33"/>
      <c r="B294" s="34"/>
      <c r="C294" s="35"/>
      <c r="D294" s="199" t="s">
        <v>216</v>
      </c>
      <c r="E294" s="35"/>
      <c r="F294" s="240" t="s">
        <v>1065</v>
      </c>
      <c r="G294" s="35"/>
      <c r="H294" s="35"/>
      <c r="I294" s="241"/>
      <c r="J294" s="35"/>
      <c r="K294" s="35"/>
      <c r="L294" s="38"/>
      <c r="M294" s="242"/>
      <c r="N294" s="243"/>
      <c r="O294" s="69"/>
      <c r="P294" s="69"/>
      <c r="Q294" s="69"/>
      <c r="R294" s="69"/>
      <c r="S294" s="69"/>
      <c r="T294" s="70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T294" s="18" t="s">
        <v>216</v>
      </c>
      <c r="AU294" s="18" t="s">
        <v>72</v>
      </c>
    </row>
    <row r="295" spans="1:65" s="2" customFormat="1" ht="16.5" customHeight="1">
      <c r="A295" s="33"/>
      <c r="B295" s="34"/>
      <c r="C295" s="184" t="s">
        <v>903</v>
      </c>
      <c r="D295" s="184" t="s">
        <v>117</v>
      </c>
      <c r="E295" s="185" t="s">
        <v>1070</v>
      </c>
      <c r="F295" s="186" t="s">
        <v>1071</v>
      </c>
      <c r="G295" s="187" t="s">
        <v>781</v>
      </c>
      <c r="H295" s="188">
        <v>28.218</v>
      </c>
      <c r="I295" s="189"/>
      <c r="J295" s="190">
        <f>ROUND(I295*H295,2)</f>
        <v>0</v>
      </c>
      <c r="K295" s="186" t="s">
        <v>1</v>
      </c>
      <c r="L295" s="38"/>
      <c r="M295" s="191" t="s">
        <v>1</v>
      </c>
      <c r="N295" s="192" t="s">
        <v>33</v>
      </c>
      <c r="O295" s="69"/>
      <c r="P295" s="193">
        <f>O295*H295</f>
        <v>0</v>
      </c>
      <c r="Q295" s="193">
        <v>0</v>
      </c>
      <c r="R295" s="193">
        <f>Q295*H295</f>
        <v>0</v>
      </c>
      <c r="S295" s="193">
        <v>0</v>
      </c>
      <c r="T295" s="194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95" t="s">
        <v>122</v>
      </c>
      <c r="AT295" s="195" t="s">
        <v>117</v>
      </c>
      <c r="AU295" s="195" t="s">
        <v>72</v>
      </c>
      <c r="AY295" s="18" t="s">
        <v>115</v>
      </c>
      <c r="BE295" s="196">
        <f>IF(N295="základní",J295,0)</f>
        <v>0</v>
      </c>
      <c r="BF295" s="196">
        <f>IF(N295="snížená",J295,0)</f>
        <v>0</v>
      </c>
      <c r="BG295" s="196">
        <f>IF(N295="zákl. přenesená",J295,0)</f>
        <v>0</v>
      </c>
      <c r="BH295" s="196">
        <f>IF(N295="sníž. přenesená",J295,0)</f>
        <v>0</v>
      </c>
      <c r="BI295" s="196">
        <f>IF(N295="nulová",J295,0)</f>
        <v>0</v>
      </c>
      <c r="BJ295" s="18" t="s">
        <v>72</v>
      </c>
      <c r="BK295" s="196">
        <f>ROUND(I295*H295,2)</f>
        <v>0</v>
      </c>
      <c r="BL295" s="18" t="s">
        <v>122</v>
      </c>
      <c r="BM295" s="195" t="s">
        <v>1072</v>
      </c>
    </row>
    <row r="296" spans="1:47" s="2" customFormat="1" ht="18">
      <c r="A296" s="33"/>
      <c r="B296" s="34"/>
      <c r="C296" s="35"/>
      <c r="D296" s="199" t="s">
        <v>216</v>
      </c>
      <c r="E296" s="35"/>
      <c r="F296" s="240" t="s">
        <v>1052</v>
      </c>
      <c r="G296" s="35"/>
      <c r="H296" s="35"/>
      <c r="I296" s="241"/>
      <c r="J296" s="35"/>
      <c r="K296" s="35"/>
      <c r="L296" s="38"/>
      <c r="M296" s="242"/>
      <c r="N296" s="243"/>
      <c r="O296" s="69"/>
      <c r="P296" s="69"/>
      <c r="Q296" s="69"/>
      <c r="R296" s="69"/>
      <c r="S296" s="69"/>
      <c r="T296" s="70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T296" s="18" t="s">
        <v>216</v>
      </c>
      <c r="AU296" s="18" t="s">
        <v>72</v>
      </c>
    </row>
    <row r="297" spans="1:65" s="2" customFormat="1" ht="16.5" customHeight="1">
      <c r="A297" s="33"/>
      <c r="B297" s="34"/>
      <c r="C297" s="184" t="s">
        <v>1073</v>
      </c>
      <c r="D297" s="184" t="s">
        <v>117</v>
      </c>
      <c r="E297" s="185" t="s">
        <v>1074</v>
      </c>
      <c r="F297" s="186" t="s">
        <v>1075</v>
      </c>
      <c r="G297" s="187" t="s">
        <v>120</v>
      </c>
      <c r="H297" s="188">
        <v>1</v>
      </c>
      <c r="I297" s="189"/>
      <c r="J297" s="190">
        <f>ROUND(I297*H297,2)</f>
        <v>0</v>
      </c>
      <c r="K297" s="186" t="s">
        <v>1</v>
      </c>
      <c r="L297" s="38"/>
      <c r="M297" s="191" t="s">
        <v>1</v>
      </c>
      <c r="N297" s="192" t="s">
        <v>33</v>
      </c>
      <c r="O297" s="69"/>
      <c r="P297" s="193">
        <f>O297*H297</f>
        <v>0</v>
      </c>
      <c r="Q297" s="193">
        <v>0</v>
      </c>
      <c r="R297" s="193">
        <f>Q297*H297</f>
        <v>0</v>
      </c>
      <c r="S297" s="193">
        <v>0</v>
      </c>
      <c r="T297" s="194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95" t="s">
        <v>122</v>
      </c>
      <c r="AT297" s="195" t="s">
        <v>117</v>
      </c>
      <c r="AU297" s="195" t="s">
        <v>72</v>
      </c>
      <c r="AY297" s="18" t="s">
        <v>115</v>
      </c>
      <c r="BE297" s="196">
        <f>IF(N297="základní",J297,0)</f>
        <v>0</v>
      </c>
      <c r="BF297" s="196">
        <f>IF(N297="snížená",J297,0)</f>
        <v>0</v>
      </c>
      <c r="BG297" s="196">
        <f>IF(N297="zákl. přenesená",J297,0)</f>
        <v>0</v>
      </c>
      <c r="BH297" s="196">
        <f>IF(N297="sníž. přenesená",J297,0)</f>
        <v>0</v>
      </c>
      <c r="BI297" s="196">
        <f>IF(N297="nulová",J297,0)</f>
        <v>0</v>
      </c>
      <c r="BJ297" s="18" t="s">
        <v>72</v>
      </c>
      <c r="BK297" s="196">
        <f>ROUND(I297*H297,2)</f>
        <v>0</v>
      </c>
      <c r="BL297" s="18" t="s">
        <v>122</v>
      </c>
      <c r="BM297" s="195" t="s">
        <v>1076</v>
      </c>
    </row>
    <row r="298" spans="1:47" s="2" customFormat="1" ht="18">
      <c r="A298" s="33"/>
      <c r="B298" s="34"/>
      <c r="C298" s="35"/>
      <c r="D298" s="199" t="s">
        <v>216</v>
      </c>
      <c r="E298" s="35"/>
      <c r="F298" s="240" t="s">
        <v>1077</v>
      </c>
      <c r="G298" s="35"/>
      <c r="H298" s="35"/>
      <c r="I298" s="241"/>
      <c r="J298" s="35"/>
      <c r="K298" s="35"/>
      <c r="L298" s="38"/>
      <c r="M298" s="242"/>
      <c r="N298" s="243"/>
      <c r="O298" s="69"/>
      <c r="P298" s="69"/>
      <c r="Q298" s="69"/>
      <c r="R298" s="69"/>
      <c r="S298" s="69"/>
      <c r="T298" s="70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T298" s="18" t="s">
        <v>216</v>
      </c>
      <c r="AU298" s="18" t="s">
        <v>72</v>
      </c>
    </row>
    <row r="299" spans="2:63" s="12" customFormat="1" ht="25.9" customHeight="1">
      <c r="B299" s="168"/>
      <c r="C299" s="169"/>
      <c r="D299" s="170" t="s">
        <v>64</v>
      </c>
      <c r="E299" s="171" t="s">
        <v>1078</v>
      </c>
      <c r="F299" s="171" t="s">
        <v>1079</v>
      </c>
      <c r="G299" s="169"/>
      <c r="H299" s="169"/>
      <c r="I299" s="172"/>
      <c r="J299" s="173">
        <f>BK299</f>
        <v>0</v>
      </c>
      <c r="K299" s="169"/>
      <c r="L299" s="174"/>
      <c r="M299" s="175"/>
      <c r="N299" s="176"/>
      <c r="O299" s="176"/>
      <c r="P299" s="177">
        <f>SUM(P300:P317)</f>
        <v>0</v>
      </c>
      <c r="Q299" s="176"/>
      <c r="R299" s="177">
        <f>SUM(R300:R317)</f>
        <v>0</v>
      </c>
      <c r="S299" s="176"/>
      <c r="T299" s="178">
        <f>SUM(T300:T317)</f>
        <v>0</v>
      </c>
      <c r="AR299" s="179" t="s">
        <v>72</v>
      </c>
      <c r="AT299" s="180" t="s">
        <v>64</v>
      </c>
      <c r="AU299" s="180" t="s">
        <v>65</v>
      </c>
      <c r="AY299" s="179" t="s">
        <v>115</v>
      </c>
      <c r="BK299" s="181">
        <f>SUM(BK300:BK317)</f>
        <v>0</v>
      </c>
    </row>
    <row r="300" spans="1:65" s="2" customFormat="1" ht="16.5" customHeight="1">
      <c r="A300" s="33"/>
      <c r="B300" s="34"/>
      <c r="C300" s="184" t="s">
        <v>907</v>
      </c>
      <c r="D300" s="184" t="s">
        <v>117</v>
      </c>
      <c r="E300" s="185" t="s">
        <v>1080</v>
      </c>
      <c r="F300" s="186" t="s">
        <v>1081</v>
      </c>
      <c r="G300" s="187" t="s">
        <v>120</v>
      </c>
      <c r="H300" s="188">
        <v>6</v>
      </c>
      <c r="I300" s="189"/>
      <c r="J300" s="190">
        <f>ROUND(I300*H300,2)</f>
        <v>0</v>
      </c>
      <c r="K300" s="186" t="s">
        <v>1</v>
      </c>
      <c r="L300" s="38"/>
      <c r="M300" s="191" t="s">
        <v>1</v>
      </c>
      <c r="N300" s="192" t="s">
        <v>33</v>
      </c>
      <c r="O300" s="69"/>
      <c r="P300" s="193">
        <f>O300*H300</f>
        <v>0</v>
      </c>
      <c r="Q300" s="193">
        <v>0</v>
      </c>
      <c r="R300" s="193">
        <f>Q300*H300</f>
        <v>0</v>
      </c>
      <c r="S300" s="193">
        <v>0</v>
      </c>
      <c r="T300" s="194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95" t="s">
        <v>122</v>
      </c>
      <c r="AT300" s="195" t="s">
        <v>117</v>
      </c>
      <c r="AU300" s="195" t="s">
        <v>72</v>
      </c>
      <c r="AY300" s="18" t="s">
        <v>115</v>
      </c>
      <c r="BE300" s="196">
        <f>IF(N300="základní",J300,0)</f>
        <v>0</v>
      </c>
      <c r="BF300" s="196">
        <f>IF(N300="snížená",J300,0)</f>
        <v>0</v>
      </c>
      <c r="BG300" s="196">
        <f>IF(N300="zákl. přenesená",J300,0)</f>
        <v>0</v>
      </c>
      <c r="BH300" s="196">
        <f>IF(N300="sníž. přenesená",J300,0)</f>
        <v>0</v>
      </c>
      <c r="BI300" s="196">
        <f>IF(N300="nulová",J300,0)</f>
        <v>0</v>
      </c>
      <c r="BJ300" s="18" t="s">
        <v>72</v>
      </c>
      <c r="BK300" s="196">
        <f>ROUND(I300*H300,2)</f>
        <v>0</v>
      </c>
      <c r="BL300" s="18" t="s">
        <v>122</v>
      </c>
      <c r="BM300" s="195" t="s">
        <v>1082</v>
      </c>
    </row>
    <row r="301" spans="1:47" s="2" customFormat="1" ht="18">
      <c r="A301" s="33"/>
      <c r="B301" s="34"/>
      <c r="C301" s="35"/>
      <c r="D301" s="199" t="s">
        <v>216</v>
      </c>
      <c r="E301" s="35"/>
      <c r="F301" s="240" t="s">
        <v>1083</v>
      </c>
      <c r="G301" s="35"/>
      <c r="H301" s="35"/>
      <c r="I301" s="241"/>
      <c r="J301" s="35"/>
      <c r="K301" s="35"/>
      <c r="L301" s="38"/>
      <c r="M301" s="242"/>
      <c r="N301" s="243"/>
      <c r="O301" s="69"/>
      <c r="P301" s="69"/>
      <c r="Q301" s="69"/>
      <c r="R301" s="69"/>
      <c r="S301" s="69"/>
      <c r="T301" s="70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T301" s="18" t="s">
        <v>216</v>
      </c>
      <c r="AU301" s="18" t="s">
        <v>72</v>
      </c>
    </row>
    <row r="302" spans="1:65" s="2" customFormat="1" ht="16.5" customHeight="1">
      <c r="A302" s="33"/>
      <c r="B302" s="34"/>
      <c r="C302" s="184" t="s">
        <v>1084</v>
      </c>
      <c r="D302" s="184" t="s">
        <v>117</v>
      </c>
      <c r="E302" s="185" t="s">
        <v>1085</v>
      </c>
      <c r="F302" s="186" t="s">
        <v>1086</v>
      </c>
      <c r="G302" s="187" t="s">
        <v>120</v>
      </c>
      <c r="H302" s="188">
        <v>6</v>
      </c>
      <c r="I302" s="189"/>
      <c r="J302" s="190">
        <f>ROUND(I302*H302,2)</f>
        <v>0</v>
      </c>
      <c r="K302" s="186" t="s">
        <v>1</v>
      </c>
      <c r="L302" s="38"/>
      <c r="M302" s="191" t="s">
        <v>1</v>
      </c>
      <c r="N302" s="192" t="s">
        <v>33</v>
      </c>
      <c r="O302" s="69"/>
      <c r="P302" s="193">
        <f>O302*H302</f>
        <v>0</v>
      </c>
      <c r="Q302" s="193">
        <v>0</v>
      </c>
      <c r="R302" s="193">
        <f>Q302*H302</f>
        <v>0</v>
      </c>
      <c r="S302" s="193">
        <v>0</v>
      </c>
      <c r="T302" s="194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95" t="s">
        <v>122</v>
      </c>
      <c r="AT302" s="195" t="s">
        <v>117</v>
      </c>
      <c r="AU302" s="195" t="s">
        <v>72</v>
      </c>
      <c r="AY302" s="18" t="s">
        <v>115</v>
      </c>
      <c r="BE302" s="196">
        <f>IF(N302="základní",J302,0)</f>
        <v>0</v>
      </c>
      <c r="BF302" s="196">
        <f>IF(N302="snížená",J302,0)</f>
        <v>0</v>
      </c>
      <c r="BG302" s="196">
        <f>IF(N302="zákl. přenesená",J302,0)</f>
        <v>0</v>
      </c>
      <c r="BH302" s="196">
        <f>IF(N302="sníž. přenesená",J302,0)</f>
        <v>0</v>
      </c>
      <c r="BI302" s="196">
        <f>IF(N302="nulová",J302,0)</f>
        <v>0</v>
      </c>
      <c r="BJ302" s="18" t="s">
        <v>72</v>
      </c>
      <c r="BK302" s="196">
        <f>ROUND(I302*H302,2)</f>
        <v>0</v>
      </c>
      <c r="BL302" s="18" t="s">
        <v>122</v>
      </c>
      <c r="BM302" s="195" t="s">
        <v>1087</v>
      </c>
    </row>
    <row r="303" spans="1:47" s="2" customFormat="1" ht="18">
      <c r="A303" s="33"/>
      <c r="B303" s="34"/>
      <c r="C303" s="35"/>
      <c r="D303" s="199" t="s">
        <v>216</v>
      </c>
      <c r="E303" s="35"/>
      <c r="F303" s="240" t="s">
        <v>1088</v>
      </c>
      <c r="G303" s="35"/>
      <c r="H303" s="35"/>
      <c r="I303" s="241"/>
      <c r="J303" s="35"/>
      <c r="K303" s="35"/>
      <c r="L303" s="38"/>
      <c r="M303" s="242"/>
      <c r="N303" s="243"/>
      <c r="O303" s="69"/>
      <c r="P303" s="69"/>
      <c r="Q303" s="69"/>
      <c r="R303" s="69"/>
      <c r="S303" s="69"/>
      <c r="T303" s="70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T303" s="18" t="s">
        <v>216</v>
      </c>
      <c r="AU303" s="18" t="s">
        <v>72</v>
      </c>
    </row>
    <row r="304" spans="1:65" s="2" customFormat="1" ht="16.5" customHeight="1">
      <c r="A304" s="33"/>
      <c r="B304" s="34"/>
      <c r="C304" s="184" t="s">
        <v>911</v>
      </c>
      <c r="D304" s="184" t="s">
        <v>117</v>
      </c>
      <c r="E304" s="185" t="s">
        <v>1089</v>
      </c>
      <c r="F304" s="186" t="s">
        <v>1090</v>
      </c>
      <c r="G304" s="187" t="s">
        <v>120</v>
      </c>
      <c r="H304" s="188">
        <v>6</v>
      </c>
      <c r="I304" s="189"/>
      <c r="J304" s="190">
        <f>ROUND(I304*H304,2)</f>
        <v>0</v>
      </c>
      <c r="K304" s="186" t="s">
        <v>1</v>
      </c>
      <c r="L304" s="38"/>
      <c r="M304" s="191" t="s">
        <v>1</v>
      </c>
      <c r="N304" s="192" t="s">
        <v>33</v>
      </c>
      <c r="O304" s="69"/>
      <c r="P304" s="193">
        <f>O304*H304</f>
        <v>0</v>
      </c>
      <c r="Q304" s="193">
        <v>0</v>
      </c>
      <c r="R304" s="193">
        <f>Q304*H304</f>
        <v>0</v>
      </c>
      <c r="S304" s="193">
        <v>0</v>
      </c>
      <c r="T304" s="194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95" t="s">
        <v>122</v>
      </c>
      <c r="AT304" s="195" t="s">
        <v>117</v>
      </c>
      <c r="AU304" s="195" t="s">
        <v>72</v>
      </c>
      <c r="AY304" s="18" t="s">
        <v>115</v>
      </c>
      <c r="BE304" s="196">
        <f>IF(N304="základní",J304,0)</f>
        <v>0</v>
      </c>
      <c r="BF304" s="196">
        <f>IF(N304="snížená",J304,0)</f>
        <v>0</v>
      </c>
      <c r="BG304" s="196">
        <f>IF(N304="zákl. přenesená",J304,0)</f>
        <v>0</v>
      </c>
      <c r="BH304" s="196">
        <f>IF(N304="sníž. přenesená",J304,0)</f>
        <v>0</v>
      </c>
      <c r="BI304" s="196">
        <f>IF(N304="nulová",J304,0)</f>
        <v>0</v>
      </c>
      <c r="BJ304" s="18" t="s">
        <v>72</v>
      </c>
      <c r="BK304" s="196">
        <f>ROUND(I304*H304,2)</f>
        <v>0</v>
      </c>
      <c r="BL304" s="18" t="s">
        <v>122</v>
      </c>
      <c r="BM304" s="195" t="s">
        <v>1091</v>
      </c>
    </row>
    <row r="305" spans="1:47" s="2" customFormat="1" ht="18">
      <c r="A305" s="33"/>
      <c r="B305" s="34"/>
      <c r="C305" s="35"/>
      <c r="D305" s="199" t="s">
        <v>216</v>
      </c>
      <c r="E305" s="35"/>
      <c r="F305" s="240" t="s">
        <v>766</v>
      </c>
      <c r="G305" s="35"/>
      <c r="H305" s="35"/>
      <c r="I305" s="241"/>
      <c r="J305" s="35"/>
      <c r="K305" s="35"/>
      <c r="L305" s="38"/>
      <c r="M305" s="242"/>
      <c r="N305" s="243"/>
      <c r="O305" s="69"/>
      <c r="P305" s="69"/>
      <c r="Q305" s="69"/>
      <c r="R305" s="69"/>
      <c r="S305" s="69"/>
      <c r="T305" s="70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T305" s="18" t="s">
        <v>216</v>
      </c>
      <c r="AU305" s="18" t="s">
        <v>72</v>
      </c>
    </row>
    <row r="306" spans="1:65" s="2" customFormat="1" ht="16.5" customHeight="1">
      <c r="A306" s="33"/>
      <c r="B306" s="34"/>
      <c r="C306" s="184" t="s">
        <v>1092</v>
      </c>
      <c r="D306" s="184" t="s">
        <v>117</v>
      </c>
      <c r="E306" s="185" t="s">
        <v>1093</v>
      </c>
      <c r="F306" s="186" t="s">
        <v>1094</v>
      </c>
      <c r="G306" s="187" t="s">
        <v>120</v>
      </c>
      <c r="H306" s="188">
        <v>11</v>
      </c>
      <c r="I306" s="189"/>
      <c r="J306" s="190">
        <f>ROUND(I306*H306,2)</f>
        <v>0</v>
      </c>
      <c r="K306" s="186" t="s">
        <v>1</v>
      </c>
      <c r="L306" s="38"/>
      <c r="M306" s="191" t="s">
        <v>1</v>
      </c>
      <c r="N306" s="192" t="s">
        <v>33</v>
      </c>
      <c r="O306" s="69"/>
      <c r="P306" s="193">
        <f>O306*H306</f>
        <v>0</v>
      </c>
      <c r="Q306" s="193">
        <v>0</v>
      </c>
      <c r="R306" s="193">
        <f>Q306*H306</f>
        <v>0</v>
      </c>
      <c r="S306" s="193">
        <v>0</v>
      </c>
      <c r="T306" s="194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95" t="s">
        <v>122</v>
      </c>
      <c r="AT306" s="195" t="s">
        <v>117</v>
      </c>
      <c r="AU306" s="195" t="s">
        <v>72</v>
      </c>
      <c r="AY306" s="18" t="s">
        <v>115</v>
      </c>
      <c r="BE306" s="196">
        <f>IF(N306="základní",J306,0)</f>
        <v>0</v>
      </c>
      <c r="BF306" s="196">
        <f>IF(N306="snížená",J306,0)</f>
        <v>0</v>
      </c>
      <c r="BG306" s="196">
        <f>IF(N306="zákl. přenesená",J306,0)</f>
        <v>0</v>
      </c>
      <c r="BH306" s="196">
        <f>IF(N306="sníž. přenesená",J306,0)</f>
        <v>0</v>
      </c>
      <c r="BI306" s="196">
        <f>IF(N306="nulová",J306,0)</f>
        <v>0</v>
      </c>
      <c r="BJ306" s="18" t="s">
        <v>72</v>
      </c>
      <c r="BK306" s="196">
        <f>ROUND(I306*H306,2)</f>
        <v>0</v>
      </c>
      <c r="BL306" s="18" t="s">
        <v>122</v>
      </c>
      <c r="BM306" s="195" t="s">
        <v>1095</v>
      </c>
    </row>
    <row r="307" spans="1:47" s="2" customFormat="1" ht="18">
      <c r="A307" s="33"/>
      <c r="B307" s="34"/>
      <c r="C307" s="35"/>
      <c r="D307" s="199" t="s">
        <v>216</v>
      </c>
      <c r="E307" s="35"/>
      <c r="F307" s="240" t="s">
        <v>1096</v>
      </c>
      <c r="G307" s="35"/>
      <c r="H307" s="35"/>
      <c r="I307" s="241"/>
      <c r="J307" s="35"/>
      <c r="K307" s="35"/>
      <c r="L307" s="38"/>
      <c r="M307" s="242"/>
      <c r="N307" s="243"/>
      <c r="O307" s="69"/>
      <c r="P307" s="69"/>
      <c r="Q307" s="69"/>
      <c r="R307" s="69"/>
      <c r="S307" s="69"/>
      <c r="T307" s="70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T307" s="18" t="s">
        <v>216</v>
      </c>
      <c r="AU307" s="18" t="s">
        <v>72</v>
      </c>
    </row>
    <row r="308" spans="1:65" s="2" customFormat="1" ht="16.5" customHeight="1">
      <c r="A308" s="33"/>
      <c r="B308" s="34"/>
      <c r="C308" s="184" t="s">
        <v>915</v>
      </c>
      <c r="D308" s="184" t="s">
        <v>117</v>
      </c>
      <c r="E308" s="185" t="s">
        <v>1097</v>
      </c>
      <c r="F308" s="186" t="s">
        <v>1098</v>
      </c>
      <c r="G308" s="187" t="s">
        <v>120</v>
      </c>
      <c r="H308" s="188">
        <v>6</v>
      </c>
      <c r="I308" s="189"/>
      <c r="J308" s="190">
        <f>ROUND(I308*H308,2)</f>
        <v>0</v>
      </c>
      <c r="K308" s="186" t="s">
        <v>1</v>
      </c>
      <c r="L308" s="38"/>
      <c r="M308" s="191" t="s">
        <v>1</v>
      </c>
      <c r="N308" s="192" t="s">
        <v>33</v>
      </c>
      <c r="O308" s="69"/>
      <c r="P308" s="193">
        <f>O308*H308</f>
        <v>0</v>
      </c>
      <c r="Q308" s="193">
        <v>0</v>
      </c>
      <c r="R308" s="193">
        <f>Q308*H308</f>
        <v>0</v>
      </c>
      <c r="S308" s="193">
        <v>0</v>
      </c>
      <c r="T308" s="194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95" t="s">
        <v>122</v>
      </c>
      <c r="AT308" s="195" t="s">
        <v>117</v>
      </c>
      <c r="AU308" s="195" t="s">
        <v>72</v>
      </c>
      <c r="AY308" s="18" t="s">
        <v>115</v>
      </c>
      <c r="BE308" s="196">
        <f>IF(N308="základní",J308,0)</f>
        <v>0</v>
      </c>
      <c r="BF308" s="196">
        <f>IF(N308="snížená",J308,0)</f>
        <v>0</v>
      </c>
      <c r="BG308" s="196">
        <f>IF(N308="zákl. přenesená",J308,0)</f>
        <v>0</v>
      </c>
      <c r="BH308" s="196">
        <f>IF(N308="sníž. přenesená",J308,0)</f>
        <v>0</v>
      </c>
      <c r="BI308" s="196">
        <f>IF(N308="nulová",J308,0)</f>
        <v>0</v>
      </c>
      <c r="BJ308" s="18" t="s">
        <v>72</v>
      </c>
      <c r="BK308" s="196">
        <f>ROUND(I308*H308,2)</f>
        <v>0</v>
      </c>
      <c r="BL308" s="18" t="s">
        <v>122</v>
      </c>
      <c r="BM308" s="195" t="s">
        <v>1099</v>
      </c>
    </row>
    <row r="309" spans="1:47" s="2" customFormat="1" ht="18">
      <c r="A309" s="33"/>
      <c r="B309" s="34"/>
      <c r="C309" s="35"/>
      <c r="D309" s="199" t="s">
        <v>216</v>
      </c>
      <c r="E309" s="35"/>
      <c r="F309" s="240" t="s">
        <v>1100</v>
      </c>
      <c r="G309" s="35"/>
      <c r="H309" s="35"/>
      <c r="I309" s="241"/>
      <c r="J309" s="35"/>
      <c r="K309" s="35"/>
      <c r="L309" s="38"/>
      <c r="M309" s="242"/>
      <c r="N309" s="243"/>
      <c r="O309" s="69"/>
      <c r="P309" s="69"/>
      <c r="Q309" s="69"/>
      <c r="R309" s="69"/>
      <c r="S309" s="69"/>
      <c r="T309" s="70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T309" s="18" t="s">
        <v>216</v>
      </c>
      <c r="AU309" s="18" t="s">
        <v>72</v>
      </c>
    </row>
    <row r="310" spans="1:65" s="2" customFormat="1" ht="16.5" customHeight="1">
      <c r="A310" s="33"/>
      <c r="B310" s="34"/>
      <c r="C310" s="184" t="s">
        <v>1101</v>
      </c>
      <c r="D310" s="184" t="s">
        <v>117</v>
      </c>
      <c r="E310" s="185" t="s">
        <v>1102</v>
      </c>
      <c r="F310" s="186" t="s">
        <v>1103</v>
      </c>
      <c r="G310" s="187" t="s">
        <v>120</v>
      </c>
      <c r="H310" s="188">
        <v>6</v>
      </c>
      <c r="I310" s="189"/>
      <c r="J310" s="190">
        <f>ROUND(I310*H310,2)</f>
        <v>0</v>
      </c>
      <c r="K310" s="186" t="s">
        <v>1</v>
      </c>
      <c r="L310" s="38"/>
      <c r="M310" s="191" t="s">
        <v>1</v>
      </c>
      <c r="N310" s="192" t="s">
        <v>33</v>
      </c>
      <c r="O310" s="69"/>
      <c r="P310" s="193">
        <f>O310*H310</f>
        <v>0</v>
      </c>
      <c r="Q310" s="193">
        <v>0</v>
      </c>
      <c r="R310" s="193">
        <f>Q310*H310</f>
        <v>0</v>
      </c>
      <c r="S310" s="193">
        <v>0</v>
      </c>
      <c r="T310" s="194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95" t="s">
        <v>122</v>
      </c>
      <c r="AT310" s="195" t="s">
        <v>117</v>
      </c>
      <c r="AU310" s="195" t="s">
        <v>72</v>
      </c>
      <c r="AY310" s="18" t="s">
        <v>115</v>
      </c>
      <c r="BE310" s="196">
        <f>IF(N310="základní",J310,0)</f>
        <v>0</v>
      </c>
      <c r="BF310" s="196">
        <f>IF(N310="snížená",J310,0)</f>
        <v>0</v>
      </c>
      <c r="BG310" s="196">
        <f>IF(N310="zákl. přenesená",J310,0)</f>
        <v>0</v>
      </c>
      <c r="BH310" s="196">
        <f>IF(N310="sníž. přenesená",J310,0)</f>
        <v>0</v>
      </c>
      <c r="BI310" s="196">
        <f>IF(N310="nulová",J310,0)</f>
        <v>0</v>
      </c>
      <c r="BJ310" s="18" t="s">
        <v>72</v>
      </c>
      <c r="BK310" s="196">
        <f>ROUND(I310*H310,2)</f>
        <v>0</v>
      </c>
      <c r="BL310" s="18" t="s">
        <v>122</v>
      </c>
      <c r="BM310" s="195" t="s">
        <v>1104</v>
      </c>
    </row>
    <row r="311" spans="1:47" s="2" customFormat="1" ht="18">
      <c r="A311" s="33"/>
      <c r="B311" s="34"/>
      <c r="C311" s="35"/>
      <c r="D311" s="199" t="s">
        <v>216</v>
      </c>
      <c r="E311" s="35"/>
      <c r="F311" s="240" t="s">
        <v>1105</v>
      </c>
      <c r="G311" s="35"/>
      <c r="H311" s="35"/>
      <c r="I311" s="241"/>
      <c r="J311" s="35"/>
      <c r="K311" s="35"/>
      <c r="L311" s="38"/>
      <c r="M311" s="242"/>
      <c r="N311" s="243"/>
      <c r="O311" s="69"/>
      <c r="P311" s="69"/>
      <c r="Q311" s="69"/>
      <c r="R311" s="69"/>
      <c r="S311" s="69"/>
      <c r="T311" s="70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T311" s="18" t="s">
        <v>216</v>
      </c>
      <c r="AU311" s="18" t="s">
        <v>72</v>
      </c>
    </row>
    <row r="312" spans="1:65" s="2" customFormat="1" ht="16.5" customHeight="1">
      <c r="A312" s="33"/>
      <c r="B312" s="34"/>
      <c r="C312" s="184" t="s">
        <v>919</v>
      </c>
      <c r="D312" s="184" t="s">
        <v>117</v>
      </c>
      <c r="E312" s="185" t="s">
        <v>1106</v>
      </c>
      <c r="F312" s="186" t="s">
        <v>1107</v>
      </c>
      <c r="G312" s="187" t="s">
        <v>120</v>
      </c>
      <c r="H312" s="188">
        <v>6</v>
      </c>
      <c r="I312" s="189"/>
      <c r="J312" s="190">
        <f>ROUND(I312*H312,2)</f>
        <v>0</v>
      </c>
      <c r="K312" s="186" t="s">
        <v>1</v>
      </c>
      <c r="L312" s="38"/>
      <c r="M312" s="191" t="s">
        <v>1</v>
      </c>
      <c r="N312" s="192" t="s">
        <v>33</v>
      </c>
      <c r="O312" s="69"/>
      <c r="P312" s="193">
        <f>O312*H312</f>
        <v>0</v>
      </c>
      <c r="Q312" s="193">
        <v>0</v>
      </c>
      <c r="R312" s="193">
        <f>Q312*H312</f>
        <v>0</v>
      </c>
      <c r="S312" s="193">
        <v>0</v>
      </c>
      <c r="T312" s="194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95" t="s">
        <v>122</v>
      </c>
      <c r="AT312" s="195" t="s">
        <v>117</v>
      </c>
      <c r="AU312" s="195" t="s">
        <v>72</v>
      </c>
      <c r="AY312" s="18" t="s">
        <v>115</v>
      </c>
      <c r="BE312" s="196">
        <f>IF(N312="základní",J312,0)</f>
        <v>0</v>
      </c>
      <c r="BF312" s="196">
        <f>IF(N312="snížená",J312,0)</f>
        <v>0</v>
      </c>
      <c r="BG312" s="196">
        <f>IF(N312="zákl. přenesená",J312,0)</f>
        <v>0</v>
      </c>
      <c r="BH312" s="196">
        <f>IF(N312="sníž. přenesená",J312,0)</f>
        <v>0</v>
      </c>
      <c r="BI312" s="196">
        <f>IF(N312="nulová",J312,0)</f>
        <v>0</v>
      </c>
      <c r="BJ312" s="18" t="s">
        <v>72</v>
      </c>
      <c r="BK312" s="196">
        <f>ROUND(I312*H312,2)</f>
        <v>0</v>
      </c>
      <c r="BL312" s="18" t="s">
        <v>122</v>
      </c>
      <c r="BM312" s="195" t="s">
        <v>1108</v>
      </c>
    </row>
    <row r="313" spans="1:47" s="2" customFormat="1" ht="18">
      <c r="A313" s="33"/>
      <c r="B313" s="34"/>
      <c r="C313" s="35"/>
      <c r="D313" s="199" t="s">
        <v>216</v>
      </c>
      <c r="E313" s="35"/>
      <c r="F313" s="240" t="s">
        <v>1109</v>
      </c>
      <c r="G313" s="35"/>
      <c r="H313" s="35"/>
      <c r="I313" s="241"/>
      <c r="J313" s="35"/>
      <c r="K313" s="35"/>
      <c r="L313" s="38"/>
      <c r="M313" s="242"/>
      <c r="N313" s="243"/>
      <c r="O313" s="69"/>
      <c r="P313" s="69"/>
      <c r="Q313" s="69"/>
      <c r="R313" s="69"/>
      <c r="S313" s="69"/>
      <c r="T313" s="70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T313" s="18" t="s">
        <v>216</v>
      </c>
      <c r="AU313" s="18" t="s">
        <v>72</v>
      </c>
    </row>
    <row r="314" spans="1:65" s="2" customFormat="1" ht="16.5" customHeight="1">
      <c r="A314" s="33"/>
      <c r="B314" s="34"/>
      <c r="C314" s="184" t="s">
        <v>1110</v>
      </c>
      <c r="D314" s="184" t="s">
        <v>117</v>
      </c>
      <c r="E314" s="185" t="s">
        <v>1111</v>
      </c>
      <c r="F314" s="186" t="s">
        <v>1112</v>
      </c>
      <c r="G314" s="187" t="s">
        <v>120</v>
      </c>
      <c r="H314" s="188">
        <v>6</v>
      </c>
      <c r="I314" s="189"/>
      <c r="J314" s="190">
        <f>ROUND(I314*H314,2)</f>
        <v>0</v>
      </c>
      <c r="K314" s="186" t="s">
        <v>1</v>
      </c>
      <c r="L314" s="38"/>
      <c r="M314" s="191" t="s">
        <v>1</v>
      </c>
      <c r="N314" s="192" t="s">
        <v>33</v>
      </c>
      <c r="O314" s="69"/>
      <c r="P314" s="193">
        <f>O314*H314</f>
        <v>0</v>
      </c>
      <c r="Q314" s="193">
        <v>0</v>
      </c>
      <c r="R314" s="193">
        <f>Q314*H314</f>
        <v>0</v>
      </c>
      <c r="S314" s="193">
        <v>0</v>
      </c>
      <c r="T314" s="194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95" t="s">
        <v>122</v>
      </c>
      <c r="AT314" s="195" t="s">
        <v>117</v>
      </c>
      <c r="AU314" s="195" t="s">
        <v>72</v>
      </c>
      <c r="AY314" s="18" t="s">
        <v>115</v>
      </c>
      <c r="BE314" s="196">
        <f>IF(N314="základní",J314,0)</f>
        <v>0</v>
      </c>
      <c r="BF314" s="196">
        <f>IF(N314="snížená",J314,0)</f>
        <v>0</v>
      </c>
      <c r="BG314" s="196">
        <f>IF(N314="zákl. přenesená",J314,0)</f>
        <v>0</v>
      </c>
      <c r="BH314" s="196">
        <f>IF(N314="sníž. přenesená",J314,0)</f>
        <v>0</v>
      </c>
      <c r="BI314" s="196">
        <f>IF(N314="nulová",J314,0)</f>
        <v>0</v>
      </c>
      <c r="BJ314" s="18" t="s">
        <v>72</v>
      </c>
      <c r="BK314" s="196">
        <f>ROUND(I314*H314,2)</f>
        <v>0</v>
      </c>
      <c r="BL314" s="18" t="s">
        <v>122</v>
      </c>
      <c r="BM314" s="195" t="s">
        <v>1113</v>
      </c>
    </row>
    <row r="315" spans="1:47" s="2" customFormat="1" ht="18">
      <c r="A315" s="33"/>
      <c r="B315" s="34"/>
      <c r="C315" s="35"/>
      <c r="D315" s="199" t="s">
        <v>216</v>
      </c>
      <c r="E315" s="35"/>
      <c r="F315" s="240" t="s">
        <v>766</v>
      </c>
      <c r="G315" s="35"/>
      <c r="H315" s="35"/>
      <c r="I315" s="241"/>
      <c r="J315" s="35"/>
      <c r="K315" s="35"/>
      <c r="L315" s="38"/>
      <c r="M315" s="242"/>
      <c r="N315" s="243"/>
      <c r="O315" s="69"/>
      <c r="P315" s="69"/>
      <c r="Q315" s="69"/>
      <c r="R315" s="69"/>
      <c r="S315" s="69"/>
      <c r="T315" s="70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T315" s="18" t="s">
        <v>216</v>
      </c>
      <c r="AU315" s="18" t="s">
        <v>72</v>
      </c>
    </row>
    <row r="316" spans="1:65" s="2" customFormat="1" ht="16.5" customHeight="1">
      <c r="A316" s="33"/>
      <c r="B316" s="34"/>
      <c r="C316" s="184" t="s">
        <v>923</v>
      </c>
      <c r="D316" s="184" t="s">
        <v>117</v>
      </c>
      <c r="E316" s="185" t="s">
        <v>1114</v>
      </c>
      <c r="F316" s="186" t="s">
        <v>1115</v>
      </c>
      <c r="G316" s="187" t="s">
        <v>120</v>
      </c>
      <c r="H316" s="188">
        <v>6</v>
      </c>
      <c r="I316" s="189"/>
      <c r="J316" s="190">
        <f>ROUND(I316*H316,2)</f>
        <v>0</v>
      </c>
      <c r="K316" s="186" t="s">
        <v>1</v>
      </c>
      <c r="L316" s="38"/>
      <c r="M316" s="191" t="s">
        <v>1</v>
      </c>
      <c r="N316" s="192" t="s">
        <v>33</v>
      </c>
      <c r="O316" s="69"/>
      <c r="P316" s="193">
        <f>O316*H316</f>
        <v>0</v>
      </c>
      <c r="Q316" s="193">
        <v>0</v>
      </c>
      <c r="R316" s="193">
        <f>Q316*H316</f>
        <v>0</v>
      </c>
      <c r="S316" s="193">
        <v>0</v>
      </c>
      <c r="T316" s="194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95" t="s">
        <v>122</v>
      </c>
      <c r="AT316" s="195" t="s">
        <v>117</v>
      </c>
      <c r="AU316" s="195" t="s">
        <v>72</v>
      </c>
      <c r="AY316" s="18" t="s">
        <v>115</v>
      </c>
      <c r="BE316" s="196">
        <f>IF(N316="základní",J316,0)</f>
        <v>0</v>
      </c>
      <c r="BF316" s="196">
        <f>IF(N316="snížená",J316,0)</f>
        <v>0</v>
      </c>
      <c r="BG316" s="196">
        <f>IF(N316="zákl. přenesená",J316,0)</f>
        <v>0</v>
      </c>
      <c r="BH316" s="196">
        <f>IF(N316="sníž. přenesená",J316,0)</f>
        <v>0</v>
      </c>
      <c r="BI316" s="196">
        <f>IF(N316="nulová",J316,0)</f>
        <v>0</v>
      </c>
      <c r="BJ316" s="18" t="s">
        <v>72</v>
      </c>
      <c r="BK316" s="196">
        <f>ROUND(I316*H316,2)</f>
        <v>0</v>
      </c>
      <c r="BL316" s="18" t="s">
        <v>122</v>
      </c>
      <c r="BM316" s="195" t="s">
        <v>1116</v>
      </c>
    </row>
    <row r="317" spans="1:47" s="2" customFormat="1" ht="18">
      <c r="A317" s="33"/>
      <c r="B317" s="34"/>
      <c r="C317" s="35"/>
      <c r="D317" s="199" t="s">
        <v>216</v>
      </c>
      <c r="E317" s="35"/>
      <c r="F317" s="240" t="s">
        <v>1117</v>
      </c>
      <c r="G317" s="35"/>
      <c r="H317" s="35"/>
      <c r="I317" s="241"/>
      <c r="J317" s="35"/>
      <c r="K317" s="35"/>
      <c r="L317" s="38"/>
      <c r="M317" s="242"/>
      <c r="N317" s="243"/>
      <c r="O317" s="69"/>
      <c r="P317" s="69"/>
      <c r="Q317" s="69"/>
      <c r="R317" s="69"/>
      <c r="S317" s="69"/>
      <c r="T317" s="70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T317" s="18" t="s">
        <v>216</v>
      </c>
      <c r="AU317" s="18" t="s">
        <v>72</v>
      </c>
    </row>
    <row r="318" spans="2:63" s="12" customFormat="1" ht="25.9" customHeight="1">
      <c r="B318" s="168"/>
      <c r="C318" s="169"/>
      <c r="D318" s="170" t="s">
        <v>64</v>
      </c>
      <c r="E318" s="171" t="s">
        <v>1118</v>
      </c>
      <c r="F318" s="171" t="s">
        <v>1119</v>
      </c>
      <c r="G318" s="169"/>
      <c r="H318" s="169"/>
      <c r="I318" s="172"/>
      <c r="J318" s="173">
        <f>BK318</f>
        <v>0</v>
      </c>
      <c r="K318" s="169"/>
      <c r="L318" s="174"/>
      <c r="M318" s="175"/>
      <c r="N318" s="176"/>
      <c r="O318" s="176"/>
      <c r="P318" s="177">
        <f>SUM(P319:P324)</f>
        <v>0</v>
      </c>
      <c r="Q318" s="176"/>
      <c r="R318" s="177">
        <f>SUM(R319:R324)</f>
        <v>0</v>
      </c>
      <c r="S318" s="176"/>
      <c r="T318" s="178">
        <f>SUM(T319:T324)</f>
        <v>0</v>
      </c>
      <c r="AR318" s="179" t="s">
        <v>72</v>
      </c>
      <c r="AT318" s="180" t="s">
        <v>64</v>
      </c>
      <c r="AU318" s="180" t="s">
        <v>65</v>
      </c>
      <c r="AY318" s="179" t="s">
        <v>115</v>
      </c>
      <c r="BK318" s="181">
        <f>SUM(BK319:BK324)</f>
        <v>0</v>
      </c>
    </row>
    <row r="319" spans="1:65" s="2" customFormat="1" ht="16.5" customHeight="1">
      <c r="A319" s="33"/>
      <c r="B319" s="34"/>
      <c r="C319" s="184" t="s">
        <v>1120</v>
      </c>
      <c r="D319" s="184" t="s">
        <v>117</v>
      </c>
      <c r="E319" s="185" t="s">
        <v>1121</v>
      </c>
      <c r="F319" s="186" t="s">
        <v>1122</v>
      </c>
      <c r="G319" s="187" t="s">
        <v>126</v>
      </c>
      <c r="H319" s="188">
        <v>12.24</v>
      </c>
      <c r="I319" s="189"/>
      <c r="J319" s="190">
        <f>ROUND(I319*H319,2)</f>
        <v>0</v>
      </c>
      <c r="K319" s="186" t="s">
        <v>1</v>
      </c>
      <c r="L319" s="38"/>
      <c r="M319" s="191" t="s">
        <v>1</v>
      </c>
      <c r="N319" s="192" t="s">
        <v>33</v>
      </c>
      <c r="O319" s="69"/>
      <c r="P319" s="193">
        <f>O319*H319</f>
        <v>0</v>
      </c>
      <c r="Q319" s="193">
        <v>0</v>
      </c>
      <c r="R319" s="193">
        <f>Q319*H319</f>
        <v>0</v>
      </c>
      <c r="S319" s="193">
        <v>0</v>
      </c>
      <c r="T319" s="194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95" t="s">
        <v>122</v>
      </c>
      <c r="AT319" s="195" t="s">
        <v>117</v>
      </c>
      <c r="AU319" s="195" t="s">
        <v>72</v>
      </c>
      <c r="AY319" s="18" t="s">
        <v>115</v>
      </c>
      <c r="BE319" s="196">
        <f>IF(N319="základní",J319,0)</f>
        <v>0</v>
      </c>
      <c r="BF319" s="196">
        <f>IF(N319="snížená",J319,0)</f>
        <v>0</v>
      </c>
      <c r="BG319" s="196">
        <f>IF(N319="zákl. přenesená",J319,0)</f>
        <v>0</v>
      </c>
      <c r="BH319" s="196">
        <f>IF(N319="sníž. přenesená",J319,0)</f>
        <v>0</v>
      </c>
      <c r="BI319" s="196">
        <f>IF(N319="nulová",J319,0)</f>
        <v>0</v>
      </c>
      <c r="BJ319" s="18" t="s">
        <v>72</v>
      </c>
      <c r="BK319" s="196">
        <f>ROUND(I319*H319,2)</f>
        <v>0</v>
      </c>
      <c r="BL319" s="18" t="s">
        <v>122</v>
      </c>
      <c r="BM319" s="195" t="s">
        <v>1123</v>
      </c>
    </row>
    <row r="320" spans="1:47" s="2" customFormat="1" ht="18">
      <c r="A320" s="33"/>
      <c r="B320" s="34"/>
      <c r="C320" s="35"/>
      <c r="D320" s="199" t="s">
        <v>216</v>
      </c>
      <c r="E320" s="35"/>
      <c r="F320" s="240" t="s">
        <v>1124</v>
      </c>
      <c r="G320" s="35"/>
      <c r="H320" s="35"/>
      <c r="I320" s="241"/>
      <c r="J320" s="35"/>
      <c r="K320" s="35"/>
      <c r="L320" s="38"/>
      <c r="M320" s="242"/>
      <c r="N320" s="243"/>
      <c r="O320" s="69"/>
      <c r="P320" s="69"/>
      <c r="Q320" s="69"/>
      <c r="R320" s="69"/>
      <c r="S320" s="69"/>
      <c r="T320" s="70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T320" s="18" t="s">
        <v>216</v>
      </c>
      <c r="AU320" s="18" t="s">
        <v>72</v>
      </c>
    </row>
    <row r="321" spans="1:65" s="2" customFormat="1" ht="16.5" customHeight="1">
      <c r="A321" s="33"/>
      <c r="B321" s="34"/>
      <c r="C321" s="184" t="s">
        <v>927</v>
      </c>
      <c r="D321" s="184" t="s">
        <v>117</v>
      </c>
      <c r="E321" s="185" t="s">
        <v>1125</v>
      </c>
      <c r="F321" s="186" t="s">
        <v>1126</v>
      </c>
      <c r="G321" s="187" t="s">
        <v>120</v>
      </c>
      <c r="H321" s="188">
        <v>1</v>
      </c>
      <c r="I321" s="189"/>
      <c r="J321" s="190">
        <f>ROUND(I321*H321,2)</f>
        <v>0</v>
      </c>
      <c r="K321" s="186" t="s">
        <v>1</v>
      </c>
      <c r="L321" s="38"/>
      <c r="M321" s="191" t="s">
        <v>1</v>
      </c>
      <c r="N321" s="192" t="s">
        <v>33</v>
      </c>
      <c r="O321" s="69"/>
      <c r="P321" s="193">
        <f>O321*H321</f>
        <v>0</v>
      </c>
      <c r="Q321" s="193">
        <v>0</v>
      </c>
      <c r="R321" s="193">
        <f>Q321*H321</f>
        <v>0</v>
      </c>
      <c r="S321" s="193">
        <v>0</v>
      </c>
      <c r="T321" s="194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95" t="s">
        <v>122</v>
      </c>
      <c r="AT321" s="195" t="s">
        <v>117</v>
      </c>
      <c r="AU321" s="195" t="s">
        <v>72</v>
      </c>
      <c r="AY321" s="18" t="s">
        <v>115</v>
      </c>
      <c r="BE321" s="196">
        <f>IF(N321="základní",J321,0)</f>
        <v>0</v>
      </c>
      <c r="BF321" s="196">
        <f>IF(N321="snížená",J321,0)</f>
        <v>0</v>
      </c>
      <c r="BG321" s="196">
        <f>IF(N321="zákl. přenesená",J321,0)</f>
        <v>0</v>
      </c>
      <c r="BH321" s="196">
        <f>IF(N321="sníž. přenesená",J321,0)</f>
        <v>0</v>
      </c>
      <c r="BI321" s="196">
        <f>IF(N321="nulová",J321,0)</f>
        <v>0</v>
      </c>
      <c r="BJ321" s="18" t="s">
        <v>72</v>
      </c>
      <c r="BK321" s="196">
        <f>ROUND(I321*H321,2)</f>
        <v>0</v>
      </c>
      <c r="BL321" s="18" t="s">
        <v>122</v>
      </c>
      <c r="BM321" s="195" t="s">
        <v>1127</v>
      </c>
    </row>
    <row r="322" spans="1:47" s="2" customFormat="1" ht="18">
      <c r="A322" s="33"/>
      <c r="B322" s="34"/>
      <c r="C322" s="35"/>
      <c r="D322" s="199" t="s">
        <v>216</v>
      </c>
      <c r="E322" s="35"/>
      <c r="F322" s="240" t="s">
        <v>1128</v>
      </c>
      <c r="G322" s="35"/>
      <c r="H322" s="35"/>
      <c r="I322" s="241"/>
      <c r="J322" s="35"/>
      <c r="K322" s="35"/>
      <c r="L322" s="38"/>
      <c r="M322" s="242"/>
      <c r="N322" s="243"/>
      <c r="O322" s="69"/>
      <c r="P322" s="69"/>
      <c r="Q322" s="69"/>
      <c r="R322" s="69"/>
      <c r="S322" s="69"/>
      <c r="T322" s="70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T322" s="18" t="s">
        <v>216</v>
      </c>
      <c r="AU322" s="18" t="s">
        <v>72</v>
      </c>
    </row>
    <row r="323" spans="1:65" s="2" customFormat="1" ht="16.5" customHeight="1">
      <c r="A323" s="33"/>
      <c r="B323" s="34"/>
      <c r="C323" s="184" t="s">
        <v>1129</v>
      </c>
      <c r="D323" s="184" t="s">
        <v>117</v>
      </c>
      <c r="E323" s="185" t="s">
        <v>1130</v>
      </c>
      <c r="F323" s="186" t="s">
        <v>1131</v>
      </c>
      <c r="G323" s="187" t="s">
        <v>1132</v>
      </c>
      <c r="H323" s="188">
        <v>1</v>
      </c>
      <c r="I323" s="189"/>
      <c r="J323" s="190">
        <f>ROUND(I323*H323,2)</f>
        <v>0</v>
      </c>
      <c r="K323" s="186" t="s">
        <v>1</v>
      </c>
      <c r="L323" s="38"/>
      <c r="M323" s="191" t="s">
        <v>1</v>
      </c>
      <c r="N323" s="192" t="s">
        <v>33</v>
      </c>
      <c r="O323" s="69"/>
      <c r="P323" s="193">
        <f>O323*H323</f>
        <v>0</v>
      </c>
      <c r="Q323" s="193">
        <v>0</v>
      </c>
      <c r="R323" s="193">
        <f>Q323*H323</f>
        <v>0</v>
      </c>
      <c r="S323" s="193">
        <v>0</v>
      </c>
      <c r="T323" s="194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95" t="s">
        <v>122</v>
      </c>
      <c r="AT323" s="195" t="s">
        <v>117</v>
      </c>
      <c r="AU323" s="195" t="s">
        <v>72</v>
      </c>
      <c r="AY323" s="18" t="s">
        <v>115</v>
      </c>
      <c r="BE323" s="196">
        <f>IF(N323="základní",J323,0)</f>
        <v>0</v>
      </c>
      <c r="BF323" s="196">
        <f>IF(N323="snížená",J323,0)</f>
        <v>0</v>
      </c>
      <c r="BG323" s="196">
        <f>IF(N323="zákl. přenesená",J323,0)</f>
        <v>0</v>
      </c>
      <c r="BH323" s="196">
        <f>IF(N323="sníž. přenesená",J323,0)</f>
        <v>0</v>
      </c>
      <c r="BI323" s="196">
        <f>IF(N323="nulová",J323,0)</f>
        <v>0</v>
      </c>
      <c r="BJ323" s="18" t="s">
        <v>72</v>
      </c>
      <c r="BK323" s="196">
        <f>ROUND(I323*H323,2)</f>
        <v>0</v>
      </c>
      <c r="BL323" s="18" t="s">
        <v>122</v>
      </c>
      <c r="BM323" s="195" t="s">
        <v>1133</v>
      </c>
    </row>
    <row r="324" spans="1:47" s="2" customFormat="1" ht="18">
      <c r="A324" s="33"/>
      <c r="B324" s="34"/>
      <c r="C324" s="35"/>
      <c r="D324" s="199" t="s">
        <v>216</v>
      </c>
      <c r="E324" s="35"/>
      <c r="F324" s="240" t="s">
        <v>1128</v>
      </c>
      <c r="G324" s="35"/>
      <c r="H324" s="35"/>
      <c r="I324" s="241"/>
      <c r="J324" s="35"/>
      <c r="K324" s="35"/>
      <c r="L324" s="38"/>
      <c r="M324" s="261"/>
      <c r="N324" s="262"/>
      <c r="O324" s="246"/>
      <c r="P324" s="246"/>
      <c r="Q324" s="246"/>
      <c r="R324" s="246"/>
      <c r="S324" s="246"/>
      <c r="T324" s="26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T324" s="18" t="s">
        <v>216</v>
      </c>
      <c r="AU324" s="18" t="s">
        <v>72</v>
      </c>
    </row>
    <row r="325" spans="1:31" s="2" customFormat="1" ht="7" customHeight="1">
      <c r="A325" s="33"/>
      <c r="B325" s="53"/>
      <c r="C325" s="54"/>
      <c r="D325" s="54"/>
      <c r="E325" s="54"/>
      <c r="F325" s="54"/>
      <c r="G325" s="54"/>
      <c r="H325" s="54"/>
      <c r="I325" s="54"/>
      <c r="J325" s="54"/>
      <c r="K325" s="54"/>
      <c r="L325" s="38"/>
      <c r="M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</row>
  </sheetData>
  <sheetProtection sheet="1" objects="1" scenarios="1" formatColumns="0" formatRows="0" autoFilter="0"/>
  <autoFilter ref="C126:K324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1"/>
  <sheetViews>
    <sheetView showGridLines="0" zoomScale="90" zoomScaleNormal="90" workbookViewId="0" topLeftCell="A98">
      <selection activeCell="I119" sqref="I119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8.8515625" style="1" customWidth="1"/>
    <col min="6" max="6" width="10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8" t="s">
        <v>87</v>
      </c>
    </row>
    <row r="3" spans="2:46" s="1" customFormat="1" ht="7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21"/>
      <c r="AT3" s="18" t="s">
        <v>74</v>
      </c>
    </row>
    <row r="4" spans="2:46" s="1" customFormat="1" ht="25" customHeight="1">
      <c r="B4" s="21"/>
      <c r="D4" s="108" t="s">
        <v>88</v>
      </c>
      <c r="L4" s="21"/>
      <c r="M4" s="109" t="s">
        <v>10</v>
      </c>
      <c r="AT4" s="18" t="s">
        <v>4</v>
      </c>
    </row>
    <row r="5" spans="2:12" s="1" customFormat="1" ht="7" customHeight="1">
      <c r="B5" s="21"/>
      <c r="L5" s="21"/>
    </row>
    <row r="6" spans="2:12" s="1" customFormat="1" ht="12" customHeight="1">
      <c r="B6" s="21"/>
      <c r="D6" s="110" t="s">
        <v>15</v>
      </c>
      <c r="L6" s="21"/>
    </row>
    <row r="7" spans="2:12" s="1" customFormat="1" ht="16.5" customHeight="1">
      <c r="B7" s="21"/>
      <c r="E7" s="316" t="str">
        <f>'Rekapitulace stavby'!K6</f>
        <v>Výstavba dětského dopravního hřiště</v>
      </c>
      <c r="F7" s="317"/>
      <c r="G7" s="317"/>
      <c r="H7" s="317"/>
      <c r="L7" s="21"/>
    </row>
    <row r="8" spans="1:31" s="2" customFormat="1" ht="12" customHeight="1">
      <c r="A8" s="33"/>
      <c r="B8" s="38"/>
      <c r="C8" s="33"/>
      <c r="D8" s="110" t="s">
        <v>89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18" t="s">
        <v>1134</v>
      </c>
      <c r="F9" s="319"/>
      <c r="G9" s="319"/>
      <c r="H9" s="319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0" t="s">
        <v>16</v>
      </c>
      <c r="E11" s="33"/>
      <c r="F11" s="111" t="s">
        <v>1</v>
      </c>
      <c r="G11" s="33"/>
      <c r="H11" s="33"/>
      <c r="I11" s="110" t="s">
        <v>17</v>
      </c>
      <c r="J11" s="111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0" t="s">
        <v>18</v>
      </c>
      <c r="E12" s="33"/>
      <c r="F12" s="111" t="s">
        <v>19</v>
      </c>
      <c r="G12" s="33"/>
      <c r="H12" s="33"/>
      <c r="I12" s="110" t="s">
        <v>20</v>
      </c>
      <c r="J12" s="112" t="str">
        <f>'Rekapitulace stavby'!AN8</f>
        <v>Vyplň údaj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75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0" t="s">
        <v>1207</v>
      </c>
      <c r="E14" s="33"/>
      <c r="F14" s="33"/>
      <c r="G14" s="33"/>
      <c r="H14" s="33"/>
      <c r="I14" s="110" t="s">
        <v>1202</v>
      </c>
      <c r="J14" s="111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1" t="s">
        <v>1200</v>
      </c>
      <c r="F15" s="33"/>
      <c r="G15" s="33"/>
      <c r="H15" s="33"/>
      <c r="I15" s="110" t="s">
        <v>21</v>
      </c>
      <c r="J15" s="111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7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0" t="s">
        <v>1222</v>
      </c>
      <c r="E17" s="33"/>
      <c r="F17" s="33"/>
      <c r="G17" s="33"/>
      <c r="H17" s="33"/>
      <c r="I17" s="110" t="s">
        <v>1202</v>
      </c>
      <c r="J17" s="271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20" t="str">
        <f>'Rekapitulace stavby'!E14</f>
        <v>Vyplň údaj</v>
      </c>
      <c r="F18" s="321"/>
      <c r="G18" s="321"/>
      <c r="H18" s="321"/>
      <c r="I18" s="110" t="s">
        <v>21</v>
      </c>
      <c r="J18" s="271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0" t="s">
        <v>23</v>
      </c>
      <c r="E20" s="33"/>
      <c r="F20" s="33"/>
      <c r="G20" s="33"/>
      <c r="H20" s="33"/>
      <c r="I20" s="110" t="s">
        <v>1202</v>
      </c>
      <c r="J20" s="111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25" customHeight="1">
      <c r="A21" s="33"/>
      <c r="B21" s="38"/>
      <c r="C21" s="33"/>
      <c r="D21" s="33"/>
      <c r="E21" s="267" t="s">
        <v>1208</v>
      </c>
      <c r="F21" s="33"/>
      <c r="G21" s="33"/>
      <c r="H21" s="33"/>
      <c r="I21" s="110" t="s">
        <v>21</v>
      </c>
      <c r="J21" s="111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0" t="s">
        <v>25</v>
      </c>
      <c r="E23" s="33"/>
      <c r="F23" s="33"/>
      <c r="G23" s="33"/>
      <c r="H23" s="33"/>
      <c r="I23" s="110" t="s">
        <v>1202</v>
      </c>
      <c r="J23" s="111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1" t="s">
        <v>26</v>
      </c>
      <c r="F24" s="33"/>
      <c r="G24" s="33"/>
      <c r="H24" s="33"/>
      <c r="I24" s="110" t="s">
        <v>21</v>
      </c>
      <c r="J24" s="111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0" t="s">
        <v>27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3"/>
      <c r="B27" s="114"/>
      <c r="C27" s="113"/>
      <c r="D27" s="113"/>
      <c r="E27" s="322" t="s">
        <v>1</v>
      </c>
      <c r="F27" s="322"/>
      <c r="G27" s="322"/>
      <c r="H27" s="322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7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8"/>
      <c r="C29" s="33"/>
      <c r="D29" s="116"/>
      <c r="E29" s="116"/>
      <c r="F29" s="116"/>
      <c r="G29" s="116"/>
      <c r="H29" s="116"/>
      <c r="I29" s="116"/>
      <c r="J29" s="116"/>
      <c r="K29" s="116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8"/>
      <c r="C30" s="33"/>
      <c r="D30" s="117" t="s">
        <v>28</v>
      </c>
      <c r="E30" s="33"/>
      <c r="F30" s="33"/>
      <c r="G30" s="33"/>
      <c r="H30" s="33"/>
      <c r="I30" s="33"/>
      <c r="J30" s="118">
        <f>ROUND(J117,2)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8"/>
      <c r="C31" s="33"/>
      <c r="D31" s="116"/>
      <c r="E31" s="116"/>
      <c r="F31" s="116"/>
      <c r="G31" s="116"/>
      <c r="H31" s="116"/>
      <c r="I31" s="116"/>
      <c r="J31" s="116"/>
      <c r="K31" s="116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19" t="s">
        <v>30</v>
      </c>
      <c r="G32" s="33"/>
      <c r="H32" s="33"/>
      <c r="I32" s="119" t="s">
        <v>29</v>
      </c>
      <c r="J32" s="119" t="s">
        <v>31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0" t="s">
        <v>32</v>
      </c>
      <c r="E33" s="110" t="s">
        <v>33</v>
      </c>
      <c r="F33" s="121">
        <f>ROUND((SUM(BE117:BE140)),2)</f>
        <v>0</v>
      </c>
      <c r="G33" s="33"/>
      <c r="H33" s="33"/>
      <c r="I33" s="122">
        <v>0.21</v>
      </c>
      <c r="J33" s="121">
        <f>ROUND(((SUM(BE117:BE140))*I33),2)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0" t="s">
        <v>34</v>
      </c>
      <c r="F34" s="121">
        <f>ROUND((SUM(BF117:BF140)),2)</f>
        <v>0</v>
      </c>
      <c r="G34" s="33"/>
      <c r="H34" s="33"/>
      <c r="I34" s="122">
        <v>0.15</v>
      </c>
      <c r="J34" s="121">
        <f>ROUND(((SUM(BF117:BF140))*I34),2)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10" t="s">
        <v>35</v>
      </c>
      <c r="F35" s="121">
        <f>ROUND((SUM(BG117:BG140)),2)</f>
        <v>0</v>
      </c>
      <c r="G35" s="33"/>
      <c r="H35" s="33"/>
      <c r="I35" s="122">
        <v>0.21</v>
      </c>
      <c r="J35" s="121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10" t="s">
        <v>36</v>
      </c>
      <c r="F36" s="121">
        <f>ROUND((SUM(BH117:BH140)),2)</f>
        <v>0</v>
      </c>
      <c r="G36" s="33"/>
      <c r="H36" s="33"/>
      <c r="I36" s="122">
        <v>0.15</v>
      </c>
      <c r="J36" s="121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10" t="s">
        <v>37</v>
      </c>
      <c r="F37" s="121">
        <f>ROUND((SUM(BI117:BI140)),2)</f>
        <v>0</v>
      </c>
      <c r="G37" s="33"/>
      <c r="H37" s="33"/>
      <c r="I37" s="122">
        <v>0</v>
      </c>
      <c r="J37" s="121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8"/>
      <c r="C39" s="123"/>
      <c r="D39" s="124" t="s">
        <v>38</v>
      </c>
      <c r="E39" s="125"/>
      <c r="F39" s="125"/>
      <c r="G39" s="126" t="s">
        <v>39</v>
      </c>
      <c r="H39" s="127" t="s">
        <v>40</v>
      </c>
      <c r="I39" s="125"/>
      <c r="J39" s="128">
        <f>SUM(J30:J37)</f>
        <v>0</v>
      </c>
      <c r="K39" s="129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 hidden="1">
      <c r="B50" s="50"/>
      <c r="D50" s="130" t="s">
        <v>41</v>
      </c>
      <c r="E50" s="131"/>
      <c r="F50" s="131"/>
      <c r="G50" s="130" t="s">
        <v>42</v>
      </c>
      <c r="H50" s="131"/>
      <c r="I50" s="131"/>
      <c r="J50" s="131"/>
      <c r="K50" s="131"/>
      <c r="L50" s="50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5" hidden="1">
      <c r="A61" s="33"/>
      <c r="B61" s="38"/>
      <c r="C61" s="33"/>
      <c r="D61" s="132" t="s">
        <v>43</v>
      </c>
      <c r="E61" s="133"/>
      <c r="F61" s="134" t="s">
        <v>1205</v>
      </c>
      <c r="G61" s="132" t="s">
        <v>43</v>
      </c>
      <c r="H61" s="133"/>
      <c r="I61" s="133"/>
      <c r="J61" s="135" t="s">
        <v>1205</v>
      </c>
      <c r="K61" s="13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3">
      <c r="A65" s="33"/>
      <c r="B65" s="38"/>
      <c r="C65" s="33"/>
      <c r="D65" s="130" t="s">
        <v>1204</v>
      </c>
      <c r="E65" s="136"/>
      <c r="F65" s="136"/>
      <c r="G65" s="130" t="s">
        <v>1223</v>
      </c>
      <c r="H65" s="136"/>
      <c r="I65" s="136"/>
      <c r="J65" s="136"/>
      <c r="K65" s="136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5">
      <c r="A76" s="33"/>
      <c r="B76" s="38"/>
      <c r="C76" s="33"/>
      <c r="D76" s="132" t="s">
        <v>43</v>
      </c>
      <c r="E76" s="133"/>
      <c r="F76" s="134" t="s">
        <v>1205</v>
      </c>
      <c r="G76" s="132" t="s">
        <v>43</v>
      </c>
      <c r="H76" s="133"/>
      <c r="I76" s="133"/>
      <c r="J76" s="135" t="s">
        <v>1205</v>
      </c>
      <c r="K76" s="13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37"/>
      <c r="C77" s="138"/>
      <c r="D77" s="138"/>
      <c r="E77" s="138"/>
      <c r="F77" s="138"/>
      <c r="G77" s="138"/>
      <c r="H77" s="138"/>
      <c r="I77" s="138"/>
      <c r="J77" s="138"/>
      <c r="K77" s="138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4" t="s">
        <v>90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30" t="s">
        <v>15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14" t="str">
        <f>E7</f>
        <v>Výstavba dětského dopravního hřiště</v>
      </c>
      <c r="F85" s="315"/>
      <c r="G85" s="315"/>
      <c r="H85" s="31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30" t="s">
        <v>89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96" t="str">
        <f>E9</f>
        <v>VRN a ON - Vedlejší náklady a ostatní náklady</v>
      </c>
      <c r="F87" s="313"/>
      <c r="G87" s="313"/>
      <c r="H87" s="313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7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30" t="s">
        <v>18</v>
      </c>
      <c r="D89" s="35"/>
      <c r="E89" s="35"/>
      <c r="F89" s="28" t="str">
        <f>F12</f>
        <v>Dačice</v>
      </c>
      <c r="G89" s="35"/>
      <c r="H89" s="35"/>
      <c r="I89" s="30" t="s">
        <v>20</v>
      </c>
      <c r="J89" s="64" t="str">
        <f>IF(J12="","",J12)</f>
        <v>Vyplň údaj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" customHeight="1">
      <c r="A91" s="33"/>
      <c r="B91" s="34"/>
      <c r="C91" s="30" t="s">
        <v>1207</v>
      </c>
      <c r="D91" s="35"/>
      <c r="E91" s="35"/>
      <c r="F91" s="28" t="str">
        <f>E15</f>
        <v>Město Dačice</v>
      </c>
      <c r="G91" s="35"/>
      <c r="H91" s="35"/>
      <c r="I91" s="30" t="s">
        <v>23</v>
      </c>
      <c r="J91" s="31" t="str">
        <f>E21</f>
        <v>Petr Vlášek
Ing. Václav Chýle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30" t="s">
        <v>1222</v>
      </c>
      <c r="D92" s="35"/>
      <c r="E92" s="35"/>
      <c r="F92" s="28" t="str">
        <f>IF(E18="","",E18)</f>
        <v>Vyplň údaj</v>
      </c>
      <c r="G92" s="35"/>
      <c r="H92" s="35"/>
      <c r="I92" s="30" t="s">
        <v>25</v>
      </c>
      <c r="J92" s="31" t="str">
        <f>E24</f>
        <v>KAVRO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2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1" t="s">
        <v>91</v>
      </c>
      <c r="D94" s="142"/>
      <c r="E94" s="142"/>
      <c r="F94" s="142"/>
      <c r="G94" s="142"/>
      <c r="H94" s="142"/>
      <c r="I94" s="142"/>
      <c r="J94" s="143" t="s">
        <v>92</v>
      </c>
      <c r="K94" s="142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44" t="s">
        <v>93</v>
      </c>
      <c r="D96" s="35"/>
      <c r="E96" s="35"/>
      <c r="F96" s="35"/>
      <c r="G96" s="35"/>
      <c r="H96" s="35"/>
      <c r="I96" s="35"/>
      <c r="J96" s="82">
        <f>J117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94</v>
      </c>
    </row>
    <row r="97" spans="2:12" s="9" customFormat="1" ht="25" customHeight="1">
      <c r="B97" s="145"/>
      <c r="C97" s="146"/>
      <c r="D97" s="147" t="s">
        <v>1135</v>
      </c>
      <c r="E97" s="148"/>
      <c r="F97" s="148"/>
      <c r="G97" s="148"/>
      <c r="H97" s="148"/>
      <c r="I97" s="148"/>
      <c r="J97" s="149">
        <f>J118</f>
        <v>0</v>
      </c>
      <c r="K97" s="146"/>
      <c r="L97" s="150"/>
    </row>
    <row r="98" spans="1:31" s="2" customFormat="1" ht="21.75" customHeight="1">
      <c r="A98" s="33"/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7" customHeight="1">
      <c r="A99" s="33"/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3" spans="1:31" s="2" customFormat="1" ht="7" customHeight="1">
      <c r="A103" s="33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25" customHeight="1">
      <c r="A104" s="33"/>
      <c r="B104" s="34"/>
      <c r="C104" s="24" t="s">
        <v>100</v>
      </c>
      <c r="D104" s="35"/>
      <c r="E104" s="35"/>
      <c r="F104" s="35"/>
      <c r="G104" s="35"/>
      <c r="H104" s="35"/>
      <c r="I104" s="35"/>
      <c r="J104" s="35"/>
      <c r="K104" s="35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7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 customHeight="1">
      <c r="A106" s="33"/>
      <c r="B106" s="34"/>
      <c r="C106" s="30" t="s">
        <v>15</v>
      </c>
      <c r="D106" s="35"/>
      <c r="E106" s="35"/>
      <c r="F106" s="35"/>
      <c r="G106" s="35"/>
      <c r="H106" s="35"/>
      <c r="I106" s="35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6.5" customHeight="1">
      <c r="A107" s="33"/>
      <c r="B107" s="34"/>
      <c r="C107" s="35"/>
      <c r="D107" s="35"/>
      <c r="E107" s="314" t="str">
        <f>E7</f>
        <v>Výstavba dětského dopravního hřiště</v>
      </c>
      <c r="F107" s="315"/>
      <c r="G107" s="315"/>
      <c r="H107" s="31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30" t="s">
        <v>89</v>
      </c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6.5" customHeight="1">
      <c r="A109" s="33"/>
      <c r="B109" s="34"/>
      <c r="C109" s="35"/>
      <c r="D109" s="35"/>
      <c r="E109" s="296" t="str">
        <f>E9</f>
        <v>VRN a ON - Vedlejší náklady a ostatní náklady</v>
      </c>
      <c r="F109" s="313"/>
      <c r="G109" s="313"/>
      <c r="H109" s="313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7" customHeigh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30" t="s">
        <v>18</v>
      </c>
      <c r="D111" s="35"/>
      <c r="E111" s="35"/>
      <c r="F111" s="28" t="str">
        <f>F12</f>
        <v>Dačice</v>
      </c>
      <c r="G111" s="35"/>
      <c r="H111" s="35"/>
      <c r="I111" s="30" t="s">
        <v>20</v>
      </c>
      <c r="J111" s="64" t="str">
        <f>IF(J12="","",J12)</f>
        <v>Vyplň údaj</v>
      </c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7" customHeigh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5" customHeight="1">
      <c r="A113" s="33"/>
      <c r="B113" s="34"/>
      <c r="C113" s="30" t="s">
        <v>1207</v>
      </c>
      <c r="D113" s="35"/>
      <c r="E113" s="35"/>
      <c r="F113" s="28" t="str">
        <f>E15</f>
        <v>Město Dačice</v>
      </c>
      <c r="G113" s="35"/>
      <c r="H113" s="35"/>
      <c r="I113" s="30" t="s">
        <v>23</v>
      </c>
      <c r="J113" s="31" t="str">
        <f>E21</f>
        <v>Petr Vlášek
Ing. Václav Chýle</v>
      </c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15" customHeight="1">
      <c r="A114" s="33"/>
      <c r="B114" s="34"/>
      <c r="C114" s="30" t="s">
        <v>1222</v>
      </c>
      <c r="D114" s="35"/>
      <c r="E114" s="35"/>
      <c r="F114" s="28" t="str">
        <f>IF(E18="","",E18)</f>
        <v>Vyplň údaj</v>
      </c>
      <c r="G114" s="35"/>
      <c r="H114" s="35"/>
      <c r="I114" s="30" t="s">
        <v>25</v>
      </c>
      <c r="J114" s="31" t="str">
        <f>E24</f>
        <v>KAVRO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0.25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11" customFormat="1" ht="29.25" customHeight="1">
      <c r="A116" s="157"/>
      <c r="B116" s="158"/>
      <c r="C116" s="159" t="s">
        <v>101</v>
      </c>
      <c r="D116" s="160" t="s">
        <v>50</v>
      </c>
      <c r="E116" s="160" t="s">
        <v>46</v>
      </c>
      <c r="F116" s="160" t="s">
        <v>47</v>
      </c>
      <c r="G116" s="160" t="s">
        <v>102</v>
      </c>
      <c r="H116" s="160" t="s">
        <v>103</v>
      </c>
      <c r="I116" s="160" t="s">
        <v>104</v>
      </c>
      <c r="J116" s="160" t="s">
        <v>92</v>
      </c>
      <c r="K116" s="161" t="s">
        <v>105</v>
      </c>
      <c r="L116" s="162"/>
      <c r="M116" s="73" t="s">
        <v>1</v>
      </c>
      <c r="N116" s="74" t="s">
        <v>32</v>
      </c>
      <c r="O116" s="74" t="s">
        <v>106</v>
      </c>
      <c r="P116" s="74" t="s">
        <v>107</v>
      </c>
      <c r="Q116" s="74" t="s">
        <v>108</v>
      </c>
      <c r="R116" s="74" t="s">
        <v>109</v>
      </c>
      <c r="S116" s="74" t="s">
        <v>110</v>
      </c>
      <c r="T116" s="75" t="s">
        <v>111</v>
      </c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</row>
    <row r="117" spans="1:63" s="2" customFormat="1" ht="22.75" customHeight="1">
      <c r="A117" s="33"/>
      <c r="B117" s="34"/>
      <c r="C117" s="80" t="s">
        <v>112</v>
      </c>
      <c r="D117" s="35"/>
      <c r="E117" s="35"/>
      <c r="F117" s="35"/>
      <c r="G117" s="35"/>
      <c r="H117" s="35"/>
      <c r="I117" s="35"/>
      <c r="J117" s="163">
        <f>BK117</f>
        <v>0</v>
      </c>
      <c r="K117" s="35"/>
      <c r="L117" s="38"/>
      <c r="M117" s="76"/>
      <c r="N117" s="164"/>
      <c r="O117" s="77"/>
      <c r="P117" s="165">
        <f>P118</f>
        <v>0</v>
      </c>
      <c r="Q117" s="77"/>
      <c r="R117" s="165">
        <f>R118</f>
        <v>0</v>
      </c>
      <c r="S117" s="77"/>
      <c r="T117" s="166">
        <f>T118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64</v>
      </c>
      <c r="AU117" s="18" t="s">
        <v>94</v>
      </c>
      <c r="BK117" s="167">
        <f>BK118</f>
        <v>0</v>
      </c>
    </row>
    <row r="118" spans="2:63" s="12" customFormat="1" ht="25.9" customHeight="1">
      <c r="B118" s="168"/>
      <c r="C118" s="169"/>
      <c r="D118" s="170" t="s">
        <v>64</v>
      </c>
      <c r="E118" s="171" t="s">
        <v>1136</v>
      </c>
      <c r="F118" s="171" t="s">
        <v>86</v>
      </c>
      <c r="G118" s="169"/>
      <c r="H118" s="169"/>
      <c r="I118" s="172"/>
      <c r="J118" s="173">
        <f>BK118</f>
        <v>0</v>
      </c>
      <c r="K118" s="169"/>
      <c r="L118" s="174"/>
      <c r="M118" s="175"/>
      <c r="N118" s="176"/>
      <c r="O118" s="176"/>
      <c r="P118" s="177">
        <f>SUM(P119:P140)</f>
        <v>0</v>
      </c>
      <c r="Q118" s="176"/>
      <c r="R118" s="177">
        <f>SUM(R119:R140)</f>
        <v>0</v>
      </c>
      <c r="S118" s="176"/>
      <c r="T118" s="178">
        <f>SUM(T119:T140)</f>
        <v>0</v>
      </c>
      <c r="AR118" s="179" t="s">
        <v>149</v>
      </c>
      <c r="AT118" s="180" t="s">
        <v>64</v>
      </c>
      <c r="AU118" s="180" t="s">
        <v>65</v>
      </c>
      <c r="AY118" s="179" t="s">
        <v>115</v>
      </c>
      <c r="BK118" s="181">
        <f>SUM(BK119:BK140)</f>
        <v>0</v>
      </c>
    </row>
    <row r="119" spans="1:65" s="2" customFormat="1" ht="24.15" customHeight="1">
      <c r="A119" s="33"/>
      <c r="B119" s="34"/>
      <c r="C119" s="184" t="s">
        <v>72</v>
      </c>
      <c r="D119" s="184" t="s">
        <v>117</v>
      </c>
      <c r="E119" s="185" t="s">
        <v>1137</v>
      </c>
      <c r="F119" s="186" t="s">
        <v>1138</v>
      </c>
      <c r="G119" s="187" t="s">
        <v>349</v>
      </c>
      <c r="H119" s="188">
        <v>1</v>
      </c>
      <c r="I119" s="189"/>
      <c r="J119" s="190">
        <f aca="true" t="shared" si="0" ref="J119:J127">ROUND(I119*H119,2)</f>
        <v>0</v>
      </c>
      <c r="K119" s="186" t="s">
        <v>1</v>
      </c>
      <c r="L119" s="38"/>
      <c r="M119" s="191" t="s">
        <v>1</v>
      </c>
      <c r="N119" s="192" t="s">
        <v>33</v>
      </c>
      <c r="O119" s="69"/>
      <c r="P119" s="193">
        <f aca="true" t="shared" si="1" ref="P119:P127">O119*H119</f>
        <v>0</v>
      </c>
      <c r="Q119" s="193">
        <v>0</v>
      </c>
      <c r="R119" s="193">
        <f aca="true" t="shared" si="2" ref="R119:R127">Q119*H119</f>
        <v>0</v>
      </c>
      <c r="S119" s="193">
        <v>0</v>
      </c>
      <c r="T119" s="194">
        <f aca="true" t="shared" si="3" ref="T119:T127"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95" t="s">
        <v>122</v>
      </c>
      <c r="AT119" s="195" t="s">
        <v>117</v>
      </c>
      <c r="AU119" s="195" t="s">
        <v>72</v>
      </c>
      <c r="AY119" s="18" t="s">
        <v>115</v>
      </c>
      <c r="BE119" s="196">
        <f aca="true" t="shared" si="4" ref="BE119:BE127">IF(N119="základní",J119,0)</f>
        <v>0</v>
      </c>
      <c r="BF119" s="196">
        <f aca="true" t="shared" si="5" ref="BF119:BF127">IF(N119="snížená",J119,0)</f>
        <v>0</v>
      </c>
      <c r="BG119" s="196">
        <f aca="true" t="shared" si="6" ref="BG119:BG127">IF(N119="zákl. přenesená",J119,0)</f>
        <v>0</v>
      </c>
      <c r="BH119" s="196">
        <f aca="true" t="shared" si="7" ref="BH119:BH127">IF(N119="sníž. přenesená",J119,0)</f>
        <v>0</v>
      </c>
      <c r="BI119" s="196">
        <f aca="true" t="shared" si="8" ref="BI119:BI127">IF(N119="nulová",J119,0)</f>
        <v>0</v>
      </c>
      <c r="BJ119" s="18" t="s">
        <v>72</v>
      </c>
      <c r="BK119" s="196">
        <f aca="true" t="shared" si="9" ref="BK119:BK127">ROUND(I119*H119,2)</f>
        <v>0</v>
      </c>
      <c r="BL119" s="18" t="s">
        <v>122</v>
      </c>
      <c r="BM119" s="195" t="s">
        <v>1139</v>
      </c>
    </row>
    <row r="120" spans="1:65" s="2" customFormat="1" ht="16.5" customHeight="1">
      <c r="A120" s="33"/>
      <c r="B120" s="34"/>
      <c r="C120" s="184" t="s">
        <v>74</v>
      </c>
      <c r="D120" s="184" t="s">
        <v>117</v>
      </c>
      <c r="E120" s="185" t="s">
        <v>1140</v>
      </c>
      <c r="F120" s="186" t="s">
        <v>1141</v>
      </c>
      <c r="G120" s="187" t="s">
        <v>349</v>
      </c>
      <c r="H120" s="188">
        <v>1</v>
      </c>
      <c r="I120" s="189"/>
      <c r="J120" s="190">
        <f t="shared" si="0"/>
        <v>0</v>
      </c>
      <c r="K120" s="186" t="s">
        <v>1</v>
      </c>
      <c r="L120" s="38"/>
      <c r="M120" s="191" t="s">
        <v>1</v>
      </c>
      <c r="N120" s="192" t="s">
        <v>33</v>
      </c>
      <c r="O120" s="69"/>
      <c r="P120" s="193">
        <f t="shared" si="1"/>
        <v>0</v>
      </c>
      <c r="Q120" s="193">
        <v>0</v>
      </c>
      <c r="R120" s="193">
        <f t="shared" si="2"/>
        <v>0</v>
      </c>
      <c r="S120" s="193">
        <v>0</v>
      </c>
      <c r="T120" s="194">
        <f t="shared" si="3"/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95" t="s">
        <v>122</v>
      </c>
      <c r="AT120" s="195" t="s">
        <v>117</v>
      </c>
      <c r="AU120" s="195" t="s">
        <v>72</v>
      </c>
      <c r="AY120" s="18" t="s">
        <v>115</v>
      </c>
      <c r="BE120" s="196">
        <f t="shared" si="4"/>
        <v>0</v>
      </c>
      <c r="BF120" s="196">
        <f t="shared" si="5"/>
        <v>0</v>
      </c>
      <c r="BG120" s="196">
        <f t="shared" si="6"/>
        <v>0</v>
      </c>
      <c r="BH120" s="196">
        <f t="shared" si="7"/>
        <v>0</v>
      </c>
      <c r="BI120" s="196">
        <f t="shared" si="8"/>
        <v>0</v>
      </c>
      <c r="BJ120" s="18" t="s">
        <v>72</v>
      </c>
      <c r="BK120" s="196">
        <f t="shared" si="9"/>
        <v>0</v>
      </c>
      <c r="BL120" s="18" t="s">
        <v>122</v>
      </c>
      <c r="BM120" s="195" t="s">
        <v>1142</v>
      </c>
    </row>
    <row r="121" spans="1:65" s="2" customFormat="1" ht="16.5" customHeight="1">
      <c r="A121" s="33"/>
      <c r="B121" s="34"/>
      <c r="C121" s="184" t="s">
        <v>136</v>
      </c>
      <c r="D121" s="184" t="s">
        <v>117</v>
      </c>
      <c r="E121" s="185" t="s">
        <v>1143</v>
      </c>
      <c r="F121" s="186" t="s">
        <v>1144</v>
      </c>
      <c r="G121" s="187" t="s">
        <v>349</v>
      </c>
      <c r="H121" s="188">
        <v>1</v>
      </c>
      <c r="I121" s="189"/>
      <c r="J121" s="190">
        <f t="shared" si="0"/>
        <v>0</v>
      </c>
      <c r="K121" s="186" t="s">
        <v>1</v>
      </c>
      <c r="L121" s="38"/>
      <c r="M121" s="191" t="s">
        <v>1</v>
      </c>
      <c r="N121" s="192" t="s">
        <v>33</v>
      </c>
      <c r="O121" s="69"/>
      <c r="P121" s="193">
        <f t="shared" si="1"/>
        <v>0</v>
      </c>
      <c r="Q121" s="193">
        <v>0</v>
      </c>
      <c r="R121" s="193">
        <f t="shared" si="2"/>
        <v>0</v>
      </c>
      <c r="S121" s="193">
        <v>0</v>
      </c>
      <c r="T121" s="194">
        <f t="shared" si="3"/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95" t="s">
        <v>122</v>
      </c>
      <c r="AT121" s="195" t="s">
        <v>117</v>
      </c>
      <c r="AU121" s="195" t="s">
        <v>72</v>
      </c>
      <c r="AY121" s="18" t="s">
        <v>115</v>
      </c>
      <c r="BE121" s="196">
        <f t="shared" si="4"/>
        <v>0</v>
      </c>
      <c r="BF121" s="196">
        <f t="shared" si="5"/>
        <v>0</v>
      </c>
      <c r="BG121" s="196">
        <f t="shared" si="6"/>
        <v>0</v>
      </c>
      <c r="BH121" s="196">
        <f t="shared" si="7"/>
        <v>0</v>
      </c>
      <c r="BI121" s="196">
        <f t="shared" si="8"/>
        <v>0</v>
      </c>
      <c r="BJ121" s="18" t="s">
        <v>72</v>
      </c>
      <c r="BK121" s="196">
        <f t="shared" si="9"/>
        <v>0</v>
      </c>
      <c r="BL121" s="18" t="s">
        <v>122</v>
      </c>
      <c r="BM121" s="195" t="s">
        <v>1145</v>
      </c>
    </row>
    <row r="122" spans="1:65" s="2" customFormat="1" ht="16.5" customHeight="1">
      <c r="A122" s="33"/>
      <c r="B122" s="34"/>
      <c r="C122" s="184" t="s">
        <v>122</v>
      </c>
      <c r="D122" s="184" t="s">
        <v>117</v>
      </c>
      <c r="E122" s="185" t="s">
        <v>1146</v>
      </c>
      <c r="F122" s="186" t="s">
        <v>1147</v>
      </c>
      <c r="G122" s="187" t="s">
        <v>349</v>
      </c>
      <c r="H122" s="188">
        <v>1</v>
      </c>
      <c r="I122" s="189"/>
      <c r="J122" s="190">
        <f t="shared" si="0"/>
        <v>0</v>
      </c>
      <c r="K122" s="186" t="s">
        <v>1</v>
      </c>
      <c r="L122" s="38"/>
      <c r="M122" s="191" t="s">
        <v>1</v>
      </c>
      <c r="N122" s="192" t="s">
        <v>33</v>
      </c>
      <c r="O122" s="69"/>
      <c r="P122" s="193">
        <f t="shared" si="1"/>
        <v>0</v>
      </c>
      <c r="Q122" s="193">
        <v>0</v>
      </c>
      <c r="R122" s="193">
        <f t="shared" si="2"/>
        <v>0</v>
      </c>
      <c r="S122" s="193">
        <v>0</v>
      </c>
      <c r="T122" s="194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95" t="s">
        <v>122</v>
      </c>
      <c r="AT122" s="195" t="s">
        <v>117</v>
      </c>
      <c r="AU122" s="195" t="s">
        <v>72</v>
      </c>
      <c r="AY122" s="18" t="s">
        <v>115</v>
      </c>
      <c r="BE122" s="196">
        <f t="shared" si="4"/>
        <v>0</v>
      </c>
      <c r="BF122" s="196">
        <f t="shared" si="5"/>
        <v>0</v>
      </c>
      <c r="BG122" s="196">
        <f t="shared" si="6"/>
        <v>0</v>
      </c>
      <c r="BH122" s="196">
        <f t="shared" si="7"/>
        <v>0</v>
      </c>
      <c r="BI122" s="196">
        <f t="shared" si="8"/>
        <v>0</v>
      </c>
      <c r="BJ122" s="18" t="s">
        <v>72</v>
      </c>
      <c r="BK122" s="196">
        <f t="shared" si="9"/>
        <v>0</v>
      </c>
      <c r="BL122" s="18" t="s">
        <v>122</v>
      </c>
      <c r="BM122" s="195" t="s">
        <v>1148</v>
      </c>
    </row>
    <row r="123" spans="1:65" s="2" customFormat="1" ht="16.5" customHeight="1">
      <c r="A123" s="33"/>
      <c r="B123" s="34"/>
      <c r="C123" s="184" t="s">
        <v>149</v>
      </c>
      <c r="D123" s="184" t="s">
        <v>117</v>
      </c>
      <c r="E123" s="185" t="s">
        <v>1149</v>
      </c>
      <c r="F123" s="186" t="s">
        <v>1150</v>
      </c>
      <c r="G123" s="187" t="s">
        <v>349</v>
      </c>
      <c r="H123" s="188">
        <v>1</v>
      </c>
      <c r="I123" s="189"/>
      <c r="J123" s="190">
        <f t="shared" si="0"/>
        <v>0</v>
      </c>
      <c r="K123" s="186" t="s">
        <v>1</v>
      </c>
      <c r="L123" s="38"/>
      <c r="M123" s="191" t="s">
        <v>1</v>
      </c>
      <c r="N123" s="192" t="s">
        <v>33</v>
      </c>
      <c r="O123" s="69"/>
      <c r="P123" s="193">
        <f t="shared" si="1"/>
        <v>0</v>
      </c>
      <c r="Q123" s="193">
        <v>0</v>
      </c>
      <c r="R123" s="193">
        <f t="shared" si="2"/>
        <v>0</v>
      </c>
      <c r="S123" s="193">
        <v>0</v>
      </c>
      <c r="T123" s="194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95" t="s">
        <v>122</v>
      </c>
      <c r="AT123" s="195" t="s">
        <v>117</v>
      </c>
      <c r="AU123" s="195" t="s">
        <v>72</v>
      </c>
      <c r="AY123" s="18" t="s">
        <v>115</v>
      </c>
      <c r="BE123" s="196">
        <f t="shared" si="4"/>
        <v>0</v>
      </c>
      <c r="BF123" s="196">
        <f t="shared" si="5"/>
        <v>0</v>
      </c>
      <c r="BG123" s="196">
        <f t="shared" si="6"/>
        <v>0</v>
      </c>
      <c r="BH123" s="196">
        <f t="shared" si="7"/>
        <v>0</v>
      </c>
      <c r="BI123" s="196">
        <f t="shared" si="8"/>
        <v>0</v>
      </c>
      <c r="BJ123" s="18" t="s">
        <v>72</v>
      </c>
      <c r="BK123" s="196">
        <f t="shared" si="9"/>
        <v>0</v>
      </c>
      <c r="BL123" s="18" t="s">
        <v>122</v>
      </c>
      <c r="BM123" s="195" t="s">
        <v>1151</v>
      </c>
    </row>
    <row r="124" spans="1:65" s="2" customFormat="1" ht="16.5" customHeight="1">
      <c r="A124" s="33"/>
      <c r="B124" s="34"/>
      <c r="C124" s="184" t="s">
        <v>154</v>
      </c>
      <c r="D124" s="184" t="s">
        <v>117</v>
      </c>
      <c r="E124" s="185" t="s">
        <v>1152</v>
      </c>
      <c r="F124" s="186" t="s">
        <v>1153</v>
      </c>
      <c r="G124" s="187" t="s">
        <v>349</v>
      </c>
      <c r="H124" s="188">
        <v>1</v>
      </c>
      <c r="I124" s="189"/>
      <c r="J124" s="190">
        <f t="shared" si="0"/>
        <v>0</v>
      </c>
      <c r="K124" s="186" t="s">
        <v>1</v>
      </c>
      <c r="L124" s="38"/>
      <c r="M124" s="191" t="s">
        <v>1</v>
      </c>
      <c r="N124" s="192" t="s">
        <v>33</v>
      </c>
      <c r="O124" s="69"/>
      <c r="P124" s="193">
        <f t="shared" si="1"/>
        <v>0</v>
      </c>
      <c r="Q124" s="193">
        <v>0</v>
      </c>
      <c r="R124" s="193">
        <f t="shared" si="2"/>
        <v>0</v>
      </c>
      <c r="S124" s="193">
        <v>0</v>
      </c>
      <c r="T124" s="194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95" t="s">
        <v>122</v>
      </c>
      <c r="AT124" s="195" t="s">
        <v>117</v>
      </c>
      <c r="AU124" s="195" t="s">
        <v>72</v>
      </c>
      <c r="AY124" s="18" t="s">
        <v>115</v>
      </c>
      <c r="BE124" s="196">
        <f t="shared" si="4"/>
        <v>0</v>
      </c>
      <c r="BF124" s="196">
        <f t="shared" si="5"/>
        <v>0</v>
      </c>
      <c r="BG124" s="196">
        <f t="shared" si="6"/>
        <v>0</v>
      </c>
      <c r="BH124" s="196">
        <f t="shared" si="7"/>
        <v>0</v>
      </c>
      <c r="BI124" s="196">
        <f t="shared" si="8"/>
        <v>0</v>
      </c>
      <c r="BJ124" s="18" t="s">
        <v>72</v>
      </c>
      <c r="BK124" s="196">
        <f t="shared" si="9"/>
        <v>0</v>
      </c>
      <c r="BL124" s="18" t="s">
        <v>122</v>
      </c>
      <c r="BM124" s="195" t="s">
        <v>1154</v>
      </c>
    </row>
    <row r="125" spans="1:65" s="2" customFormat="1" ht="16.5" customHeight="1">
      <c r="A125" s="33"/>
      <c r="B125" s="34"/>
      <c r="C125" s="184" t="s">
        <v>158</v>
      </c>
      <c r="D125" s="184" t="s">
        <v>117</v>
      </c>
      <c r="E125" s="185" t="s">
        <v>1155</v>
      </c>
      <c r="F125" s="186" t="s">
        <v>1156</v>
      </c>
      <c r="G125" s="187" t="s">
        <v>349</v>
      </c>
      <c r="H125" s="188">
        <v>1</v>
      </c>
      <c r="I125" s="189"/>
      <c r="J125" s="190">
        <f t="shared" si="0"/>
        <v>0</v>
      </c>
      <c r="K125" s="186" t="s">
        <v>1</v>
      </c>
      <c r="L125" s="38"/>
      <c r="M125" s="191" t="s">
        <v>1</v>
      </c>
      <c r="N125" s="192" t="s">
        <v>33</v>
      </c>
      <c r="O125" s="69"/>
      <c r="P125" s="193">
        <f t="shared" si="1"/>
        <v>0</v>
      </c>
      <c r="Q125" s="193">
        <v>0</v>
      </c>
      <c r="R125" s="193">
        <f t="shared" si="2"/>
        <v>0</v>
      </c>
      <c r="S125" s="193">
        <v>0</v>
      </c>
      <c r="T125" s="194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95" t="s">
        <v>122</v>
      </c>
      <c r="AT125" s="195" t="s">
        <v>117</v>
      </c>
      <c r="AU125" s="195" t="s">
        <v>72</v>
      </c>
      <c r="AY125" s="18" t="s">
        <v>115</v>
      </c>
      <c r="BE125" s="196">
        <f t="shared" si="4"/>
        <v>0</v>
      </c>
      <c r="BF125" s="196">
        <f t="shared" si="5"/>
        <v>0</v>
      </c>
      <c r="BG125" s="196">
        <f t="shared" si="6"/>
        <v>0</v>
      </c>
      <c r="BH125" s="196">
        <f t="shared" si="7"/>
        <v>0</v>
      </c>
      <c r="BI125" s="196">
        <f t="shared" si="8"/>
        <v>0</v>
      </c>
      <c r="BJ125" s="18" t="s">
        <v>72</v>
      </c>
      <c r="BK125" s="196">
        <f t="shared" si="9"/>
        <v>0</v>
      </c>
      <c r="BL125" s="18" t="s">
        <v>122</v>
      </c>
      <c r="BM125" s="195" t="s">
        <v>1157</v>
      </c>
    </row>
    <row r="126" spans="1:65" s="2" customFormat="1" ht="16.5" customHeight="1">
      <c r="A126" s="33"/>
      <c r="B126" s="34"/>
      <c r="C126" s="184" t="s">
        <v>164</v>
      </c>
      <c r="D126" s="184" t="s">
        <v>117</v>
      </c>
      <c r="E126" s="185" t="s">
        <v>1158</v>
      </c>
      <c r="F126" s="186" t="s">
        <v>1159</v>
      </c>
      <c r="G126" s="187" t="s">
        <v>349</v>
      </c>
      <c r="H126" s="188">
        <v>1</v>
      </c>
      <c r="I126" s="189"/>
      <c r="J126" s="190">
        <f t="shared" si="0"/>
        <v>0</v>
      </c>
      <c r="K126" s="186" t="s">
        <v>1</v>
      </c>
      <c r="L126" s="38"/>
      <c r="M126" s="191" t="s">
        <v>1</v>
      </c>
      <c r="N126" s="192" t="s">
        <v>33</v>
      </c>
      <c r="O126" s="69"/>
      <c r="P126" s="193">
        <f t="shared" si="1"/>
        <v>0</v>
      </c>
      <c r="Q126" s="193">
        <v>0</v>
      </c>
      <c r="R126" s="193">
        <f t="shared" si="2"/>
        <v>0</v>
      </c>
      <c r="S126" s="193">
        <v>0</v>
      </c>
      <c r="T126" s="194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5" t="s">
        <v>1160</v>
      </c>
      <c r="AT126" s="195" t="s">
        <v>117</v>
      </c>
      <c r="AU126" s="195" t="s">
        <v>72</v>
      </c>
      <c r="AY126" s="18" t="s">
        <v>115</v>
      </c>
      <c r="BE126" s="196">
        <f t="shared" si="4"/>
        <v>0</v>
      </c>
      <c r="BF126" s="196">
        <f t="shared" si="5"/>
        <v>0</v>
      </c>
      <c r="BG126" s="196">
        <f t="shared" si="6"/>
        <v>0</v>
      </c>
      <c r="BH126" s="196">
        <f t="shared" si="7"/>
        <v>0</v>
      </c>
      <c r="BI126" s="196">
        <f t="shared" si="8"/>
        <v>0</v>
      </c>
      <c r="BJ126" s="18" t="s">
        <v>72</v>
      </c>
      <c r="BK126" s="196">
        <f t="shared" si="9"/>
        <v>0</v>
      </c>
      <c r="BL126" s="18" t="s">
        <v>1160</v>
      </c>
      <c r="BM126" s="195" t="s">
        <v>1161</v>
      </c>
    </row>
    <row r="127" spans="1:65" s="2" customFormat="1" ht="16.5" customHeight="1">
      <c r="A127" s="33"/>
      <c r="B127" s="34"/>
      <c r="C127" s="184" t="s">
        <v>168</v>
      </c>
      <c r="D127" s="184" t="s">
        <v>117</v>
      </c>
      <c r="E127" s="185" t="s">
        <v>1162</v>
      </c>
      <c r="F127" s="186" t="s">
        <v>1163</v>
      </c>
      <c r="G127" s="187" t="s">
        <v>349</v>
      </c>
      <c r="H127" s="188">
        <v>1</v>
      </c>
      <c r="I127" s="189"/>
      <c r="J127" s="190">
        <f t="shared" si="0"/>
        <v>0</v>
      </c>
      <c r="K127" s="186" t="s">
        <v>1</v>
      </c>
      <c r="L127" s="38"/>
      <c r="M127" s="191" t="s">
        <v>1</v>
      </c>
      <c r="N127" s="192" t="s">
        <v>33</v>
      </c>
      <c r="O127" s="69"/>
      <c r="P127" s="193">
        <f t="shared" si="1"/>
        <v>0</v>
      </c>
      <c r="Q127" s="193">
        <v>0</v>
      </c>
      <c r="R127" s="193">
        <f t="shared" si="2"/>
        <v>0</v>
      </c>
      <c r="S127" s="193">
        <v>0</v>
      </c>
      <c r="T127" s="194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5" t="s">
        <v>1160</v>
      </c>
      <c r="AT127" s="195" t="s">
        <v>117</v>
      </c>
      <c r="AU127" s="195" t="s">
        <v>72</v>
      </c>
      <c r="AY127" s="18" t="s">
        <v>115</v>
      </c>
      <c r="BE127" s="196">
        <f t="shared" si="4"/>
        <v>0</v>
      </c>
      <c r="BF127" s="196">
        <f t="shared" si="5"/>
        <v>0</v>
      </c>
      <c r="BG127" s="196">
        <f t="shared" si="6"/>
        <v>0</v>
      </c>
      <c r="BH127" s="196">
        <f t="shared" si="7"/>
        <v>0</v>
      </c>
      <c r="BI127" s="196">
        <f t="shared" si="8"/>
        <v>0</v>
      </c>
      <c r="BJ127" s="18" t="s">
        <v>72</v>
      </c>
      <c r="BK127" s="196">
        <f t="shared" si="9"/>
        <v>0</v>
      </c>
      <c r="BL127" s="18" t="s">
        <v>1160</v>
      </c>
      <c r="BM127" s="195" t="s">
        <v>1164</v>
      </c>
    </row>
    <row r="128" spans="1:47" s="2" customFormat="1" ht="36">
      <c r="A128" s="33"/>
      <c r="B128" s="34"/>
      <c r="C128" s="35"/>
      <c r="D128" s="199" t="s">
        <v>216</v>
      </c>
      <c r="E128" s="35"/>
      <c r="F128" s="240" t="s">
        <v>1165</v>
      </c>
      <c r="G128" s="35"/>
      <c r="H128" s="35"/>
      <c r="I128" s="241"/>
      <c r="J128" s="35"/>
      <c r="K128" s="35"/>
      <c r="L128" s="38"/>
      <c r="M128" s="242"/>
      <c r="N128" s="243"/>
      <c r="O128" s="69"/>
      <c r="P128" s="69"/>
      <c r="Q128" s="69"/>
      <c r="R128" s="69"/>
      <c r="S128" s="69"/>
      <c r="T128" s="70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216</v>
      </c>
      <c r="AU128" s="18" t="s">
        <v>72</v>
      </c>
    </row>
    <row r="129" spans="1:65" s="2" customFormat="1" ht="16.5" customHeight="1">
      <c r="A129" s="33"/>
      <c r="B129" s="34"/>
      <c r="C129" s="184" t="s">
        <v>173</v>
      </c>
      <c r="D129" s="184" t="s">
        <v>117</v>
      </c>
      <c r="E129" s="185" t="s">
        <v>173</v>
      </c>
      <c r="F129" s="186" t="s">
        <v>1166</v>
      </c>
      <c r="G129" s="187" t="s">
        <v>349</v>
      </c>
      <c r="H129" s="188">
        <v>1</v>
      </c>
      <c r="I129" s="189"/>
      <c r="J129" s="190">
        <f>ROUND(I129*H129,2)</f>
        <v>0</v>
      </c>
      <c r="K129" s="186" t="s">
        <v>1</v>
      </c>
      <c r="L129" s="38"/>
      <c r="M129" s="191" t="s">
        <v>1</v>
      </c>
      <c r="N129" s="192" t="s">
        <v>33</v>
      </c>
      <c r="O129" s="69"/>
      <c r="P129" s="193">
        <f>O129*H129</f>
        <v>0</v>
      </c>
      <c r="Q129" s="193">
        <v>0</v>
      </c>
      <c r="R129" s="193">
        <f>Q129*H129</f>
        <v>0</v>
      </c>
      <c r="S129" s="193">
        <v>0</v>
      </c>
      <c r="T129" s="194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5" t="s">
        <v>1160</v>
      </c>
      <c r="AT129" s="195" t="s">
        <v>117</v>
      </c>
      <c r="AU129" s="195" t="s">
        <v>72</v>
      </c>
      <c r="AY129" s="18" t="s">
        <v>115</v>
      </c>
      <c r="BE129" s="196">
        <f>IF(N129="základní",J129,0)</f>
        <v>0</v>
      </c>
      <c r="BF129" s="196">
        <f>IF(N129="snížená",J129,0)</f>
        <v>0</v>
      </c>
      <c r="BG129" s="196">
        <f>IF(N129="zákl. přenesená",J129,0)</f>
        <v>0</v>
      </c>
      <c r="BH129" s="196">
        <f>IF(N129="sníž. přenesená",J129,0)</f>
        <v>0</v>
      </c>
      <c r="BI129" s="196">
        <f>IF(N129="nulová",J129,0)</f>
        <v>0</v>
      </c>
      <c r="BJ129" s="18" t="s">
        <v>72</v>
      </c>
      <c r="BK129" s="196">
        <f>ROUND(I129*H129,2)</f>
        <v>0</v>
      </c>
      <c r="BL129" s="18" t="s">
        <v>1160</v>
      </c>
      <c r="BM129" s="195" t="s">
        <v>1167</v>
      </c>
    </row>
    <row r="130" spans="1:47" s="2" customFormat="1" ht="27">
      <c r="A130" s="33"/>
      <c r="B130" s="34"/>
      <c r="C130" s="35"/>
      <c r="D130" s="199" t="s">
        <v>216</v>
      </c>
      <c r="E130" s="35"/>
      <c r="F130" s="240" t="s">
        <v>1168</v>
      </c>
      <c r="G130" s="35"/>
      <c r="H130" s="35"/>
      <c r="I130" s="241"/>
      <c r="J130" s="35"/>
      <c r="K130" s="35"/>
      <c r="L130" s="38"/>
      <c r="M130" s="242"/>
      <c r="N130" s="243"/>
      <c r="O130" s="69"/>
      <c r="P130" s="69"/>
      <c r="Q130" s="69"/>
      <c r="R130" s="69"/>
      <c r="S130" s="69"/>
      <c r="T130" s="70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216</v>
      </c>
      <c r="AU130" s="18" t="s">
        <v>72</v>
      </c>
    </row>
    <row r="131" spans="1:65" s="2" customFormat="1" ht="16.5" customHeight="1">
      <c r="A131" s="33"/>
      <c r="B131" s="34"/>
      <c r="C131" s="184" t="s">
        <v>179</v>
      </c>
      <c r="D131" s="184" t="s">
        <v>117</v>
      </c>
      <c r="E131" s="185" t="s">
        <v>1169</v>
      </c>
      <c r="F131" s="186" t="s">
        <v>1170</v>
      </c>
      <c r="G131" s="187" t="s">
        <v>1171</v>
      </c>
      <c r="H131" s="188">
        <v>1</v>
      </c>
      <c r="I131" s="189"/>
      <c r="J131" s="190">
        <f aca="true" t="shared" si="10" ref="J131:J140">ROUND(I131*H131,2)</f>
        <v>0</v>
      </c>
      <c r="K131" s="186" t="s">
        <v>1</v>
      </c>
      <c r="L131" s="38"/>
      <c r="M131" s="191" t="s">
        <v>1</v>
      </c>
      <c r="N131" s="192" t="s">
        <v>33</v>
      </c>
      <c r="O131" s="69"/>
      <c r="P131" s="193">
        <f aca="true" t="shared" si="11" ref="P131:P140">O131*H131</f>
        <v>0</v>
      </c>
      <c r="Q131" s="193">
        <v>0</v>
      </c>
      <c r="R131" s="193">
        <f aca="true" t="shared" si="12" ref="R131:R140">Q131*H131</f>
        <v>0</v>
      </c>
      <c r="S131" s="193">
        <v>0</v>
      </c>
      <c r="T131" s="194">
        <f aca="true" t="shared" si="13" ref="T131:T140"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5" t="s">
        <v>122</v>
      </c>
      <c r="AT131" s="195" t="s">
        <v>117</v>
      </c>
      <c r="AU131" s="195" t="s">
        <v>72</v>
      </c>
      <c r="AY131" s="18" t="s">
        <v>115</v>
      </c>
      <c r="BE131" s="196">
        <f aca="true" t="shared" si="14" ref="BE131:BE140">IF(N131="základní",J131,0)</f>
        <v>0</v>
      </c>
      <c r="BF131" s="196">
        <f aca="true" t="shared" si="15" ref="BF131:BF140">IF(N131="snížená",J131,0)</f>
        <v>0</v>
      </c>
      <c r="BG131" s="196">
        <f aca="true" t="shared" si="16" ref="BG131:BG140">IF(N131="zákl. přenesená",J131,0)</f>
        <v>0</v>
      </c>
      <c r="BH131" s="196">
        <f aca="true" t="shared" si="17" ref="BH131:BH140">IF(N131="sníž. přenesená",J131,0)</f>
        <v>0</v>
      </c>
      <c r="BI131" s="196">
        <f aca="true" t="shared" si="18" ref="BI131:BI140">IF(N131="nulová",J131,0)</f>
        <v>0</v>
      </c>
      <c r="BJ131" s="18" t="s">
        <v>72</v>
      </c>
      <c r="BK131" s="196">
        <f aca="true" t="shared" si="19" ref="BK131:BK140">ROUND(I131*H131,2)</f>
        <v>0</v>
      </c>
      <c r="BL131" s="18" t="s">
        <v>122</v>
      </c>
      <c r="BM131" s="195" t="s">
        <v>1172</v>
      </c>
    </row>
    <row r="132" spans="1:65" s="2" customFormat="1" ht="16.5" customHeight="1">
      <c r="A132" s="33"/>
      <c r="B132" s="34"/>
      <c r="C132" s="184" t="s">
        <v>184</v>
      </c>
      <c r="D132" s="184" t="s">
        <v>117</v>
      </c>
      <c r="E132" s="185" t="s">
        <v>1173</v>
      </c>
      <c r="F132" s="186" t="s">
        <v>1174</v>
      </c>
      <c r="G132" s="187" t="s">
        <v>1171</v>
      </c>
      <c r="H132" s="188">
        <v>1</v>
      </c>
      <c r="I132" s="189"/>
      <c r="J132" s="190">
        <f t="shared" si="10"/>
        <v>0</v>
      </c>
      <c r="K132" s="186" t="s">
        <v>1</v>
      </c>
      <c r="L132" s="38"/>
      <c r="M132" s="191" t="s">
        <v>1</v>
      </c>
      <c r="N132" s="192" t="s">
        <v>33</v>
      </c>
      <c r="O132" s="69"/>
      <c r="P132" s="193">
        <f t="shared" si="11"/>
        <v>0</v>
      </c>
      <c r="Q132" s="193">
        <v>0</v>
      </c>
      <c r="R132" s="193">
        <f t="shared" si="12"/>
        <v>0</v>
      </c>
      <c r="S132" s="193">
        <v>0</v>
      </c>
      <c r="T132" s="194">
        <f t="shared" si="1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5" t="s">
        <v>122</v>
      </c>
      <c r="AT132" s="195" t="s">
        <v>117</v>
      </c>
      <c r="AU132" s="195" t="s">
        <v>72</v>
      </c>
      <c r="AY132" s="18" t="s">
        <v>115</v>
      </c>
      <c r="BE132" s="196">
        <f t="shared" si="14"/>
        <v>0</v>
      </c>
      <c r="BF132" s="196">
        <f t="shared" si="15"/>
        <v>0</v>
      </c>
      <c r="BG132" s="196">
        <f t="shared" si="16"/>
        <v>0</v>
      </c>
      <c r="BH132" s="196">
        <f t="shared" si="17"/>
        <v>0</v>
      </c>
      <c r="BI132" s="196">
        <f t="shared" si="18"/>
        <v>0</v>
      </c>
      <c r="BJ132" s="18" t="s">
        <v>72</v>
      </c>
      <c r="BK132" s="196">
        <f t="shared" si="19"/>
        <v>0</v>
      </c>
      <c r="BL132" s="18" t="s">
        <v>122</v>
      </c>
      <c r="BM132" s="195" t="s">
        <v>1175</v>
      </c>
    </row>
    <row r="133" spans="1:65" s="2" customFormat="1" ht="16.5" customHeight="1">
      <c r="A133" s="33"/>
      <c r="B133" s="34"/>
      <c r="C133" s="184" t="s">
        <v>190</v>
      </c>
      <c r="D133" s="184" t="s">
        <v>117</v>
      </c>
      <c r="E133" s="185" t="s">
        <v>1176</v>
      </c>
      <c r="F133" s="186" t="s">
        <v>1177</v>
      </c>
      <c r="G133" s="187" t="s">
        <v>349</v>
      </c>
      <c r="H133" s="188">
        <v>1</v>
      </c>
      <c r="I133" s="189"/>
      <c r="J133" s="190">
        <f t="shared" si="10"/>
        <v>0</v>
      </c>
      <c r="K133" s="186" t="s">
        <v>1</v>
      </c>
      <c r="L133" s="38"/>
      <c r="M133" s="191" t="s">
        <v>1</v>
      </c>
      <c r="N133" s="192" t="s">
        <v>33</v>
      </c>
      <c r="O133" s="69"/>
      <c r="P133" s="193">
        <f t="shared" si="11"/>
        <v>0</v>
      </c>
      <c r="Q133" s="193">
        <v>0</v>
      </c>
      <c r="R133" s="193">
        <f t="shared" si="12"/>
        <v>0</v>
      </c>
      <c r="S133" s="193">
        <v>0</v>
      </c>
      <c r="T133" s="194">
        <f t="shared" si="1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5" t="s">
        <v>1160</v>
      </c>
      <c r="AT133" s="195" t="s">
        <v>117</v>
      </c>
      <c r="AU133" s="195" t="s">
        <v>72</v>
      </c>
      <c r="AY133" s="18" t="s">
        <v>115</v>
      </c>
      <c r="BE133" s="196">
        <f t="shared" si="14"/>
        <v>0</v>
      </c>
      <c r="BF133" s="196">
        <f t="shared" si="15"/>
        <v>0</v>
      </c>
      <c r="BG133" s="196">
        <f t="shared" si="16"/>
        <v>0</v>
      </c>
      <c r="BH133" s="196">
        <f t="shared" si="17"/>
        <v>0</v>
      </c>
      <c r="BI133" s="196">
        <f t="shared" si="18"/>
        <v>0</v>
      </c>
      <c r="BJ133" s="18" t="s">
        <v>72</v>
      </c>
      <c r="BK133" s="196">
        <f t="shared" si="19"/>
        <v>0</v>
      </c>
      <c r="BL133" s="18" t="s">
        <v>1160</v>
      </c>
      <c r="BM133" s="195" t="s">
        <v>1178</v>
      </c>
    </row>
    <row r="134" spans="1:65" s="2" customFormat="1" ht="24.15" customHeight="1">
      <c r="A134" s="33"/>
      <c r="B134" s="34"/>
      <c r="C134" s="184" t="s">
        <v>194</v>
      </c>
      <c r="D134" s="184" t="s">
        <v>117</v>
      </c>
      <c r="E134" s="185" t="s">
        <v>1179</v>
      </c>
      <c r="F134" s="186" t="s">
        <v>1180</v>
      </c>
      <c r="G134" s="187" t="s">
        <v>349</v>
      </c>
      <c r="H134" s="188">
        <v>1</v>
      </c>
      <c r="I134" s="189"/>
      <c r="J134" s="190">
        <f t="shared" si="10"/>
        <v>0</v>
      </c>
      <c r="K134" s="186" t="s">
        <v>1</v>
      </c>
      <c r="L134" s="38"/>
      <c r="M134" s="191" t="s">
        <v>1</v>
      </c>
      <c r="N134" s="192" t="s">
        <v>33</v>
      </c>
      <c r="O134" s="69"/>
      <c r="P134" s="193">
        <f t="shared" si="11"/>
        <v>0</v>
      </c>
      <c r="Q134" s="193">
        <v>0</v>
      </c>
      <c r="R134" s="193">
        <f t="shared" si="12"/>
        <v>0</v>
      </c>
      <c r="S134" s="193">
        <v>0</v>
      </c>
      <c r="T134" s="194">
        <f t="shared" si="1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5" t="s">
        <v>1160</v>
      </c>
      <c r="AT134" s="195" t="s">
        <v>117</v>
      </c>
      <c r="AU134" s="195" t="s">
        <v>72</v>
      </c>
      <c r="AY134" s="18" t="s">
        <v>115</v>
      </c>
      <c r="BE134" s="196">
        <f t="shared" si="14"/>
        <v>0</v>
      </c>
      <c r="BF134" s="196">
        <f t="shared" si="15"/>
        <v>0</v>
      </c>
      <c r="BG134" s="196">
        <f t="shared" si="16"/>
        <v>0</v>
      </c>
      <c r="BH134" s="196">
        <f t="shared" si="17"/>
        <v>0</v>
      </c>
      <c r="BI134" s="196">
        <f t="shared" si="18"/>
        <v>0</v>
      </c>
      <c r="BJ134" s="18" t="s">
        <v>72</v>
      </c>
      <c r="BK134" s="196">
        <f t="shared" si="19"/>
        <v>0</v>
      </c>
      <c r="BL134" s="18" t="s">
        <v>1160</v>
      </c>
      <c r="BM134" s="195" t="s">
        <v>1181</v>
      </c>
    </row>
    <row r="135" spans="1:65" s="2" customFormat="1" ht="16.5" customHeight="1">
      <c r="A135" s="33"/>
      <c r="B135" s="34"/>
      <c r="C135" s="184" t="s">
        <v>8</v>
      </c>
      <c r="D135" s="184" t="s">
        <v>117</v>
      </c>
      <c r="E135" s="185" t="s">
        <v>1182</v>
      </c>
      <c r="F135" s="186" t="s">
        <v>1183</v>
      </c>
      <c r="G135" s="187" t="s">
        <v>349</v>
      </c>
      <c r="H135" s="188">
        <v>1</v>
      </c>
      <c r="I135" s="189"/>
      <c r="J135" s="190">
        <f t="shared" si="10"/>
        <v>0</v>
      </c>
      <c r="K135" s="186" t="s">
        <v>1</v>
      </c>
      <c r="L135" s="38"/>
      <c r="M135" s="191" t="s">
        <v>1</v>
      </c>
      <c r="N135" s="192" t="s">
        <v>33</v>
      </c>
      <c r="O135" s="69"/>
      <c r="P135" s="193">
        <f t="shared" si="11"/>
        <v>0</v>
      </c>
      <c r="Q135" s="193">
        <v>0</v>
      </c>
      <c r="R135" s="193">
        <f t="shared" si="12"/>
        <v>0</v>
      </c>
      <c r="S135" s="193">
        <v>0</v>
      </c>
      <c r="T135" s="194">
        <f t="shared" si="1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5" t="s">
        <v>1160</v>
      </c>
      <c r="AT135" s="195" t="s">
        <v>117</v>
      </c>
      <c r="AU135" s="195" t="s">
        <v>72</v>
      </c>
      <c r="AY135" s="18" t="s">
        <v>115</v>
      </c>
      <c r="BE135" s="196">
        <f t="shared" si="14"/>
        <v>0</v>
      </c>
      <c r="BF135" s="196">
        <f t="shared" si="15"/>
        <v>0</v>
      </c>
      <c r="BG135" s="196">
        <f t="shared" si="16"/>
        <v>0</v>
      </c>
      <c r="BH135" s="196">
        <f t="shared" si="17"/>
        <v>0</v>
      </c>
      <c r="BI135" s="196">
        <f t="shared" si="18"/>
        <v>0</v>
      </c>
      <c r="BJ135" s="18" t="s">
        <v>72</v>
      </c>
      <c r="BK135" s="196">
        <f t="shared" si="19"/>
        <v>0</v>
      </c>
      <c r="BL135" s="18" t="s">
        <v>1160</v>
      </c>
      <c r="BM135" s="195" t="s">
        <v>1184</v>
      </c>
    </row>
    <row r="136" spans="1:65" s="2" customFormat="1" ht="16.5" customHeight="1">
      <c r="A136" s="33"/>
      <c r="B136" s="34"/>
      <c r="C136" s="184" t="s">
        <v>202</v>
      </c>
      <c r="D136" s="184" t="s">
        <v>117</v>
      </c>
      <c r="E136" s="185" t="s">
        <v>1185</v>
      </c>
      <c r="F136" s="186" t="s">
        <v>1186</v>
      </c>
      <c r="G136" s="187" t="s">
        <v>349</v>
      </c>
      <c r="H136" s="188">
        <v>1</v>
      </c>
      <c r="I136" s="189"/>
      <c r="J136" s="190">
        <f t="shared" si="10"/>
        <v>0</v>
      </c>
      <c r="K136" s="186" t="s">
        <v>1</v>
      </c>
      <c r="L136" s="38"/>
      <c r="M136" s="191" t="s">
        <v>1</v>
      </c>
      <c r="N136" s="192" t="s">
        <v>33</v>
      </c>
      <c r="O136" s="69"/>
      <c r="P136" s="193">
        <f t="shared" si="11"/>
        <v>0</v>
      </c>
      <c r="Q136" s="193">
        <v>0</v>
      </c>
      <c r="R136" s="193">
        <f t="shared" si="12"/>
        <v>0</v>
      </c>
      <c r="S136" s="193">
        <v>0</v>
      </c>
      <c r="T136" s="194">
        <f t="shared" si="1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5" t="s">
        <v>1160</v>
      </c>
      <c r="AT136" s="195" t="s">
        <v>117</v>
      </c>
      <c r="AU136" s="195" t="s">
        <v>72</v>
      </c>
      <c r="AY136" s="18" t="s">
        <v>115</v>
      </c>
      <c r="BE136" s="196">
        <f t="shared" si="14"/>
        <v>0</v>
      </c>
      <c r="BF136" s="196">
        <f t="shared" si="15"/>
        <v>0</v>
      </c>
      <c r="BG136" s="196">
        <f t="shared" si="16"/>
        <v>0</v>
      </c>
      <c r="BH136" s="196">
        <f t="shared" si="17"/>
        <v>0</v>
      </c>
      <c r="BI136" s="196">
        <f t="shared" si="18"/>
        <v>0</v>
      </c>
      <c r="BJ136" s="18" t="s">
        <v>72</v>
      </c>
      <c r="BK136" s="196">
        <f t="shared" si="19"/>
        <v>0</v>
      </c>
      <c r="BL136" s="18" t="s">
        <v>1160</v>
      </c>
      <c r="BM136" s="195" t="s">
        <v>1187</v>
      </c>
    </row>
    <row r="137" spans="1:65" s="2" customFormat="1" ht="16.5" customHeight="1">
      <c r="A137" s="33"/>
      <c r="B137" s="34"/>
      <c r="C137" s="184" t="s">
        <v>212</v>
      </c>
      <c r="D137" s="184" t="s">
        <v>117</v>
      </c>
      <c r="E137" s="185" t="s">
        <v>1188</v>
      </c>
      <c r="F137" s="186" t="s">
        <v>1189</v>
      </c>
      <c r="G137" s="187" t="s">
        <v>349</v>
      </c>
      <c r="H137" s="188">
        <v>1</v>
      </c>
      <c r="I137" s="189"/>
      <c r="J137" s="190">
        <f t="shared" si="10"/>
        <v>0</v>
      </c>
      <c r="K137" s="186" t="s">
        <v>1</v>
      </c>
      <c r="L137" s="38"/>
      <c r="M137" s="191" t="s">
        <v>1</v>
      </c>
      <c r="N137" s="192" t="s">
        <v>33</v>
      </c>
      <c r="O137" s="69"/>
      <c r="P137" s="193">
        <f t="shared" si="11"/>
        <v>0</v>
      </c>
      <c r="Q137" s="193">
        <v>0</v>
      </c>
      <c r="R137" s="193">
        <f t="shared" si="12"/>
        <v>0</v>
      </c>
      <c r="S137" s="193">
        <v>0</v>
      </c>
      <c r="T137" s="194">
        <f t="shared" si="1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5" t="s">
        <v>1160</v>
      </c>
      <c r="AT137" s="195" t="s">
        <v>117</v>
      </c>
      <c r="AU137" s="195" t="s">
        <v>72</v>
      </c>
      <c r="AY137" s="18" t="s">
        <v>115</v>
      </c>
      <c r="BE137" s="196">
        <f t="shared" si="14"/>
        <v>0</v>
      </c>
      <c r="BF137" s="196">
        <f t="shared" si="15"/>
        <v>0</v>
      </c>
      <c r="BG137" s="196">
        <f t="shared" si="16"/>
        <v>0</v>
      </c>
      <c r="BH137" s="196">
        <f t="shared" si="17"/>
        <v>0</v>
      </c>
      <c r="BI137" s="196">
        <f t="shared" si="18"/>
        <v>0</v>
      </c>
      <c r="BJ137" s="18" t="s">
        <v>72</v>
      </c>
      <c r="BK137" s="196">
        <f t="shared" si="19"/>
        <v>0</v>
      </c>
      <c r="BL137" s="18" t="s">
        <v>1160</v>
      </c>
      <c r="BM137" s="195" t="s">
        <v>1190</v>
      </c>
    </row>
    <row r="138" spans="1:65" s="2" customFormat="1" ht="24.15" customHeight="1">
      <c r="A138" s="33"/>
      <c r="B138" s="34"/>
      <c r="C138" s="184" t="s">
        <v>226</v>
      </c>
      <c r="D138" s="184" t="s">
        <v>117</v>
      </c>
      <c r="E138" s="185" t="s">
        <v>1191</v>
      </c>
      <c r="F138" s="186" t="s">
        <v>1192</v>
      </c>
      <c r="G138" s="187" t="s">
        <v>349</v>
      </c>
      <c r="H138" s="188">
        <v>1</v>
      </c>
      <c r="I138" s="189"/>
      <c r="J138" s="190">
        <f t="shared" si="10"/>
        <v>0</v>
      </c>
      <c r="K138" s="186" t="s">
        <v>1</v>
      </c>
      <c r="L138" s="38"/>
      <c r="M138" s="191" t="s">
        <v>1</v>
      </c>
      <c r="N138" s="192" t="s">
        <v>33</v>
      </c>
      <c r="O138" s="69"/>
      <c r="P138" s="193">
        <f t="shared" si="11"/>
        <v>0</v>
      </c>
      <c r="Q138" s="193">
        <v>0</v>
      </c>
      <c r="R138" s="193">
        <f t="shared" si="12"/>
        <v>0</v>
      </c>
      <c r="S138" s="193">
        <v>0</v>
      </c>
      <c r="T138" s="194">
        <f t="shared" si="1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5" t="s">
        <v>1160</v>
      </c>
      <c r="AT138" s="195" t="s">
        <v>117</v>
      </c>
      <c r="AU138" s="195" t="s">
        <v>72</v>
      </c>
      <c r="AY138" s="18" t="s">
        <v>115</v>
      </c>
      <c r="BE138" s="196">
        <f t="shared" si="14"/>
        <v>0</v>
      </c>
      <c r="BF138" s="196">
        <f t="shared" si="15"/>
        <v>0</v>
      </c>
      <c r="BG138" s="196">
        <f t="shared" si="16"/>
        <v>0</v>
      </c>
      <c r="BH138" s="196">
        <f t="shared" si="17"/>
        <v>0</v>
      </c>
      <c r="BI138" s="196">
        <f t="shared" si="18"/>
        <v>0</v>
      </c>
      <c r="BJ138" s="18" t="s">
        <v>72</v>
      </c>
      <c r="BK138" s="196">
        <f t="shared" si="19"/>
        <v>0</v>
      </c>
      <c r="BL138" s="18" t="s">
        <v>1160</v>
      </c>
      <c r="BM138" s="195" t="s">
        <v>1193</v>
      </c>
    </row>
    <row r="139" spans="1:65" s="2" customFormat="1" ht="16.5" customHeight="1">
      <c r="A139" s="33"/>
      <c r="B139" s="34"/>
      <c r="C139" s="184" t="s">
        <v>236</v>
      </c>
      <c r="D139" s="184" t="s">
        <v>117</v>
      </c>
      <c r="E139" s="185" t="s">
        <v>1194</v>
      </c>
      <c r="F139" s="186" t="s">
        <v>1195</v>
      </c>
      <c r="G139" s="187" t="s">
        <v>349</v>
      </c>
      <c r="H139" s="188">
        <v>1</v>
      </c>
      <c r="I139" s="189"/>
      <c r="J139" s="190">
        <f t="shared" si="10"/>
        <v>0</v>
      </c>
      <c r="K139" s="186" t="s">
        <v>1</v>
      </c>
      <c r="L139" s="38"/>
      <c r="M139" s="191" t="s">
        <v>1</v>
      </c>
      <c r="N139" s="192" t="s">
        <v>33</v>
      </c>
      <c r="O139" s="69"/>
      <c r="P139" s="193">
        <f t="shared" si="11"/>
        <v>0</v>
      </c>
      <c r="Q139" s="193">
        <v>0</v>
      </c>
      <c r="R139" s="193">
        <f t="shared" si="12"/>
        <v>0</v>
      </c>
      <c r="S139" s="193">
        <v>0</v>
      </c>
      <c r="T139" s="194">
        <f t="shared" si="1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5" t="s">
        <v>1160</v>
      </c>
      <c r="AT139" s="195" t="s">
        <v>117</v>
      </c>
      <c r="AU139" s="195" t="s">
        <v>72</v>
      </c>
      <c r="AY139" s="18" t="s">
        <v>115</v>
      </c>
      <c r="BE139" s="196">
        <f t="shared" si="14"/>
        <v>0</v>
      </c>
      <c r="BF139" s="196">
        <f t="shared" si="15"/>
        <v>0</v>
      </c>
      <c r="BG139" s="196">
        <f t="shared" si="16"/>
        <v>0</v>
      </c>
      <c r="BH139" s="196">
        <f t="shared" si="17"/>
        <v>0</v>
      </c>
      <c r="BI139" s="196">
        <f t="shared" si="18"/>
        <v>0</v>
      </c>
      <c r="BJ139" s="18" t="s">
        <v>72</v>
      </c>
      <c r="BK139" s="196">
        <f t="shared" si="19"/>
        <v>0</v>
      </c>
      <c r="BL139" s="18" t="s">
        <v>1160</v>
      </c>
      <c r="BM139" s="195" t="s">
        <v>1196</v>
      </c>
    </row>
    <row r="140" spans="1:65" s="2" customFormat="1" ht="16.5" customHeight="1">
      <c r="A140" s="33"/>
      <c r="B140" s="34"/>
      <c r="C140" s="184" t="s">
        <v>241</v>
      </c>
      <c r="D140" s="184" t="s">
        <v>117</v>
      </c>
      <c r="E140" s="185" t="s">
        <v>1197</v>
      </c>
      <c r="F140" s="186" t="s">
        <v>1198</v>
      </c>
      <c r="G140" s="187" t="s">
        <v>349</v>
      </c>
      <c r="H140" s="188">
        <v>1</v>
      </c>
      <c r="I140" s="189"/>
      <c r="J140" s="190">
        <f t="shared" si="10"/>
        <v>0</v>
      </c>
      <c r="K140" s="186" t="s">
        <v>1</v>
      </c>
      <c r="L140" s="38"/>
      <c r="M140" s="244" t="s">
        <v>1</v>
      </c>
      <c r="N140" s="245" t="s">
        <v>33</v>
      </c>
      <c r="O140" s="246"/>
      <c r="P140" s="247">
        <f t="shared" si="11"/>
        <v>0</v>
      </c>
      <c r="Q140" s="247">
        <v>0</v>
      </c>
      <c r="R140" s="247">
        <f t="shared" si="12"/>
        <v>0</v>
      </c>
      <c r="S140" s="247">
        <v>0</v>
      </c>
      <c r="T140" s="248">
        <f t="shared" si="1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5" t="s">
        <v>1160</v>
      </c>
      <c r="AT140" s="195" t="s">
        <v>117</v>
      </c>
      <c r="AU140" s="195" t="s">
        <v>72</v>
      </c>
      <c r="AY140" s="18" t="s">
        <v>115</v>
      </c>
      <c r="BE140" s="196">
        <f t="shared" si="14"/>
        <v>0</v>
      </c>
      <c r="BF140" s="196">
        <f t="shared" si="15"/>
        <v>0</v>
      </c>
      <c r="BG140" s="196">
        <f t="shared" si="16"/>
        <v>0</v>
      </c>
      <c r="BH140" s="196">
        <f t="shared" si="17"/>
        <v>0</v>
      </c>
      <c r="BI140" s="196">
        <f t="shared" si="18"/>
        <v>0</v>
      </c>
      <c r="BJ140" s="18" t="s">
        <v>72</v>
      </c>
      <c r="BK140" s="196">
        <f t="shared" si="19"/>
        <v>0</v>
      </c>
      <c r="BL140" s="18" t="s">
        <v>1160</v>
      </c>
      <c r="BM140" s="195" t="s">
        <v>1199</v>
      </c>
    </row>
    <row r="141" spans="1:31" s="2" customFormat="1" ht="7" customHeight="1">
      <c r="A141" s="33"/>
      <c r="B141" s="53"/>
      <c r="C141" s="54"/>
      <c r="D141" s="54"/>
      <c r="E141" s="54"/>
      <c r="F141" s="54"/>
      <c r="G141" s="54"/>
      <c r="H141" s="54"/>
      <c r="I141" s="54"/>
      <c r="J141" s="54"/>
      <c r="K141" s="54"/>
      <c r="L141" s="38"/>
      <c r="M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</sheetData>
  <sheetProtection sheet="1" objects="1" scenarios="1" formatColumns="0" formatRows="0" autoFilter="0"/>
  <autoFilter ref="C116:K140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LAPTOP-BD7KPVOK\lukas</dc:creator>
  <cp:keywords/>
  <dc:description/>
  <cp:lastModifiedBy>Bena Marek</cp:lastModifiedBy>
  <cp:lastPrinted>2021-12-13T10:07:45Z</cp:lastPrinted>
  <dcterms:created xsi:type="dcterms:W3CDTF">2021-12-09T03:21:22Z</dcterms:created>
  <dcterms:modified xsi:type="dcterms:W3CDTF">2021-12-20T21:46:24Z</dcterms:modified>
  <cp:category/>
  <cp:version/>
  <cp:contentType/>
  <cp:contentStatus/>
</cp:coreProperties>
</file>