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updateLinks="never" defaultThemeVersion="124226"/>
  <xr:revisionPtr revIDLastSave="0" documentId="13_ncr:1_{42931350-E97B-446D-890E-0361DA72F6C2}" xr6:coauthVersionLast="46" xr6:coauthVersionMax="46" xr10:uidLastSave="{00000000-0000-0000-0000-000000000000}"/>
  <bookViews>
    <workbookView xWindow="-120" yWindow="-120" windowWidth="29040" windowHeight="15840" tabRatio="742" xr2:uid="{00000000-000D-0000-FFFF-FFFF00000000}"/>
  </bookViews>
  <sheets>
    <sheet name="Rekapitulace" sheetId="5" r:id="rId1"/>
    <sheet name="ARC1" sheetId="36" r:id="rId2"/>
    <sheet name="ARC2" sheetId="31" r:id="rId3"/>
    <sheet name="ZTI" sheetId="34" r:id="rId4"/>
    <sheet name="VYT" sheetId="32" r:id="rId5"/>
    <sheet name="VZD" sheetId="33" r:id="rId6"/>
    <sheet name="EI" sheetId="35" r:id="rId7"/>
    <sheet name="VZT" sheetId="30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'ARC1'!$C$89:$K$379</definedName>
    <definedName name="_xlnm._FilterDatabase" localSheetId="2" hidden="1">'ARC2'!$C$119:$K$149</definedName>
    <definedName name="_xlnm._FilterDatabase" localSheetId="3" hidden="1">ZTI!$C$121:$K$204</definedName>
    <definedName name="AS" localSheetId="1">#REF!</definedName>
    <definedName name="AS">#REF!</definedName>
    <definedName name="Ceník">[2]Cenik!$A$2:$F$10905</definedName>
    <definedName name="CK" localSheetId="1">#REF!</definedName>
    <definedName name="CK" localSheetId="6">#REF!</definedName>
    <definedName name="CK">#REF!</definedName>
    <definedName name="DV" localSheetId="1">#REF!</definedName>
    <definedName name="DV" localSheetId="6">#REF!</definedName>
    <definedName name="DV">#REF!</definedName>
    <definedName name="Excel_BuiltIn__FilterDatabase_1" localSheetId="1">#REF!</definedName>
    <definedName name="Excel_BuiltIn__FilterDatabase_1" localSheetId="6">#REF!</definedName>
    <definedName name="Excel_BuiltIn__FilterDatabase_1">#REF!</definedName>
    <definedName name="Excel_BuiltIn__FilterDatabase_2" localSheetId="1">[3]HRO!#REF!</definedName>
    <definedName name="Excel_BuiltIn__FilterDatabase_2" localSheetId="6">[3]HRO!#REF!</definedName>
    <definedName name="Excel_BuiltIn__FilterDatabase_2">[3]HRO!#REF!</definedName>
    <definedName name="Excel_BuiltIn_Print_Area_1_1" localSheetId="1">#REF!</definedName>
    <definedName name="Excel_BuiltIn_Print_Area_1_1" localSheetId="6">#REF!</definedName>
    <definedName name="Excel_BuiltIn_Print_Area_1_1">#REF!</definedName>
    <definedName name="Excel_BuiltIn_Print_Area_2" localSheetId="1">#REF!</definedName>
    <definedName name="Excel_BuiltIn_Print_Area_2" localSheetId="6">#REF!</definedName>
    <definedName name="Excel_BuiltIn_Print_Area_2">#REF!</definedName>
    <definedName name="Excel_BuiltIn_Print_Titles_1_1" localSheetId="1">#REF!</definedName>
    <definedName name="Excel_BuiltIn_Print_Titles_1_1" localSheetId="6">#REF!</definedName>
    <definedName name="Excel_BuiltIn_Print_Titles_1_1">#REF!</definedName>
    <definedName name="Excel_BuiltIn_Print_Titles_2">#REF!</definedName>
    <definedName name="f">#REF!</definedName>
    <definedName name="H">#REF!</definedName>
    <definedName name="IC">#REF!</definedName>
    <definedName name="konec">#REF!</definedName>
    <definedName name="L">#REF!</definedName>
    <definedName name="M">#REF!</definedName>
    <definedName name="_xlnm.Print_Titles" localSheetId="1">'ARC1'!$89:$89</definedName>
    <definedName name="_xlnm.Print_Titles" localSheetId="2">'ARC2'!$119:$119</definedName>
    <definedName name="_xlnm.Print_Titles" localSheetId="4">VYT!$12:$12</definedName>
    <definedName name="_xlnm.Print_Titles" localSheetId="5">VZD!$1:$3</definedName>
    <definedName name="_xlnm.Print_Titles" localSheetId="7">VZT!$A$1:$IV$4</definedName>
    <definedName name="_xlnm.Print_Titles" localSheetId="3">ZTI!$121:$121</definedName>
    <definedName name="_xlnm.Print_Area" localSheetId="1">'ARC1'!$C$4:$J$37,'ARC1'!$C$43:$J$73,'ARC1'!$C$79:$K$379</definedName>
    <definedName name="_xlnm.Print_Area" localSheetId="2">'ARC2'!$C$4:$J$76,'ARC2'!$C$82:$J$103,'ARC2'!$C$109:$J$149</definedName>
    <definedName name="_xlnm.Print_Area" localSheetId="6">EI!$B$1:$I$69</definedName>
    <definedName name="_xlnm.Print_Area" localSheetId="4">VYT!$A$1:$J$75</definedName>
    <definedName name="_xlnm.Print_Area" localSheetId="5">VZD!$A$1:$J$62</definedName>
    <definedName name="_xlnm.Print_Area" localSheetId="7">VZT!$A$1:$D$41</definedName>
    <definedName name="_xlnm.Print_Area" localSheetId="3">ZTI!$C$82:$J$103,ZTI!$C$109:$J$204</definedName>
    <definedName name="P" localSheetId="1">#REF!</definedName>
    <definedName name="P">#REF!</definedName>
    <definedName name="PH" localSheetId="1">#REF!</definedName>
    <definedName name="PH">#REF!</definedName>
    <definedName name="PT">#REF!</definedName>
    <definedName name="Q">#REF!</definedName>
    <definedName name="RV">#REF!</definedName>
    <definedName name="T">#REF!</definedName>
    <definedName name="TK">#REF!</definedName>
    <definedName name="TP">#REF!</definedName>
    <definedName name="UV">#REF!</definedName>
    <definedName name="V">#REF!</definedName>
    <definedName name="X">#REF!</definedName>
    <definedName name="zacate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379" i="36" l="1"/>
  <c r="BI379" i="36"/>
  <c r="BH379" i="36"/>
  <c r="BG379" i="36"/>
  <c r="BF379" i="36"/>
  <c r="T379" i="36"/>
  <c r="R379" i="36"/>
  <c r="P379" i="36"/>
  <c r="J379" i="36"/>
  <c r="BE379" i="36" s="1"/>
  <c r="BK369" i="36"/>
  <c r="BI369" i="36"/>
  <c r="BH369" i="36"/>
  <c r="BG369" i="36"/>
  <c r="BF369" i="36"/>
  <c r="T369" i="36"/>
  <c r="R369" i="36"/>
  <c r="P369" i="36"/>
  <c r="J369" i="36"/>
  <c r="BE369" i="36" s="1"/>
  <c r="BK365" i="36"/>
  <c r="BK357" i="36" s="1"/>
  <c r="J357" i="36" s="1"/>
  <c r="J72" i="36" s="1"/>
  <c r="BI365" i="36"/>
  <c r="BH365" i="36"/>
  <c r="BG365" i="36"/>
  <c r="BF365" i="36"/>
  <c r="T365" i="36"/>
  <c r="R365" i="36"/>
  <c r="P365" i="36"/>
  <c r="J365" i="36"/>
  <c r="BE365" i="36" s="1"/>
  <c r="BK361" i="36"/>
  <c r="BI361" i="36"/>
  <c r="BH361" i="36"/>
  <c r="BG361" i="36"/>
  <c r="BF361" i="36"/>
  <c r="T361" i="36"/>
  <c r="R361" i="36"/>
  <c r="P361" i="36"/>
  <c r="J361" i="36"/>
  <c r="BE361" i="36" s="1"/>
  <c r="BK358" i="36"/>
  <c r="BI358" i="36"/>
  <c r="BH358" i="36"/>
  <c r="BG358" i="36"/>
  <c r="BF358" i="36"/>
  <c r="T358" i="36"/>
  <c r="R358" i="36"/>
  <c r="P358" i="36"/>
  <c r="J358" i="36"/>
  <c r="BE358" i="36" s="1"/>
  <c r="BK356" i="36"/>
  <c r="BI356" i="36"/>
  <c r="BH356" i="36"/>
  <c r="BG356" i="36"/>
  <c r="BF356" i="36"/>
  <c r="T356" i="36"/>
  <c r="R356" i="36"/>
  <c r="P356" i="36"/>
  <c r="J356" i="36"/>
  <c r="BE356" i="36" s="1"/>
  <c r="BK353" i="36"/>
  <c r="BI353" i="36"/>
  <c r="BH353" i="36"/>
  <c r="BG353" i="36"/>
  <c r="BF353" i="36"/>
  <c r="T353" i="36"/>
  <c r="R353" i="36"/>
  <c r="P353" i="36"/>
  <c r="J353" i="36"/>
  <c r="BE353" i="36" s="1"/>
  <c r="BK350" i="36"/>
  <c r="BI350" i="36"/>
  <c r="BH350" i="36"/>
  <c r="BG350" i="36"/>
  <c r="BF350" i="36"/>
  <c r="T350" i="36"/>
  <c r="R350" i="36"/>
  <c r="P350" i="36"/>
  <c r="J350" i="36"/>
  <c r="BE350" i="36" s="1"/>
  <c r="BK348" i="36"/>
  <c r="BI348" i="36"/>
  <c r="BH348" i="36"/>
  <c r="BG348" i="36"/>
  <c r="BF348" i="36"/>
  <c r="T348" i="36"/>
  <c r="R348" i="36"/>
  <c r="P348" i="36"/>
  <c r="J348" i="36"/>
  <c r="BE348" i="36" s="1"/>
  <c r="BK347" i="36"/>
  <c r="BI347" i="36"/>
  <c r="BH347" i="36"/>
  <c r="BG347" i="36"/>
  <c r="BF347" i="36"/>
  <c r="T347" i="36"/>
  <c r="R347" i="36"/>
  <c r="P347" i="36"/>
  <c r="J347" i="36"/>
  <c r="BE347" i="36" s="1"/>
  <c r="BK346" i="36"/>
  <c r="BI346" i="36"/>
  <c r="BH346" i="36"/>
  <c r="BG346" i="36"/>
  <c r="BF346" i="36"/>
  <c r="T346" i="36"/>
  <c r="R346" i="36"/>
  <c r="P346" i="36"/>
  <c r="J346" i="36"/>
  <c r="BE346" i="36" s="1"/>
  <c r="BK345" i="36"/>
  <c r="BI345" i="36"/>
  <c r="BH345" i="36"/>
  <c r="BG345" i="36"/>
  <c r="BF345" i="36"/>
  <c r="T345" i="36"/>
  <c r="R345" i="36"/>
  <c r="P345" i="36"/>
  <c r="J345" i="36"/>
  <c r="BE345" i="36" s="1"/>
  <c r="BK341" i="36"/>
  <c r="BI341" i="36"/>
  <c r="BH341" i="36"/>
  <c r="BG341" i="36"/>
  <c r="BF341" i="36"/>
  <c r="T341" i="36"/>
  <c r="R341" i="36"/>
  <c r="P341" i="36"/>
  <c r="J341" i="36"/>
  <c r="BE341" i="36" s="1"/>
  <c r="BK325" i="36"/>
  <c r="BI325" i="36"/>
  <c r="BH325" i="36"/>
  <c r="BG325" i="36"/>
  <c r="BF325" i="36"/>
  <c r="T325" i="36"/>
  <c r="R325" i="36"/>
  <c r="P325" i="36"/>
  <c r="J325" i="36"/>
  <c r="BE325" i="36" s="1"/>
  <c r="BK323" i="36"/>
  <c r="BI323" i="36"/>
  <c r="BH323" i="36"/>
  <c r="BG323" i="36"/>
  <c r="BF323" i="36"/>
  <c r="T323" i="36"/>
  <c r="R323" i="36"/>
  <c r="P323" i="36"/>
  <c r="J323" i="36"/>
  <c r="BE323" i="36" s="1"/>
  <c r="BK320" i="36"/>
  <c r="BI320" i="36"/>
  <c r="BH320" i="36"/>
  <c r="BG320" i="36"/>
  <c r="BF320" i="36"/>
  <c r="T320" i="36"/>
  <c r="R320" i="36"/>
  <c r="P320" i="36"/>
  <c r="J320" i="36"/>
  <c r="BE320" i="36" s="1"/>
  <c r="BK317" i="36"/>
  <c r="BI317" i="36"/>
  <c r="BH317" i="36"/>
  <c r="BG317" i="36"/>
  <c r="BF317" i="36"/>
  <c r="T317" i="36"/>
  <c r="R317" i="36"/>
  <c r="P317" i="36"/>
  <c r="J317" i="36"/>
  <c r="BE317" i="36" s="1"/>
  <c r="BK316" i="36"/>
  <c r="BI316" i="36"/>
  <c r="BH316" i="36"/>
  <c r="BG316" i="36"/>
  <c r="BF316" i="36"/>
  <c r="T316" i="36"/>
  <c r="R316" i="36"/>
  <c r="P316" i="36"/>
  <c r="J316" i="36"/>
  <c r="BE316" i="36" s="1"/>
  <c r="BK315" i="36"/>
  <c r="BI315" i="36"/>
  <c r="BH315" i="36"/>
  <c r="BG315" i="36"/>
  <c r="BF315" i="36"/>
  <c r="T315" i="36"/>
  <c r="R315" i="36"/>
  <c r="P315" i="36"/>
  <c r="J315" i="36"/>
  <c r="BE315" i="36" s="1"/>
  <c r="BK314" i="36"/>
  <c r="BI314" i="36"/>
  <c r="BH314" i="36"/>
  <c r="BG314" i="36"/>
  <c r="BF314" i="36"/>
  <c r="T314" i="36"/>
  <c r="R314" i="36"/>
  <c r="P314" i="36"/>
  <c r="J314" i="36"/>
  <c r="BE314" i="36" s="1"/>
  <c r="BK312" i="36"/>
  <c r="BI312" i="36"/>
  <c r="BH312" i="36"/>
  <c r="BG312" i="36"/>
  <c r="BF312" i="36"/>
  <c r="T312" i="36"/>
  <c r="R312" i="36"/>
  <c r="P312" i="36"/>
  <c r="J312" i="36"/>
  <c r="BE312" i="36" s="1"/>
  <c r="BK309" i="36"/>
  <c r="BI309" i="36"/>
  <c r="BH309" i="36"/>
  <c r="BG309" i="36"/>
  <c r="BF309" i="36"/>
  <c r="T309" i="36"/>
  <c r="R309" i="36"/>
  <c r="P309" i="36"/>
  <c r="J309" i="36"/>
  <c r="BE309" i="36" s="1"/>
  <c r="BK307" i="36"/>
  <c r="BI307" i="36"/>
  <c r="BH307" i="36"/>
  <c r="BG307" i="36"/>
  <c r="BF307" i="36"/>
  <c r="T307" i="36"/>
  <c r="R307" i="36"/>
  <c r="P307" i="36"/>
  <c r="J307" i="36"/>
  <c r="BE307" i="36" s="1"/>
  <c r="BK304" i="36"/>
  <c r="BI304" i="36"/>
  <c r="BH304" i="36"/>
  <c r="BG304" i="36"/>
  <c r="BF304" i="36"/>
  <c r="T304" i="36"/>
  <c r="R304" i="36"/>
  <c r="P304" i="36"/>
  <c r="J304" i="36"/>
  <c r="BE304" i="36" s="1"/>
  <c r="BK301" i="36"/>
  <c r="BI301" i="36"/>
  <c r="BH301" i="36"/>
  <c r="BG301" i="36"/>
  <c r="BF301" i="36"/>
  <c r="T301" i="36"/>
  <c r="R301" i="36"/>
  <c r="P301" i="36"/>
  <c r="J301" i="36"/>
  <c r="BE301" i="36" s="1"/>
  <c r="BK298" i="36"/>
  <c r="BI298" i="36"/>
  <c r="BH298" i="36"/>
  <c r="BG298" i="36"/>
  <c r="BF298" i="36"/>
  <c r="T298" i="36"/>
  <c r="R298" i="36"/>
  <c r="P298" i="36"/>
  <c r="J298" i="36"/>
  <c r="BE298" i="36" s="1"/>
  <c r="BK295" i="36"/>
  <c r="BI295" i="36"/>
  <c r="BH295" i="36"/>
  <c r="BG295" i="36"/>
  <c r="BF295" i="36"/>
  <c r="T295" i="36"/>
  <c r="R295" i="36"/>
  <c r="P295" i="36"/>
  <c r="P294" i="36" s="1"/>
  <c r="J295" i="36"/>
  <c r="BE295" i="36" s="1"/>
  <c r="BK293" i="36"/>
  <c r="BI293" i="36"/>
  <c r="BH293" i="36"/>
  <c r="BG293" i="36"/>
  <c r="BF293" i="36"/>
  <c r="T293" i="36"/>
  <c r="R293" i="36"/>
  <c r="P293" i="36"/>
  <c r="J293" i="36"/>
  <c r="BE293" i="36" s="1"/>
  <c r="BK292" i="36"/>
  <c r="BI292" i="36"/>
  <c r="BH292" i="36"/>
  <c r="BG292" i="36"/>
  <c r="BF292" i="36"/>
  <c r="T292" i="36"/>
  <c r="R292" i="36"/>
  <c r="R291" i="36" s="1"/>
  <c r="P292" i="36"/>
  <c r="J292" i="36"/>
  <c r="BE292" i="36" s="1"/>
  <c r="BK290" i="36"/>
  <c r="BI290" i="36"/>
  <c r="BH290" i="36"/>
  <c r="BG290" i="36"/>
  <c r="BF290" i="36"/>
  <c r="T290" i="36"/>
  <c r="R290" i="36"/>
  <c r="P290" i="36"/>
  <c r="J290" i="36"/>
  <c r="BE290" i="36" s="1"/>
  <c r="BK286" i="36"/>
  <c r="BI286" i="36"/>
  <c r="BH286" i="36"/>
  <c r="BG286" i="36"/>
  <c r="BF286" i="36"/>
  <c r="T286" i="36"/>
  <c r="R286" i="36"/>
  <c r="P286" i="36"/>
  <c r="J286" i="36"/>
  <c r="BE286" i="36" s="1"/>
  <c r="BK283" i="36"/>
  <c r="BI283" i="36"/>
  <c r="BH283" i="36"/>
  <c r="BG283" i="36"/>
  <c r="BF283" i="36"/>
  <c r="T283" i="36"/>
  <c r="R283" i="36"/>
  <c r="P283" i="36"/>
  <c r="J283" i="36"/>
  <c r="BE283" i="36" s="1"/>
  <c r="BK275" i="36"/>
  <c r="BI275" i="36"/>
  <c r="BH275" i="36"/>
  <c r="BG275" i="36"/>
  <c r="BF275" i="36"/>
  <c r="T275" i="36"/>
  <c r="R275" i="36"/>
  <c r="P275" i="36"/>
  <c r="J275" i="36"/>
  <c r="BE275" i="36" s="1"/>
  <c r="BK272" i="36"/>
  <c r="BI272" i="36"/>
  <c r="BH272" i="36"/>
  <c r="BG272" i="36"/>
  <c r="BF272" i="36"/>
  <c r="T272" i="36"/>
  <c r="R272" i="36"/>
  <c r="P272" i="36"/>
  <c r="J272" i="36"/>
  <c r="BE272" i="36" s="1"/>
  <c r="BK271" i="36"/>
  <c r="BI271" i="36"/>
  <c r="BH271" i="36"/>
  <c r="BG271" i="36"/>
  <c r="BF271" i="36"/>
  <c r="T271" i="36"/>
  <c r="R271" i="36"/>
  <c r="P271" i="36"/>
  <c r="J271" i="36"/>
  <c r="BE271" i="36" s="1"/>
  <c r="BK270" i="36"/>
  <c r="BI270" i="36"/>
  <c r="BH270" i="36"/>
  <c r="BG270" i="36"/>
  <c r="BF270" i="36"/>
  <c r="T270" i="36"/>
  <c r="R270" i="36"/>
  <c r="P270" i="36"/>
  <c r="J270" i="36"/>
  <c r="BE270" i="36" s="1"/>
  <c r="BK266" i="36"/>
  <c r="BI266" i="36"/>
  <c r="BH266" i="36"/>
  <c r="BG266" i="36"/>
  <c r="BF266" i="36"/>
  <c r="T266" i="36"/>
  <c r="R266" i="36"/>
  <c r="P266" i="36"/>
  <c r="J266" i="36"/>
  <c r="BE266" i="36" s="1"/>
  <c r="BK264" i="36"/>
  <c r="BI264" i="36"/>
  <c r="BH264" i="36"/>
  <c r="BG264" i="36"/>
  <c r="BF264" i="36"/>
  <c r="T264" i="36"/>
  <c r="R264" i="36"/>
  <c r="P264" i="36"/>
  <c r="J264" i="36"/>
  <c r="BE264" i="36" s="1"/>
  <c r="BK259" i="36"/>
  <c r="BI259" i="36"/>
  <c r="BH259" i="36"/>
  <c r="BG259" i="36"/>
  <c r="BF259" i="36"/>
  <c r="T259" i="36"/>
  <c r="T258" i="36" s="1"/>
  <c r="R259" i="36"/>
  <c r="R258" i="36" s="1"/>
  <c r="P259" i="36"/>
  <c r="J259" i="36"/>
  <c r="BE259" i="36" s="1"/>
  <c r="BK256" i="36"/>
  <c r="BK255" i="36" s="1"/>
  <c r="J255" i="36" s="1"/>
  <c r="J64" i="36" s="1"/>
  <c r="BI256" i="36"/>
  <c r="BH256" i="36"/>
  <c r="BG256" i="36"/>
  <c r="BF256" i="36"/>
  <c r="T256" i="36"/>
  <c r="T255" i="36" s="1"/>
  <c r="R256" i="36"/>
  <c r="P256" i="36"/>
  <c r="P255" i="36" s="1"/>
  <c r="J256" i="36"/>
  <c r="BE256" i="36" s="1"/>
  <c r="R255" i="36"/>
  <c r="BK252" i="36"/>
  <c r="BK251" i="36" s="1"/>
  <c r="J251" i="36" s="1"/>
  <c r="J63" i="36" s="1"/>
  <c r="BI252" i="36"/>
  <c r="BH252" i="36"/>
  <c r="BG252" i="36"/>
  <c r="BF252" i="36"/>
  <c r="T252" i="36"/>
  <c r="R252" i="36"/>
  <c r="R251" i="36" s="1"/>
  <c r="P252" i="36"/>
  <c r="P251" i="36" s="1"/>
  <c r="J252" i="36"/>
  <c r="BE252" i="36" s="1"/>
  <c r="T251" i="36"/>
  <c r="BK248" i="36"/>
  <c r="BK247" i="36" s="1"/>
  <c r="J247" i="36" s="1"/>
  <c r="J62" i="36" s="1"/>
  <c r="BI248" i="36"/>
  <c r="BH248" i="36"/>
  <c r="BG248" i="36"/>
  <c r="BF248" i="36"/>
  <c r="T248" i="36"/>
  <c r="T247" i="36" s="1"/>
  <c r="R248" i="36"/>
  <c r="P248" i="36"/>
  <c r="P247" i="36" s="1"/>
  <c r="J248" i="36"/>
  <c r="BE248" i="36" s="1"/>
  <c r="R247" i="36"/>
  <c r="BK246" i="36"/>
  <c r="BI246" i="36"/>
  <c r="BH246" i="36"/>
  <c r="BG246" i="36"/>
  <c r="BF246" i="36"/>
  <c r="T246" i="36"/>
  <c r="R246" i="36"/>
  <c r="P246" i="36"/>
  <c r="J246" i="36"/>
  <c r="BE246" i="36" s="1"/>
  <c r="BK243" i="36"/>
  <c r="BI243" i="36"/>
  <c r="BH243" i="36"/>
  <c r="BG243" i="36"/>
  <c r="BF243" i="36"/>
  <c r="T243" i="36"/>
  <c r="R243" i="36"/>
  <c r="P243" i="36"/>
  <c r="J243" i="36"/>
  <c r="BE243" i="36" s="1"/>
  <c r="BK242" i="36"/>
  <c r="BI242" i="36"/>
  <c r="BH242" i="36"/>
  <c r="BG242" i="36"/>
  <c r="BF242" i="36"/>
  <c r="T242" i="36"/>
  <c r="R242" i="36"/>
  <c r="P242" i="36"/>
  <c r="J242" i="36"/>
  <c r="BE242" i="36" s="1"/>
  <c r="BK241" i="36"/>
  <c r="BI241" i="36"/>
  <c r="BH241" i="36"/>
  <c r="BG241" i="36"/>
  <c r="BF241" i="36"/>
  <c r="T241" i="36"/>
  <c r="R241" i="36"/>
  <c r="P241" i="36"/>
  <c r="J241" i="36"/>
  <c r="BE241" i="36" s="1"/>
  <c r="BK240" i="36"/>
  <c r="BI240" i="36"/>
  <c r="BH240" i="36"/>
  <c r="BG240" i="36"/>
  <c r="BF240" i="36"/>
  <c r="T240" i="36"/>
  <c r="R240" i="36"/>
  <c r="P240" i="36"/>
  <c r="J240" i="36"/>
  <c r="BE240" i="36" s="1"/>
  <c r="BK239" i="36"/>
  <c r="BI239" i="36"/>
  <c r="BH239" i="36"/>
  <c r="BG239" i="36"/>
  <c r="BF239" i="36"/>
  <c r="T239" i="36"/>
  <c r="T238" i="36" s="1"/>
  <c r="R239" i="36"/>
  <c r="P239" i="36"/>
  <c r="J239" i="36"/>
  <c r="BE239" i="36" s="1"/>
  <c r="BK237" i="36"/>
  <c r="BI237" i="36"/>
  <c r="BH237" i="36"/>
  <c r="BG237" i="36"/>
  <c r="BF237" i="36"/>
  <c r="T237" i="36"/>
  <c r="R237" i="36"/>
  <c r="P237" i="36"/>
  <c r="J237" i="36"/>
  <c r="BE237" i="36" s="1"/>
  <c r="BK236" i="36"/>
  <c r="BI236" i="36"/>
  <c r="BH236" i="36"/>
  <c r="BG236" i="36"/>
  <c r="BF236" i="36"/>
  <c r="T236" i="36"/>
  <c r="R236" i="36"/>
  <c r="P236" i="36"/>
  <c r="J236" i="36"/>
  <c r="BE236" i="36" s="1"/>
  <c r="BK233" i="36"/>
  <c r="BI233" i="36"/>
  <c r="BH233" i="36"/>
  <c r="BG233" i="36"/>
  <c r="BF233" i="36"/>
  <c r="T233" i="36"/>
  <c r="R233" i="36"/>
  <c r="P233" i="36"/>
  <c r="J233" i="36"/>
  <c r="BE233" i="36" s="1"/>
  <c r="BK226" i="36"/>
  <c r="BI226" i="36"/>
  <c r="BH226" i="36"/>
  <c r="BG226" i="36"/>
  <c r="BF226" i="36"/>
  <c r="T226" i="36"/>
  <c r="R226" i="36"/>
  <c r="P226" i="36"/>
  <c r="J226" i="36"/>
  <c r="BE226" i="36" s="1"/>
  <c r="BK209" i="36"/>
  <c r="BI209" i="36"/>
  <c r="BH209" i="36"/>
  <c r="BG209" i="36"/>
  <c r="BF209" i="36"/>
  <c r="T209" i="36"/>
  <c r="R209" i="36"/>
  <c r="P209" i="36"/>
  <c r="J209" i="36"/>
  <c r="BE209" i="36" s="1"/>
  <c r="BK206" i="36"/>
  <c r="BI206" i="36"/>
  <c r="BH206" i="36"/>
  <c r="BG206" i="36"/>
  <c r="BF206" i="36"/>
  <c r="T206" i="36"/>
  <c r="R206" i="36"/>
  <c r="P206" i="36"/>
  <c r="J206" i="36"/>
  <c r="BE206" i="36" s="1"/>
  <c r="BK203" i="36"/>
  <c r="BI203" i="36"/>
  <c r="BH203" i="36"/>
  <c r="BG203" i="36"/>
  <c r="BF203" i="36"/>
  <c r="T203" i="36"/>
  <c r="R203" i="36"/>
  <c r="P203" i="36"/>
  <c r="J203" i="36"/>
  <c r="BE203" i="36" s="1"/>
  <c r="BK200" i="36"/>
  <c r="BI200" i="36"/>
  <c r="BH200" i="36"/>
  <c r="BG200" i="36"/>
  <c r="BF200" i="36"/>
  <c r="T200" i="36"/>
  <c r="R200" i="36"/>
  <c r="P200" i="36"/>
  <c r="J200" i="36"/>
  <c r="BE200" i="36" s="1"/>
  <c r="BK197" i="36"/>
  <c r="BI197" i="36"/>
  <c r="BH197" i="36"/>
  <c r="BG197" i="36"/>
  <c r="BF197" i="36"/>
  <c r="T197" i="36"/>
  <c r="R197" i="36"/>
  <c r="P197" i="36"/>
  <c r="J197" i="36"/>
  <c r="BE197" i="36" s="1"/>
  <c r="BK193" i="36"/>
  <c r="BI193" i="36"/>
  <c r="BH193" i="36"/>
  <c r="BG193" i="36"/>
  <c r="BF193" i="36"/>
  <c r="T193" i="36"/>
  <c r="R193" i="36"/>
  <c r="P193" i="36"/>
  <c r="J193" i="36"/>
  <c r="BE193" i="36" s="1"/>
  <c r="BK189" i="36"/>
  <c r="BI189" i="36"/>
  <c r="BH189" i="36"/>
  <c r="BG189" i="36"/>
  <c r="BF189" i="36"/>
  <c r="T189" i="36"/>
  <c r="R189" i="36"/>
  <c r="P189" i="36"/>
  <c r="J189" i="36"/>
  <c r="BE189" i="36" s="1"/>
  <c r="BK186" i="36"/>
  <c r="BI186" i="36"/>
  <c r="BH186" i="36"/>
  <c r="BG186" i="36"/>
  <c r="BF186" i="36"/>
  <c r="T186" i="36"/>
  <c r="R186" i="36"/>
  <c r="P186" i="36"/>
  <c r="J186" i="36"/>
  <c r="BE186" i="36" s="1"/>
  <c r="BK182" i="36"/>
  <c r="BI182" i="36"/>
  <c r="BH182" i="36"/>
  <c r="BG182" i="36"/>
  <c r="BF182" i="36"/>
  <c r="T182" i="36"/>
  <c r="R182" i="36"/>
  <c r="P182" i="36"/>
  <c r="J182" i="36"/>
  <c r="BE182" i="36" s="1"/>
  <c r="BK178" i="36"/>
  <c r="BI178" i="36"/>
  <c r="BH178" i="36"/>
  <c r="BG178" i="36"/>
  <c r="BF178" i="36"/>
  <c r="T178" i="36"/>
  <c r="R178" i="36"/>
  <c r="P178" i="36"/>
  <c r="J178" i="36"/>
  <c r="BE178" i="36" s="1"/>
  <c r="BK175" i="36"/>
  <c r="BI175" i="36"/>
  <c r="BH175" i="36"/>
  <c r="BG175" i="36"/>
  <c r="BF175" i="36"/>
  <c r="T175" i="36"/>
  <c r="R175" i="36"/>
  <c r="P175" i="36"/>
  <c r="J175" i="36"/>
  <c r="BE175" i="36" s="1"/>
  <c r="BK174" i="36"/>
  <c r="BI174" i="36"/>
  <c r="BH174" i="36"/>
  <c r="BG174" i="36"/>
  <c r="BF174" i="36"/>
  <c r="T174" i="36"/>
  <c r="R174" i="36"/>
  <c r="P174" i="36"/>
  <c r="J174" i="36"/>
  <c r="BE174" i="36" s="1"/>
  <c r="BK170" i="36"/>
  <c r="BI170" i="36"/>
  <c r="BH170" i="36"/>
  <c r="BG170" i="36"/>
  <c r="BF170" i="36"/>
  <c r="T170" i="36"/>
  <c r="R170" i="36"/>
  <c r="P170" i="36"/>
  <c r="J170" i="36"/>
  <c r="BE170" i="36" s="1"/>
  <c r="BK165" i="36"/>
  <c r="BI165" i="36"/>
  <c r="BH165" i="36"/>
  <c r="BG165" i="36"/>
  <c r="BF165" i="36"/>
  <c r="T165" i="36"/>
  <c r="R165" i="36"/>
  <c r="P165" i="36"/>
  <c r="J165" i="36"/>
  <c r="BE165" i="36" s="1"/>
  <c r="BK160" i="36"/>
  <c r="BI160" i="36"/>
  <c r="BH160" i="36"/>
  <c r="BG160" i="36"/>
  <c r="BF160" i="36"/>
  <c r="T160" i="36"/>
  <c r="R160" i="36"/>
  <c r="P160" i="36"/>
  <c r="J160" i="36"/>
  <c r="BE160" i="36" s="1"/>
  <c r="BK147" i="36"/>
  <c r="BI147" i="36"/>
  <c r="BH147" i="36"/>
  <c r="BG147" i="36"/>
  <c r="BF147" i="36"/>
  <c r="T147" i="36"/>
  <c r="R147" i="36"/>
  <c r="P147" i="36"/>
  <c r="J147" i="36"/>
  <c r="BE147" i="36" s="1"/>
  <c r="BK144" i="36"/>
  <c r="BI144" i="36"/>
  <c r="BH144" i="36"/>
  <c r="BG144" i="36"/>
  <c r="BF144" i="36"/>
  <c r="T144" i="36"/>
  <c r="R144" i="36"/>
  <c r="P144" i="36"/>
  <c r="J144" i="36"/>
  <c r="BE144" i="36" s="1"/>
  <c r="BK133" i="36"/>
  <c r="BI133" i="36"/>
  <c r="BH133" i="36"/>
  <c r="BG133" i="36"/>
  <c r="BF133" i="36"/>
  <c r="T133" i="36"/>
  <c r="R133" i="36"/>
  <c r="P133" i="36"/>
  <c r="P128" i="36" s="1"/>
  <c r="J133" i="36"/>
  <c r="BE133" i="36" s="1"/>
  <c r="BK129" i="36"/>
  <c r="BI129" i="36"/>
  <c r="BH129" i="36"/>
  <c r="BG129" i="36"/>
  <c r="BF129" i="36"/>
  <c r="T129" i="36"/>
  <c r="R129" i="36"/>
  <c r="P129" i="36"/>
  <c r="J129" i="36"/>
  <c r="BE129" i="36" s="1"/>
  <c r="BK125" i="36"/>
  <c r="BI125" i="36"/>
  <c r="BH125" i="36"/>
  <c r="BG125" i="36"/>
  <c r="BF125" i="36"/>
  <c r="T125" i="36"/>
  <c r="R125" i="36"/>
  <c r="P125" i="36"/>
  <c r="J125" i="36"/>
  <c r="BE125" i="36" s="1"/>
  <c r="BK122" i="36"/>
  <c r="BI122" i="36"/>
  <c r="BH122" i="36"/>
  <c r="BG122" i="36"/>
  <c r="BF122" i="36"/>
  <c r="T122" i="36"/>
  <c r="R122" i="36"/>
  <c r="R121" i="36" s="1"/>
  <c r="P122" i="36"/>
  <c r="J122" i="36"/>
  <c r="BE122" i="36" s="1"/>
  <c r="BK118" i="36"/>
  <c r="BI118" i="36"/>
  <c r="BH118" i="36"/>
  <c r="BG118" i="36"/>
  <c r="BF118" i="36"/>
  <c r="T118" i="36"/>
  <c r="R118" i="36"/>
  <c r="P118" i="36"/>
  <c r="J118" i="36"/>
  <c r="BE118" i="36" s="1"/>
  <c r="BK114" i="36"/>
  <c r="BI114" i="36"/>
  <c r="BH114" i="36"/>
  <c r="BG114" i="36"/>
  <c r="BF114" i="36"/>
  <c r="T114" i="36"/>
  <c r="R114" i="36"/>
  <c r="P114" i="36"/>
  <c r="J114" i="36"/>
  <c r="BE114" i="36" s="1"/>
  <c r="BK111" i="36"/>
  <c r="BI111" i="36"/>
  <c r="BH111" i="36"/>
  <c r="BG111" i="36"/>
  <c r="BF111" i="36"/>
  <c r="T111" i="36"/>
  <c r="R111" i="36"/>
  <c r="P111" i="36"/>
  <c r="J111" i="36"/>
  <c r="BE111" i="36" s="1"/>
  <c r="BK106" i="36"/>
  <c r="BI106" i="36"/>
  <c r="BH106" i="36"/>
  <c r="BG106" i="36"/>
  <c r="BF106" i="36"/>
  <c r="T106" i="36"/>
  <c r="R106" i="36"/>
  <c r="P106" i="36"/>
  <c r="J106" i="36"/>
  <c r="BE106" i="36" s="1"/>
  <c r="BK103" i="36"/>
  <c r="BI103" i="36"/>
  <c r="BH103" i="36"/>
  <c r="BG103" i="36"/>
  <c r="BF103" i="36"/>
  <c r="T103" i="36"/>
  <c r="R103" i="36"/>
  <c r="P103" i="36"/>
  <c r="J103" i="36"/>
  <c r="BE103" i="36" s="1"/>
  <c r="BK99" i="36"/>
  <c r="BI99" i="36"/>
  <c r="BH99" i="36"/>
  <c r="BG99" i="36"/>
  <c r="BF99" i="36"/>
  <c r="T99" i="36"/>
  <c r="R99" i="36"/>
  <c r="P99" i="36"/>
  <c r="J99" i="36"/>
  <c r="BE99" i="36" s="1"/>
  <c r="BK96" i="36"/>
  <c r="BI96" i="36"/>
  <c r="BH96" i="36"/>
  <c r="BG96" i="36"/>
  <c r="BF96" i="36"/>
  <c r="T96" i="36"/>
  <c r="R96" i="36"/>
  <c r="P96" i="36"/>
  <c r="J96" i="36"/>
  <c r="BE96" i="36" s="1"/>
  <c r="BK93" i="36"/>
  <c r="BI93" i="36"/>
  <c r="BH93" i="36"/>
  <c r="BG93" i="36"/>
  <c r="BF93" i="36"/>
  <c r="T93" i="36"/>
  <c r="R93" i="36"/>
  <c r="P93" i="36"/>
  <c r="J93" i="36"/>
  <c r="BE93" i="36" s="1"/>
  <c r="F84" i="36"/>
  <c r="E82" i="36"/>
  <c r="F48" i="36"/>
  <c r="E46" i="36"/>
  <c r="J35" i="36"/>
  <c r="J34" i="36"/>
  <c r="J33" i="36"/>
  <c r="J22" i="36"/>
  <c r="E22" i="36"/>
  <c r="J87" i="36" s="1"/>
  <c r="J21" i="36"/>
  <c r="J19" i="36"/>
  <c r="E19" i="36"/>
  <c r="J86" i="36" s="1"/>
  <c r="J18" i="36"/>
  <c r="J16" i="36"/>
  <c r="E16" i="36"/>
  <c r="F87" i="36" s="1"/>
  <c r="J15" i="36"/>
  <c r="J13" i="36"/>
  <c r="E13" i="36"/>
  <c r="F50" i="36" s="1"/>
  <c r="J12" i="36"/>
  <c r="J10" i="36"/>
  <c r="J84" i="36" s="1"/>
  <c r="P181" i="36" l="1"/>
  <c r="BK238" i="36"/>
  <c r="J238" i="36" s="1"/>
  <c r="J61" i="36" s="1"/>
  <c r="T357" i="36"/>
  <c r="BK128" i="36"/>
  <c r="J128" i="36" s="1"/>
  <c r="J59" i="36" s="1"/>
  <c r="T92" i="36"/>
  <c r="T265" i="36"/>
  <c r="T291" i="36"/>
  <c r="T308" i="36"/>
  <c r="T324" i="36"/>
  <c r="F32" i="36"/>
  <c r="BK92" i="36"/>
  <c r="BK291" i="36"/>
  <c r="J291" i="36" s="1"/>
  <c r="J68" i="36" s="1"/>
  <c r="P291" i="36"/>
  <c r="F34" i="36"/>
  <c r="P121" i="36"/>
  <c r="T128" i="36"/>
  <c r="T181" i="36"/>
  <c r="P238" i="36"/>
  <c r="BK258" i="36"/>
  <c r="P265" i="36"/>
  <c r="T294" i="36"/>
  <c r="P308" i="36"/>
  <c r="P324" i="36"/>
  <c r="P92" i="36"/>
  <c r="P357" i="36"/>
  <c r="BK121" i="36"/>
  <c r="J121" i="36" s="1"/>
  <c r="J58" i="36" s="1"/>
  <c r="BK265" i="36"/>
  <c r="J265" i="36" s="1"/>
  <c r="J67" i="36" s="1"/>
  <c r="BK294" i="36"/>
  <c r="J294" i="36" s="1"/>
  <c r="J69" i="36" s="1"/>
  <c r="F35" i="36"/>
  <c r="F33" i="36"/>
  <c r="J32" i="36"/>
  <c r="BK181" i="36"/>
  <c r="J181" i="36" s="1"/>
  <c r="J60" i="36" s="1"/>
  <c r="BK308" i="36"/>
  <c r="J308" i="36" s="1"/>
  <c r="J70" i="36" s="1"/>
  <c r="BK324" i="36"/>
  <c r="J324" i="36" s="1"/>
  <c r="J71" i="36" s="1"/>
  <c r="J258" i="36"/>
  <c r="J66" i="36" s="1"/>
  <c r="J92" i="36"/>
  <c r="J57" i="36" s="1"/>
  <c r="R181" i="36"/>
  <c r="R294" i="36"/>
  <c r="R92" i="36"/>
  <c r="T121" i="36"/>
  <c r="R238" i="36"/>
  <c r="R265" i="36"/>
  <c r="R308" i="36"/>
  <c r="R324" i="36"/>
  <c r="R128" i="36"/>
  <c r="P258" i="36"/>
  <c r="R357" i="36"/>
  <c r="J31" i="36"/>
  <c r="F31" i="36"/>
  <c r="J50" i="36"/>
  <c r="F86" i="36"/>
  <c r="F51" i="36"/>
  <c r="J48" i="36"/>
  <c r="J51" i="36"/>
  <c r="P257" i="36" l="1"/>
  <c r="R257" i="36"/>
  <c r="T257" i="36"/>
  <c r="T91" i="36"/>
  <c r="T90" i="36" s="1"/>
  <c r="R91" i="36"/>
  <c r="BK257" i="36"/>
  <c r="J257" i="36" s="1"/>
  <c r="J65" i="36" s="1"/>
  <c r="P91" i="36"/>
  <c r="P90" i="36" s="1"/>
  <c r="BK91" i="36"/>
  <c r="J91" i="36" s="1"/>
  <c r="J56" i="36" s="1"/>
  <c r="R90" i="36"/>
  <c r="BK90" i="36" l="1"/>
  <c r="J90" i="36" s="1"/>
  <c r="J55" i="36" s="1"/>
  <c r="J28" i="36"/>
  <c r="D5" i="5" s="1"/>
  <c r="J37" i="36" l="1"/>
  <c r="I65" i="35" l="1"/>
  <c r="G65" i="35"/>
  <c r="I64" i="35"/>
  <c r="G64" i="35"/>
  <c r="I63" i="35"/>
  <c r="G63" i="35"/>
  <c r="I62" i="35"/>
  <c r="G62" i="35"/>
  <c r="I61" i="35"/>
  <c r="G61" i="35"/>
  <c r="I60" i="35"/>
  <c r="G60" i="35"/>
  <c r="I59" i="35"/>
  <c r="G59" i="35"/>
  <c r="I55" i="35"/>
  <c r="I54" i="35"/>
  <c r="I53" i="35"/>
  <c r="I52" i="35"/>
  <c r="I48" i="35"/>
  <c r="G48" i="35"/>
  <c r="I46" i="35"/>
  <c r="G46" i="35"/>
  <c r="I45" i="35"/>
  <c r="G45" i="35"/>
  <c r="I44" i="35"/>
  <c r="G44" i="35"/>
  <c r="I43" i="35"/>
  <c r="G43" i="35"/>
  <c r="I42" i="35"/>
  <c r="G42" i="35"/>
  <c r="I40" i="35"/>
  <c r="G40" i="35"/>
  <c r="I39" i="35"/>
  <c r="G39" i="35"/>
  <c r="I38" i="35"/>
  <c r="G38" i="35"/>
  <c r="I37" i="35"/>
  <c r="G37" i="35"/>
  <c r="I36" i="35"/>
  <c r="G36" i="35"/>
  <c r="I35" i="35"/>
  <c r="G35" i="35"/>
  <c r="I34" i="35"/>
  <c r="G34" i="35"/>
  <c r="I33" i="35"/>
  <c r="G33" i="35"/>
  <c r="I32" i="35"/>
  <c r="G32" i="35"/>
  <c r="I31" i="35"/>
  <c r="G31" i="35"/>
  <c r="I30" i="35"/>
  <c r="G30" i="35"/>
  <c r="I29" i="35"/>
  <c r="G29" i="35"/>
  <c r="I28" i="35"/>
  <c r="G28" i="35"/>
  <c r="I27" i="35"/>
  <c r="G27" i="35"/>
  <c r="I26" i="35"/>
  <c r="G26" i="35"/>
  <c r="I25" i="35"/>
  <c r="G25" i="35"/>
  <c r="I24" i="35"/>
  <c r="G24" i="35"/>
  <c r="I23" i="35"/>
  <c r="G23" i="35"/>
  <c r="I22" i="35"/>
  <c r="G22" i="35"/>
  <c r="I21" i="35"/>
  <c r="G21" i="35"/>
  <c r="I20" i="35"/>
  <c r="G20" i="35"/>
  <c r="I19" i="35"/>
  <c r="G19" i="35"/>
  <c r="I18" i="35"/>
  <c r="G18" i="35"/>
  <c r="I17" i="35"/>
  <c r="G66" i="35" l="1"/>
  <c r="I49" i="35"/>
  <c r="G6" i="35" s="1"/>
  <c r="I66" i="35"/>
  <c r="H67" i="35" s="1"/>
  <c r="I56" i="35"/>
  <c r="G7" i="35" s="1"/>
  <c r="G17" i="35"/>
  <c r="G49" i="35" s="1"/>
  <c r="G5" i="35" s="1"/>
  <c r="G8" i="35" l="1"/>
  <c r="G9" i="35" s="1"/>
  <c r="G10" i="35" s="1"/>
  <c r="G11" i="35" s="1"/>
  <c r="D10" i="5" l="1"/>
  <c r="BK204" i="34" l="1"/>
  <c r="BI204" i="34"/>
  <c r="BH204" i="34"/>
  <c r="BG204" i="34"/>
  <c r="BF204" i="34"/>
  <c r="T204" i="34"/>
  <c r="R204" i="34"/>
  <c r="P204" i="34"/>
  <c r="J204" i="34"/>
  <c r="BE204" i="34" s="1"/>
  <c r="BK203" i="34"/>
  <c r="BI203" i="34"/>
  <c r="BH203" i="34"/>
  <c r="BG203" i="34"/>
  <c r="BF203" i="34"/>
  <c r="T203" i="34"/>
  <c r="R203" i="34"/>
  <c r="P203" i="34"/>
  <c r="J203" i="34"/>
  <c r="BE203" i="34" s="1"/>
  <c r="BK202" i="34"/>
  <c r="BI202" i="34"/>
  <c r="BH202" i="34"/>
  <c r="BG202" i="34"/>
  <c r="BF202" i="34"/>
  <c r="T202" i="34"/>
  <c r="T201" i="34" s="1"/>
  <c r="R202" i="34"/>
  <c r="P202" i="34"/>
  <c r="P201" i="34" s="1"/>
  <c r="J202" i="34"/>
  <c r="BE202" i="34" s="1"/>
  <c r="BK201" i="34"/>
  <c r="J201" i="34" s="1"/>
  <c r="J102" i="34" s="1"/>
  <c r="BK200" i="34"/>
  <c r="BI200" i="34"/>
  <c r="BH200" i="34"/>
  <c r="BG200" i="34"/>
  <c r="BF200" i="34"/>
  <c r="T200" i="34"/>
  <c r="R200" i="34"/>
  <c r="P200" i="34"/>
  <c r="J200" i="34"/>
  <c r="BE200" i="34" s="1"/>
  <c r="BK199" i="34"/>
  <c r="BI199" i="34"/>
  <c r="BH199" i="34"/>
  <c r="BG199" i="34"/>
  <c r="BF199" i="34"/>
  <c r="T199" i="34"/>
  <c r="T197" i="34" s="1"/>
  <c r="R199" i="34"/>
  <c r="P199" i="34"/>
  <c r="J199" i="34"/>
  <c r="BE199" i="34" s="1"/>
  <c r="BK198" i="34"/>
  <c r="BK197" i="34" s="1"/>
  <c r="J197" i="34" s="1"/>
  <c r="J101" i="34" s="1"/>
  <c r="BI198" i="34"/>
  <c r="BH198" i="34"/>
  <c r="BG198" i="34"/>
  <c r="BF198" i="34"/>
  <c r="T198" i="34"/>
  <c r="R198" i="34"/>
  <c r="P198" i="34"/>
  <c r="P197" i="34" s="1"/>
  <c r="J198" i="34"/>
  <c r="BE198" i="34" s="1"/>
  <c r="BK196" i="34"/>
  <c r="BI196" i="34"/>
  <c r="BH196" i="34"/>
  <c r="BG196" i="34"/>
  <c r="BF196" i="34"/>
  <c r="T196" i="34"/>
  <c r="R196" i="34"/>
  <c r="P196" i="34"/>
  <c r="J196" i="34"/>
  <c r="BE196" i="34" s="1"/>
  <c r="BK195" i="34"/>
  <c r="BI195" i="34"/>
  <c r="BH195" i="34"/>
  <c r="BG195" i="34"/>
  <c r="BF195" i="34"/>
  <c r="T195" i="34"/>
  <c r="R195" i="34"/>
  <c r="P195" i="34"/>
  <c r="J195" i="34"/>
  <c r="BE195" i="34" s="1"/>
  <c r="BK194" i="34"/>
  <c r="BI194" i="34"/>
  <c r="BH194" i="34"/>
  <c r="BG194" i="34"/>
  <c r="BF194" i="34"/>
  <c r="T194" i="34"/>
  <c r="R194" i="34"/>
  <c r="P194" i="34"/>
  <c r="J194" i="34"/>
  <c r="BE194" i="34" s="1"/>
  <c r="BK193" i="34"/>
  <c r="BI193" i="34"/>
  <c r="BH193" i="34"/>
  <c r="BG193" i="34"/>
  <c r="BF193" i="34"/>
  <c r="T193" i="34"/>
  <c r="R193" i="34"/>
  <c r="P193" i="34"/>
  <c r="J193" i="34"/>
  <c r="BE193" i="34" s="1"/>
  <c r="BK192" i="34"/>
  <c r="BI192" i="34"/>
  <c r="BH192" i="34"/>
  <c r="BG192" i="34"/>
  <c r="BF192" i="34"/>
  <c r="T192" i="34"/>
  <c r="R192" i="34"/>
  <c r="P192" i="34"/>
  <c r="J192" i="34"/>
  <c r="BE192" i="34" s="1"/>
  <c r="BK191" i="34"/>
  <c r="BI191" i="34"/>
  <c r="BH191" i="34"/>
  <c r="BG191" i="34"/>
  <c r="BF191" i="34"/>
  <c r="T191" i="34"/>
  <c r="R191" i="34"/>
  <c r="P191" i="34"/>
  <c r="J191" i="34"/>
  <c r="BE191" i="34" s="1"/>
  <c r="BK190" i="34"/>
  <c r="BI190" i="34"/>
  <c r="BH190" i="34"/>
  <c r="BG190" i="34"/>
  <c r="BF190" i="34"/>
  <c r="T190" i="34"/>
  <c r="R190" i="34"/>
  <c r="P190" i="34"/>
  <c r="J190" i="34"/>
  <c r="BE190" i="34" s="1"/>
  <c r="BK189" i="34"/>
  <c r="BI189" i="34"/>
  <c r="BH189" i="34"/>
  <c r="BG189" i="34"/>
  <c r="BF189" i="34"/>
  <c r="T189" i="34"/>
  <c r="R189" i="34"/>
  <c r="P189" i="34"/>
  <c r="J189" i="34"/>
  <c r="BE189" i="34" s="1"/>
  <c r="BK188" i="34"/>
  <c r="BI188" i="34"/>
  <c r="BH188" i="34"/>
  <c r="BG188" i="34"/>
  <c r="BF188" i="34"/>
  <c r="T188" i="34"/>
  <c r="R188" i="34"/>
  <c r="P188" i="34"/>
  <c r="J188" i="34"/>
  <c r="BE188" i="34" s="1"/>
  <c r="BK187" i="34"/>
  <c r="BI187" i="34"/>
  <c r="BH187" i="34"/>
  <c r="BG187" i="34"/>
  <c r="BF187" i="34"/>
  <c r="T187" i="34"/>
  <c r="R187" i="34"/>
  <c r="P187" i="34"/>
  <c r="J187" i="34"/>
  <c r="BE187" i="34" s="1"/>
  <c r="BK186" i="34"/>
  <c r="BI186" i="34"/>
  <c r="BH186" i="34"/>
  <c r="BG186" i="34"/>
  <c r="BF186" i="34"/>
  <c r="T186" i="34"/>
  <c r="R186" i="34"/>
  <c r="P186" i="34"/>
  <c r="J186" i="34"/>
  <c r="BE186" i="34" s="1"/>
  <c r="BK185" i="34"/>
  <c r="BI185" i="34"/>
  <c r="BH185" i="34"/>
  <c r="BG185" i="34"/>
  <c r="BF185" i="34"/>
  <c r="T185" i="34"/>
  <c r="R185" i="34"/>
  <c r="P185" i="34"/>
  <c r="J185" i="34"/>
  <c r="BE185" i="34" s="1"/>
  <c r="BK184" i="34"/>
  <c r="BI184" i="34"/>
  <c r="BH184" i="34"/>
  <c r="BG184" i="34"/>
  <c r="BF184" i="34"/>
  <c r="T184" i="34"/>
  <c r="R184" i="34"/>
  <c r="P184" i="34"/>
  <c r="J184" i="34"/>
  <c r="BE184" i="34" s="1"/>
  <c r="BK183" i="34"/>
  <c r="BI183" i="34"/>
  <c r="BH183" i="34"/>
  <c r="BG183" i="34"/>
  <c r="BF183" i="34"/>
  <c r="T183" i="34"/>
  <c r="R183" i="34"/>
  <c r="P183" i="34"/>
  <c r="J183" i="34"/>
  <c r="BE183" i="34" s="1"/>
  <c r="BK182" i="34"/>
  <c r="BI182" i="34"/>
  <c r="BH182" i="34"/>
  <c r="BG182" i="34"/>
  <c r="BF182" i="34"/>
  <c r="T182" i="34"/>
  <c r="R182" i="34"/>
  <c r="P182" i="34"/>
  <c r="J182" i="34"/>
  <c r="BE182" i="34" s="1"/>
  <c r="BK181" i="34"/>
  <c r="BI181" i="34"/>
  <c r="BH181" i="34"/>
  <c r="BG181" i="34"/>
  <c r="BF181" i="34"/>
  <c r="T181" i="34"/>
  <c r="R181" i="34"/>
  <c r="P181" i="34"/>
  <c r="J181" i="34"/>
  <c r="BE181" i="34" s="1"/>
  <c r="BK180" i="34"/>
  <c r="BI180" i="34"/>
  <c r="BH180" i="34"/>
  <c r="BG180" i="34"/>
  <c r="BF180" i="34"/>
  <c r="T180" i="34"/>
  <c r="R180" i="34"/>
  <c r="P180" i="34"/>
  <c r="J180" i="34"/>
  <c r="BE180" i="34" s="1"/>
  <c r="BK179" i="34"/>
  <c r="BI179" i="34"/>
  <c r="BH179" i="34"/>
  <c r="BG179" i="34"/>
  <c r="BF179" i="34"/>
  <c r="T179" i="34"/>
  <c r="R179" i="34"/>
  <c r="P179" i="34"/>
  <c r="J179" i="34"/>
  <c r="BE179" i="34" s="1"/>
  <c r="BK178" i="34"/>
  <c r="BI178" i="34"/>
  <c r="BH178" i="34"/>
  <c r="BG178" i="34"/>
  <c r="BF178" i="34"/>
  <c r="T178" i="34"/>
  <c r="R178" i="34"/>
  <c r="P178" i="34"/>
  <c r="J178" i="34"/>
  <c r="BE178" i="34" s="1"/>
  <c r="BK177" i="34"/>
  <c r="BI177" i="34"/>
  <c r="BH177" i="34"/>
  <c r="BG177" i="34"/>
  <c r="BF177" i="34"/>
  <c r="T177" i="34"/>
  <c r="R177" i="34"/>
  <c r="P177" i="34"/>
  <c r="J177" i="34"/>
  <c r="BE177" i="34" s="1"/>
  <c r="BK176" i="34"/>
  <c r="BI176" i="34"/>
  <c r="BH176" i="34"/>
  <c r="BG176" i="34"/>
  <c r="BF176" i="34"/>
  <c r="T176" i="34"/>
  <c r="R176" i="34"/>
  <c r="P176" i="34"/>
  <c r="J176" i="34"/>
  <c r="BE176" i="34" s="1"/>
  <c r="BK175" i="34"/>
  <c r="BI175" i="34"/>
  <c r="BH175" i="34"/>
  <c r="BG175" i="34"/>
  <c r="BF175" i="34"/>
  <c r="T175" i="34"/>
  <c r="R175" i="34"/>
  <c r="P175" i="34"/>
  <c r="J175" i="34"/>
  <c r="BE175" i="34" s="1"/>
  <c r="BK174" i="34"/>
  <c r="BI174" i="34"/>
  <c r="BH174" i="34"/>
  <c r="BG174" i="34"/>
  <c r="BF174" i="34"/>
  <c r="T174" i="34"/>
  <c r="R174" i="34"/>
  <c r="P174" i="34"/>
  <c r="J174" i="34"/>
  <c r="BE174" i="34" s="1"/>
  <c r="BK173" i="34"/>
  <c r="BI173" i="34"/>
  <c r="BH173" i="34"/>
  <c r="BG173" i="34"/>
  <c r="BF173" i="34"/>
  <c r="T173" i="34"/>
  <c r="R173" i="34"/>
  <c r="P173" i="34"/>
  <c r="J173" i="34"/>
  <c r="BE173" i="34" s="1"/>
  <c r="BK172" i="34"/>
  <c r="BI172" i="34"/>
  <c r="BH172" i="34"/>
  <c r="BG172" i="34"/>
  <c r="BF172" i="34"/>
  <c r="T172" i="34"/>
  <c r="R172" i="34"/>
  <c r="P172" i="34"/>
  <c r="J172" i="34"/>
  <c r="BE172" i="34" s="1"/>
  <c r="BK171" i="34"/>
  <c r="BI171" i="34"/>
  <c r="BH171" i="34"/>
  <c r="BG171" i="34"/>
  <c r="BF171" i="34"/>
  <c r="T171" i="34"/>
  <c r="R171" i="34"/>
  <c r="P171" i="34"/>
  <c r="J171" i="34"/>
  <c r="BE171" i="34" s="1"/>
  <c r="BK170" i="34"/>
  <c r="BI170" i="34"/>
  <c r="BH170" i="34"/>
  <c r="BG170" i="34"/>
  <c r="BF170" i="34"/>
  <c r="T170" i="34"/>
  <c r="R170" i="34"/>
  <c r="P170" i="34"/>
  <c r="J170" i="34"/>
  <c r="BE170" i="34" s="1"/>
  <c r="BK169" i="34"/>
  <c r="BI169" i="34"/>
  <c r="BH169" i="34"/>
  <c r="BG169" i="34"/>
  <c r="BF169" i="34"/>
  <c r="T169" i="34"/>
  <c r="R169" i="34"/>
  <c r="P169" i="34"/>
  <c r="J169" i="34"/>
  <c r="BE169" i="34" s="1"/>
  <c r="BK168" i="34"/>
  <c r="BI168" i="34"/>
  <c r="BH168" i="34"/>
  <c r="BG168" i="34"/>
  <c r="BF168" i="34"/>
  <c r="T168" i="34"/>
  <c r="R168" i="34"/>
  <c r="P168" i="34"/>
  <c r="J168" i="34"/>
  <c r="BE168" i="34" s="1"/>
  <c r="BK167" i="34"/>
  <c r="BI167" i="34"/>
  <c r="BH167" i="34"/>
  <c r="BG167" i="34"/>
  <c r="BF167" i="34"/>
  <c r="T167" i="34"/>
  <c r="R167" i="34"/>
  <c r="P167" i="34"/>
  <c r="J167" i="34"/>
  <c r="BE167" i="34" s="1"/>
  <c r="BK166" i="34"/>
  <c r="BI166" i="34"/>
  <c r="BH166" i="34"/>
  <c r="BG166" i="34"/>
  <c r="BF166" i="34"/>
  <c r="T166" i="34"/>
  <c r="R166" i="34"/>
  <c r="P166" i="34"/>
  <c r="J166" i="34"/>
  <c r="BE166" i="34" s="1"/>
  <c r="BK165" i="34"/>
  <c r="BI165" i="34"/>
  <c r="BH165" i="34"/>
  <c r="BG165" i="34"/>
  <c r="BF165" i="34"/>
  <c r="T165" i="34"/>
  <c r="R165" i="34"/>
  <c r="P165" i="34"/>
  <c r="J165" i="34"/>
  <c r="BE165" i="34" s="1"/>
  <c r="BK164" i="34"/>
  <c r="BI164" i="34"/>
  <c r="BH164" i="34"/>
  <c r="BG164" i="34"/>
  <c r="BF164" i="34"/>
  <c r="T164" i="34"/>
  <c r="R164" i="34"/>
  <c r="P164" i="34"/>
  <c r="J164" i="34"/>
  <c r="BE164" i="34" s="1"/>
  <c r="BK163" i="34"/>
  <c r="BI163" i="34"/>
  <c r="BH163" i="34"/>
  <c r="BG163" i="34"/>
  <c r="BF163" i="34"/>
  <c r="T163" i="34"/>
  <c r="R163" i="34"/>
  <c r="P163" i="34"/>
  <c r="J163" i="34"/>
  <c r="BE163" i="34" s="1"/>
  <c r="BK162" i="34"/>
  <c r="BI162" i="34"/>
  <c r="BH162" i="34"/>
  <c r="BG162" i="34"/>
  <c r="BF162" i="34"/>
  <c r="T162" i="34"/>
  <c r="R162" i="34"/>
  <c r="P162" i="34"/>
  <c r="J162" i="34"/>
  <c r="BE162" i="34" s="1"/>
  <c r="BK160" i="34"/>
  <c r="BI160" i="34"/>
  <c r="BH160" i="34"/>
  <c r="BG160" i="34"/>
  <c r="BF160" i="34"/>
  <c r="T160" i="34"/>
  <c r="R160" i="34"/>
  <c r="P160" i="34"/>
  <c r="J160" i="34"/>
  <c r="BE160" i="34" s="1"/>
  <c r="BK159" i="34"/>
  <c r="BI159" i="34"/>
  <c r="BH159" i="34"/>
  <c r="BG159" i="34"/>
  <c r="BF159" i="34"/>
  <c r="T159" i="34"/>
  <c r="R159" i="34"/>
  <c r="P159" i="34"/>
  <c r="J159" i="34"/>
  <c r="BE159" i="34" s="1"/>
  <c r="BK158" i="34"/>
  <c r="BI158" i="34"/>
  <c r="BH158" i="34"/>
  <c r="BG158" i="34"/>
  <c r="BF158" i="34"/>
  <c r="T158" i="34"/>
  <c r="R158" i="34"/>
  <c r="P158" i="34"/>
  <c r="J158" i="34"/>
  <c r="BE158" i="34" s="1"/>
  <c r="BK157" i="34"/>
  <c r="BI157" i="34"/>
  <c r="BH157" i="34"/>
  <c r="BG157" i="34"/>
  <c r="BF157" i="34"/>
  <c r="T157" i="34"/>
  <c r="R157" i="34"/>
  <c r="P157" i="34"/>
  <c r="J157" i="34"/>
  <c r="BE157" i="34" s="1"/>
  <c r="BK156" i="34"/>
  <c r="BI156" i="34"/>
  <c r="BH156" i="34"/>
  <c r="BG156" i="34"/>
  <c r="BF156" i="34"/>
  <c r="T156" i="34"/>
  <c r="R156" i="34"/>
  <c r="P156" i="34"/>
  <c r="J156" i="34"/>
  <c r="BE156" i="34" s="1"/>
  <c r="BK155" i="34"/>
  <c r="BI155" i="34"/>
  <c r="BH155" i="34"/>
  <c r="BG155" i="34"/>
  <c r="BF155" i="34"/>
  <c r="T155" i="34"/>
  <c r="R155" i="34"/>
  <c r="P155" i="34"/>
  <c r="J155" i="34"/>
  <c r="BE155" i="34" s="1"/>
  <c r="BK154" i="34"/>
  <c r="BI154" i="34"/>
  <c r="BH154" i="34"/>
  <c r="BG154" i="34"/>
  <c r="BF154" i="34"/>
  <c r="T154" i="34"/>
  <c r="R154" i="34"/>
  <c r="P154" i="34"/>
  <c r="J154" i="34"/>
  <c r="BE154" i="34" s="1"/>
  <c r="BK153" i="34"/>
  <c r="BI153" i="34"/>
  <c r="BH153" i="34"/>
  <c r="BG153" i="34"/>
  <c r="BF153" i="34"/>
  <c r="T153" i="34"/>
  <c r="R153" i="34"/>
  <c r="P153" i="34"/>
  <c r="J153" i="34"/>
  <c r="BE153" i="34" s="1"/>
  <c r="BK152" i="34"/>
  <c r="BI152" i="34"/>
  <c r="BH152" i="34"/>
  <c r="BG152" i="34"/>
  <c r="BF152" i="34"/>
  <c r="T152" i="34"/>
  <c r="R152" i="34"/>
  <c r="P152" i="34"/>
  <c r="J152" i="34"/>
  <c r="BE152" i="34" s="1"/>
  <c r="BK151" i="34"/>
  <c r="BI151" i="34"/>
  <c r="BH151" i="34"/>
  <c r="BG151" i="34"/>
  <c r="BF151" i="34"/>
  <c r="T151" i="34"/>
  <c r="R151" i="34"/>
  <c r="P151" i="34"/>
  <c r="J151" i="34"/>
  <c r="BE151" i="34" s="1"/>
  <c r="BK150" i="34"/>
  <c r="BI150" i="34"/>
  <c r="BH150" i="34"/>
  <c r="BG150" i="34"/>
  <c r="BF150" i="34"/>
  <c r="T150" i="34"/>
  <c r="R150" i="34"/>
  <c r="P150" i="34"/>
  <c r="J150" i="34"/>
  <c r="BE150" i="34" s="1"/>
  <c r="BK149" i="34"/>
  <c r="BI149" i="34"/>
  <c r="BH149" i="34"/>
  <c r="BG149" i="34"/>
  <c r="BF149" i="34"/>
  <c r="T149" i="34"/>
  <c r="R149" i="34"/>
  <c r="P149" i="34"/>
  <c r="J149" i="34"/>
  <c r="BE149" i="34" s="1"/>
  <c r="BK148" i="34"/>
  <c r="BI148" i="34"/>
  <c r="BH148" i="34"/>
  <c r="BG148" i="34"/>
  <c r="BF148" i="34"/>
  <c r="T148" i="34"/>
  <c r="R148" i="34"/>
  <c r="P148" i="34"/>
  <c r="J148" i="34"/>
  <c r="BE148" i="34" s="1"/>
  <c r="BK147" i="34"/>
  <c r="BI147" i="34"/>
  <c r="BH147" i="34"/>
  <c r="BG147" i="34"/>
  <c r="BF147" i="34"/>
  <c r="T147" i="34"/>
  <c r="R147" i="34"/>
  <c r="P147" i="34"/>
  <c r="J147" i="34"/>
  <c r="BE147" i="34" s="1"/>
  <c r="BK146" i="34"/>
  <c r="BI146" i="34"/>
  <c r="BH146" i="34"/>
  <c r="BG146" i="34"/>
  <c r="BF146" i="34"/>
  <c r="T146" i="34"/>
  <c r="R146" i="34"/>
  <c r="P146" i="34"/>
  <c r="J146" i="34"/>
  <c r="BE146" i="34" s="1"/>
  <c r="BK145" i="34"/>
  <c r="BI145" i="34"/>
  <c r="BH145" i="34"/>
  <c r="BG145" i="34"/>
  <c r="BF145" i="34"/>
  <c r="T145" i="34"/>
  <c r="R145" i="34"/>
  <c r="P145" i="34"/>
  <c r="P143" i="34" s="1"/>
  <c r="J145" i="34"/>
  <c r="BE145" i="34" s="1"/>
  <c r="BK144" i="34"/>
  <c r="BI144" i="34"/>
  <c r="BH144" i="34"/>
  <c r="BG144" i="34"/>
  <c r="BF144" i="34"/>
  <c r="T144" i="34"/>
  <c r="R144" i="34"/>
  <c r="P144" i="34"/>
  <c r="J144" i="34"/>
  <c r="BE144" i="34" s="1"/>
  <c r="BK142" i="34"/>
  <c r="BI142" i="34"/>
  <c r="BH142" i="34"/>
  <c r="BG142" i="34"/>
  <c r="BF142" i="34"/>
  <c r="T142" i="34"/>
  <c r="R142" i="34"/>
  <c r="P142" i="34"/>
  <c r="J142" i="34"/>
  <c r="BE142" i="34" s="1"/>
  <c r="BK141" i="34"/>
  <c r="BI141" i="34"/>
  <c r="BH141" i="34"/>
  <c r="BG141" i="34"/>
  <c r="BF141" i="34"/>
  <c r="T141" i="34"/>
  <c r="R141" i="34"/>
  <c r="P141" i="34"/>
  <c r="J141" i="34"/>
  <c r="BE141" i="34" s="1"/>
  <c r="BK140" i="34"/>
  <c r="BI140" i="34"/>
  <c r="BH140" i="34"/>
  <c r="BG140" i="34"/>
  <c r="BF140" i="34"/>
  <c r="T140" i="34"/>
  <c r="R140" i="34"/>
  <c r="P140" i="34"/>
  <c r="J140" i="34"/>
  <c r="BE140" i="34" s="1"/>
  <c r="BK139" i="34"/>
  <c r="BI139" i="34"/>
  <c r="BH139" i="34"/>
  <c r="BG139" i="34"/>
  <c r="BF139" i="34"/>
  <c r="T139" i="34"/>
  <c r="R139" i="34"/>
  <c r="P139" i="34"/>
  <c r="J139" i="34"/>
  <c r="BE139" i="34" s="1"/>
  <c r="BK138" i="34"/>
  <c r="BI138" i="34"/>
  <c r="BH138" i="34"/>
  <c r="BG138" i="34"/>
  <c r="BF138" i="34"/>
  <c r="T138" i="34"/>
  <c r="R138" i="34"/>
  <c r="P138" i="34"/>
  <c r="J138" i="34"/>
  <c r="BE138" i="34" s="1"/>
  <c r="BK137" i="34"/>
  <c r="BI137" i="34"/>
  <c r="BH137" i="34"/>
  <c r="BG137" i="34"/>
  <c r="BF137" i="34"/>
  <c r="T137" i="34"/>
  <c r="R137" i="34"/>
  <c r="P137" i="34"/>
  <c r="J137" i="34"/>
  <c r="BE137" i="34" s="1"/>
  <c r="BK136" i="34"/>
  <c r="BI136" i="34"/>
  <c r="BH136" i="34"/>
  <c r="BG136" i="34"/>
  <c r="BF136" i="34"/>
  <c r="T136" i="34"/>
  <c r="R136" i="34"/>
  <c r="P136" i="34"/>
  <c r="J136" i="34"/>
  <c r="BE136" i="34" s="1"/>
  <c r="BK135" i="34"/>
  <c r="BI135" i="34"/>
  <c r="BH135" i="34"/>
  <c r="BG135" i="34"/>
  <c r="BF135" i="34"/>
  <c r="T135" i="34"/>
  <c r="R135" i="34"/>
  <c r="P135" i="34"/>
  <c r="J135" i="34"/>
  <c r="BE135" i="34" s="1"/>
  <c r="BK134" i="34"/>
  <c r="BI134" i="34"/>
  <c r="BH134" i="34"/>
  <c r="BG134" i="34"/>
  <c r="BF134" i="34"/>
  <c r="T134" i="34"/>
  <c r="R134" i="34"/>
  <c r="P134" i="34"/>
  <c r="J134" i="34"/>
  <c r="BE134" i="34" s="1"/>
  <c r="BK133" i="34"/>
  <c r="BI133" i="34"/>
  <c r="BH133" i="34"/>
  <c r="BG133" i="34"/>
  <c r="BF133" i="34"/>
  <c r="T133" i="34"/>
  <c r="R133" i="34"/>
  <c r="P133" i="34"/>
  <c r="J133" i="34"/>
  <c r="BE133" i="34" s="1"/>
  <c r="BK132" i="34"/>
  <c r="BI132" i="34"/>
  <c r="BH132" i="34"/>
  <c r="BG132" i="34"/>
  <c r="BF132" i="34"/>
  <c r="T132" i="34"/>
  <c r="R132" i="34"/>
  <c r="P132" i="34"/>
  <c r="J132" i="34"/>
  <c r="BE132" i="34" s="1"/>
  <c r="BK131" i="34"/>
  <c r="BI131" i="34"/>
  <c r="BH131" i="34"/>
  <c r="BG131" i="34"/>
  <c r="BF131" i="34"/>
  <c r="T131" i="34"/>
  <c r="R131" i="34"/>
  <c r="P131" i="34"/>
  <c r="J131" i="34"/>
  <c r="BE131" i="34" s="1"/>
  <c r="BK130" i="34"/>
  <c r="BI130" i="34"/>
  <c r="BH130" i="34"/>
  <c r="BG130" i="34"/>
  <c r="BF130" i="34"/>
  <c r="T130" i="34"/>
  <c r="R130" i="34"/>
  <c r="P130" i="34"/>
  <c r="J130" i="34"/>
  <c r="BE130" i="34" s="1"/>
  <c r="BK129" i="34"/>
  <c r="BI129" i="34"/>
  <c r="BH129" i="34"/>
  <c r="BG129" i="34"/>
  <c r="BF129" i="34"/>
  <c r="T129" i="34"/>
  <c r="R129" i="34"/>
  <c r="P129" i="34"/>
  <c r="J129" i="34"/>
  <c r="BE129" i="34" s="1"/>
  <c r="BK128" i="34"/>
  <c r="BI128" i="34"/>
  <c r="BH128" i="34"/>
  <c r="BG128" i="34"/>
  <c r="BF128" i="34"/>
  <c r="T128" i="34"/>
  <c r="R128" i="34"/>
  <c r="P128" i="34"/>
  <c r="J128" i="34"/>
  <c r="BE128" i="34" s="1"/>
  <c r="BK127" i="34"/>
  <c r="BI127" i="34"/>
  <c r="BH127" i="34"/>
  <c r="BG127" i="34"/>
  <c r="BF127" i="34"/>
  <c r="T127" i="34"/>
  <c r="R127" i="34"/>
  <c r="P127" i="34"/>
  <c r="J127" i="34"/>
  <c r="BE127" i="34" s="1"/>
  <c r="BK126" i="34"/>
  <c r="BI126" i="34"/>
  <c r="BH126" i="34"/>
  <c r="BG126" i="34"/>
  <c r="BF126" i="34"/>
  <c r="T126" i="34"/>
  <c r="R126" i="34"/>
  <c r="P126" i="34"/>
  <c r="J126" i="34"/>
  <c r="BE126" i="34" s="1"/>
  <c r="BK125" i="34"/>
  <c r="BI125" i="34"/>
  <c r="BH125" i="34"/>
  <c r="BG125" i="34"/>
  <c r="BF125" i="34"/>
  <c r="T125" i="34"/>
  <c r="R125" i="34"/>
  <c r="P125" i="34"/>
  <c r="P124" i="34" s="1"/>
  <c r="J125" i="34"/>
  <c r="BE125" i="34" s="1"/>
  <c r="J119" i="34"/>
  <c r="J118" i="34"/>
  <c r="F118" i="34"/>
  <c r="F116" i="34"/>
  <c r="E114" i="34"/>
  <c r="J92" i="34"/>
  <c r="J91" i="34"/>
  <c r="F91" i="34"/>
  <c r="F89" i="34"/>
  <c r="E87" i="34"/>
  <c r="J37" i="34"/>
  <c r="J36" i="34"/>
  <c r="J35" i="34"/>
  <c r="J18" i="34"/>
  <c r="E18" i="34"/>
  <c r="F119" i="34" s="1"/>
  <c r="J17" i="34"/>
  <c r="J12" i="34"/>
  <c r="J89" i="34" s="1"/>
  <c r="E7" i="34"/>
  <c r="E85" i="34" s="1"/>
  <c r="R197" i="34" l="1"/>
  <c r="R161" i="34"/>
  <c r="P161" i="34"/>
  <c r="P123" i="34" s="1"/>
  <c r="P122" i="34" s="1"/>
  <c r="BK143" i="34"/>
  <c r="J143" i="34" s="1"/>
  <c r="J99" i="34" s="1"/>
  <c r="BK124" i="34"/>
  <c r="J124" i="34" s="1"/>
  <c r="J98" i="34" s="1"/>
  <c r="T161" i="34"/>
  <c r="T124" i="34"/>
  <c r="F37" i="34"/>
  <c r="F36" i="34"/>
  <c r="J34" i="34"/>
  <c r="T143" i="34"/>
  <c r="F35" i="34"/>
  <c r="F34" i="34"/>
  <c r="BK161" i="34"/>
  <c r="J161" i="34" s="1"/>
  <c r="J100" i="34" s="1"/>
  <c r="R124" i="34"/>
  <c r="R143" i="34"/>
  <c r="R201" i="34"/>
  <c r="F33" i="34"/>
  <c r="J33" i="34"/>
  <c r="F92" i="34"/>
  <c r="J116" i="34"/>
  <c r="E112" i="34"/>
  <c r="BK123" i="34" l="1"/>
  <c r="R123" i="34"/>
  <c r="R122" i="34" s="1"/>
  <c r="T123" i="34"/>
  <c r="T122" i="34" s="1"/>
  <c r="BK122" i="34"/>
  <c r="J122" i="34" s="1"/>
  <c r="J123" i="34"/>
  <c r="J97" i="34" s="1"/>
  <c r="J96" i="34" l="1"/>
  <c r="D7" i="5" s="1"/>
  <c r="J30" i="34"/>
  <c r="J39" i="34" s="1"/>
  <c r="G56" i="33"/>
  <c r="G55" i="33"/>
  <c r="G54" i="33"/>
  <c r="G52" i="33"/>
  <c r="G50" i="33"/>
  <c r="G49" i="33"/>
  <c r="G47" i="33"/>
  <c r="G46" i="33"/>
  <c r="G44" i="33"/>
  <c r="G43" i="33"/>
  <c r="G38" i="33"/>
  <c r="G37" i="33"/>
  <c r="G36" i="33"/>
  <c r="G33" i="33"/>
  <c r="G29" i="33"/>
  <c r="G25" i="33"/>
  <c r="G58" i="33" l="1"/>
  <c r="D9" i="5" s="1"/>
  <c r="J122" i="32"/>
  <c r="J121" i="32"/>
  <c r="J120" i="32"/>
  <c r="J119" i="32"/>
  <c r="J118" i="32"/>
  <c r="J117" i="32"/>
  <c r="J116" i="32"/>
  <c r="J115" i="32"/>
  <c r="J114" i="32"/>
  <c r="J113" i="32"/>
  <c r="J112" i="32"/>
  <c r="J111" i="32"/>
  <c r="J110" i="32"/>
  <c r="J109" i="32"/>
  <c r="J108" i="32"/>
  <c r="J107" i="32"/>
  <c r="J106" i="32"/>
  <c r="J105" i="32"/>
  <c r="J104" i="32"/>
  <c r="J103" i="32"/>
  <c r="J102" i="32"/>
  <c r="J101" i="32"/>
  <c r="J100" i="32"/>
  <c r="J99" i="32"/>
  <c r="J98" i="32"/>
  <c r="J97" i="32"/>
  <c r="J96" i="32"/>
  <c r="A96" i="32"/>
  <c r="J95" i="32"/>
  <c r="A95" i="32"/>
  <c r="J94" i="32"/>
  <c r="A94" i="32"/>
  <c r="J93" i="32"/>
  <c r="A93" i="32"/>
  <c r="J92" i="32"/>
  <c r="A92" i="32"/>
  <c r="J91" i="32"/>
  <c r="A91" i="32"/>
  <c r="J90" i="32"/>
  <c r="A90" i="32"/>
  <c r="J89" i="32"/>
  <c r="A89" i="32"/>
  <c r="J88" i="32"/>
  <c r="A88" i="32"/>
  <c r="J87" i="32"/>
  <c r="A87" i="32"/>
  <c r="J86" i="32"/>
  <c r="A86" i="32"/>
  <c r="J85" i="32"/>
  <c r="A85" i="32"/>
  <c r="J84" i="32"/>
  <c r="A84" i="32"/>
  <c r="J83" i="32"/>
  <c r="A83" i="32"/>
  <c r="J82" i="32"/>
  <c r="A82" i="32"/>
  <c r="J81" i="32"/>
  <c r="A81" i="32"/>
  <c r="J80" i="32"/>
  <c r="A80" i="32"/>
  <c r="J79" i="32"/>
  <c r="A79" i="32"/>
  <c r="J78" i="32"/>
  <c r="A78" i="32"/>
  <c r="J77" i="32"/>
  <c r="A77" i="32"/>
  <c r="J76" i="32"/>
  <c r="A76" i="32"/>
  <c r="A75" i="32"/>
  <c r="J74" i="32"/>
  <c r="A74" i="32"/>
  <c r="J73" i="32"/>
  <c r="A73" i="32"/>
  <c r="J72" i="32"/>
  <c r="A72" i="32"/>
  <c r="J71" i="32"/>
  <c r="H71" i="32"/>
  <c r="A71" i="32"/>
  <c r="J70" i="32"/>
  <c r="A70" i="32"/>
  <c r="J69" i="32"/>
  <c r="A69" i="32"/>
  <c r="J68" i="32"/>
  <c r="A68" i="32"/>
  <c r="J67" i="32"/>
  <c r="A67" i="32"/>
  <c r="J66" i="32"/>
  <c r="J65" i="32"/>
  <c r="J64" i="32"/>
  <c r="J63" i="32"/>
  <c r="A63" i="32"/>
  <c r="J62" i="32"/>
  <c r="A62" i="32"/>
  <c r="J61" i="32"/>
  <c r="A61" i="32"/>
  <c r="J60" i="32"/>
  <c r="I60" i="32"/>
  <c r="J59" i="32"/>
  <c r="I59" i="32"/>
  <c r="J58" i="32"/>
  <c r="I58" i="32"/>
  <c r="J57" i="32"/>
  <c r="A57" i="32"/>
  <c r="J56" i="32"/>
  <c r="A56" i="32"/>
  <c r="J55" i="32"/>
  <c r="A55" i="32"/>
  <c r="J54" i="32"/>
  <c r="I54" i="32"/>
  <c r="J53" i="32"/>
  <c r="I53" i="32"/>
  <c r="J52" i="32"/>
  <c r="A52" i="32"/>
  <c r="J51" i="32"/>
  <c r="A51" i="32"/>
  <c r="J50" i="32"/>
  <c r="A50" i="32"/>
  <c r="J49" i="32"/>
  <c r="J48" i="32"/>
  <c r="I48" i="32"/>
  <c r="J47" i="32"/>
  <c r="I47" i="32"/>
  <c r="J46" i="32"/>
  <c r="I46" i="32"/>
  <c r="J45" i="32"/>
  <c r="I45" i="32"/>
  <c r="J44" i="32"/>
  <c r="I44" i="32"/>
  <c r="J43" i="32"/>
  <c r="I43" i="32"/>
  <c r="J42" i="32"/>
  <c r="I42" i="32"/>
  <c r="J41" i="32"/>
  <c r="A41" i="32"/>
  <c r="J40" i="32"/>
  <c r="A40" i="32"/>
  <c r="J39" i="32"/>
  <c r="A39" i="32"/>
  <c r="J38" i="32"/>
  <c r="J37" i="32"/>
  <c r="I37" i="32"/>
  <c r="J36" i="32"/>
  <c r="I36" i="32"/>
  <c r="J35" i="32"/>
  <c r="I35" i="32"/>
  <c r="J34" i="32"/>
  <c r="I34" i="32"/>
  <c r="J33" i="32"/>
  <c r="I33" i="32"/>
  <c r="J32" i="32"/>
  <c r="I32" i="32"/>
  <c r="J31" i="32"/>
  <c r="I31" i="32"/>
  <c r="J30" i="32"/>
  <c r="I30" i="32"/>
  <c r="J29" i="32"/>
  <c r="A29" i="32"/>
  <c r="J28" i="32"/>
  <c r="A28" i="32"/>
  <c r="J27" i="32"/>
  <c r="A27" i="32"/>
  <c r="J26" i="32"/>
  <c r="J25" i="32"/>
  <c r="I25" i="32"/>
  <c r="J24" i="32"/>
  <c r="I24" i="32"/>
  <c r="J23" i="32"/>
  <c r="I23" i="32"/>
  <c r="J22" i="32"/>
  <c r="I22" i="32"/>
  <c r="J21" i="32"/>
  <c r="A21" i="32"/>
  <c r="J20" i="32"/>
  <c r="A20" i="32"/>
  <c r="J19" i="32"/>
  <c r="A19" i="32"/>
  <c r="J18" i="32"/>
  <c r="J17" i="32"/>
  <c r="I17" i="32"/>
  <c r="J16" i="32"/>
  <c r="I16" i="32"/>
  <c r="J15" i="32"/>
  <c r="I15" i="32"/>
  <c r="J14" i="32"/>
  <c r="I14" i="32"/>
  <c r="A14" i="32"/>
  <c r="A15" i="32" s="1"/>
  <c r="J13" i="32"/>
  <c r="A13" i="32"/>
  <c r="I7" i="32"/>
  <c r="H61" i="32" l="1"/>
  <c r="I61" i="32" s="1"/>
  <c r="H55" i="32"/>
  <c r="I55" i="32" s="1"/>
  <c r="A16" i="32"/>
  <c r="H49" i="32"/>
  <c r="I49" i="32" s="1"/>
  <c r="H50" i="32" s="1"/>
  <c r="I50" i="32" s="1"/>
  <c r="H18" i="32"/>
  <c r="I18" i="32" s="1"/>
  <c r="H19" i="32" s="1"/>
  <c r="I19" i="32" s="1"/>
  <c r="H26" i="32"/>
  <c r="I26" i="32" s="1"/>
  <c r="H27" i="32" s="1"/>
  <c r="I27" i="32" s="1"/>
  <c r="H38" i="32"/>
  <c r="I38" i="32" s="1"/>
  <c r="H39" i="32" s="1"/>
  <c r="I39" i="32" s="1"/>
  <c r="BK149" i="31"/>
  <c r="BI149" i="31"/>
  <c r="BH149" i="31"/>
  <c r="BG149" i="31"/>
  <c r="BF149" i="31"/>
  <c r="T149" i="31"/>
  <c r="R149" i="31"/>
  <c r="P149" i="31"/>
  <c r="J149" i="31"/>
  <c r="BE149" i="31" s="1"/>
  <c r="BK148" i="31"/>
  <c r="BI148" i="31"/>
  <c r="BH148" i="31"/>
  <c r="BG148" i="31"/>
  <c r="BF148" i="31"/>
  <c r="T148" i="31"/>
  <c r="R148" i="31"/>
  <c r="P148" i="31"/>
  <c r="J148" i="31"/>
  <c r="BE148" i="31" s="1"/>
  <c r="BK145" i="31"/>
  <c r="BI145" i="31"/>
  <c r="BH145" i="31"/>
  <c r="BG145" i="31"/>
  <c r="BF145" i="31"/>
  <c r="T145" i="31"/>
  <c r="R145" i="31"/>
  <c r="R144" i="31" s="1"/>
  <c r="P145" i="31"/>
  <c r="J145" i="31"/>
  <c r="BE145" i="31" s="1"/>
  <c r="BK143" i="31"/>
  <c r="BI143" i="31"/>
  <c r="BH143" i="31"/>
  <c r="BG143" i="31"/>
  <c r="BF143" i="31"/>
  <c r="T143" i="31"/>
  <c r="R143" i="31"/>
  <c r="P143" i="31"/>
  <c r="J143" i="31"/>
  <c r="BE143" i="31" s="1"/>
  <c r="BK142" i="31"/>
  <c r="BI142" i="31"/>
  <c r="BH142" i="31"/>
  <c r="BG142" i="31"/>
  <c r="BF142" i="31"/>
  <c r="T142" i="31"/>
  <c r="R142" i="31"/>
  <c r="P142" i="31"/>
  <c r="J142" i="31"/>
  <c r="BE142" i="31" s="1"/>
  <c r="BK141" i="31"/>
  <c r="BI141" i="31"/>
  <c r="BH141" i="31"/>
  <c r="BG141" i="31"/>
  <c r="BF141" i="31"/>
  <c r="T141" i="31"/>
  <c r="R141" i="31"/>
  <c r="P141" i="31"/>
  <c r="P139" i="31" s="1"/>
  <c r="J141" i="31"/>
  <c r="BE141" i="31" s="1"/>
  <c r="BK140" i="31"/>
  <c r="BI140" i="31"/>
  <c r="BH140" i="31"/>
  <c r="BG140" i="31"/>
  <c r="BF140" i="31"/>
  <c r="T140" i="31"/>
  <c r="R140" i="31"/>
  <c r="P140" i="31"/>
  <c r="J140" i="31"/>
  <c r="BE140" i="31" s="1"/>
  <c r="BK137" i="31"/>
  <c r="BI137" i="31"/>
  <c r="BH137" i="31"/>
  <c r="BG137" i="31"/>
  <c r="BF137" i="31"/>
  <c r="T137" i="31"/>
  <c r="R137" i="31"/>
  <c r="P137" i="31"/>
  <c r="J137" i="31"/>
  <c r="BE137" i="31" s="1"/>
  <c r="BK134" i="31"/>
  <c r="BI134" i="31"/>
  <c r="BH134" i="31"/>
  <c r="BG134" i="31"/>
  <c r="BF134" i="31"/>
  <c r="T134" i="31"/>
  <c r="R134" i="31"/>
  <c r="P134" i="31"/>
  <c r="J134" i="31"/>
  <c r="BE134" i="31" s="1"/>
  <c r="BK133" i="31"/>
  <c r="BI133" i="31"/>
  <c r="BH133" i="31"/>
  <c r="BG133" i="31"/>
  <c r="BF133" i="31"/>
  <c r="T133" i="31"/>
  <c r="R133" i="31"/>
  <c r="P133" i="31"/>
  <c r="J133" i="31"/>
  <c r="BE133" i="31" s="1"/>
  <c r="BK132" i="31"/>
  <c r="BI132" i="31"/>
  <c r="BH132" i="31"/>
  <c r="BG132" i="31"/>
  <c r="BF132" i="31"/>
  <c r="T132" i="31"/>
  <c r="R132" i="31"/>
  <c r="P132" i="31"/>
  <c r="J132" i="31"/>
  <c r="BE132" i="31" s="1"/>
  <c r="BK131" i="31"/>
  <c r="BI131" i="31"/>
  <c r="BH131" i="31"/>
  <c r="BG131" i="31"/>
  <c r="BF131" i="31"/>
  <c r="T131" i="31"/>
  <c r="R131" i="31"/>
  <c r="P131" i="31"/>
  <c r="J131" i="31"/>
  <c r="BE131" i="31" s="1"/>
  <c r="BK129" i="31"/>
  <c r="BI129" i="31"/>
  <c r="BH129" i="31"/>
  <c r="BG129" i="31"/>
  <c r="BF129" i="31"/>
  <c r="T129" i="31"/>
  <c r="R129" i="31"/>
  <c r="P129" i="31"/>
  <c r="J129" i="31"/>
  <c r="BE129" i="31" s="1"/>
  <c r="BK128" i="31"/>
  <c r="BI128" i="31"/>
  <c r="BH128" i="31"/>
  <c r="BG128" i="31"/>
  <c r="BF128" i="31"/>
  <c r="T128" i="31"/>
  <c r="R128" i="31"/>
  <c r="R127" i="31" s="1"/>
  <c r="P128" i="31"/>
  <c r="J128" i="31"/>
  <c r="BE128" i="31" s="1"/>
  <c r="BK126" i="31"/>
  <c r="BK125" i="31" s="1"/>
  <c r="J125" i="31" s="1"/>
  <c r="J97" i="31" s="1"/>
  <c r="BI126" i="31"/>
  <c r="BH126" i="31"/>
  <c r="BG126" i="31"/>
  <c r="BF126" i="31"/>
  <c r="T126" i="31"/>
  <c r="R126" i="31"/>
  <c r="R125" i="31" s="1"/>
  <c r="P126" i="31"/>
  <c r="P125" i="31" s="1"/>
  <c r="J126" i="31"/>
  <c r="BE126" i="31" s="1"/>
  <c r="T125" i="31"/>
  <c r="BK124" i="31"/>
  <c r="BI124" i="31"/>
  <c r="BH124" i="31"/>
  <c r="BG124" i="31"/>
  <c r="BF124" i="31"/>
  <c r="T124" i="31"/>
  <c r="R124" i="31"/>
  <c r="P124" i="31"/>
  <c r="J124" i="31"/>
  <c r="BE124" i="31" s="1"/>
  <c r="BK123" i="31"/>
  <c r="BI123" i="31"/>
  <c r="BH123" i="31"/>
  <c r="BG123" i="31"/>
  <c r="BF123" i="31"/>
  <c r="T123" i="31"/>
  <c r="R123" i="31"/>
  <c r="P123" i="31"/>
  <c r="J123" i="31"/>
  <c r="BE123" i="31" s="1"/>
  <c r="F114" i="31"/>
  <c r="E112" i="31"/>
  <c r="F87" i="31"/>
  <c r="E85" i="31"/>
  <c r="J35" i="31"/>
  <c r="J34" i="31"/>
  <c r="J33" i="31"/>
  <c r="J22" i="31"/>
  <c r="E22" i="31"/>
  <c r="J117" i="31" s="1"/>
  <c r="J21" i="31"/>
  <c r="J19" i="31"/>
  <c r="E19" i="31"/>
  <c r="J116" i="31" s="1"/>
  <c r="J18" i="31"/>
  <c r="J16" i="31"/>
  <c r="E16" i="31"/>
  <c r="F117" i="31" s="1"/>
  <c r="J15" i="31"/>
  <c r="J13" i="31"/>
  <c r="E13" i="31"/>
  <c r="F116" i="31" s="1"/>
  <c r="J12" i="31"/>
  <c r="J10" i="31"/>
  <c r="J114" i="31" s="1"/>
  <c r="R122" i="31" l="1"/>
  <c r="F33" i="31"/>
  <c r="BK130" i="31"/>
  <c r="J130" i="31" s="1"/>
  <c r="J99" i="31" s="1"/>
  <c r="F34" i="31"/>
  <c r="F90" i="31"/>
  <c r="H65" i="32"/>
  <c r="I65" i="32" s="1"/>
  <c r="BK122" i="31"/>
  <c r="BK121" i="31" s="1"/>
  <c r="J121" i="31" s="1"/>
  <c r="J95" i="31" s="1"/>
  <c r="T127" i="31"/>
  <c r="T139" i="31"/>
  <c r="T144" i="31"/>
  <c r="T130" i="31"/>
  <c r="P130" i="31"/>
  <c r="J32" i="31"/>
  <c r="F35" i="31"/>
  <c r="BK139" i="31"/>
  <c r="BK127" i="31"/>
  <c r="J127" i="31" s="1"/>
  <c r="J98" i="31" s="1"/>
  <c r="BK144" i="31"/>
  <c r="J144" i="31" s="1"/>
  <c r="J102" i="31" s="1"/>
  <c r="J122" i="31"/>
  <c r="J96" i="31" s="1"/>
  <c r="J139" i="31"/>
  <c r="J101" i="31" s="1"/>
  <c r="P122" i="31"/>
  <c r="R139" i="31"/>
  <c r="R138" i="31" s="1"/>
  <c r="F32" i="31"/>
  <c r="R130" i="31"/>
  <c r="T122" i="31"/>
  <c r="T121" i="31" s="1"/>
  <c r="P127" i="31"/>
  <c r="P144" i="31"/>
  <c r="P138" i="31" s="1"/>
  <c r="H64" i="32"/>
  <c r="I64" i="32" s="1"/>
  <c r="H66" i="32"/>
  <c r="I66" i="32" s="1"/>
  <c r="A17" i="32"/>
  <c r="F31" i="31"/>
  <c r="J31" i="31"/>
  <c r="P121" i="31"/>
  <c r="J87" i="31"/>
  <c r="J90" i="31"/>
  <c r="F89" i="31"/>
  <c r="J89" i="31"/>
  <c r="R121" i="31" l="1"/>
  <c r="R120" i="31" s="1"/>
  <c r="I69" i="32"/>
  <c r="I71" i="32" s="1"/>
  <c r="I73" i="32" s="1"/>
  <c r="T138" i="31"/>
  <c r="T120" i="31"/>
  <c r="BK138" i="31"/>
  <c r="J138" i="31" s="1"/>
  <c r="J100" i="31" s="1"/>
  <c r="P120" i="31"/>
  <c r="A18" i="32"/>
  <c r="H67" i="32"/>
  <c r="I6" i="32" l="1"/>
  <c r="D8" i="5" s="1"/>
  <c r="E8" i="5" s="1"/>
  <c r="BK120" i="31"/>
  <c r="J120" i="31" s="1"/>
  <c r="A22" i="32"/>
  <c r="A23" i="32"/>
  <c r="J94" i="31" l="1"/>
  <c r="D6" i="5"/>
  <c r="E6" i="5" s="1"/>
  <c r="J28" i="31"/>
  <c r="J37" i="31" s="1"/>
  <c r="I8" i="32"/>
  <c r="I10" i="32" s="1"/>
  <c r="A24" i="32"/>
  <c r="E9" i="5"/>
  <c r="E10" i="5"/>
  <c r="E7" i="5"/>
  <c r="A25" i="32" l="1"/>
  <c r="D35" i="30"/>
  <c r="A26" i="32" l="1"/>
  <c r="A30" i="32" s="1"/>
  <c r="A31" i="32" s="1"/>
  <c r="A32" i="32" s="1"/>
  <c r="A33" i="32" s="1"/>
  <c r="A34" i="32" s="1"/>
  <c r="A35" i="32" s="1"/>
  <c r="E5" i="5"/>
  <c r="E11" i="5" s="1"/>
  <c r="D11" i="5"/>
  <c r="A36" i="32" l="1"/>
  <c r="A37" i="32" s="1"/>
  <c r="A38" i="32" s="1"/>
  <c r="A42" i="32" s="1"/>
  <c r="A43" i="32" s="1"/>
  <c r="A44" i="32" s="1"/>
  <c r="A45" i="32" s="1"/>
  <c r="A46" i="32" s="1"/>
  <c r="A47" i="32" s="1"/>
  <c r="A48" i="32" s="1"/>
  <c r="A49" i="32" s="1"/>
  <c r="A53" i="32" s="1"/>
  <c r="A54" i="32" s="1"/>
  <c r="A58" i="32" s="1"/>
  <c r="A59" i="32" s="1"/>
  <c r="A60" i="32" s="1"/>
  <c r="A64" i="32" s="1"/>
  <c r="A65" i="32" s="1"/>
  <c r="A66" i="32" s="1"/>
  <c r="D12" i="5"/>
</calcChain>
</file>

<file path=xl/sharedStrings.xml><?xml version="1.0" encoding="utf-8"?>
<sst xmlns="http://schemas.openxmlformats.org/spreadsheetml/2006/main" count="5217" uniqueCount="1133">
  <si>
    <t>Cena</t>
  </si>
  <si>
    <t>Sazba DPH</t>
  </si>
  <si>
    <t>Označení listu</t>
  </si>
  <si>
    <t>cena</t>
  </si>
  <si>
    <t>Architektonicko stavební řešení</t>
  </si>
  <si>
    <t>CENA CELKEM bez DPH</t>
  </si>
  <si>
    <t>CENA CELKEM včetně DPH</t>
  </si>
  <si>
    <r>
      <rPr>
        <b/>
        <u/>
        <sz val="9"/>
        <rFont val="Arial CE"/>
        <charset val="238"/>
      </rPr>
      <t>Poznámka:</t>
    </r>
    <r>
      <rPr>
        <sz val="9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</si>
  <si>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 xml:space="preserve">REKAPITULACE CELKOVÝCH NÁKLADŮ STAVBY </t>
  </si>
  <si>
    <t>Poznámka:</t>
  </si>
  <si>
    <t>Pořadové č. položky</t>
  </si>
  <si>
    <t>Název a popis zařízení</t>
  </si>
  <si>
    <t>Měrná jednotka</t>
  </si>
  <si>
    <t>Parametry:</t>
  </si>
  <si>
    <t>Příslušenství:</t>
  </si>
  <si>
    <t>Neobsazeno</t>
  </si>
  <si>
    <t>_tvarovky</t>
  </si>
  <si>
    <t>Potrubí KRUHOVÉ sk.I pozink - SPIRO</t>
  </si>
  <si>
    <t>Spojovací a těsnící materiál</t>
  </si>
  <si>
    <t>Materiál pro kotvení a zavěšení potrubí</t>
  </si>
  <si>
    <t>Celková cena v Kč - bez DPH</t>
  </si>
  <si>
    <t>Zařízení č.11 - Oprava stávajících pokojů - objekt "E"</t>
  </si>
  <si>
    <t>11.0</t>
  </si>
  <si>
    <t>Demontáž stávajících ventilátorů vč. připojovacích hadic</t>
  </si>
  <si>
    <t>53 ks</t>
  </si>
  <si>
    <t>11.1</t>
  </si>
  <si>
    <t>Stropní radiální ventilátor v provedení pro montáž do podhledu s vestavěnou zpětnou klapkou a doběhovým spínačem - 2-otáčkové provedení (Ve standardu Elektrodesign, Helios, Klimavex, ...)</t>
  </si>
  <si>
    <t xml:space="preserve">Qv = 150 m3/h </t>
  </si>
  <si>
    <t xml:space="preserve">pext = 100 Pa </t>
  </si>
  <si>
    <t xml:space="preserve">Pm = 0,06 kW 230V/50Hz </t>
  </si>
  <si>
    <t>Rámeček pro montáž do podhledu</t>
  </si>
  <si>
    <t>11.2</t>
  </si>
  <si>
    <t>Flexibilní hadice s hlukově izolačním návlekem Ø100</t>
  </si>
  <si>
    <t>80 bm</t>
  </si>
  <si>
    <t>11.3</t>
  </si>
  <si>
    <t>Potrubní rozvody - v případě nutnosti bude nutné provést přeložku stávající stoupačky, případně jinou úpravu stávajícího rozvodu. Skutečný rozsah bude určen po odkrytí podhledů a stávajících VZT rozvodů.</t>
  </si>
  <si>
    <r>
      <t xml:space="preserve">Potrubí do </t>
    </r>
    <r>
      <rPr>
        <sz val="12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125 mm   _ rovné</t>
    </r>
  </si>
  <si>
    <t>110 bm</t>
  </si>
  <si>
    <t>24 bm</t>
  </si>
  <si>
    <t>1 sada</t>
  </si>
  <si>
    <t>V dodávce VZT nejsou obsaženy požární ucpávky ,stavební a</t>
  </si>
  <si>
    <t xml:space="preserve">pokrývačské práce ,topenářské práce,silnoproudé rozvody a </t>
  </si>
  <si>
    <t>odvod kondenzátu - řeší profese ZI.</t>
  </si>
  <si>
    <t>Elektroinstalace</t>
  </si>
  <si>
    <t>EI</t>
  </si>
  <si>
    <t>Zdravotně technické instalace</t>
  </si>
  <si>
    <t>ZTI</t>
  </si>
  <si>
    <t>Projektová část</t>
  </si>
  <si>
    <t>Oprava WC v kulturním domě, Dačice</t>
  </si>
  <si>
    <t>Vytápění</t>
  </si>
  <si>
    <t>Vzduchotechnika</t>
  </si>
  <si>
    <t>VYT</t>
  </si>
  <si>
    <t>VZD</t>
  </si>
  <si>
    <t>&gt;&gt;  skryté sloupce  &lt;&lt;</t>
  </si>
  <si>
    <t>{030d8928-6d9d-4db1-8aca-cab5b721e58b}</t>
  </si>
  <si>
    <t>2</t>
  </si>
  <si>
    <t>KRYCÍ LIST SOUPISU PRACÍ</t>
  </si>
  <si>
    <t>v ---  níže se nacházejí doplnkové a pomocné údaje k sestavám  --- v</t>
  </si>
  <si>
    <t>False</t>
  </si>
  <si>
    <t>Stavba:</t>
  </si>
  <si>
    <t>Oprava WC v kulturním domě Dačice-dodatek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</si>
  <si>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</si>
  <si>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</si>
  <si>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</si>
  <si>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</si>
  <si>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</si>
  <si>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</si>
  <si>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</si>
  <si>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</si>
  <si>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</si>
  <si>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</si>
  <si>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</si>
  <si>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Zpracovatel: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</si>
  <si>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</si>
  <si>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</si>
  <si>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</si>
  <si>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</si>
  <si>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</si>
  <si>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</si>
  <si>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</si>
  <si>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</si>
  <si>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</si>
  <si>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</si>
  <si>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</si>
  <si>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</si>
  <si>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</si>
  <si>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</si>
  <si>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</si>
  <si>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</si>
  <si>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</si>
  <si>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</si>
  <si>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</si>
  <si>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</si>
  <si>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</si>
  <si>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</si>
  <si>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</si>
  <si>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</si>
  <si>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</si>
  <si>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</si>
  <si>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998 - Přesun hmot</t>
  </si>
  <si>
    <t xml:space="preserve">    96 - Bourání konstrukcí</t>
  </si>
  <si>
    <t xml:space="preserve">    997 - Přesun sutě</t>
  </si>
  <si>
    <t>PSV - Práce a dodávky PSV</t>
  </si>
  <si>
    <t xml:space="preserve">    763 - Konstrukce suché výstavby</t>
  </si>
  <si>
    <t xml:space="preserve">    766 - Konstrukce truhlářské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</si>
  <si>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</si>
  <si>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</si>
  <si>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</si>
  <si>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</si>
  <si>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</si>
  <si>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</si>
  <si>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</si>
  <si>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</si>
  <si>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</si>
  <si>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</si>
  <si>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</si>
  <si>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</si>
  <si>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</si>
  <si>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</si>
  <si>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</si>
  <si>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</si>
  <si>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</si>
  <si>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</si>
  <si>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</si>
  <si>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1</t>
  </si>
  <si>
    <t>0</t>
  </si>
  <si>
    <t>ROZPOCET</t>
  </si>
  <si>
    <t>3</t>
  </si>
  <si>
    <t>Svislé a kompletní konstrukce</t>
  </si>
  <si>
    <t>9</t>
  </si>
  <si>
    <t>K</t>
  </si>
  <si>
    <t>310237251</t>
  </si>
  <si>
    <t>Zazdívka otvorů pl do 0,25 m2 ve zdivu nadzákladovém cihlami pálenými tl do 450 mm</t>
  </si>
  <si>
    <t>kus</t>
  </si>
  <si>
    <t>4</t>
  </si>
  <si>
    <t>91399606</t>
  </si>
  <si>
    <t>10</t>
  </si>
  <si>
    <t>310237261</t>
  </si>
  <si>
    <t>Zazdívka otvorů pl do 0,25 m2 ve zdivu nadzákladovém cihlami pálenými tl do 600 mm</t>
  </si>
  <si>
    <t>-1062332441</t>
  </si>
  <si>
    <t>998</t>
  </si>
  <si>
    <t>Přesun hmot</t>
  </si>
  <si>
    <t>11</t>
  </si>
  <si>
    <t>998011001</t>
  </si>
  <si>
    <t>Přesun hmot pro budovy zděné v do 6 m</t>
  </si>
  <si>
    <t>t</t>
  </si>
  <si>
    <t>-843314623</t>
  </si>
  <si>
    <t>96</t>
  </si>
  <si>
    <t>Bourání konstrukcí</t>
  </si>
  <si>
    <t>7</t>
  </si>
  <si>
    <t>971024451</t>
  </si>
  <si>
    <t>Vybourání otvorů ve zdivu smíšeném pl do 0,25 m2 na MV nebo MVC tl do 450 mm</t>
  </si>
  <si>
    <t>-801088453</t>
  </si>
  <si>
    <t>8</t>
  </si>
  <si>
    <t>971024481</t>
  </si>
  <si>
    <t>Vybourání otvorů ve zdivu smíšeném pl do 0,25 m2 na MV nebo MVC tl do 900 mm</t>
  </si>
  <si>
    <t>-262863272</t>
  </si>
  <si>
    <t>997</t>
  </si>
  <si>
    <t>Přesun sutě</t>
  </si>
  <si>
    <t>18</t>
  </si>
  <si>
    <t>997013151</t>
  </si>
  <si>
    <t>Vnitrostaveništní doprava suti a vybouraných hmot pro budovy v do 6 m s omezením mechanizace</t>
  </si>
  <si>
    <t>-842149042</t>
  </si>
  <si>
    <t>17</t>
  </si>
  <si>
    <t>997013219</t>
  </si>
  <si>
    <t>Příplatek k vnitrostaveništní dopravě suti a vybouraných hmot za zvětšenou dopravu suti ZKD 10 m</t>
  </si>
  <si>
    <t>337269582</t>
  </si>
  <si>
    <t>13</t>
  </si>
  <si>
    <t>997013501</t>
  </si>
  <si>
    <t>Odvoz suti a vybouraných hmot na skládku nebo meziskládku do 1 km se složením</t>
  </si>
  <si>
    <t>969752543</t>
  </si>
  <si>
    <t>14</t>
  </si>
  <si>
    <t>997013509</t>
  </si>
  <si>
    <t>Příplatek k odvozu suti a vybouraných hmot na skládku ZKD 1 km přes 1 km</t>
  </si>
  <si>
    <t>1650988164</t>
  </si>
  <si>
    <t>VV</t>
  </si>
  <si>
    <t>0,785*20</t>
  </si>
  <si>
    <t>True</t>
  </si>
  <si>
    <t>Součet</t>
  </si>
  <si>
    <t>15</t>
  </si>
  <si>
    <t>997013631</t>
  </si>
  <si>
    <t xml:space="preserve">Poplatek za uložení na skládce (skládkovné) stavebního odpadu směsného </t>
  </si>
  <si>
    <t>-2034299780</t>
  </si>
  <si>
    <t>PSV</t>
  </si>
  <si>
    <t>Práce a dodávky PSV</t>
  </si>
  <si>
    <t>763</t>
  </si>
  <si>
    <t>Konstrukce suché výstavby</t>
  </si>
  <si>
    <t>19</t>
  </si>
  <si>
    <t>763131913</t>
  </si>
  <si>
    <t>Zhotovení otvoru vel. do 0,5 m2 v SDK podhledu  s vyztužením profily</t>
  </si>
  <si>
    <t>16</t>
  </si>
  <si>
    <t>-2039572023</t>
  </si>
  <si>
    <t>763172455</t>
  </si>
  <si>
    <t>Montáž dvířek revizních protipožárních SDK kcí vel. 600 x 600 mm pro podhledy EI30min2</t>
  </si>
  <si>
    <t>1760570102</t>
  </si>
  <si>
    <t>M</t>
  </si>
  <si>
    <t>59030763</t>
  </si>
  <si>
    <t>dvířka revizní protipožární pro stěny a podhledy EI 30  600x600 mm</t>
  </si>
  <si>
    <t>32</t>
  </si>
  <si>
    <t>1961714107</t>
  </si>
  <si>
    <t>998763200</t>
  </si>
  <si>
    <t>Přesun hmot procentní pro dřevostavby v objektech v do 6 m</t>
  </si>
  <si>
    <t>%</t>
  </si>
  <si>
    <t>1595115405</t>
  </si>
  <si>
    <t>766</t>
  </si>
  <si>
    <t>Konstrukce truhlářské</t>
  </si>
  <si>
    <t>766660720</t>
  </si>
  <si>
    <t>Osazení větrací mřížky /dvojitá/s vyříznutím otvoru</t>
  </si>
  <si>
    <t>-1319424533</t>
  </si>
  <si>
    <t>4*2</t>
  </si>
  <si>
    <t>5</t>
  </si>
  <si>
    <t>55341427</t>
  </si>
  <si>
    <t>mřížka větraci /dvojitá/ do dveří v barvě nerezu /komplet/</t>
  </si>
  <si>
    <t>-1493358428</t>
  </si>
  <si>
    <t>6</t>
  </si>
  <si>
    <t>998766201</t>
  </si>
  <si>
    <t>Přesun hmot procentní pro konstrukce truhlářské v objektech v do 6 m</t>
  </si>
  <si>
    <t>-1319076718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</si>
  <si>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</si>
  <si>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</si>
  <si>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</si>
  <si>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</si>
  <si>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</si>
  <si>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</si>
  <si>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OPRAVA WC V KULTURNÍM DOMĚ</t>
  </si>
  <si>
    <t>Název objektu:</t>
  </si>
  <si>
    <t>VYTÁPĚNÍ</t>
  </si>
  <si>
    <t>4/2021</t>
  </si>
  <si>
    <t>Investor:</t>
  </si>
  <si>
    <t>Město Dačice, Krajířova 27/I., 38001 Dačice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</si>
  <si>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</si>
  <si>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Palackého nám. č. p. 5/I., 38001 Dačice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</si>
  <si>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</si>
  <si>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</si>
  <si>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</si>
  <si>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</si>
  <si>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</si>
  <si>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39/21</t>
  </si>
  <si>
    <t>Celkem s DPH:</t>
  </si>
  <si>
    <t>Cenová soustava:</t>
  </si>
  <si>
    <t>ÚRS</t>
  </si>
  <si>
    <t>poř.č.</t>
  </si>
  <si>
    <t>KCN</t>
  </si>
  <si>
    <t>Kód položky</t>
  </si>
  <si>
    <t>Název</t>
  </si>
  <si>
    <t>označení-výrobce</t>
  </si>
  <si>
    <t>Kč/množství</t>
  </si>
  <si>
    <t>Cen. soustava</t>
  </si>
  <si>
    <t>Řemeslný obor 713 - IZOLACE TEPELNÉ</t>
  </si>
  <si>
    <t>Izolace tepelná potrubí pouzdry uchycenými sponami</t>
  </si>
  <si>
    <t>m</t>
  </si>
  <si>
    <t>Izolace tepelná ohybů pouzdry uchycenými sponami</t>
  </si>
  <si>
    <t>MAT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</si>
  <si>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=0,040 W/mK d15xtl.15mm CU15;ocel1/4"  vč. spoj. mater.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</si>
  <si>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=0,040 W/mK d22xtl.15mm CU22;plast20;ocel1/2"  vč. spoj. mater.</t>
    </r>
  </si>
  <si>
    <t>Přesun hmot pro izolace v objektech výšky do 6m</t>
  </si>
  <si>
    <t>713 - IZOLACE TEPELNÉ - celkem</t>
  </si>
  <si>
    <t>Řemeslný obor 733 - ROZVOD POTRUBÍ ÚT</t>
  </si>
  <si>
    <t xml:space="preserve">Demontáž potrubí z trubek ocelových závitových DN přes 15 do 32   </t>
  </si>
  <si>
    <t>Potrubí z trubek měděných D 15x1</t>
  </si>
  <si>
    <t>Potrubí z trubek měděných D 22x1</t>
  </si>
  <si>
    <t>Tlaková zkouška měděného potrubí do D 35</t>
  </si>
  <si>
    <t>Přesun hmot pro rozvody potrubí v objektech výšky do 6m</t>
  </si>
  <si>
    <t>733 - ROZVOD POTRUBÍ ÚT - celkem</t>
  </si>
  <si>
    <t>Řemeslný obor 734 - ARMATURY ÚT</t>
  </si>
  <si>
    <t xml:space="preserve">Demontáž armatur závitových se dvěma závity do G 1/2   </t>
  </si>
  <si>
    <t>ks</t>
  </si>
  <si>
    <t xml:space="preserve">Montáž armatur s 1 závitem do G1/2" </t>
  </si>
  <si>
    <t xml:space="preserve">Montáž armatur s 2 závity do G1/2" </t>
  </si>
  <si>
    <t>Svorné šroubení poniklované G3/4"-15 měkce těsnící</t>
  </si>
  <si>
    <t>Termostatická hlavice 8~26°C - zabezpečený model pro veřejné prostory  ve verzi zvlášť odolného modelu  (montáž a nastavení speciálním přípravkem). Kryt hlavice se otácí o 360° bez vlivu na nastavení teploty. Provedení zabezpecené proti odcizení. Pevnost termostatické hlavice v ohybu min. 1000 N.</t>
  </si>
  <si>
    <r>
      <t xml:space="preserve">Připojovací šroubení pro otopná tělesa typu VK pro dvoutrubkové soustavy - rohové provedení 1/2" </t>
    </r>
    <r>
      <rPr>
        <u/>
        <sz val="10"/>
        <rFont val="Arial CE"/>
        <family val="2"/>
        <charset val="238"/>
      </rPr>
      <t>s uzavíráním a vypouštěním</t>
    </r>
  </si>
  <si>
    <t>Návarek 1/2"</t>
  </si>
  <si>
    <t>Návarek 3/4"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</si>
  <si>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</si>
  <si>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</si>
  <si>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</si>
  <si>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</si>
  <si>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>Rozpojení tělesa otopného teplovodního</t>
  </si>
  <si>
    <t xml:space="preserve">Demontáž otopných těles ocelových článkových   </t>
  </si>
  <si>
    <r>
      <t>m</t>
    </r>
    <r>
      <rPr>
        <vertAlign val="superscript"/>
        <sz val="10"/>
        <rFont val="Arial CE"/>
        <charset val="238"/>
      </rPr>
      <t>2</t>
    </r>
  </si>
  <si>
    <t xml:space="preserve">Montáž otopných těles panelových dvouřadých délky do 1140 mm   </t>
  </si>
  <si>
    <t>Deskové otopné těleso 22VK/6070 teplotní exponent n=1,3353 výkon při 75/65/20°C dle EN 442-2 = 1679W/m</t>
  </si>
  <si>
    <t>Deskové otopné těleso 22VKL/6100 teplotní exponent n=1,3353 výkon při 75/65/20°C dle EN 442-2 = 1679W/m</t>
  </si>
  <si>
    <t>Deskové otopné těleso 22VK/9090 teplotní exponent n=1,3574 výkon při 75/65/20°C dle EN 442-2 = 2313W/m</t>
  </si>
  <si>
    <t>Přesun hmot pro otopná tělesa v objektech výšky do 6m</t>
  </si>
  <si>
    <t>735 - OTOPNÁ TĚLESA - celkem</t>
  </si>
  <si>
    <t>Řemeslný obor 783 - NÁTĚRY</t>
  </si>
  <si>
    <t xml:space="preserve">Základní jednonásobný syntetický nátěr potrubí do DN 50 mm   </t>
  </si>
  <si>
    <t xml:space="preserve">Krycí dvojnásobný syntetický nátěr potrubí do DN 50 mm   </t>
  </si>
  <si>
    <t>783 - NÁTĚRY - celkem</t>
  </si>
  <si>
    <t>HZS - Hodinové zúčtovací sazby</t>
  </si>
  <si>
    <t>HZS</t>
  </si>
  <si>
    <t>HZS2211</t>
  </si>
  <si>
    <t>Hodinová zúčtovací sazba instalatér - Vypuštění, napustění a proplach topného systému</t>
  </si>
  <si>
    <t>hod</t>
  </si>
  <si>
    <t>HZS2212</t>
  </si>
  <si>
    <t xml:space="preserve">Hodinová zúčtovací sazba instalatér odborný - Topná, tlaková a dilatační zkouška </t>
  </si>
  <si>
    <t>HZS2491</t>
  </si>
  <si>
    <t>Hodinová zúčtovací sazba dělník zednických výpomocí - zednické výpomoci (prostupy a drážky pro nové rozvody)</t>
  </si>
  <si>
    <t>HZS - Hodinové zúčtovací sazby - celkem</t>
  </si>
  <si>
    <t>Vedlejší rozpočtové náklady</t>
  </si>
  <si>
    <t>VRN</t>
  </si>
  <si>
    <t>030001000</t>
  </si>
  <si>
    <t>Zařízení staveniště</t>
  </si>
  <si>
    <t>045002000</t>
  </si>
  <si>
    <t>Kompletační a koordinační činnost</t>
  </si>
  <si>
    <t>065002000</t>
  </si>
  <si>
    <t>Mimostaveništní doprava</t>
  </si>
  <si>
    <t>Vedlejší rozpočové náklady - celkem</t>
  </si>
  <si>
    <r>
      <rPr>
        <u/>
        <sz val="9"/>
        <rFont val="Arial CE"/>
        <family val="2"/>
        <charset val="238"/>
      </rPr>
      <t xml:space="preserve">Poznámka: </t>
    </r>
    <r>
      <rPr>
        <sz val="9"/>
        <rFont val="Arial CE"/>
        <family val="2"/>
        <charset val="238"/>
      </rPr>
  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</si>
  <si>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SOUPIS PRACÍ A DODÁVEK VČETNÉ NABÍDKOVÉHO OCENĚNÍ</t>
  </si>
  <si>
    <t>č.</t>
  </si>
  <si>
    <t>č.cen.</t>
  </si>
  <si>
    <t>popis položky</t>
  </si>
  <si>
    <t>měr.</t>
  </si>
  <si>
    <t>výměra</t>
  </si>
  <si>
    <t>ceny v Kč</t>
  </si>
  <si>
    <t>pol.</t>
  </si>
  <si>
    <t>položky</t>
  </si>
  <si>
    <t>jedn.</t>
  </si>
  <si>
    <t>dodávka+mont.</t>
  </si>
  <si>
    <t>pozn.</t>
  </si>
  <si>
    <r>
      <t xml:space="preserve">Výkazy výměr </t>
    </r>
    <r>
      <rPr>
        <sz val="10"/>
        <rFont val="Arial CE"/>
        <family val="2"/>
        <charset val="238"/>
      </rPr>
      <t>(též Soupis prací a dodávek včetně nabídkového ocenění)</t>
    </r>
    <r>
      <rPr>
        <b/>
        <sz val="10"/>
        <rFont val="Arial CE"/>
        <family val="2"/>
        <charset val="238"/>
      </rPr>
      <t>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</si>
  <si>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</si>
  <si>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</si>
  <si>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</si>
  <si>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</si>
  <si>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</si>
  <si>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</si>
  <si>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</si>
  <si>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 xml:space="preserve">6) Všechny jednotlivé položky jsou bez DPH </t>
  </si>
  <si>
    <t>Zařízení č.1 – Větrání soc. zařizení</t>
  </si>
  <si>
    <t>1.1</t>
  </si>
  <si>
    <r>
      <t xml:space="preserve">Potrubní ventilátor </t>
    </r>
    <r>
      <rPr>
        <sz val="10"/>
        <color indexed="8"/>
        <rFont val="Calibri"/>
        <family val="2"/>
        <charset val="238"/>
      </rPr>
      <t xml:space="preserve">Ø 160 </t>
    </r>
    <r>
      <rPr>
        <sz val="10"/>
        <color indexed="8"/>
        <rFont val="Arial"/>
        <family val="2"/>
        <charset val="238"/>
      </rPr>
      <t>s doběhem</t>
    </r>
  </si>
  <si>
    <t>P = 230V, 50W</t>
  </si>
  <si>
    <r>
      <t>Q = 200m</t>
    </r>
    <r>
      <rPr>
        <sz val="10"/>
        <color indexed="8"/>
        <rFont val="Calibri"/>
        <family val="2"/>
        <charset val="238"/>
      </rPr>
      <t>³/h</t>
    </r>
    <r>
      <rPr>
        <sz val="10"/>
        <color indexed="8"/>
        <rFont val="Arial"/>
        <family val="2"/>
        <charset val="238"/>
      </rPr>
      <t>, 150W</t>
    </r>
  </si>
  <si>
    <t>příslušenství : zpětná klapka, pružné manžety</t>
  </si>
  <si>
    <t>1.2</t>
  </si>
  <si>
    <r>
      <t xml:space="preserve">Potrubní ventilátor </t>
    </r>
    <r>
      <rPr>
        <sz val="10"/>
        <color indexed="8"/>
        <rFont val="Calibri"/>
        <family val="2"/>
        <charset val="238"/>
      </rPr>
      <t xml:space="preserve">Ø 125 </t>
    </r>
    <r>
      <rPr>
        <sz val="10"/>
        <color indexed="8"/>
        <rFont val="Arial"/>
        <family val="2"/>
        <charset val="238"/>
      </rPr>
      <t>s doběhem</t>
    </r>
  </si>
  <si>
    <t>P = 230V, 30W</t>
  </si>
  <si>
    <r>
      <t>Q = 150m</t>
    </r>
    <r>
      <rPr>
        <sz val="10"/>
        <color indexed="8"/>
        <rFont val="Calibri"/>
        <family val="2"/>
        <charset val="238"/>
      </rPr>
      <t>³/h</t>
    </r>
    <r>
      <rPr>
        <sz val="10"/>
        <color indexed="8"/>
        <rFont val="Arial"/>
        <family val="2"/>
        <charset val="238"/>
      </rPr>
      <t>, 120W</t>
    </r>
  </si>
  <si>
    <t>1.3</t>
  </si>
  <si>
    <r>
      <t xml:space="preserve">Malý axiální ventilátor, napojení </t>
    </r>
    <r>
      <rPr>
        <sz val="10"/>
        <color indexed="8"/>
        <rFont val="Calibri"/>
        <family val="2"/>
        <charset val="238"/>
      </rPr>
      <t xml:space="preserve">Ø100 </t>
    </r>
    <r>
      <rPr>
        <sz val="10"/>
        <color indexed="8"/>
        <rFont val="Arial"/>
        <family val="2"/>
        <charset val="238"/>
      </rPr>
      <t>s doběhem</t>
    </r>
  </si>
  <si>
    <t>P = 230V, 13W</t>
  </si>
  <si>
    <r>
      <t>Q = 50m</t>
    </r>
    <r>
      <rPr>
        <sz val="10"/>
        <color indexed="8"/>
        <rFont val="Calibri"/>
        <family val="2"/>
        <charset val="238"/>
      </rPr>
      <t>³/h</t>
    </r>
  </si>
  <si>
    <t>1.4</t>
  </si>
  <si>
    <r>
      <t xml:space="preserve">Protidešťová přetlaková žaluzie plastová na </t>
    </r>
    <r>
      <rPr>
        <sz val="10"/>
        <color indexed="8"/>
        <rFont val="Calibri"/>
        <family val="2"/>
        <charset val="238"/>
      </rPr>
      <t>Ø 160</t>
    </r>
  </si>
  <si>
    <t>1.5</t>
  </si>
  <si>
    <r>
      <t xml:space="preserve">Talířový ventil </t>
    </r>
    <r>
      <rPr>
        <sz val="10"/>
        <color indexed="8"/>
        <rFont val="Calibri"/>
        <family val="2"/>
        <charset val="238"/>
      </rPr>
      <t>Ø100</t>
    </r>
  </si>
  <si>
    <t>1.6</t>
  </si>
  <si>
    <r>
      <t xml:space="preserve">Ohebná hadice izolovaná </t>
    </r>
    <r>
      <rPr>
        <sz val="10"/>
        <color indexed="8"/>
        <rFont val="Calibri"/>
        <family val="2"/>
        <charset val="238"/>
      </rPr>
      <t>Ø 100</t>
    </r>
  </si>
  <si>
    <t>bm</t>
  </si>
  <si>
    <r>
      <t xml:space="preserve">Kruhové potrubí  - </t>
    </r>
    <r>
      <rPr>
        <b/>
        <i/>
        <sz val="10"/>
        <rFont val="Arial CE"/>
        <charset val="238"/>
      </rPr>
      <t xml:space="preserve">SPIRO </t>
    </r>
    <r>
      <rPr>
        <i/>
        <sz val="10"/>
        <rFont val="Arial CE"/>
        <charset val="238"/>
      </rPr>
      <t xml:space="preserve"> Ø 160 - pozink</t>
    </r>
  </si>
  <si>
    <t>rovné</t>
  </si>
  <si>
    <t>tvarovky</t>
  </si>
  <si>
    <r>
      <t xml:space="preserve">Kruhové potrubí  - </t>
    </r>
    <r>
      <rPr>
        <b/>
        <i/>
        <sz val="10"/>
        <rFont val="Arial CE"/>
        <charset val="238"/>
      </rPr>
      <t xml:space="preserve">SPIRO </t>
    </r>
    <r>
      <rPr>
        <i/>
        <sz val="10"/>
        <rFont val="Arial CE"/>
        <charset val="238"/>
      </rPr>
      <t xml:space="preserve"> Ø 125 - pozink </t>
    </r>
  </si>
  <si>
    <r>
      <t xml:space="preserve">Kruhové potrubí  - </t>
    </r>
    <r>
      <rPr>
        <b/>
        <i/>
        <sz val="10"/>
        <rFont val="Arial CE"/>
        <charset val="238"/>
      </rPr>
      <t xml:space="preserve">SPIRO </t>
    </r>
    <r>
      <rPr>
        <i/>
        <sz val="10"/>
        <rFont val="Arial CE"/>
        <charset val="238"/>
      </rPr>
      <t xml:space="preserve"> Ø 100 - pozink </t>
    </r>
  </si>
  <si>
    <t xml:space="preserve">Tepelná izolace tl.40mm </t>
  </si>
  <si>
    <r>
      <t>m</t>
    </r>
    <r>
      <rPr>
        <sz val="10"/>
        <rFont val="Calibri"/>
        <family val="2"/>
        <charset val="238"/>
      </rPr>
      <t>²</t>
    </r>
  </si>
  <si>
    <t xml:space="preserve">Spojovací a těsnící materiál </t>
  </si>
  <si>
    <t>kpl</t>
  </si>
  <si>
    <t>Montážní práce, doprava</t>
  </si>
  <si>
    <t>VZDUCHOTECHNIKA  CELKEM</t>
  </si>
  <si>
    <t>Vypracoval : Jaroslav Janda</t>
  </si>
  <si>
    <t>{ab380ac3-ce61-4889-8ea0-a779617c9ee1}</t>
  </si>
  <si>
    <t>Objekt:</t>
  </si>
  <si>
    <t>356-1 - Zdravotní instalace</t>
  </si>
  <si>
    <t>Dačice</t>
  </si>
  <si>
    <t>Město Dačice</t>
  </si>
  <si>
    <t>Ondřej Špulák</t>
  </si>
  <si>
    <t>Martin Cakl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</si>
  <si>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</si>
  <si>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</si>
  <si>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</si>
  <si>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</si>
  <si>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OST - Ostatní</t>
  </si>
  <si>
    <t>721</t>
  </si>
  <si>
    <t>Zdravotechnika - vnitřní kanalizace</t>
  </si>
  <si>
    <t>52</t>
  </si>
  <si>
    <t>721171803</t>
  </si>
  <si>
    <t>Demontáž potrubí z PVC do D 75</t>
  </si>
  <si>
    <t>715751537</t>
  </si>
  <si>
    <t>53</t>
  </si>
  <si>
    <t>721171808</t>
  </si>
  <si>
    <t>Demontáž potrubí z PVC do D 114</t>
  </si>
  <si>
    <t>387419034</t>
  </si>
  <si>
    <t>54</t>
  </si>
  <si>
    <t>721171809</t>
  </si>
  <si>
    <t>Demontáž potrubí z PVC do D 160</t>
  </si>
  <si>
    <t>-1753903891</t>
  </si>
  <si>
    <t>38</t>
  </si>
  <si>
    <t>721174005</t>
  </si>
  <si>
    <t>Potrubí kanalizační z PP svodné DN 110</t>
  </si>
  <si>
    <t>-530768743</t>
  </si>
  <si>
    <t>39</t>
  </si>
  <si>
    <t>721174006</t>
  </si>
  <si>
    <t>Potrubí kanalizační z PP svodné DN 125</t>
  </si>
  <si>
    <t>2072163078</t>
  </si>
  <si>
    <t>40</t>
  </si>
  <si>
    <t>721174024</t>
  </si>
  <si>
    <t>Potrubí kanalizační z PP odpadní DN 75</t>
  </si>
  <si>
    <t>373004582</t>
  </si>
  <si>
    <t>41</t>
  </si>
  <si>
    <t>721174026</t>
  </si>
  <si>
    <t>Potrubí kanalizační z PP odpadní DN 125</t>
  </si>
  <si>
    <t>319621443</t>
  </si>
  <si>
    <t>42</t>
  </si>
  <si>
    <t>721174042</t>
  </si>
  <si>
    <t>Potrubí kanalizační z PP připojovací DN 40</t>
  </si>
  <si>
    <t>1641190810</t>
  </si>
  <si>
    <t>43</t>
  </si>
  <si>
    <t>721174043</t>
  </si>
  <si>
    <t>Potrubí kanalizační z PP připojovací DN 50</t>
  </si>
  <si>
    <t>1664648939</t>
  </si>
  <si>
    <t>44</t>
  </si>
  <si>
    <t>721174045</t>
  </si>
  <si>
    <t>Potrubí kanalizační z PP připojovací DN 110</t>
  </si>
  <si>
    <t>1005765498</t>
  </si>
  <si>
    <t>45</t>
  </si>
  <si>
    <t>721194104</t>
  </si>
  <si>
    <t>Vyvedení a upevnění odpadních výpustek DN 40</t>
  </si>
  <si>
    <t>-1391007006</t>
  </si>
  <si>
    <t>46</t>
  </si>
  <si>
    <t>721194105</t>
  </si>
  <si>
    <t>Vyvedení a upevnění odpadních výpustek DN 50</t>
  </si>
  <si>
    <t>-497324818</t>
  </si>
  <si>
    <t>47</t>
  </si>
  <si>
    <t>721194109</t>
  </si>
  <si>
    <t>Vyvedení a upevnění odpadních výpustek DN 110</t>
  </si>
  <si>
    <t>1602040959</t>
  </si>
  <si>
    <t>48</t>
  </si>
  <si>
    <t>721273152</t>
  </si>
  <si>
    <t>Hlavice ventilační polypropylen PP DN 75</t>
  </si>
  <si>
    <t>858647762</t>
  </si>
  <si>
    <t>49</t>
  </si>
  <si>
    <t>721273153</t>
  </si>
  <si>
    <t>Hlavice ventilační polypropylen PP DN 110</t>
  </si>
  <si>
    <t>1131341098</t>
  </si>
  <si>
    <t>50</t>
  </si>
  <si>
    <t>721290111</t>
  </si>
  <si>
    <t>Zkouška těsnosti potrubí kanalizace vodou do DN 125</t>
  </si>
  <si>
    <t>-319748742</t>
  </si>
  <si>
    <t>55</t>
  </si>
  <si>
    <t>721290822</t>
  </si>
  <si>
    <t>Přemístění vnitrostaveništní demontovaných hmot vnitřní kanalizace v objektech výšky do 12 m</t>
  </si>
  <si>
    <t>-168563016</t>
  </si>
  <si>
    <t>51</t>
  </si>
  <si>
    <t>998721102</t>
  </si>
  <si>
    <t>Přesun hmot tonážní pro vnitřní kanalizace v objektech v do 12 m</t>
  </si>
  <si>
    <t>2045354237</t>
  </si>
  <si>
    <t>722</t>
  </si>
  <si>
    <t>Zdravotechnika - vnitřní vodovod</t>
  </si>
  <si>
    <t>73</t>
  </si>
  <si>
    <t>722170801</t>
  </si>
  <si>
    <t>Demontáž rozvodů vody z plastů do D 25</t>
  </si>
  <si>
    <t>227888705</t>
  </si>
  <si>
    <t>56</t>
  </si>
  <si>
    <t>722174002</t>
  </si>
  <si>
    <t>Potrubí vodovodní plastové PPR svar polyfúze PN 16 D 20x2,8 mm</t>
  </si>
  <si>
    <t>-619357850</t>
  </si>
  <si>
    <t>57</t>
  </si>
  <si>
    <t>722174003</t>
  </si>
  <si>
    <t>Potrubí vodovodní plastové PPR svar polyfúze PN 16 D 25x3,5 mm</t>
  </si>
  <si>
    <t>-593596593</t>
  </si>
  <si>
    <t>58</t>
  </si>
  <si>
    <t>722174004</t>
  </si>
  <si>
    <t>Potrubí vodovodní plastové PPR svar polyfúze PN 16 D 32x4,4 mm</t>
  </si>
  <si>
    <t>2077166265</t>
  </si>
  <si>
    <t>59</t>
  </si>
  <si>
    <t>722174022</t>
  </si>
  <si>
    <t>Potrubí vodovodní plastové PPR svar polyfúze PN 20 D 20x3,4 mm</t>
  </si>
  <si>
    <t>1295729977</t>
  </si>
  <si>
    <t>60</t>
  </si>
  <si>
    <t>722174023</t>
  </si>
  <si>
    <t>Potrubí vodovodní plastové PPR svar polyfúze PN 20 D 25x4,2 mm</t>
  </si>
  <si>
    <t>1698584048</t>
  </si>
  <si>
    <t>61</t>
  </si>
  <si>
    <t>722181221</t>
  </si>
  <si>
    <t>Ochrana vodovodního potrubí přilepenými termoizolačními trubicemi z PE tl do 9 mm DN do 22 mm</t>
  </si>
  <si>
    <t>1870364123</t>
  </si>
  <si>
    <t>62</t>
  </si>
  <si>
    <t>722181222</t>
  </si>
  <si>
    <t>Ochrana vodovodního potrubí přilepenými termoizolačními trubicemi z PE tl do 9 mm DN do 45 mm</t>
  </si>
  <si>
    <t>1281367826</t>
  </si>
  <si>
    <t>63</t>
  </si>
  <si>
    <t>722181251</t>
  </si>
  <si>
    <t>Ochrana vodovodního potrubí přilepenými termoizolačními trubicemi z PE tl do 25 mm DN do 22 mm</t>
  </si>
  <si>
    <t>1052973865</t>
  </si>
  <si>
    <t>64</t>
  </si>
  <si>
    <t>722181252</t>
  </si>
  <si>
    <t>Ochrana vodovodního potrubí přilepenými termoizolačními trubicemi z PE tl do 25 mm DN do 45 mm</t>
  </si>
  <si>
    <t>2051081973</t>
  </si>
  <si>
    <t>65</t>
  </si>
  <si>
    <t>722190401</t>
  </si>
  <si>
    <t>Vyvedení a upevnění výpustku do DN 25</t>
  </si>
  <si>
    <t>748684020</t>
  </si>
  <si>
    <t>66</t>
  </si>
  <si>
    <t>722220152</t>
  </si>
  <si>
    <t>Nástěnka závitová plastová PPR PN 20 DN 20 x G 1/2"</t>
  </si>
  <si>
    <t>1029073703</t>
  </si>
  <si>
    <t>67</t>
  </si>
  <si>
    <t>722232045</t>
  </si>
  <si>
    <t>Kohout kulový přímý G 1" PN 42 do 185°C vnitřní závit</t>
  </si>
  <si>
    <t>228948013</t>
  </si>
  <si>
    <t>68</t>
  </si>
  <si>
    <t>722290226</t>
  </si>
  <si>
    <t>Zkouška těsnosti vodovodního potrubí závitového do DN 50</t>
  </si>
  <si>
    <t>-1012885035</t>
  </si>
  <si>
    <t>69</t>
  </si>
  <si>
    <t>722290234</t>
  </si>
  <si>
    <t>Proplach a dezinfekce vodovodního potrubí do DN 80</t>
  </si>
  <si>
    <t>1270573864</t>
  </si>
  <si>
    <t>74</t>
  </si>
  <si>
    <t>722290822</t>
  </si>
  <si>
    <t>Přemístění vnitrostaveništní demontovaných hmot pro vnitřní vodovod v objektech výšky do 12 m</t>
  </si>
  <si>
    <t>-1126930755</t>
  </si>
  <si>
    <t>70</t>
  </si>
  <si>
    <t>998722102</t>
  </si>
  <si>
    <t>Přesun hmot tonážní pro vnitřní vodovod v objektech v do 12 m</t>
  </si>
  <si>
    <t>1204440480</t>
  </si>
  <si>
    <t>725</t>
  </si>
  <si>
    <t>Zdravotechnika - zařizovací předměty</t>
  </si>
  <si>
    <t>725110811</t>
  </si>
  <si>
    <t>Demontáž klozetů splachovací s nádrží</t>
  </si>
  <si>
    <t>soubor</t>
  </si>
  <si>
    <t>-1206287691</t>
  </si>
  <si>
    <t>725112022</t>
  </si>
  <si>
    <t>Klozet keramický závěsný na nosné stěny s hlubokým splachováním odpad vodorovný</t>
  </si>
  <si>
    <t>-1481910380</t>
  </si>
  <si>
    <t>725112022-R1</t>
  </si>
  <si>
    <t>Klozet keramický závěsný na nosné stěny s hlubokým splachováním odpad vodorovný-invalidní</t>
  </si>
  <si>
    <t>48145391</t>
  </si>
  <si>
    <t>725121527</t>
  </si>
  <si>
    <t>Pisoárový záchodek automatický s integrovaným napájecím zdrojem</t>
  </si>
  <si>
    <t>266837324</t>
  </si>
  <si>
    <t>725122813-R1</t>
  </si>
  <si>
    <t>Demontáž pisoárových stání - automatických</t>
  </si>
  <si>
    <t>-1064339171</t>
  </si>
  <si>
    <t>725210821</t>
  </si>
  <si>
    <t>Demontáž umyvadel bez výtokových armatur</t>
  </si>
  <si>
    <t>-1203182075</t>
  </si>
  <si>
    <t>725211681</t>
  </si>
  <si>
    <t>Umyvadlo keramické bílé zdravotní šířky 640 mm připevněné na stěnu šrouby</t>
  </si>
  <si>
    <t>487726536</t>
  </si>
  <si>
    <t>21</t>
  </si>
  <si>
    <t>725213111-R1</t>
  </si>
  <si>
    <t>Trojumyvadlo polymermramorové připevněné na stěnu šrouby - šířka cca 3,1m</t>
  </si>
  <si>
    <t>-1742425992</t>
  </si>
  <si>
    <t>725330820</t>
  </si>
  <si>
    <t>Demontáž výlevka diturvitová</t>
  </si>
  <si>
    <t>-2114438104</t>
  </si>
  <si>
    <t>12</t>
  </si>
  <si>
    <t>725331111</t>
  </si>
  <si>
    <t>Výlevka bez výtokových armatur keramická se sklopnou plastovou mřížkou 500 mm</t>
  </si>
  <si>
    <t>34248318</t>
  </si>
  <si>
    <t>725530823</t>
  </si>
  <si>
    <t>Demontáž ohřívač elektrický tlakový do 200 litrů</t>
  </si>
  <si>
    <t>1938830188</t>
  </si>
  <si>
    <t>725532124</t>
  </si>
  <si>
    <t>Elektrický ohřívač zásobníkový akumulační závěsný svislý 160 l / 2 kW</t>
  </si>
  <si>
    <t>-11660642</t>
  </si>
  <si>
    <t>725590812</t>
  </si>
  <si>
    <t>Přemístění vnitrostaveništní demontovaných zařizovacích předmětů v objektech výšky do 12 m</t>
  </si>
  <si>
    <t>1998491008</t>
  </si>
  <si>
    <t>71</t>
  </si>
  <si>
    <t>725813111</t>
  </si>
  <si>
    <t>Ventil rohový bez připojovací trubičky nebo flexi hadičky G 1/2"</t>
  </si>
  <si>
    <t>534002303</t>
  </si>
  <si>
    <t>725820801</t>
  </si>
  <si>
    <t>Demontáž baterie nástěnné do G 3 / 4</t>
  </si>
  <si>
    <t>-1281971248</t>
  </si>
  <si>
    <t>725821312</t>
  </si>
  <si>
    <t>Baterie dřezová nástěnná páková s otáčivým kulatým ústím a délkou ramínka 210 mm</t>
  </si>
  <si>
    <t>-483922523</t>
  </si>
  <si>
    <t>725822611</t>
  </si>
  <si>
    <t>Baterie umyvadlová stojánková páková bez výpusti</t>
  </si>
  <si>
    <t>-122118425</t>
  </si>
  <si>
    <t>725822613-R1</t>
  </si>
  <si>
    <t>Baterie umyvadlová stojánková páková s lékařskou pákou</t>
  </si>
  <si>
    <t>-759095859</t>
  </si>
  <si>
    <t>72</t>
  </si>
  <si>
    <t>725980122</t>
  </si>
  <si>
    <t>Dvířka 15/20</t>
  </si>
  <si>
    <t>-2139484893</t>
  </si>
  <si>
    <t>78</t>
  </si>
  <si>
    <t>725-R12345</t>
  </si>
  <si>
    <t>Pisoárová dělící stěna</t>
  </si>
  <si>
    <t>-2020015822</t>
  </si>
  <si>
    <t>22</t>
  </si>
  <si>
    <t>725-R2</t>
  </si>
  <si>
    <t>Montáž madel (ZTI-9,10,11)</t>
  </si>
  <si>
    <t>1981725185</t>
  </si>
  <si>
    <t>23</t>
  </si>
  <si>
    <t>725-M22</t>
  </si>
  <si>
    <t>Madlo toaletní sklopné nerez (ZTI-11)</t>
  </si>
  <si>
    <t>-128084718</t>
  </si>
  <si>
    <t>25</t>
  </si>
  <si>
    <t>725-M19</t>
  </si>
  <si>
    <t>Madlo univerzální nerez (ZTI-9)</t>
  </si>
  <si>
    <t>-607544800</t>
  </si>
  <si>
    <t>27</t>
  </si>
  <si>
    <t>725-M21</t>
  </si>
  <si>
    <t>Madlo toaletní pevné nerez (ZTI-10)</t>
  </si>
  <si>
    <t>-515733824</t>
  </si>
  <si>
    <t>28</t>
  </si>
  <si>
    <t>725-R3</t>
  </si>
  <si>
    <t>Montáž sklopného zrcadla (ZTI-15)</t>
  </si>
  <si>
    <t>-1594048390</t>
  </si>
  <si>
    <t>29</t>
  </si>
  <si>
    <t>725-M24</t>
  </si>
  <si>
    <t>Sklopné zrcadlo (ZTI-15)</t>
  </si>
  <si>
    <t>-838310666</t>
  </si>
  <si>
    <t>36</t>
  </si>
  <si>
    <t>725-R33</t>
  </si>
  <si>
    <t>Montáž zrcadla (ZTI-16)</t>
  </si>
  <si>
    <t>1130636933</t>
  </si>
  <si>
    <t>37</t>
  </si>
  <si>
    <t>725-M25.1</t>
  </si>
  <si>
    <t>Zrcadlo (ZTI-16)</t>
  </si>
  <si>
    <t>-2005962000</t>
  </si>
  <si>
    <t>30</t>
  </si>
  <si>
    <t>725-R7</t>
  </si>
  <si>
    <t>Montáž WC soupravy (ZTI-4)</t>
  </si>
  <si>
    <t>-664451698</t>
  </si>
  <si>
    <t>31</t>
  </si>
  <si>
    <t>725-M28</t>
  </si>
  <si>
    <t>WC souprava (ZTI-4)</t>
  </si>
  <si>
    <t>-822440457</t>
  </si>
  <si>
    <t>725-R8</t>
  </si>
  <si>
    <t>Montáž zásobníku na toaletní papír (ZTI-5)</t>
  </si>
  <si>
    <t>-1264376926</t>
  </si>
  <si>
    <t>33</t>
  </si>
  <si>
    <t>725-M29</t>
  </si>
  <si>
    <t>Zásobník toaletního papíru (ZTI-5)</t>
  </si>
  <si>
    <t>-624668272</t>
  </si>
  <si>
    <t>76</t>
  </si>
  <si>
    <t>725-R9</t>
  </si>
  <si>
    <t>Montáž zásobníku na mýdlo</t>
  </si>
  <si>
    <t>-2119058215</t>
  </si>
  <si>
    <t>77</t>
  </si>
  <si>
    <t>725-M30</t>
  </si>
  <si>
    <t>Zásobník na tekuté mýdlo</t>
  </si>
  <si>
    <t>-112672102</t>
  </si>
  <si>
    <t>998725102</t>
  </si>
  <si>
    <t>Přesun hmot tonážní pro zařizovací předměty v objektech v do 12 m</t>
  </si>
  <si>
    <t>-178853314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</si>
  <si>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</si>
  <si>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</si>
  <si>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</si>
  <si>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</si>
  <si>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-1867158855</t>
  </si>
  <si>
    <t>726111031-R1</t>
  </si>
  <si>
    <t>Instalační předstěna - klozet s oddáleným ovládáním v 1080 mm závěsný do masivní zděné kce - invalidní</t>
  </si>
  <si>
    <t>-1687756541</t>
  </si>
  <si>
    <t>20</t>
  </si>
  <si>
    <t>998726112</t>
  </si>
  <si>
    <t>Přesun hmot tonážní pro instalační prefabrikáty v objektech v do 12 m</t>
  </si>
  <si>
    <t>1471507911</t>
  </si>
  <si>
    <t>OST</t>
  </si>
  <si>
    <t>Ostatní</t>
  </si>
  <si>
    <t>75</t>
  </si>
  <si>
    <t>OST-R1</t>
  </si>
  <si>
    <t>Napojení na stávající KAN a VOD potrubí</t>
  </si>
  <si>
    <t>512</t>
  </si>
  <si>
    <t>1507317842</t>
  </si>
  <si>
    <t>34</t>
  </si>
  <si>
    <t>OST-R3</t>
  </si>
  <si>
    <t>Odvoz vybouraných hmot na skládku, včetně skládkovného</t>
  </si>
  <si>
    <t>1015557102</t>
  </si>
  <si>
    <t>35</t>
  </si>
  <si>
    <t>OST-R5</t>
  </si>
  <si>
    <t>Zednická výpomoc pro ZTI</t>
  </si>
  <si>
    <t>sou</t>
  </si>
  <si>
    <t>267386897</t>
  </si>
  <si>
    <t>tyto buňky nutné vyplnit</t>
  </si>
  <si>
    <t>Stavba:  OPRAVA WC V KULTURNÍM DOMĚ DAČICE</t>
  </si>
  <si>
    <t>Část:     SILNOPROUDÁ ELEKTROTECHNIKA</t>
  </si>
  <si>
    <t>Technická specifikace</t>
  </si>
  <si>
    <t>Dodávka</t>
  </si>
  <si>
    <t>Montáž</t>
  </si>
  <si>
    <t>Celkem (bez DPH) Kč:</t>
  </si>
  <si>
    <t>základ daně pro DPH 21%</t>
  </si>
  <si>
    <t>DPH 21%</t>
  </si>
  <si>
    <t>Celkem (včetně DPH) Kč:</t>
  </si>
  <si>
    <t xml:space="preserve">       cena</t>
  </si>
  <si>
    <t>č.pol.</t>
  </si>
  <si>
    <t>zkrácený popis</t>
  </si>
  <si>
    <t>m.j.</t>
  </si>
  <si>
    <t>množs.</t>
  </si>
  <si>
    <t xml:space="preserve">           dodávka</t>
  </si>
  <si>
    <t xml:space="preserve">           montáž</t>
  </si>
  <si>
    <t xml:space="preserve">   jedn.</t>
  </si>
  <si>
    <t>pol.celk.</t>
  </si>
  <si>
    <t xml:space="preserve">    jedn.</t>
  </si>
  <si>
    <t>Materiál/montáž</t>
  </si>
  <si>
    <t>Rozvaděč RP - dodávka</t>
  </si>
  <si>
    <t>svítidlo G - vestavné LED svítidlo 12W, D175mm, 3800K, IP20</t>
  </si>
  <si>
    <t>svítidlo N - přisazené nouzové svítidlo 1x3W, IP 20, piktogram</t>
  </si>
  <si>
    <t>CYKY-J  3x1,5</t>
  </si>
  <si>
    <t>CYKY-O  3x1,5</t>
  </si>
  <si>
    <t xml:space="preserve">CYKY-J  3x2,5 </t>
  </si>
  <si>
    <t xml:space="preserve">CYKY-J  5x4 </t>
  </si>
  <si>
    <t>CYA 4 zž</t>
  </si>
  <si>
    <t>svorka OP</t>
  </si>
  <si>
    <t>pohybový senzor 270° na stěnu, IP 44</t>
  </si>
  <si>
    <t>sporáková přípojka 400V/16A, IP20, v krabici pod omítku</t>
  </si>
  <si>
    <t>krabice IP54 na povrch se svorkovnicí</t>
  </si>
  <si>
    <t>ukončení kabelů do 5 x 4</t>
  </si>
  <si>
    <t>ukončení kabelů do 3 x 2,5</t>
  </si>
  <si>
    <t>elekroinstalační lišta 40x40</t>
  </si>
  <si>
    <t>průraz betonovým stropem  dn50</t>
  </si>
  <si>
    <t>vysekání rýh ve zdi cihelné 3 x 3 cm</t>
  </si>
  <si>
    <t>vysekání niky pro rozvaděč</t>
  </si>
  <si>
    <t xml:space="preserve">průraz zdivem do 45 cm </t>
  </si>
  <si>
    <t xml:space="preserve">průraz zdivem do 30 cm </t>
  </si>
  <si>
    <t xml:space="preserve">průraz zdivem do 15 cm </t>
  </si>
  <si>
    <t>jistič 25A/3, 10kA</t>
  </si>
  <si>
    <t xml:space="preserve">doběhové relé pro ventilátror VZT do krabice pod vypínač </t>
  </si>
  <si>
    <t>napojení ventilátorů, zařízení VZT, zařízení ZTI</t>
  </si>
  <si>
    <t>Signalizace WC invalidé, dodávka +montáž</t>
  </si>
  <si>
    <t>OSTAVNÉ TLAČÍTKO</t>
  </si>
  <si>
    <t xml:space="preserve">TRANSFORMÁTOR </t>
  </si>
  <si>
    <t>TLAČÍTKO SE SŇŮROU U WC</t>
  </si>
  <si>
    <t>ALARM</t>
  </si>
  <si>
    <t>kabel JYTY 4x1</t>
  </si>
  <si>
    <t>nosný, podružný a režijní materiál</t>
  </si>
  <si>
    <t>kg</t>
  </si>
  <si>
    <t>součet</t>
  </si>
  <si>
    <t>demontáže, úprava instalace</t>
  </si>
  <si>
    <t>napojení a úpravy ve stávajícím silovém rozvaděči</t>
  </si>
  <si>
    <t>výchozí revize</t>
  </si>
  <si>
    <t>dokumentace skut. provedení</t>
  </si>
  <si>
    <t>celkem</t>
  </si>
  <si>
    <t>Rozváděč RP</t>
  </si>
  <si>
    <t>plastová roz. pod omítku, 24MOD IP40/30 - KOMPLET</t>
  </si>
  <si>
    <t>vypínač 32A/3</t>
  </si>
  <si>
    <t>chránič FI 40-4p/0.03</t>
  </si>
  <si>
    <t xml:space="preserve">jistič  16B/1, 10kA  </t>
  </si>
  <si>
    <t xml:space="preserve">jistič  10B/1, 10kA  </t>
  </si>
  <si>
    <t xml:space="preserve">PE, N přípojnice </t>
  </si>
  <si>
    <t>spoj. a podr. mat.</t>
  </si>
  <si>
    <t>mezisoučet</t>
  </si>
  <si>
    <t>{da9409e2-99fd-44d7-b7c2-92bd1fad82ee}</t>
  </si>
  <si>
    <t>Oprava WC v kulturním domě  Dačice</t>
  </si>
  <si>
    <t>Uchazeč:</t>
  </si>
  <si>
    <t>HSV - Práce a dodávky HSV -stavební řešení</t>
  </si>
  <si>
    <t xml:space="preserve">    4 - Vodorovné konstrukce</t>
  </si>
  <si>
    <t xml:space="preserve">    61 - Úprava povrchů vnitřní</t>
  </si>
  <si>
    <t xml:space="preserve">    9 - Ostatní konstrukce a práce, bourání</t>
  </si>
  <si>
    <t xml:space="preserve">    94 - Lešení a stavební výtahy</t>
  </si>
  <si>
    <t xml:space="preserve">    95 - Různé dokončovací konstrukce a práce pozemních staveb</t>
  </si>
  <si>
    <t>PSV - Práce a dodávky PSV -stavební řešení</t>
  </si>
  <si>
    <t xml:space="preserve">    711 - Izolace proti vodě, vlhkosti a plynům</t>
  </si>
  <si>
    <t xml:space="preserve">    764 - Konstrukce klempířské</t>
  </si>
  <si>
    <t xml:space="preserve">    771 - Podlahy z dlaždic</t>
  </si>
  <si>
    <t xml:space="preserve">    781 - Dokončovací práce - obklady / /viz výkres spárořezu</t>
  </si>
  <si>
    <t xml:space="preserve">    784 - Dokončovací práce - malby </t>
  </si>
  <si>
    <t>Práce a dodávky HSV -stavební řešení</t>
  </si>
  <si>
    <t>86</t>
  </si>
  <si>
    <t>317168052</t>
  </si>
  <si>
    <t>Překlad keramický vysoký v 248 mm dl 1250 mm</t>
  </si>
  <si>
    <t>CS ÚRS 2019 01</t>
  </si>
  <si>
    <t>-1067961696</t>
  </si>
  <si>
    <t>89</t>
  </si>
  <si>
    <t>317234410</t>
  </si>
  <si>
    <t>Vyzdívka mezi nosníky z cihel pálených na MC</t>
  </si>
  <si>
    <t>m3</t>
  </si>
  <si>
    <t>1094200660</t>
  </si>
  <si>
    <t>0,4</t>
  </si>
  <si>
    <t>317944321</t>
  </si>
  <si>
    <t>Válcované nosníky do č.12 dodatečně osazované do připravených otvorů  v základním nátěru</t>
  </si>
  <si>
    <t>-1654517644</t>
  </si>
  <si>
    <t>31,08*1,1/1000</t>
  </si>
  <si>
    <t>115,2*1,1/1000</t>
  </si>
  <si>
    <t>340271025</t>
  </si>
  <si>
    <t>Zazdívka otvorů v příčkách nebo stěnách plochy do 4 m2 tvárnicemi pórobetonovými tl 100 mm</t>
  </si>
  <si>
    <t>m2</t>
  </si>
  <si>
    <t>-248536990</t>
  </si>
  <si>
    <t>0,9*2,0*3</t>
  </si>
  <si>
    <t>342272245</t>
  </si>
  <si>
    <t>Příčka z pórobetonových hladkých tvárnic na tenkovrstvou maltu tl 150 mm</t>
  </si>
  <si>
    <t>835762262</t>
  </si>
  <si>
    <t>(3,6+0,3+3,1*2+1,8)*3,7</t>
  </si>
  <si>
    <t>-0,6*1,97</t>
  </si>
  <si>
    <t>(3,6+0,9*3)*1,2</t>
  </si>
  <si>
    <t>Mezisoučet</t>
  </si>
  <si>
    <t>342291121</t>
  </si>
  <si>
    <t>Ukotvení příček k cihelným konstrukcím plochými kotvami</t>
  </si>
  <si>
    <t>819627754</t>
  </si>
  <si>
    <t>3,7*6</t>
  </si>
  <si>
    <t>346244381</t>
  </si>
  <si>
    <t>Plentování jednostranné v do 200 mm válcovaných nosníků cihlami</t>
  </si>
  <si>
    <t>1960286565</t>
  </si>
  <si>
    <t>1,2</t>
  </si>
  <si>
    <t>1,7</t>
  </si>
  <si>
    <t>349231821</t>
  </si>
  <si>
    <t>Přizdívka ostění  z cihel tl do 300 mm</t>
  </si>
  <si>
    <t>-2130848709</t>
  </si>
  <si>
    <t>0,51*2,0</t>
  </si>
  <si>
    <t>Vodorovné konstrukce</t>
  </si>
  <si>
    <t>413232211</t>
  </si>
  <si>
    <t>Zazdívka zhlaví válcovaných nosníků v do 150 mm</t>
  </si>
  <si>
    <t>137272974</t>
  </si>
  <si>
    <t>88</t>
  </si>
  <si>
    <t>413232221</t>
  </si>
  <si>
    <t>Zazdívka zhlaví válcovaných nosníků v do 300 mm</t>
  </si>
  <si>
    <t>835264375</t>
  </si>
  <si>
    <t>Úprava povrchů vnitřní</t>
  </si>
  <si>
    <t>611325422</t>
  </si>
  <si>
    <t>Oprava vnitřní vápenocementové štukové omítky stropů v rozsahu plochy do 30%</t>
  </si>
  <si>
    <t>-698622270</t>
  </si>
  <si>
    <t>mč.203</t>
  </si>
  <si>
    <t>1,44</t>
  </si>
  <si>
    <t>612142001</t>
  </si>
  <si>
    <t>Potažení vnitřních stěn sklovláknitým pletivem vtlačeným do tenkovrstvé hmoty</t>
  </si>
  <si>
    <t>-1346941831</t>
  </si>
  <si>
    <t>nové zdivo</t>
  </si>
  <si>
    <t>(3,6+0,3+3,1*2+1,8)*3,7*2</t>
  </si>
  <si>
    <t>-0,6*1,97*2</t>
  </si>
  <si>
    <t xml:space="preserve">parapety předstěn </t>
  </si>
  <si>
    <t>(3,6+0,9*3)*0,20</t>
  </si>
  <si>
    <t>dozdívky</t>
  </si>
  <si>
    <t>12,0</t>
  </si>
  <si>
    <t>napojení na okoloní zdivo</t>
  </si>
  <si>
    <t>8,0</t>
  </si>
  <si>
    <t>612315302</t>
  </si>
  <si>
    <t>Vápenná štuková omítka  nadpraží</t>
  </si>
  <si>
    <t>-1612140496</t>
  </si>
  <si>
    <t>0,9*0,51+1,15*0,7+1,1*0,4</t>
  </si>
  <si>
    <t>612321121</t>
  </si>
  <si>
    <t>Vápenocementová omítka hladká jednovrstvá vnitřních stěn nanášená ručně</t>
  </si>
  <si>
    <t>1950102338</t>
  </si>
  <si>
    <t>vyrovnání stáv.zdiva</t>
  </si>
  <si>
    <t>mč.203-207</t>
  </si>
  <si>
    <t>(3,3+5,6+3,6+6,0)*2,8</t>
  </si>
  <si>
    <t>2*0,51*2,0+2*0,7*2,0</t>
  </si>
  <si>
    <t>-0,8*1,97*2</t>
  </si>
  <si>
    <t>(3,0+3,1+3,0)*2,8</t>
  </si>
  <si>
    <t>(0,4*1,5*2+1,1*0,4)</t>
  </si>
  <si>
    <t>-(0,8*1,97*3+1,1*1,5)</t>
  </si>
  <si>
    <t>1,8*3,7+1,8*2,8</t>
  </si>
  <si>
    <t>(2*3,08+3,1)*2,8</t>
  </si>
  <si>
    <t>612321141</t>
  </si>
  <si>
    <t>Vápenocementová omítka štuková dvouvrstvá vnitřních stěn nanášená ručně</t>
  </si>
  <si>
    <t>929301564</t>
  </si>
  <si>
    <t>mč.2.03</t>
  </si>
  <si>
    <t>2*(0,75+1,8)*1,0</t>
  </si>
  <si>
    <t>80</t>
  </si>
  <si>
    <t>612325423</t>
  </si>
  <si>
    <t>Oprava vnitřní vápenocementové štukové omítky stěn v rozsahu plochy do 50%</t>
  </si>
  <si>
    <t>322885768</t>
  </si>
  <si>
    <t>mč.202</t>
  </si>
  <si>
    <t>6,3*3,7</t>
  </si>
  <si>
    <t>-(0,8*2+0,9)*1,97</t>
  </si>
  <si>
    <t>631312121</t>
  </si>
  <si>
    <t>Doplnění dosavadních mazanin betonem prostým plochy do 4 m2 tloušťky do 80 mm</t>
  </si>
  <si>
    <t>1164268075</t>
  </si>
  <si>
    <t>vyspravení podkl.mazaniny</t>
  </si>
  <si>
    <t>87</t>
  </si>
  <si>
    <t>968062355</t>
  </si>
  <si>
    <t>Vybourání dřevěných rámů oken dvojitých včetně křídel pl do 2 m2</t>
  </si>
  <si>
    <t>1579464490</t>
  </si>
  <si>
    <t>84</t>
  </si>
  <si>
    <t>619991001</t>
  </si>
  <si>
    <t>Zakrytí podlah fólií přilepenou lepící páskou</t>
  </si>
  <si>
    <t>-367433478</t>
  </si>
  <si>
    <t>60,0</t>
  </si>
  <si>
    <t>85</t>
  </si>
  <si>
    <t>619991011</t>
  </si>
  <si>
    <t>Obalení konstrukcí a prvků fólií přilepenou lepící páskou</t>
  </si>
  <si>
    <t>-1788624061</t>
  </si>
  <si>
    <t>170,0</t>
  </si>
  <si>
    <t>Ostatní konstrukce a práce, bourání</t>
  </si>
  <si>
    <t>962031132</t>
  </si>
  <si>
    <t>Bourání příček z cihel pálených na MVC tl do 100 mm</t>
  </si>
  <si>
    <t>1381613460</t>
  </si>
  <si>
    <t>(3,6*2+1,4*5+1,8)*3,7</t>
  </si>
  <si>
    <t>3,1*2*3,7</t>
  </si>
  <si>
    <t>965081223</t>
  </si>
  <si>
    <t>Bourání podlah z dlaždic keramických nebo xylolitových tl přes 10 mm plochy přes 1 m2</t>
  </si>
  <si>
    <t>1048644819</t>
  </si>
  <si>
    <t>6,6+11,5+9,2+3,2+10,4</t>
  </si>
  <si>
    <t>967031142</t>
  </si>
  <si>
    <t>Přisekání /špicování/ po hrubém odbourání  cihelném zdivu na MC</t>
  </si>
  <si>
    <t>56865444</t>
  </si>
  <si>
    <t>po odbourání -ve zdech ,stropech</t>
  </si>
  <si>
    <t>968072455</t>
  </si>
  <si>
    <t>Vybourání kovových dveřních zárubní pl do 2 m2</t>
  </si>
  <si>
    <t>192930047</t>
  </si>
  <si>
    <t>0,6*1,97*6</t>
  </si>
  <si>
    <t>0,8*1,97*6</t>
  </si>
  <si>
    <t>971033621</t>
  </si>
  <si>
    <t>Vybourání otvorů ve zdivu cihelném pl do 4 m2 na MVC nebo MV tl do 100 mm</t>
  </si>
  <si>
    <t>-595822625</t>
  </si>
  <si>
    <t>1,0*2,0*3</t>
  </si>
  <si>
    <t>83</t>
  </si>
  <si>
    <t>971033631</t>
  </si>
  <si>
    <t>Vybourání otvorů ve zdivu cihelném pl do 4 m2 na MVC nebo MV tl do 150 mm</t>
  </si>
  <si>
    <t>-1357471185</t>
  </si>
  <si>
    <t>2,0+2,95*2</t>
  </si>
  <si>
    <t>974031664</t>
  </si>
  <si>
    <t>Vysekání rýh ve zdivu cihelném pro vtahování nosníků hl do 150 mm v do 150 mm</t>
  </si>
  <si>
    <t>-2074891563</t>
  </si>
  <si>
    <t>1,2+1,3+1,2</t>
  </si>
  <si>
    <t>90</t>
  </si>
  <si>
    <t>974031666</t>
  </si>
  <si>
    <t>Vysekání rýh ve zdivu cihelném pro vtahování nosníků hl do 150 mm v do 250 mm</t>
  </si>
  <si>
    <t>-593457643</t>
  </si>
  <si>
    <t>1,6*4</t>
  </si>
  <si>
    <t>978013191</t>
  </si>
  <si>
    <t>Otlučení (osekání) vnitřní vápenné nebo vápenocementové omítky stěn v rozsahu do 100 %</t>
  </si>
  <si>
    <t>1768526978</t>
  </si>
  <si>
    <t>odpočet obkladu</t>
  </si>
  <si>
    <t>-63,16</t>
  </si>
  <si>
    <t>6,3*3,7-(1,0*2,0*2+0,8*1,97*2+0,9*1,97)</t>
  </si>
  <si>
    <t>978059541</t>
  </si>
  <si>
    <t>Odsekání a odebrání obkladů stěn z vnitřních obkládaček plochy přes 1 m2</t>
  </si>
  <si>
    <t>-1590252023</t>
  </si>
  <si>
    <t>(0,3+0,5+3,3+5,6+3,6+0,9+1,6+0,2+1,5)*2,0</t>
  </si>
  <si>
    <t>(2*0,4*2,0+2*0,6*2,0)</t>
  </si>
  <si>
    <t>(1,0+1,1+1,0+1,1+1,2+1,0)*2,0</t>
  </si>
  <si>
    <t>(1,0*2)*1,2</t>
  </si>
  <si>
    <t>(3,1+0,3+1,0+1,2)*1,6</t>
  </si>
  <si>
    <t>766411821</t>
  </si>
  <si>
    <t>Demontáž truhlářského obložení stěn z palubek</t>
  </si>
  <si>
    <t>-2123511870</t>
  </si>
  <si>
    <t>(1,2+2,3+1,2)*1,3</t>
  </si>
  <si>
    <t>766411822</t>
  </si>
  <si>
    <t>Demontáž truhlářského obložení stěn podkladových roštů</t>
  </si>
  <si>
    <t>2087108820</t>
  </si>
  <si>
    <t>92</t>
  </si>
  <si>
    <t>764002851</t>
  </si>
  <si>
    <t>Demontáž oplechování parapetů do suti</t>
  </si>
  <si>
    <t>541062948</t>
  </si>
  <si>
    <t>997002611</t>
  </si>
  <si>
    <t>Nakládání suti a vybouraných hmot</t>
  </si>
  <si>
    <t>-1646212464</t>
  </si>
  <si>
    <t>79</t>
  </si>
  <si>
    <t>1796158913</t>
  </si>
  <si>
    <t>-1814474777</t>
  </si>
  <si>
    <t>-650763385</t>
  </si>
  <si>
    <t>359528110</t>
  </si>
  <si>
    <t>25,881*20</t>
  </si>
  <si>
    <t>997013831</t>
  </si>
  <si>
    <t>1223878201</t>
  </si>
  <si>
    <t>94</t>
  </si>
  <si>
    <t>Lešení a stavební výtahy</t>
  </si>
  <si>
    <t>949101111</t>
  </si>
  <si>
    <t>Lešení pomocné pro objekty pozemních staveb s lešeňovou podlahou v do 1,9 m zatížení do 150 kg/m2</t>
  </si>
  <si>
    <t>70524173</t>
  </si>
  <si>
    <t>39,0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</si>
  <si>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</si>
  <si>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</si>
  <si>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</si>
  <si>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</si>
  <si>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469790731</t>
  </si>
  <si>
    <t>20,88+6,6+11,5+9,2+3,2+10,4</t>
  </si>
  <si>
    <t>998017001</t>
  </si>
  <si>
    <t>Přesun hmot s omezením mechanizace pro budovy v do 6 m</t>
  </si>
  <si>
    <t>-175575337</t>
  </si>
  <si>
    <t>Práce a dodávky PSV -stavební řešení</t>
  </si>
  <si>
    <t>711</t>
  </si>
  <si>
    <t>Izolace proti vodě, vlhkosti a plynům</t>
  </si>
  <si>
    <t>71110</t>
  </si>
  <si>
    <t>Tekutá systémová hydroizolace  dodávka a montáž</t>
  </si>
  <si>
    <t>-1523604897</t>
  </si>
  <si>
    <t>4,0+1,44+6,57+9,8+11,44+6,43</t>
  </si>
  <si>
    <t>pod obklad v.400mm /sokl</t>
  </si>
  <si>
    <t>63,7</t>
  </si>
  <si>
    <t>998711201</t>
  </si>
  <si>
    <t>Přesun hmot procentní pro izolace proti vodě, vlhkosti a plynům v objektech v do 6 m</t>
  </si>
  <si>
    <t>-1965767611</t>
  </si>
  <si>
    <t>763R131</t>
  </si>
  <si>
    <t xml:space="preserve">SDK podhled deska impregnovaná  do vlhkého prostředí bez tep.izolace pož.odolnost 30min EI 30/ dvouvrstvá spodní kce profil CD+UD ,cena vč.protipožárních  krytů zapuštěných svitidel PO30 </t>
  </si>
  <si>
    <t>-1074932124</t>
  </si>
  <si>
    <t>bez prořezu</t>
  </si>
  <si>
    <t>4,0+6,57+9,8+11,44+6,43</t>
  </si>
  <si>
    <t>763131765</t>
  </si>
  <si>
    <t>Příplatek k SDK podhledu za výšku zavěšení přes 0,5 do 1,0 m</t>
  </si>
  <si>
    <t>1040935857</t>
  </si>
  <si>
    <t>763131751</t>
  </si>
  <si>
    <t>Montáž parotěsné zábrany do SDK podhledu</t>
  </si>
  <si>
    <t>-352770301</t>
  </si>
  <si>
    <t>28329</t>
  </si>
  <si>
    <t>folie nehořlavá parotěsná  140 g/m2</t>
  </si>
  <si>
    <t>-720243189</t>
  </si>
  <si>
    <t>38,24</t>
  </si>
  <si>
    <t>38,24*1,1 'Přepočtené koeficientem množství</t>
  </si>
  <si>
    <t>76342R</t>
  </si>
  <si>
    <t>Sanitární příčky Z AL konstrukce do mokrého prostředí, desky s HPL 13 mm  /dále popis  výkres D-1.05 / dodávka,montáž,doprava</t>
  </si>
  <si>
    <t>-1486698699</t>
  </si>
  <si>
    <t xml:space="preserve">poz.07 </t>
  </si>
  <si>
    <t>(3,6+0,9)*2,0</t>
  </si>
  <si>
    <t>-(0,7*2,0)*2</t>
  </si>
  <si>
    <t>poz.08</t>
  </si>
  <si>
    <t>(3,45+(2*1,75))*2,0</t>
  </si>
  <si>
    <t>-(0,7*2,0)*3</t>
  </si>
  <si>
    <t>76341R</t>
  </si>
  <si>
    <t xml:space="preserve">Dveře sanitárních příček, AL konstrukce desky s HPL - š do 800 mm, v do 2000 mm /dále popis  výkres D-1.05 /    dodávka,montáž,doprava </t>
  </si>
  <si>
    <t>140021906</t>
  </si>
  <si>
    <t>763411211</t>
  </si>
  <si>
    <t>Clonící stěna AL. konstrukce , desky s HPL  /dále popis  výkres D-1.05 /  dodávka,montáž,doprava</t>
  </si>
  <si>
    <t>1495553580</t>
  </si>
  <si>
    <t>poz.09</t>
  </si>
  <si>
    <t>1,0*2,0</t>
  </si>
  <si>
    <t>240823735</t>
  </si>
  <si>
    <t>764</t>
  </si>
  <si>
    <t>Konstrukce klempířské</t>
  </si>
  <si>
    <t>93</t>
  </si>
  <si>
    <t>764236404</t>
  </si>
  <si>
    <t>Oplechování parapetů rovných mechanicky kotvené z Cu plechu rš 330 mm</t>
  </si>
  <si>
    <t>1946752631</t>
  </si>
  <si>
    <t>998764201</t>
  </si>
  <si>
    <t>Přesun hmot procentní pro konstrukce klempířské v objektech v do 6 m</t>
  </si>
  <si>
    <t>-1352757610</t>
  </si>
  <si>
    <t>766R50</t>
  </si>
  <si>
    <t>01/L-Dveře jednokřídlové HPL otčné plné 600/1970  obložková zárubeň- kompletizované /odstín a další popis  dle tabulky výrobků D-1.05/  kompletní dodávka,montáž ,doprava/</t>
  </si>
  <si>
    <t>1587556839</t>
  </si>
  <si>
    <t>766R56</t>
  </si>
  <si>
    <t>02/L -Dveře jednokřídlové HPL otčné plné 800/1970  obložková zárubeň- kompletizované /odstín a další popis  dle tabulky výrobků D-1.05/  kompletní dodávka,montáž ,doprava/</t>
  </si>
  <si>
    <t>-386123447</t>
  </si>
  <si>
    <t>766R9</t>
  </si>
  <si>
    <t>03/L -Dveře jednokřídlové HPL otčné plné 900/1970  obložková zárubeň- kompletizované /odstín a další popis  dle tabulky výrobků D-1.05/  kompletní dodávka,montáž ,doprava/</t>
  </si>
  <si>
    <t>-624435310</t>
  </si>
  <si>
    <t>91</t>
  </si>
  <si>
    <t>766R4</t>
  </si>
  <si>
    <t>10- Dřevěné okno  deštěné 1090x1500  kompletizované vč.povrchové úpravy vč.vnitřní parapetní desky/ dále dle popisu ve výpisu výrobků D-1.05 dodávka ,montáž , doprava</t>
  </si>
  <si>
    <t>-134726775</t>
  </si>
  <si>
    <t>2045643570</t>
  </si>
  <si>
    <t>771</t>
  </si>
  <si>
    <t>Podlahy z dlaždic</t>
  </si>
  <si>
    <t>771574261</t>
  </si>
  <si>
    <t>Montáž podlah keramických velkoformát pro mechanické zatížení protiskluzných lepených flexibilním lepidlem do 4 ks/ m2</t>
  </si>
  <si>
    <t>435531982</t>
  </si>
  <si>
    <t>59761</t>
  </si>
  <si>
    <t>obklad velkoformátový keramický hladký přes 2 do 4ks/m2</t>
  </si>
  <si>
    <t>2110999634</t>
  </si>
  <si>
    <t>39,68*1,15 'Přepočtené koeficientem množství</t>
  </si>
  <si>
    <t>771111011</t>
  </si>
  <si>
    <t>Vysátí podkladu před pokládkou dlažby</t>
  </si>
  <si>
    <t>-154591208</t>
  </si>
  <si>
    <t>771121015</t>
  </si>
  <si>
    <t>Nátěr kontaktní pro nesavé podklady na podlahu</t>
  </si>
  <si>
    <t>-1296123689</t>
  </si>
  <si>
    <t>26</t>
  </si>
  <si>
    <t>771151012</t>
  </si>
  <si>
    <t>Samonivelační stěrka podlah pevnosti 20 MPa tl 5 mm</t>
  </si>
  <si>
    <t>1681805071</t>
  </si>
  <si>
    <t>776421312</t>
  </si>
  <si>
    <t>Montáž přechodových šroubovaných lišt</t>
  </si>
  <si>
    <t>575070590</t>
  </si>
  <si>
    <t>0,8*3</t>
  </si>
  <si>
    <t>55343</t>
  </si>
  <si>
    <t>profil přechodový Al  40mm stříbro, zlato, champagne</t>
  </si>
  <si>
    <t>-491097736</t>
  </si>
  <si>
    <t>2,4*1,1</t>
  </si>
  <si>
    <t>998771201</t>
  </si>
  <si>
    <t>Přesun hmot procentní pro podlahy z dlaždic v objektech v do 6 m</t>
  </si>
  <si>
    <t>-1858810335</t>
  </si>
  <si>
    <t>781</t>
  </si>
  <si>
    <t>Dokončovací práce - obklady / /viz výkres spárořezu</t>
  </si>
  <si>
    <t>781474153</t>
  </si>
  <si>
    <t xml:space="preserve">Montáž obkladů vnitřních keramických velkoformátových hladkých do 4 ks/m2 lepených flexibilním lepidlem </t>
  </si>
  <si>
    <t>-1031410265</t>
  </si>
  <si>
    <t>2*(1,8+2,16)*2,7-(0,9*1,97)+(0,9+1,2)*0,15</t>
  </si>
  <si>
    <t>2*(0,75+1,8)*2,7-(0,6*1,97)</t>
  </si>
  <si>
    <t>mč.204</t>
  </si>
  <si>
    <t>2*(2,088+3,097)*2,7-(0,8*1,97+1,9*2,0)+(2*2,0)*0,51</t>
  </si>
  <si>
    <t>mč.205</t>
  </si>
  <si>
    <t>2*(2,65+3,607)*2,7-(0,9*2,0)+(2*0,9*0,15)</t>
  </si>
  <si>
    <t>mč.206</t>
  </si>
  <si>
    <t>2*(2,1+3,097)*2,7-(0,8*1,97+1,15*2,0)+((2*2,0)*0,7+(1,1*0,4)+2*(1,5*0,4))</t>
  </si>
  <si>
    <t>mč.207</t>
  </si>
  <si>
    <t>(3,45+2,8+3,7+3,8)*2,7-(1,15*2,0)+(3,45*0,15)</t>
  </si>
  <si>
    <t>-4,05</t>
  </si>
  <si>
    <t>1159226572</t>
  </si>
  <si>
    <t>149,356</t>
  </si>
  <si>
    <t>149,356*1,15 'Přepočtené koeficientem množství</t>
  </si>
  <si>
    <t>781477111</t>
  </si>
  <si>
    <t>Příplatek k montáži obkladů vnitřních keramických hladkých za plochu do 10 m2</t>
  </si>
  <si>
    <t>-1099095157</t>
  </si>
  <si>
    <t>781477114</t>
  </si>
  <si>
    <t>Příplatek k montáži obkladů vnitřních keramických hladkých za spárování tmelem dvousložkovým</t>
  </si>
  <si>
    <t>1077410521</t>
  </si>
  <si>
    <t>781477115</t>
  </si>
  <si>
    <t>Příplatek k montáži obkladů vnitřních keramických hladkých za lepením lepidlem dvousložkovým</t>
  </si>
  <si>
    <t>-1525540221</t>
  </si>
  <si>
    <t>781494111</t>
  </si>
  <si>
    <t>Plastové profily rohové lepené flexibilním lepidlem</t>
  </si>
  <si>
    <t>766202284</t>
  </si>
  <si>
    <t>30,0</t>
  </si>
  <si>
    <t>781784116</t>
  </si>
  <si>
    <t>Montáž obkladů vnějších z mozaiky 300 x 300 mm lepené flexibilním lepidlem</t>
  </si>
  <si>
    <t>-1863878850</t>
  </si>
  <si>
    <t>2,7*0,3*5</t>
  </si>
  <si>
    <t>597611</t>
  </si>
  <si>
    <t>mozaika keramická hladká  stěnu pro interiér (5x5)-set 300mx300mm</t>
  </si>
  <si>
    <t>-1377949744</t>
  </si>
  <si>
    <t>4,05*11,2*1,1</t>
  </si>
  <si>
    <t>998781201</t>
  </si>
  <si>
    <t>Přesun hmot procentní pro obklady keramické v objektech v do 6 m</t>
  </si>
  <si>
    <t>-725020603</t>
  </si>
  <si>
    <t>784</t>
  </si>
  <si>
    <t xml:space="preserve">Dokončovací práce - malby </t>
  </si>
  <si>
    <t>784171101</t>
  </si>
  <si>
    <t>Zakrytí vnitřních podlah včetně pozdějšího odkrytí</t>
  </si>
  <si>
    <t>153400786</t>
  </si>
  <si>
    <t>35,0</t>
  </si>
  <si>
    <t>784171111</t>
  </si>
  <si>
    <t>Zakrytí vnitřních ploch stěn v místnostech výšky do 3,80 m</t>
  </si>
  <si>
    <t>386522179</t>
  </si>
  <si>
    <t>dveře ,okna,obklady,</t>
  </si>
  <si>
    <t>58,0</t>
  </si>
  <si>
    <t>58124844</t>
  </si>
  <si>
    <t>fólie pro malířské potřeby zakrývací tl 25µ 4x5m</t>
  </si>
  <si>
    <t>-868695771</t>
  </si>
  <si>
    <t>35+58</t>
  </si>
  <si>
    <t>93*1,05 'Přepočtené koeficientem množství</t>
  </si>
  <si>
    <t>784181011</t>
  </si>
  <si>
    <t>Dvojnásobné pačokování v místnostech výšky do 3,80 m  jen plochy dotčené stavbou</t>
  </si>
  <si>
    <t>CS ÚRS 2013 01</t>
  </si>
  <si>
    <t>-1905773344</t>
  </si>
  <si>
    <t>nadpraží</t>
  </si>
  <si>
    <t>mč.201</t>
  </si>
  <si>
    <t>20,88</t>
  </si>
  <si>
    <t>6,3*3,7+(3,3*2+6,3)*2,5</t>
  </si>
  <si>
    <t>784R21</t>
  </si>
  <si>
    <t>Dvojnásobné bílé malby omyvatelné,otěruvzdorné ,paropropustné v místnostech výšky do 3,80 m vč.úpravy podkladu  stáv.omítek</t>
  </si>
  <si>
    <t>-1187885625</t>
  </si>
  <si>
    <t>Architektonicko stav. řešení - dodatek</t>
  </si>
  <si>
    <t>ARC1</t>
  </si>
  <si>
    <t>ARC2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</si>
</sst>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_ ;\-#,##0\ "/>
    <numFmt numFmtId="167" formatCode="#,##0.00_ ;\-#,##0.00\ "/>
    <numFmt numFmtId="168" formatCode="#,##0.00\ &quot;Kč&quot;"/>
    <numFmt numFmtId="169" formatCode="#,##0\ &quot;Kč&quot;"/>
    <numFmt numFmtId="170" formatCode="_-* #,##0.00&quot; Kč&quot;_-;\-* #,##0.00&quot; Kč&quot;_-;_-* \-??&quot; Kč&quot;_-;_-@_-"/>
    <numFmt numFmtId="171" formatCode="#,##0.\-\ &quot;Kč&quot;"/>
    <numFmt numFmtId="172" formatCode="_-* #,##0.00\ [$€]_-;\-* #,##0.00\ [$€]_-;_-* &quot;-&quot;??\ [$€]_-;_-@_-"/>
    <numFmt numFmtId="173" formatCode="dd\.mm\.yyyy"/>
    <numFmt numFmtId="174" formatCode="#,##0.00%"/>
    <numFmt numFmtId="175" formatCode="#,##0.00000"/>
    <numFmt numFmtId="176" formatCode="#,##0.000"/>
    <numFmt numFmtId="177" formatCode="[&lt;=9999999]###\ ###\ ###;###\ ###\ ###\ ###"/>
    <numFmt numFmtId="178" formatCode="[&lt;=9999999]###\ ###\ ###;###\ ###\ ##\ ####"/>
    <numFmt numFmtId="179" formatCode="0.00000"/>
  </numFmts>
  <fonts count="8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i/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Arial CE"/>
      <family val="2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Symbol"/>
      <family val="1"/>
      <charset val="2"/>
    </font>
    <font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vertAlign val="superscript"/>
      <sz val="10"/>
      <name val="Arial CE"/>
      <charset val="238"/>
    </font>
    <font>
      <u/>
      <sz val="9"/>
      <name val="Arial CE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i/>
      <u/>
      <sz val="9"/>
      <name val="Arial CE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1"/>
      <color indexed="20"/>
      <name val="Calibri"/>
      <family val="2"/>
      <charset val="238"/>
    </font>
    <font>
      <sz val="8"/>
      <color rgb="FF0000A8"/>
      <name val="Arial CE"/>
    </font>
    <font>
      <sz val="8"/>
      <color rgb="FF800080"/>
      <name val="Arial CE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2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29">
    <xf numFmtId="0" fontId="0" fillId="0" borderId="0"/>
    <xf numFmtId="0" fontId="1" fillId="0" borderId="0"/>
    <xf numFmtId="0" fontId="9" fillId="0" borderId="0" applyProtection="0"/>
    <xf numFmtId="0" fontId="12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0" fontId="2" fillId="0" borderId="0"/>
    <xf numFmtId="0" fontId="16" fillId="0" borderId="0"/>
    <xf numFmtId="0" fontId="17" fillId="0" borderId="0"/>
    <xf numFmtId="170" fontId="16" fillId="0" borderId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 applyFont="0" applyFill="0" applyBorder="0" applyAlignment="0" applyProtection="0"/>
    <xf numFmtId="0" fontId="30" fillId="0" borderId="0"/>
    <xf numFmtId="0" fontId="32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>
      <alignment wrapText="1"/>
    </xf>
    <xf numFmtId="0" fontId="9" fillId="0" borderId="0">
      <alignment wrapText="1"/>
    </xf>
    <xf numFmtId="0" fontId="1" fillId="0" borderId="0"/>
    <xf numFmtId="0" fontId="16" fillId="0" borderId="0"/>
    <xf numFmtId="0" fontId="15" fillId="0" borderId="0"/>
    <xf numFmtId="0" fontId="33" fillId="0" borderId="0"/>
    <xf numFmtId="44" fontId="9" fillId="0" borderId="0" applyFont="0" applyFill="0" applyBorder="0" applyAlignment="0" applyProtection="0"/>
    <xf numFmtId="0" fontId="65" fillId="0" borderId="0"/>
    <xf numFmtId="0" fontId="9" fillId="0" borderId="0"/>
    <xf numFmtId="0" fontId="86" fillId="8" borderId="0" applyNumberFormat="0" applyBorder="0" applyAlignment="0" applyProtection="0"/>
    <xf numFmtId="0" fontId="1" fillId="0" borderId="0"/>
  </cellStyleXfs>
  <cellXfs count="490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/>
    <xf numFmtId="0" fontId="4" fillId="0" borderId="5" xfId="1" applyFont="1" applyBorder="1" applyAlignment="1">
      <alignment horizontal="center"/>
    </xf>
    <xf numFmtId="167" fontId="4" fillId="0" borderId="5" xfId="1" applyNumberFormat="1" applyFont="1" applyBorder="1" applyAlignment="1">
      <alignment horizontal="right"/>
    </xf>
    <xf numFmtId="3" fontId="4" fillId="0" borderId="0" xfId="1" applyNumberFormat="1" applyFont="1"/>
    <xf numFmtId="0" fontId="4" fillId="0" borderId="0" xfId="1" applyFont="1" applyAlignment="1"/>
    <xf numFmtId="0" fontId="7" fillId="0" borderId="0" xfId="1" applyFont="1" applyAlignment="1">
      <alignment horizontal="left"/>
    </xf>
    <xf numFmtId="0" fontId="7" fillId="0" borderId="0" xfId="1" applyFont="1"/>
    <xf numFmtId="168" fontId="7" fillId="0" borderId="0" xfId="1" applyNumberFormat="1" applyFont="1" applyAlignment="1">
      <alignment horizontal="right"/>
    </xf>
    <xf numFmtId="169" fontId="4" fillId="0" borderId="0" xfId="1" applyNumberFormat="1" applyFont="1"/>
    <xf numFmtId="168" fontId="4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/>
    <xf numFmtId="166" fontId="5" fillId="0" borderId="0" xfId="1" applyNumberFormat="1" applyFont="1" applyAlignment="1">
      <alignment horizontal="right"/>
    </xf>
    <xf numFmtId="3" fontId="5" fillId="0" borderId="0" xfId="1" applyNumberFormat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left"/>
    </xf>
    <xf numFmtId="0" fontId="4" fillId="0" borderId="3" xfId="1" applyFont="1" applyBorder="1" applyAlignment="1">
      <alignment horizontal="left"/>
    </xf>
    <xf numFmtId="167" fontId="4" fillId="0" borderId="13" xfId="1" applyNumberFormat="1" applyFont="1" applyBorder="1"/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horizontal="center"/>
    </xf>
    <xf numFmtId="167" fontId="4" fillId="0" borderId="16" xfId="1" applyNumberFormat="1" applyFont="1" applyBorder="1" applyAlignment="1">
      <alignment horizontal="right"/>
    </xf>
    <xf numFmtId="167" fontId="4" fillId="0" borderId="17" xfId="1" applyNumberFormat="1" applyFont="1" applyBorder="1"/>
    <xf numFmtId="0" fontId="4" fillId="2" borderId="1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/>
    </xf>
    <xf numFmtId="9" fontId="6" fillId="2" borderId="13" xfId="1" applyNumberFormat="1" applyFont="1" applyFill="1" applyBorder="1" applyAlignment="1">
      <alignment horizontal="center" vertical="center"/>
    </xf>
    <xf numFmtId="0" fontId="16" fillId="0" borderId="19" xfId="9" applyFont="1" applyFill="1" applyBorder="1" applyAlignment="1">
      <alignment horizontal="center"/>
    </xf>
    <xf numFmtId="0" fontId="21" fillId="0" borderId="20" xfId="9" applyFont="1" applyFill="1" applyBorder="1" applyAlignment="1">
      <alignment horizontal="center"/>
    </xf>
    <xf numFmtId="0" fontId="20" fillId="0" borderId="20" xfId="9" applyFont="1" applyFill="1" applyBorder="1"/>
    <xf numFmtId="0" fontId="16" fillId="0" borderId="0" xfId="9" applyFont="1" applyFill="1" applyBorder="1"/>
    <xf numFmtId="0" fontId="16" fillId="0" borderId="0" xfId="9" applyFont="1" applyFill="1"/>
    <xf numFmtId="49" fontId="16" fillId="0" borderId="21" xfId="9" applyNumberFormat="1" applyFont="1" applyFill="1" applyBorder="1" applyAlignment="1">
      <alignment horizontal="center"/>
    </xf>
    <xf numFmtId="49" fontId="22" fillId="0" borderId="23" xfId="9" applyNumberFormat="1" applyFont="1" applyFill="1" applyBorder="1" applyAlignment="1">
      <alignment horizontal="center" vertical="center" wrapText="1"/>
    </xf>
    <xf numFmtId="0" fontId="22" fillId="0" borderId="24" xfId="9" applyFont="1" applyFill="1" applyBorder="1" applyAlignment="1">
      <alignment horizontal="center" vertical="center" wrapText="1"/>
    </xf>
    <xf numFmtId="0" fontId="22" fillId="0" borderId="0" xfId="9" applyFont="1" applyFill="1"/>
    <xf numFmtId="49" fontId="22" fillId="0" borderId="12" xfId="9" applyNumberFormat="1" applyFont="1" applyFill="1" applyBorder="1" applyAlignment="1">
      <alignment horizontal="center"/>
    </xf>
    <xf numFmtId="0" fontId="22" fillId="0" borderId="0" xfId="9" applyFont="1" applyFill="1" applyBorder="1"/>
    <xf numFmtId="0" fontId="16" fillId="0" borderId="7" xfId="9" applyFont="1" applyFill="1" applyBorder="1" applyAlignment="1">
      <alignment horizontal="center"/>
    </xf>
    <xf numFmtId="0" fontId="16" fillId="0" borderId="22" xfId="9" applyFont="1" applyFill="1" applyBorder="1" applyAlignment="1">
      <alignment horizontal="center"/>
    </xf>
    <xf numFmtId="49" fontId="16" fillId="0" borderId="12" xfId="9" applyNumberFormat="1" applyFont="1" applyFill="1" applyBorder="1" applyAlignment="1">
      <alignment horizontal="center" vertical="top"/>
    </xf>
    <xf numFmtId="0" fontId="16" fillId="0" borderId="0" xfId="9" applyFont="1" applyFill="1" applyBorder="1" applyAlignment="1">
      <alignment horizontal="center"/>
    </xf>
    <xf numFmtId="0" fontId="16" fillId="0" borderId="0" xfId="9" applyFont="1" applyFill="1" applyBorder="1" applyAlignment="1">
      <alignment horizontal="left" indent="2"/>
    </xf>
    <xf numFmtId="0" fontId="16" fillId="0" borderId="0" xfId="9" applyFont="1" applyFill="1" applyBorder="1" applyAlignment="1">
      <alignment wrapText="1"/>
    </xf>
    <xf numFmtId="0" fontId="23" fillId="0" borderId="0" xfId="9" applyFont="1" applyFill="1" applyBorder="1" applyAlignment="1">
      <alignment horizontal="left"/>
    </xf>
    <xf numFmtId="49" fontId="16" fillId="0" borderId="12" xfId="9" applyNumberFormat="1" applyFont="1" applyFill="1" applyBorder="1" applyAlignment="1">
      <alignment horizontal="center"/>
    </xf>
    <xf numFmtId="0" fontId="23" fillId="0" borderId="0" xfId="9" applyFont="1" applyFill="1" applyBorder="1"/>
    <xf numFmtId="0" fontId="16" fillId="0" borderId="0" xfId="9" applyFont="1" applyFill="1" applyBorder="1" applyAlignment="1">
      <alignment horizontal="left" indent="3"/>
    </xf>
    <xf numFmtId="0" fontId="16" fillId="0" borderId="0" xfId="9" applyFont="1" applyFill="1" applyBorder="1" applyAlignment="1">
      <alignment horizontal="left" indent="16"/>
    </xf>
    <xf numFmtId="0" fontId="16" fillId="0" borderId="0" xfId="9" applyFont="1" applyFill="1" applyBorder="1" applyAlignment="1">
      <alignment horizontal="left" wrapText="1"/>
    </xf>
    <xf numFmtId="0" fontId="25" fillId="0" borderId="0" xfId="9" applyFont="1" applyFill="1" applyBorder="1"/>
    <xf numFmtId="0" fontId="27" fillId="0" borderId="0" xfId="9" applyFont="1" applyFill="1" applyBorder="1"/>
    <xf numFmtId="49" fontId="16" fillId="0" borderId="14" xfId="9" applyNumberFormat="1" applyFont="1" applyFill="1" applyBorder="1" applyAlignment="1">
      <alignment horizontal="center"/>
    </xf>
    <xf numFmtId="0" fontId="16" fillId="0" borderId="27" xfId="9" applyFont="1" applyFill="1" applyBorder="1" applyAlignment="1">
      <alignment horizontal="center"/>
    </xf>
    <xf numFmtId="0" fontId="16" fillId="0" borderId="28" xfId="9" applyFont="1" applyFill="1" applyBorder="1" applyAlignment="1">
      <alignment horizontal="center"/>
    </xf>
    <xf numFmtId="49" fontId="16" fillId="0" borderId="0" xfId="9" applyNumberFormat="1" applyFont="1" applyFill="1" applyBorder="1" applyAlignment="1">
      <alignment horizontal="center"/>
    </xf>
    <xf numFmtId="0" fontId="16" fillId="0" borderId="1" xfId="9" applyFont="1" applyFill="1" applyBorder="1"/>
    <xf numFmtId="0" fontId="28" fillId="0" borderId="0" xfId="9" applyFont="1" applyFill="1" applyBorder="1"/>
    <xf numFmtId="49" fontId="16" fillId="0" borderId="0" xfId="9" applyNumberFormat="1" applyFont="1" applyFill="1" applyAlignment="1">
      <alignment horizontal="center"/>
    </xf>
    <xf numFmtId="0" fontId="20" fillId="0" borderId="29" xfId="9" applyFont="1" applyFill="1" applyBorder="1"/>
    <xf numFmtId="0" fontId="16" fillId="0" borderId="22" xfId="9" applyFont="1" applyFill="1" applyBorder="1"/>
    <xf numFmtId="0" fontId="22" fillId="0" borderId="25" xfId="9" applyFont="1" applyFill="1" applyBorder="1" applyAlignment="1">
      <alignment horizontal="center" vertical="center"/>
    </xf>
    <xf numFmtId="171" fontId="16" fillId="0" borderId="22" xfId="9" applyNumberFormat="1" applyFont="1" applyFill="1" applyBorder="1" applyAlignment="1">
      <alignment horizontal="center"/>
    </xf>
    <xf numFmtId="0" fontId="16" fillId="0" borderId="0" xfId="9" applyFont="1" applyFill="1" applyAlignment="1">
      <alignment horizontal="center"/>
    </xf>
    <xf numFmtId="0" fontId="23" fillId="0" borderId="0" xfId="9" applyFont="1" applyFill="1" applyBorder="1" applyAlignment="1">
      <alignment horizontal="left" wrapText="1" indent="2"/>
    </xf>
    <xf numFmtId="0" fontId="16" fillId="0" borderId="0" xfId="9" applyFont="1" applyFill="1" applyBorder="1" applyAlignment="1">
      <alignment horizontal="left" indent="19"/>
    </xf>
    <xf numFmtId="49" fontId="16" fillId="0" borderId="26" xfId="9" applyNumberFormat="1" applyFont="1" applyFill="1" applyBorder="1" applyAlignment="1">
      <alignment horizontal="center"/>
    </xf>
    <xf numFmtId="0" fontId="16" fillId="0" borderId="18" xfId="9" applyFont="1" applyFill="1" applyBorder="1"/>
    <xf numFmtId="0" fontId="16" fillId="0" borderId="6" xfId="9" applyFont="1" applyFill="1" applyBorder="1" applyAlignment="1">
      <alignment horizontal="center"/>
    </xf>
    <xf numFmtId="171" fontId="16" fillId="0" borderId="30" xfId="9" applyNumberFormat="1" applyFont="1" applyFill="1" applyBorder="1" applyAlignment="1">
      <alignment horizontal="center"/>
    </xf>
    <xf numFmtId="171" fontId="26" fillId="0" borderId="22" xfId="9" applyNumberFormat="1" applyFont="1" applyFill="1" applyBorder="1" applyAlignment="1">
      <alignment horizontal="center"/>
    </xf>
    <xf numFmtId="0" fontId="31" fillId="0" borderId="1" xfId="9" applyFont="1" applyFill="1" applyBorder="1" applyAlignment="1">
      <alignment wrapText="1"/>
    </xf>
    <xf numFmtId="0" fontId="33" fillId="0" borderId="0" xfId="123" applyProtection="1"/>
    <xf numFmtId="0" fontId="33" fillId="0" borderId="0" xfId="123"/>
    <xf numFmtId="0" fontId="33" fillId="0" borderId="0" xfId="123" applyFont="1" applyAlignment="1">
      <alignment horizontal="left" vertical="center"/>
    </xf>
    <xf numFmtId="0" fontId="33" fillId="0" borderId="31" xfId="123" applyBorder="1"/>
    <xf numFmtId="0" fontId="33" fillId="0" borderId="32" xfId="123" applyBorder="1"/>
    <xf numFmtId="0" fontId="33" fillId="0" borderId="33" xfId="123" applyBorder="1"/>
    <xf numFmtId="0" fontId="35" fillId="0" borderId="0" xfId="123" applyFont="1" applyAlignment="1">
      <alignment horizontal="left" vertical="center"/>
    </xf>
    <xf numFmtId="0" fontId="36" fillId="0" borderId="0" xfId="123" applyFont="1" applyAlignment="1">
      <alignment horizontal="left" vertical="center"/>
    </xf>
    <xf numFmtId="0" fontId="33" fillId="0" borderId="0" xfId="123" applyFont="1" applyAlignment="1">
      <alignment vertical="center"/>
    </xf>
    <xf numFmtId="0" fontId="33" fillId="0" borderId="33" xfId="123" applyFont="1" applyBorder="1" applyAlignment="1">
      <alignment vertical="center"/>
    </xf>
    <xf numFmtId="0" fontId="37" fillId="0" borderId="0" xfId="123" applyFont="1" applyAlignment="1">
      <alignment horizontal="left" vertical="center"/>
    </xf>
    <xf numFmtId="0" fontId="33" fillId="0" borderId="33" xfId="123" applyBorder="1" applyAlignment="1">
      <alignment vertical="center"/>
    </xf>
    <xf numFmtId="0" fontId="33" fillId="0" borderId="0" xfId="123" applyAlignment="1">
      <alignment vertical="center"/>
    </xf>
    <xf numFmtId="0" fontId="39" fillId="0" borderId="0" xfId="123" applyFont="1" applyAlignment="1">
      <alignment horizontal="left" vertical="center"/>
    </xf>
    <xf numFmtId="173" fontId="39" fillId="0" borderId="0" xfId="123" applyNumberFormat="1" applyFont="1" applyAlignment="1">
      <alignment horizontal="left" vertical="center"/>
    </xf>
    <xf numFmtId="0" fontId="33" fillId="0" borderId="0" xfId="123" applyFont="1" applyAlignment="1">
      <alignment vertical="center" wrapText="1"/>
    </xf>
    <xf numFmtId="0" fontId="33" fillId="0" borderId="33" xfId="123" applyFont="1" applyBorder="1" applyAlignment="1">
      <alignment vertical="center" wrapText="1"/>
    </xf>
    <xf numFmtId="0" fontId="33" fillId="0" borderId="33" xfId="123" applyBorder="1" applyAlignment="1">
      <alignment vertical="center" wrapText="1"/>
    </xf>
    <xf numFmtId="0" fontId="33" fillId="0" borderId="0" xfId="123" applyAlignment="1">
      <alignment vertical="center" wrapText="1"/>
    </xf>
    <xf numFmtId="0" fontId="33" fillId="0" borderId="34" xfId="123" applyFont="1" applyBorder="1" applyAlignment="1">
      <alignment vertical="center"/>
    </xf>
    <xf numFmtId="0" fontId="40" fillId="0" borderId="0" xfId="123" applyFont="1" applyAlignment="1">
      <alignment horizontal="left" vertical="center"/>
    </xf>
    <xf numFmtId="4" fontId="41" fillId="0" borderId="0" xfId="123" applyNumberFormat="1" applyFont="1" applyAlignment="1">
      <alignment vertical="center"/>
    </xf>
    <xf numFmtId="0" fontId="37" fillId="0" borderId="0" xfId="123" applyFont="1" applyAlignment="1">
      <alignment horizontal="right" vertical="center"/>
    </xf>
    <xf numFmtId="0" fontId="42" fillId="0" borderId="0" xfId="123" applyFont="1" applyAlignment="1">
      <alignment horizontal="left" vertical="center"/>
    </xf>
    <xf numFmtId="4" fontId="37" fillId="0" borderId="0" xfId="123" applyNumberFormat="1" applyFont="1" applyAlignment="1">
      <alignment vertical="center"/>
    </xf>
    <xf numFmtId="174" fontId="37" fillId="0" borderId="0" xfId="123" applyNumberFormat="1" applyFont="1" applyAlignment="1">
      <alignment horizontal="right" vertical="center"/>
    </xf>
    <xf numFmtId="0" fontId="33" fillId="4" borderId="0" xfId="123" applyFont="1" applyFill="1" applyAlignment="1">
      <alignment vertical="center"/>
    </xf>
    <xf numFmtId="0" fontId="43" fillId="4" borderId="35" xfId="123" applyFont="1" applyFill="1" applyBorder="1" applyAlignment="1">
      <alignment horizontal="left" vertical="center"/>
    </xf>
    <xf numFmtId="0" fontId="33" fillId="4" borderId="36" xfId="123" applyFont="1" applyFill="1" applyBorder="1" applyAlignment="1">
      <alignment vertical="center"/>
    </xf>
    <xf numFmtId="0" fontId="43" fillId="4" borderId="36" xfId="123" applyFont="1" applyFill="1" applyBorder="1" applyAlignment="1">
      <alignment horizontal="right" vertical="center"/>
    </xf>
    <xf numFmtId="0" fontId="43" fillId="4" borderId="36" xfId="123" applyFont="1" applyFill="1" applyBorder="1" applyAlignment="1">
      <alignment horizontal="center" vertical="center"/>
    </xf>
    <xf numFmtId="4" fontId="43" fillId="4" borderId="36" xfId="123" applyNumberFormat="1" applyFont="1" applyFill="1" applyBorder="1" applyAlignment="1">
      <alignment vertical="center"/>
    </xf>
    <xf numFmtId="0" fontId="33" fillId="4" borderId="37" xfId="123" applyFont="1" applyFill="1" applyBorder="1" applyAlignment="1">
      <alignment vertical="center"/>
    </xf>
    <xf numFmtId="0" fontId="44" fillId="0" borderId="38" xfId="123" applyFont="1" applyBorder="1" applyAlignment="1">
      <alignment horizontal="left" vertical="center"/>
    </xf>
    <xf numFmtId="0" fontId="33" fillId="0" borderId="38" xfId="123" applyBorder="1" applyAlignment="1">
      <alignment vertical="center"/>
    </xf>
    <xf numFmtId="0" fontId="37" fillId="0" borderId="39" xfId="123" applyFont="1" applyBorder="1" applyAlignment="1">
      <alignment horizontal="left" vertical="center"/>
    </xf>
    <xf numFmtId="0" fontId="33" fillId="0" borderId="39" xfId="123" applyFont="1" applyBorder="1" applyAlignment="1">
      <alignment vertical="center"/>
    </xf>
    <xf numFmtId="0" fontId="37" fillId="0" borderId="39" xfId="123" applyFont="1" applyBorder="1" applyAlignment="1">
      <alignment horizontal="center" vertical="center"/>
    </xf>
    <xf numFmtId="0" fontId="37" fillId="0" borderId="39" xfId="123" applyFont="1" applyBorder="1" applyAlignment="1">
      <alignment horizontal="right" vertical="center"/>
    </xf>
    <xf numFmtId="0" fontId="33" fillId="0" borderId="38" xfId="123" applyFont="1" applyBorder="1" applyAlignment="1">
      <alignment vertical="center"/>
    </xf>
    <xf numFmtId="0" fontId="33" fillId="0" borderId="40" xfId="123" applyFont="1" applyBorder="1" applyAlignment="1">
      <alignment vertical="center"/>
    </xf>
    <xf numFmtId="0" fontId="33" fillId="0" borderId="41" xfId="123" applyFont="1" applyBorder="1" applyAlignment="1">
      <alignment vertical="center"/>
    </xf>
    <xf numFmtId="0" fontId="33" fillId="0" borderId="31" xfId="123" applyFont="1" applyBorder="1" applyAlignment="1">
      <alignment vertical="center"/>
    </xf>
    <xf numFmtId="0" fontId="33" fillId="0" borderId="32" xfId="123" applyFont="1" applyBorder="1" applyAlignment="1">
      <alignment vertical="center"/>
    </xf>
    <xf numFmtId="0" fontId="39" fillId="0" borderId="0" xfId="123" applyFont="1" applyAlignment="1">
      <alignment horizontal="left" vertical="center" wrapText="1"/>
    </xf>
    <xf numFmtId="0" fontId="45" fillId="4" borderId="0" xfId="123" applyFont="1" applyFill="1" applyAlignment="1">
      <alignment horizontal="left" vertical="center"/>
    </xf>
    <xf numFmtId="0" fontId="45" fillId="4" borderId="0" xfId="123" applyFont="1" applyFill="1" applyAlignment="1">
      <alignment horizontal="right" vertical="center"/>
    </xf>
    <xf numFmtId="0" fontId="46" fillId="0" borderId="0" xfId="123" applyFont="1" applyAlignment="1">
      <alignment horizontal="left" vertical="center"/>
    </xf>
    <xf numFmtId="0" fontId="47" fillId="0" borderId="0" xfId="123" applyFont="1" applyAlignment="1">
      <alignment vertical="center"/>
    </xf>
    <xf numFmtId="0" fontId="47" fillId="0" borderId="33" xfId="123" applyFont="1" applyBorder="1" applyAlignment="1">
      <alignment vertical="center"/>
    </xf>
    <xf numFmtId="0" fontId="47" fillId="0" borderId="42" xfId="123" applyFont="1" applyBorder="1" applyAlignment="1">
      <alignment horizontal="left" vertical="center"/>
    </xf>
    <xf numFmtId="0" fontId="47" fillId="0" borderId="42" xfId="123" applyFont="1" applyBorder="1" applyAlignment="1">
      <alignment vertical="center"/>
    </xf>
    <xf numFmtId="4" fontId="47" fillId="0" borderId="42" xfId="123" applyNumberFormat="1" applyFont="1" applyBorder="1" applyAlignment="1">
      <alignment vertical="center"/>
    </xf>
    <xf numFmtId="0" fontId="48" fillId="0" borderId="0" xfId="123" applyFont="1" applyAlignment="1">
      <alignment vertical="center"/>
    </xf>
    <xf numFmtId="0" fontId="48" fillId="0" borderId="33" xfId="123" applyFont="1" applyBorder="1" applyAlignment="1">
      <alignment vertical="center"/>
    </xf>
    <xf numFmtId="0" fontId="48" fillId="0" borderId="42" xfId="123" applyFont="1" applyBorder="1" applyAlignment="1">
      <alignment horizontal="left" vertical="center"/>
    </xf>
    <xf numFmtId="0" fontId="48" fillId="0" borderId="42" xfId="123" applyFont="1" applyBorder="1" applyAlignment="1">
      <alignment vertical="center"/>
    </xf>
    <xf numFmtId="4" fontId="48" fillId="0" borderId="42" xfId="123" applyNumberFormat="1" applyFont="1" applyBorder="1" applyAlignment="1">
      <alignment vertical="center"/>
    </xf>
    <xf numFmtId="0" fontId="33" fillId="0" borderId="0" xfId="123" applyFont="1" applyAlignment="1">
      <alignment horizontal="center" vertical="center" wrapText="1"/>
    </xf>
    <xf numFmtId="0" fontId="33" fillId="0" borderId="33" xfId="123" applyFont="1" applyBorder="1" applyAlignment="1">
      <alignment horizontal="center" vertical="center" wrapText="1"/>
    </xf>
    <xf numFmtId="0" fontId="45" fillId="4" borderId="43" xfId="123" applyFont="1" applyFill="1" applyBorder="1" applyAlignment="1">
      <alignment horizontal="center" vertical="center" wrapText="1"/>
    </xf>
    <xf numFmtId="0" fontId="45" fillId="4" borderId="44" xfId="123" applyFont="1" applyFill="1" applyBorder="1" applyAlignment="1">
      <alignment horizontal="center" vertical="center" wrapText="1"/>
    </xf>
    <xf numFmtId="0" fontId="45" fillId="4" borderId="45" xfId="123" applyFont="1" applyFill="1" applyBorder="1" applyAlignment="1">
      <alignment horizontal="center" vertical="center" wrapText="1"/>
    </xf>
    <xf numFmtId="0" fontId="45" fillId="4" borderId="0" xfId="123" applyFont="1" applyFill="1" applyAlignment="1">
      <alignment horizontal="center" vertical="center" wrapText="1"/>
    </xf>
    <xf numFmtId="0" fontId="33" fillId="0" borderId="33" xfId="123" applyBorder="1" applyAlignment="1">
      <alignment horizontal="center" vertical="center" wrapText="1"/>
    </xf>
    <xf numFmtId="0" fontId="49" fillId="0" borderId="43" xfId="123" applyFont="1" applyBorder="1" applyAlignment="1">
      <alignment horizontal="center" vertical="center" wrapText="1"/>
    </xf>
    <xf numFmtId="0" fontId="49" fillId="0" borderId="44" xfId="123" applyFont="1" applyBorder="1" applyAlignment="1">
      <alignment horizontal="center" vertical="center" wrapText="1"/>
    </xf>
    <xf numFmtId="0" fontId="49" fillId="0" borderId="45" xfId="123" applyFont="1" applyBorder="1" applyAlignment="1">
      <alignment horizontal="center" vertical="center" wrapText="1"/>
    </xf>
    <xf numFmtId="0" fontId="33" fillId="0" borderId="0" xfId="123" applyAlignment="1">
      <alignment horizontal="center" vertical="center" wrapText="1"/>
    </xf>
    <xf numFmtId="0" fontId="41" fillId="0" borderId="0" xfId="123" applyFont="1" applyAlignment="1">
      <alignment horizontal="left" vertical="center"/>
    </xf>
    <xf numFmtId="4" fontId="41" fillId="0" borderId="0" xfId="123" applyNumberFormat="1" applyFont="1" applyAlignment="1"/>
    <xf numFmtId="0" fontId="33" fillId="0" borderId="46" xfId="123" applyFont="1" applyBorder="1" applyAlignment="1">
      <alignment vertical="center"/>
    </xf>
    <xf numFmtId="0" fontId="33" fillId="0" borderId="34" xfId="123" applyBorder="1" applyAlignment="1">
      <alignment vertical="center"/>
    </xf>
    <xf numFmtId="175" fontId="50" fillId="0" borderId="34" xfId="123" applyNumberFormat="1" applyFont="1" applyBorder="1" applyAlignment="1"/>
    <xf numFmtId="175" fontId="50" fillId="0" borderId="47" xfId="123" applyNumberFormat="1" applyFont="1" applyBorder="1" applyAlignment="1"/>
    <xf numFmtId="4" fontId="51" fillId="0" borderId="0" xfId="123" applyNumberFormat="1" applyFont="1" applyAlignment="1">
      <alignment vertical="center"/>
    </xf>
    <xf numFmtId="0" fontId="52" fillId="0" borderId="0" xfId="123" applyFont="1" applyAlignment="1"/>
    <xf numFmtId="0" fontId="52" fillId="0" borderId="33" xfId="123" applyFont="1" applyBorder="1" applyAlignment="1"/>
    <xf numFmtId="0" fontId="52" fillId="0" borderId="0" xfId="123" applyFont="1" applyAlignment="1">
      <alignment horizontal="left"/>
    </xf>
    <xf numFmtId="0" fontId="47" fillId="0" borderId="0" xfId="123" applyFont="1" applyAlignment="1">
      <alignment horizontal="left"/>
    </xf>
    <xf numFmtId="4" fontId="47" fillId="0" borderId="0" xfId="123" applyNumberFormat="1" applyFont="1" applyAlignment="1"/>
    <xf numFmtId="0" fontId="52" fillId="0" borderId="48" xfId="123" applyFont="1" applyBorder="1" applyAlignment="1"/>
    <xf numFmtId="0" fontId="52" fillId="0" borderId="0" xfId="123" applyFont="1" applyBorder="1" applyAlignment="1"/>
    <xf numFmtId="175" fontId="52" fillId="0" borderId="0" xfId="123" applyNumberFormat="1" applyFont="1" applyBorder="1" applyAlignment="1"/>
    <xf numFmtId="175" fontId="52" fillId="0" borderId="49" xfId="123" applyNumberFormat="1" applyFont="1" applyBorder="1" applyAlignment="1"/>
    <xf numFmtId="0" fontId="52" fillId="0" borderId="0" xfId="123" applyFont="1" applyAlignment="1">
      <alignment horizontal="center"/>
    </xf>
    <xf numFmtId="4" fontId="52" fillId="0" borderId="0" xfId="123" applyNumberFormat="1" applyFont="1" applyAlignment="1">
      <alignment vertical="center"/>
    </xf>
    <xf numFmtId="0" fontId="48" fillId="0" borderId="0" xfId="123" applyFont="1" applyAlignment="1">
      <alignment horizontal="left"/>
    </xf>
    <xf numFmtId="4" fontId="48" fillId="0" borderId="0" xfId="123" applyNumberFormat="1" applyFont="1" applyAlignment="1"/>
    <xf numFmtId="0" fontId="33" fillId="0" borderId="33" xfId="123" applyFont="1" applyBorder="1" applyAlignment="1" applyProtection="1">
      <alignment vertical="center"/>
      <protection locked="0"/>
    </xf>
    <xf numFmtId="0" fontId="45" fillId="0" borderId="50" xfId="123" applyFont="1" applyBorder="1" applyAlignment="1" applyProtection="1">
      <alignment horizontal="center" vertical="center"/>
      <protection locked="0"/>
    </xf>
    <xf numFmtId="49" fontId="45" fillId="0" borderId="50" xfId="123" applyNumberFormat="1" applyFont="1" applyBorder="1" applyAlignment="1" applyProtection="1">
      <alignment horizontal="left" vertical="center" wrapText="1"/>
      <protection locked="0"/>
    </xf>
    <xf numFmtId="0" fontId="45" fillId="0" borderId="50" xfId="123" applyFont="1" applyBorder="1" applyAlignment="1" applyProtection="1">
      <alignment horizontal="left" vertical="center" wrapText="1"/>
      <protection locked="0"/>
    </xf>
    <xf numFmtId="0" fontId="45" fillId="0" borderId="50" xfId="123" applyFont="1" applyBorder="1" applyAlignment="1" applyProtection="1">
      <alignment horizontal="center" vertical="center" wrapText="1"/>
      <protection locked="0"/>
    </xf>
    <xf numFmtId="176" fontId="45" fillId="0" borderId="50" xfId="123" applyNumberFormat="1" applyFont="1" applyBorder="1" applyAlignment="1" applyProtection="1">
      <alignment vertical="center"/>
      <protection locked="0"/>
    </xf>
    <xf numFmtId="4" fontId="45" fillId="0" borderId="50" xfId="123" applyNumberFormat="1" applyFont="1" applyBorder="1" applyAlignment="1" applyProtection="1">
      <alignment vertical="center"/>
      <protection locked="0"/>
    </xf>
    <xf numFmtId="0" fontId="33" fillId="0" borderId="50" xfId="123" applyFont="1" applyBorder="1" applyAlignment="1" applyProtection="1">
      <alignment vertical="center"/>
      <protection locked="0"/>
    </xf>
    <xf numFmtId="0" fontId="49" fillId="0" borderId="48" xfId="123" applyFont="1" applyBorder="1" applyAlignment="1">
      <alignment horizontal="left" vertical="center"/>
    </xf>
    <xf numFmtId="0" fontId="49" fillId="0" borderId="0" xfId="123" applyFont="1" applyBorder="1" applyAlignment="1">
      <alignment horizontal="center" vertical="center"/>
    </xf>
    <xf numFmtId="175" fontId="49" fillId="0" borderId="0" xfId="123" applyNumberFormat="1" applyFont="1" applyBorder="1" applyAlignment="1">
      <alignment vertical="center"/>
    </xf>
    <xf numFmtId="175" fontId="49" fillId="0" borderId="49" xfId="123" applyNumberFormat="1" applyFont="1" applyBorder="1" applyAlignment="1">
      <alignment vertical="center"/>
    </xf>
    <xf numFmtId="0" fontId="45" fillId="0" borderId="0" xfId="123" applyFont="1" applyAlignment="1">
      <alignment horizontal="left" vertical="center"/>
    </xf>
    <xf numFmtId="4" fontId="33" fillId="0" borderId="0" xfId="123" applyNumberFormat="1" applyFont="1" applyAlignment="1">
      <alignment vertical="center"/>
    </xf>
    <xf numFmtId="0" fontId="53" fillId="0" borderId="0" xfId="123" applyFont="1" applyAlignment="1">
      <alignment vertical="center"/>
    </xf>
    <xf numFmtId="0" fontId="53" fillId="0" borderId="33" xfId="123" applyFont="1" applyBorder="1" applyAlignment="1">
      <alignment vertical="center"/>
    </xf>
    <xf numFmtId="0" fontId="54" fillId="0" borderId="0" xfId="123" applyFont="1" applyAlignment="1">
      <alignment horizontal="left" vertical="center"/>
    </xf>
    <xf numFmtId="0" fontId="53" fillId="0" borderId="0" xfId="123" applyFont="1" applyAlignment="1">
      <alignment horizontal="left" vertical="center"/>
    </xf>
    <xf numFmtId="0" fontId="53" fillId="0" borderId="0" xfId="123" applyFont="1" applyAlignment="1">
      <alignment horizontal="left" vertical="center" wrapText="1"/>
    </xf>
    <xf numFmtId="176" fontId="53" fillId="0" borderId="0" xfId="123" applyNumberFormat="1" applyFont="1" applyAlignment="1">
      <alignment vertical="center"/>
    </xf>
    <xf numFmtId="0" fontId="53" fillId="0" borderId="48" xfId="123" applyFont="1" applyBorder="1" applyAlignment="1">
      <alignment vertical="center"/>
    </xf>
    <xf numFmtId="0" fontId="53" fillId="0" borderId="0" xfId="123" applyFont="1" applyBorder="1" applyAlignment="1">
      <alignment vertical="center"/>
    </xf>
    <xf numFmtId="0" fontId="53" fillId="0" borderId="49" xfId="123" applyFont="1" applyBorder="1" applyAlignment="1">
      <alignment vertical="center"/>
    </xf>
    <xf numFmtId="0" fontId="55" fillId="0" borderId="0" xfId="123" applyFont="1" applyAlignment="1">
      <alignment vertical="center"/>
    </xf>
    <xf numFmtId="0" fontId="55" fillId="0" borderId="33" xfId="123" applyFont="1" applyBorder="1" applyAlignment="1">
      <alignment vertical="center"/>
    </xf>
    <xf numFmtId="0" fontId="55" fillId="0" borderId="0" xfId="123" applyFont="1" applyAlignment="1">
      <alignment horizontal="left" vertical="center"/>
    </xf>
    <xf numFmtId="0" fontId="55" fillId="0" borderId="0" xfId="123" applyFont="1" applyAlignment="1">
      <alignment horizontal="left" vertical="center" wrapText="1"/>
    </xf>
    <xf numFmtId="176" fontId="55" fillId="0" borderId="0" xfId="123" applyNumberFormat="1" applyFont="1" applyAlignment="1">
      <alignment vertical="center"/>
    </xf>
    <xf numFmtId="0" fontId="55" fillId="0" borderId="48" xfId="123" applyFont="1" applyBorder="1" applyAlignment="1">
      <alignment vertical="center"/>
    </xf>
    <xf numFmtId="0" fontId="55" fillId="0" borderId="0" xfId="123" applyFont="1" applyBorder="1" applyAlignment="1">
      <alignment vertical="center"/>
    </xf>
    <xf numFmtId="0" fontId="55" fillId="0" borderId="49" xfId="123" applyFont="1" applyBorder="1" applyAlignment="1">
      <alignment vertical="center"/>
    </xf>
    <xf numFmtId="0" fontId="56" fillId="0" borderId="50" xfId="123" applyFont="1" applyBorder="1" applyAlignment="1" applyProtection="1">
      <alignment horizontal="center" vertical="center"/>
      <protection locked="0"/>
    </xf>
    <xf numFmtId="49" fontId="56" fillId="0" borderId="50" xfId="123" applyNumberFormat="1" applyFont="1" applyBorder="1" applyAlignment="1" applyProtection="1">
      <alignment horizontal="left" vertical="center" wrapText="1"/>
      <protection locked="0"/>
    </xf>
    <xf numFmtId="0" fontId="56" fillId="0" borderId="50" xfId="123" applyFont="1" applyBorder="1" applyAlignment="1" applyProtection="1">
      <alignment horizontal="left" vertical="center" wrapText="1"/>
      <protection locked="0"/>
    </xf>
    <xf numFmtId="0" fontId="56" fillId="0" borderId="50" xfId="123" applyFont="1" applyBorder="1" applyAlignment="1" applyProtection="1">
      <alignment horizontal="center" vertical="center" wrapText="1"/>
      <protection locked="0"/>
    </xf>
    <xf numFmtId="176" fontId="56" fillId="0" borderId="50" xfId="123" applyNumberFormat="1" applyFont="1" applyBorder="1" applyAlignment="1" applyProtection="1">
      <alignment vertical="center"/>
      <protection locked="0"/>
    </xf>
    <xf numFmtId="4" fontId="56" fillId="0" borderId="50" xfId="123" applyNumberFormat="1" applyFont="1" applyBorder="1" applyAlignment="1" applyProtection="1">
      <alignment vertical="center"/>
      <protection locked="0"/>
    </xf>
    <xf numFmtId="0" fontId="57" fillId="0" borderId="50" xfId="123" applyFont="1" applyBorder="1" applyAlignment="1" applyProtection="1">
      <alignment vertical="center"/>
      <protection locked="0"/>
    </xf>
    <xf numFmtId="0" fontId="57" fillId="0" borderId="33" xfId="123" applyFont="1" applyBorder="1" applyAlignment="1">
      <alignment vertical="center"/>
    </xf>
    <xf numFmtId="0" fontId="56" fillId="0" borderId="48" xfId="123" applyFont="1" applyBorder="1" applyAlignment="1">
      <alignment horizontal="left" vertical="center"/>
    </xf>
    <xf numFmtId="0" fontId="56" fillId="0" borderId="0" xfId="123" applyFont="1" applyBorder="1" applyAlignment="1">
      <alignment horizontal="center" vertical="center"/>
    </xf>
    <xf numFmtId="0" fontId="49" fillId="0" borderId="51" xfId="123" applyFont="1" applyBorder="1" applyAlignment="1">
      <alignment horizontal="left" vertical="center"/>
    </xf>
    <xf numFmtId="0" fontId="49" fillId="0" borderId="42" xfId="123" applyFont="1" applyBorder="1" applyAlignment="1">
      <alignment horizontal="center" vertical="center"/>
    </xf>
    <xf numFmtId="175" fontId="49" fillId="0" borderId="42" xfId="123" applyNumberFormat="1" applyFont="1" applyBorder="1" applyAlignment="1">
      <alignment vertical="center"/>
    </xf>
    <xf numFmtId="175" fontId="49" fillId="0" borderId="52" xfId="123" applyNumberFormat="1" applyFont="1" applyBorder="1" applyAlignment="1">
      <alignment vertical="center"/>
    </xf>
    <xf numFmtId="0" fontId="9" fillId="0" borderId="0" xfId="13"/>
    <xf numFmtId="0" fontId="9" fillId="0" borderId="0" xfId="13" applyAlignment="1">
      <alignment horizontal="left"/>
    </xf>
    <xf numFmtId="0" fontId="9" fillId="0" borderId="0" xfId="13" applyAlignment="1">
      <alignment horizontal="center"/>
    </xf>
    <xf numFmtId="0" fontId="58" fillId="0" borderId="0" xfId="13" applyFont="1" applyAlignment="1">
      <alignment horizontal="justify"/>
    </xf>
    <xf numFmtId="0" fontId="59" fillId="0" borderId="0" xfId="13" applyFont="1" applyAlignment="1">
      <alignment horizontal="justify"/>
    </xf>
    <xf numFmtId="0" fontId="60" fillId="0" borderId="0" xfId="13" applyFont="1" applyAlignment="1">
      <alignment horizontal="left"/>
    </xf>
    <xf numFmtId="0" fontId="58" fillId="0" borderId="0" xfId="13" applyFont="1" applyAlignment="1">
      <alignment horizontal="left"/>
    </xf>
    <xf numFmtId="0" fontId="61" fillId="0" borderId="0" xfId="13" applyFont="1" applyAlignment="1">
      <alignment horizontal="left"/>
    </xf>
    <xf numFmtId="0" fontId="9" fillId="0" borderId="0" xfId="13" applyAlignment="1">
      <alignment horizontal="justify"/>
    </xf>
    <xf numFmtId="0" fontId="9" fillId="0" borderId="0" xfId="13" applyAlignment="1">
      <alignment horizontal="right"/>
    </xf>
    <xf numFmtId="0" fontId="62" fillId="0" borderId="0" xfId="13" applyFont="1" applyAlignment="1">
      <alignment horizontal="left"/>
    </xf>
    <xf numFmtId="49" fontId="9" fillId="0" borderId="0" xfId="13" applyNumberFormat="1" applyAlignment="1">
      <alignment horizontal="center"/>
    </xf>
    <xf numFmtId="0" fontId="9" fillId="0" borderId="0" xfId="13" applyAlignment="1">
      <alignment horizontal="justify" wrapText="1"/>
    </xf>
    <xf numFmtId="0" fontId="63" fillId="0" borderId="0" xfId="13" applyFont="1" applyAlignment="1">
      <alignment horizontal="right"/>
    </xf>
    <xf numFmtId="168" fontId="64" fillId="0" borderId="0" xfId="13" applyNumberFormat="1" applyFont="1"/>
    <xf numFmtId="49" fontId="9" fillId="0" borderId="0" xfId="13" applyNumberFormat="1" applyAlignment="1">
      <alignment horizontal="justify"/>
    </xf>
    <xf numFmtId="168" fontId="9" fillId="0" borderId="0" xfId="13" applyNumberFormat="1"/>
    <xf numFmtId="9" fontId="9" fillId="0" borderId="0" xfId="13" applyNumberFormat="1" applyAlignment="1">
      <alignment horizontal="right"/>
    </xf>
    <xf numFmtId="9" fontId="9" fillId="0" borderId="0" xfId="13" applyNumberFormat="1" applyAlignment="1" applyProtection="1">
      <alignment horizontal="right"/>
      <protection locked="0"/>
    </xf>
    <xf numFmtId="49" fontId="65" fillId="0" borderId="0" xfId="13" applyNumberFormat="1" applyFont="1" applyAlignment="1">
      <alignment horizontal="justify" wrapText="1"/>
    </xf>
    <xf numFmtId="0" fontId="66" fillId="0" borderId="0" xfId="13" applyFont="1" applyAlignment="1">
      <alignment horizontal="right"/>
    </xf>
    <xf numFmtId="168" fontId="66" fillId="0" borderId="0" xfId="13" applyNumberFormat="1" applyFont="1"/>
    <xf numFmtId="0" fontId="67" fillId="5" borderId="53" xfId="13" applyFont="1" applyFill="1" applyBorder="1" applyAlignment="1">
      <alignment horizontal="center"/>
    </xf>
    <xf numFmtId="0" fontId="67" fillId="5" borderId="54" xfId="13" applyFont="1" applyFill="1" applyBorder="1" applyAlignment="1">
      <alignment horizontal="center"/>
    </xf>
    <xf numFmtId="0" fontId="67" fillId="5" borderId="54" xfId="13" applyFont="1" applyFill="1" applyBorder="1" applyAlignment="1">
      <alignment horizontal="justify"/>
    </xf>
    <xf numFmtId="0" fontId="67" fillId="5" borderId="54" xfId="13" applyFont="1" applyFill="1" applyBorder="1"/>
    <xf numFmtId="0" fontId="68" fillId="5" borderId="54" xfId="13" applyFont="1" applyFill="1" applyBorder="1" applyAlignment="1">
      <alignment horizontal="center"/>
    </xf>
    <xf numFmtId="177" fontId="9" fillId="0" borderId="0" xfId="13" applyNumberFormat="1" applyAlignment="1">
      <alignment horizontal="center"/>
    </xf>
    <xf numFmtId="0" fontId="69" fillId="0" borderId="0" xfId="13" applyFont="1" applyAlignment="1">
      <alignment horizontal="justify"/>
    </xf>
    <xf numFmtId="0" fontId="62" fillId="0" borderId="0" xfId="13" applyFont="1"/>
    <xf numFmtId="178" fontId="9" fillId="0" borderId="0" xfId="13" applyNumberFormat="1" applyAlignment="1">
      <alignment horizontal="center"/>
    </xf>
    <xf numFmtId="0" fontId="65" fillId="0" borderId="0" xfId="13" applyFont="1" applyAlignment="1">
      <alignment horizontal="justify"/>
    </xf>
    <xf numFmtId="179" fontId="9" fillId="0" borderId="0" xfId="13" applyNumberFormat="1"/>
    <xf numFmtId="0" fontId="71" fillId="0" borderId="0" xfId="13" applyFont="1" applyAlignment="1">
      <alignment horizontal="justify"/>
    </xf>
    <xf numFmtId="168" fontId="72" fillId="0" borderId="0" xfId="13" applyNumberFormat="1" applyFont="1"/>
    <xf numFmtId="0" fontId="15" fillId="0" borderId="0" xfId="13" applyFont="1" applyAlignment="1">
      <alignment horizontal="justify" wrapText="1"/>
    </xf>
    <xf numFmtId="0" fontId="65" fillId="0" borderId="0" xfId="13" applyFont="1" applyAlignment="1">
      <alignment horizontal="center"/>
    </xf>
    <xf numFmtId="0" fontId="33" fillId="0" borderId="0" xfId="123" applyFont="1" applyAlignment="1">
      <alignment vertical="center"/>
    </xf>
    <xf numFmtId="0" fontId="33" fillId="0" borderId="0" xfId="123"/>
    <xf numFmtId="0" fontId="39" fillId="0" borderId="0" xfId="123" applyFont="1" applyAlignment="1">
      <alignment horizontal="left" vertical="center"/>
    </xf>
    <xf numFmtId="0" fontId="39" fillId="0" borderId="0" xfId="123" applyFont="1" applyAlignment="1">
      <alignment horizontal="left" vertical="center" wrapText="1"/>
    </xf>
    <xf numFmtId="49" fontId="67" fillId="6" borderId="8" xfId="13" applyNumberFormat="1" applyFont="1" applyFill="1" applyBorder="1" applyAlignment="1">
      <alignment horizontal="center" vertical="top"/>
    </xf>
    <xf numFmtId="0" fontId="67" fillId="6" borderId="56" xfId="13" applyFont="1" applyFill="1" applyBorder="1" applyAlignment="1">
      <alignment horizontal="center"/>
    </xf>
    <xf numFmtId="49" fontId="67" fillId="6" borderId="14" xfId="13" applyNumberFormat="1" applyFont="1" applyFill="1" applyBorder="1" applyAlignment="1">
      <alignment horizontal="center" vertical="top"/>
    </xf>
    <xf numFmtId="0" fontId="67" fillId="6" borderId="27" xfId="13" applyFont="1" applyFill="1" applyBorder="1" applyAlignment="1">
      <alignment horizontal="center"/>
    </xf>
    <xf numFmtId="0" fontId="67" fillId="6" borderId="27" xfId="13" applyFont="1" applyFill="1" applyBorder="1"/>
    <xf numFmtId="44" fontId="67" fillId="6" borderId="16" xfId="124" applyFont="1" applyFill="1" applyBorder="1" applyAlignment="1">
      <alignment horizontal="center"/>
    </xf>
    <xf numFmtId="44" fontId="67" fillId="6" borderId="60" xfId="124" applyFont="1" applyFill="1" applyBorder="1" applyAlignment="1">
      <alignment horizontal="center"/>
    </xf>
    <xf numFmtId="49" fontId="9" fillId="0" borderId="12" xfId="13" applyNumberFormat="1" applyBorder="1" applyAlignment="1">
      <alignment horizontal="center" vertical="top"/>
    </xf>
    <xf numFmtId="0" fontId="9" fillId="0" borderId="7" xfId="13" applyBorder="1" applyAlignment="1">
      <alignment horizontal="center"/>
    </xf>
    <xf numFmtId="0" fontId="9" fillId="0" borderId="7" xfId="13" applyBorder="1"/>
    <xf numFmtId="44" fontId="0" fillId="0" borderId="7" xfId="124" applyFont="1" applyBorder="1"/>
    <xf numFmtId="44" fontId="0" fillId="0" borderId="7" xfId="124" applyFont="1" applyFill="1" applyBorder="1"/>
    <xf numFmtId="49" fontId="9" fillId="0" borderId="21" xfId="13" applyNumberFormat="1" applyBorder="1" applyAlignment="1">
      <alignment horizontal="center" vertical="top"/>
    </xf>
    <xf numFmtId="0" fontId="9" fillId="0" borderId="0" xfId="13" applyBorder="1" applyAlignment="1">
      <alignment horizontal="center"/>
    </xf>
    <xf numFmtId="0" fontId="9" fillId="0" borderId="0" xfId="13" applyBorder="1"/>
    <xf numFmtId="44" fontId="0" fillId="0" borderId="0" xfId="124" applyFont="1" applyBorder="1"/>
    <xf numFmtId="44" fontId="0" fillId="0" borderId="0" xfId="124" applyFont="1" applyFill="1" applyBorder="1"/>
    <xf numFmtId="0" fontId="9" fillId="0" borderId="18" xfId="13" applyBorder="1"/>
    <xf numFmtId="0" fontId="9" fillId="0" borderId="62" xfId="13" applyBorder="1"/>
    <xf numFmtId="0" fontId="9" fillId="0" borderId="64" xfId="13" applyBorder="1"/>
    <xf numFmtId="0" fontId="9" fillId="0" borderId="66" xfId="13" applyBorder="1"/>
    <xf numFmtId="0" fontId="9" fillId="0" borderId="67" xfId="13" applyBorder="1"/>
    <xf numFmtId="49" fontId="9" fillId="0" borderId="0" xfId="13" applyNumberFormat="1" applyAlignment="1">
      <alignment horizontal="center" vertical="top"/>
    </xf>
    <xf numFmtId="44" fontId="0" fillId="0" borderId="0" xfId="124" applyFont="1"/>
    <xf numFmtId="44" fontId="0" fillId="0" borderId="0" xfId="124" applyFont="1" applyFill="1"/>
    <xf numFmtId="49" fontId="9" fillId="0" borderId="12" xfId="13" applyNumberFormat="1" applyFill="1" applyBorder="1" applyAlignment="1">
      <alignment horizontal="center" vertical="top"/>
    </xf>
    <xf numFmtId="0" fontId="9" fillId="0" borderId="7" xfId="13" applyFill="1" applyBorder="1" applyAlignment="1">
      <alignment horizontal="center"/>
    </xf>
    <xf numFmtId="0" fontId="75" fillId="0" borderId="0" xfId="13" applyFont="1" applyAlignment="1">
      <alignment horizontal="justify"/>
    </xf>
    <xf numFmtId="1" fontId="9" fillId="0" borderId="7" xfId="13" applyNumberFormat="1" applyFill="1" applyBorder="1"/>
    <xf numFmtId="164" fontId="9" fillId="0" borderId="7" xfId="13" applyNumberFormat="1" applyFill="1" applyBorder="1" applyAlignment="1">
      <alignment vertical="center"/>
    </xf>
    <xf numFmtId="169" fontId="0" fillId="0" borderId="64" xfId="124" applyNumberFormat="1" applyFont="1" applyFill="1" applyBorder="1"/>
    <xf numFmtId="169" fontId="0" fillId="0" borderId="7" xfId="124" applyNumberFormat="1" applyFont="1" applyFill="1" applyBorder="1"/>
    <xf numFmtId="164" fontId="9" fillId="0" borderId="63" xfId="13" applyNumberFormat="1" applyFill="1" applyBorder="1" applyAlignment="1">
      <alignment vertical="center"/>
    </xf>
    <xf numFmtId="0" fontId="76" fillId="0" borderId="0" xfId="13" applyFont="1" applyAlignment="1">
      <alignment horizontal="justify"/>
    </xf>
    <xf numFmtId="169" fontId="0" fillId="0" borderId="63" xfId="124" applyNumberFormat="1" applyFont="1" applyFill="1" applyBorder="1"/>
    <xf numFmtId="0" fontId="9" fillId="0" borderId="7" xfId="13" applyFill="1" applyBorder="1" applyAlignment="1">
      <alignment wrapText="1"/>
    </xf>
    <xf numFmtId="0" fontId="9" fillId="0" borderId="7" xfId="13" applyFill="1" applyBorder="1"/>
    <xf numFmtId="49" fontId="9" fillId="0" borderId="68" xfId="13" applyNumberFormat="1" applyBorder="1" applyAlignment="1">
      <alignment horizontal="center" vertical="top"/>
    </xf>
    <xf numFmtId="0" fontId="9" fillId="0" borderId="69" xfId="13" applyBorder="1" applyAlignment="1">
      <alignment horizontal="center"/>
    </xf>
    <xf numFmtId="0" fontId="79" fillId="0" borderId="6" xfId="13" applyFont="1" applyBorder="1"/>
    <xf numFmtId="1" fontId="9" fillId="0" borderId="69" xfId="13" applyNumberFormat="1" applyBorder="1"/>
    <xf numFmtId="169" fontId="0" fillId="0" borderId="69" xfId="124" applyNumberFormat="1" applyFont="1" applyBorder="1"/>
    <xf numFmtId="169" fontId="79" fillId="0" borderId="69" xfId="124" applyNumberFormat="1" applyFont="1" applyFill="1" applyBorder="1"/>
    <xf numFmtId="49" fontId="9" fillId="0" borderId="0" xfId="13" applyNumberFormat="1" applyBorder="1" applyAlignment="1">
      <alignment horizontal="center" vertical="top"/>
    </xf>
    <xf numFmtId="0" fontId="79" fillId="0" borderId="18" xfId="13" applyFont="1" applyBorder="1"/>
    <xf numFmtId="1" fontId="9" fillId="0" borderId="0" xfId="13" applyNumberFormat="1" applyBorder="1"/>
    <xf numFmtId="169" fontId="0" fillId="0" borderId="0" xfId="124" applyNumberFormat="1" applyFont="1" applyBorder="1"/>
    <xf numFmtId="169" fontId="79" fillId="0" borderId="0" xfId="124" applyNumberFormat="1" applyFont="1" applyFill="1" applyBorder="1"/>
    <xf numFmtId="0" fontId="9" fillId="0" borderId="0" xfId="13" applyFont="1" applyBorder="1"/>
    <xf numFmtId="0" fontId="79" fillId="0" borderId="0" xfId="13" applyFont="1" applyBorder="1"/>
    <xf numFmtId="0" fontId="7" fillId="7" borderId="0" xfId="1" applyFont="1" applyFill="1" applyAlignment="1">
      <alignment horizontal="left"/>
    </xf>
    <xf numFmtId="0" fontId="30" fillId="0" borderId="0" xfId="1" applyFont="1"/>
    <xf numFmtId="4" fontId="45" fillId="7" borderId="50" xfId="123" applyNumberFormat="1" applyFont="1" applyFill="1" applyBorder="1" applyAlignment="1" applyProtection="1">
      <alignment vertical="center"/>
      <protection locked="0"/>
    </xf>
    <xf numFmtId="4" fontId="56" fillId="7" borderId="50" xfId="123" applyNumberFormat="1" applyFont="1" applyFill="1" applyBorder="1" applyAlignment="1" applyProtection="1">
      <alignment vertical="center"/>
      <protection locked="0"/>
    </xf>
    <xf numFmtId="168" fontId="9" fillId="7" borderId="0" xfId="13" applyNumberFormat="1" applyFill="1"/>
    <xf numFmtId="169" fontId="0" fillId="7" borderId="63" xfId="124" applyNumberFormat="1" applyFont="1" applyFill="1" applyBorder="1"/>
    <xf numFmtId="0" fontId="33" fillId="0" borderId="0" xfId="123" applyFont="1" applyAlignment="1">
      <alignment vertical="center"/>
    </xf>
    <xf numFmtId="0" fontId="33" fillId="0" borderId="0" xfId="123"/>
    <xf numFmtId="0" fontId="15" fillId="0" borderId="0" xfId="125" applyFont="1"/>
    <xf numFmtId="0" fontId="15" fillId="0" borderId="0" xfId="125" applyFont="1" applyBorder="1" applyAlignment="1">
      <alignment horizontal="center" vertical="center"/>
    </xf>
    <xf numFmtId="49" fontId="80" fillId="0" borderId="0" xfId="125" applyNumberFormat="1" applyFont="1" applyBorder="1" applyAlignment="1"/>
    <xf numFmtId="0" fontId="15" fillId="0" borderId="0" xfId="125" applyFont="1" applyBorder="1"/>
    <xf numFmtId="0" fontId="15" fillId="0" borderId="0" xfId="125" applyFont="1" applyBorder="1" applyProtection="1">
      <protection locked="0"/>
    </xf>
    <xf numFmtId="4" fontId="15" fillId="0" borderId="0" xfId="125" applyNumberFormat="1" applyFont="1" applyBorder="1" applyProtection="1">
      <protection locked="0"/>
    </xf>
    <xf numFmtId="0" fontId="65" fillId="0" borderId="0" xfId="125"/>
    <xf numFmtId="49" fontId="80" fillId="0" borderId="0" xfId="125" applyNumberFormat="1" applyFont="1" applyBorder="1" applyAlignment="1">
      <alignment wrapText="1"/>
    </xf>
    <xf numFmtId="0" fontId="74" fillId="0" borderId="0" xfId="125" applyFont="1" applyBorder="1"/>
    <xf numFmtId="4" fontId="15" fillId="0" borderId="0" xfId="125" applyNumberFormat="1" applyFont="1" applyBorder="1" applyProtection="1"/>
    <xf numFmtId="4" fontId="81" fillId="0" borderId="0" xfId="125" applyNumberFormat="1" applyFont="1" applyBorder="1" applyProtection="1">
      <protection locked="0"/>
    </xf>
    <xf numFmtId="4" fontId="15" fillId="0" borderId="0" xfId="125" applyNumberFormat="1" applyFont="1" applyBorder="1" applyAlignment="1">
      <alignment horizontal="center"/>
    </xf>
    <xf numFmtId="4" fontId="15" fillId="0" borderId="0" xfId="125" applyNumberFormat="1" applyFont="1"/>
    <xf numFmtId="4" fontId="82" fillId="0" borderId="0" xfId="125" applyNumberFormat="1" applyFont="1" applyBorder="1" applyProtection="1"/>
    <xf numFmtId="0" fontId="15" fillId="0" borderId="70" xfId="125" applyFont="1" applyBorder="1"/>
    <xf numFmtId="0" fontId="15" fillId="0" borderId="70" xfId="125" applyFont="1" applyBorder="1" applyProtection="1">
      <protection locked="0"/>
    </xf>
    <xf numFmtId="4" fontId="15" fillId="0" borderId="70" xfId="125" applyNumberFormat="1" applyFont="1" applyBorder="1" applyProtection="1">
      <protection locked="0"/>
    </xf>
    <xf numFmtId="4" fontId="15" fillId="0" borderId="70" xfId="125" applyNumberFormat="1" applyFont="1" applyBorder="1" applyProtection="1"/>
    <xf numFmtId="4" fontId="15" fillId="0" borderId="71" xfId="125" applyNumberFormat="1" applyFont="1" applyBorder="1" applyProtection="1">
      <protection locked="0"/>
    </xf>
    <xf numFmtId="4" fontId="82" fillId="0" borderId="71" xfId="125" applyNumberFormat="1" applyFont="1" applyBorder="1" applyProtection="1"/>
    <xf numFmtId="4" fontId="81" fillId="0" borderId="71" xfId="125" applyNumberFormat="1" applyFont="1" applyBorder="1" applyProtection="1">
      <protection locked="0"/>
    </xf>
    <xf numFmtId="0" fontId="15" fillId="0" borderId="0" xfId="125" applyFont="1" applyProtection="1">
      <protection locked="0"/>
    </xf>
    <xf numFmtId="4" fontId="15" fillId="0" borderId="0" xfId="125" applyNumberFormat="1" applyFont="1" applyProtection="1">
      <protection locked="0"/>
    </xf>
    <xf numFmtId="0" fontId="15" fillId="0" borderId="72" xfId="125" applyFont="1" applyBorder="1"/>
    <xf numFmtId="0" fontId="15" fillId="0" borderId="72" xfId="125" applyFont="1" applyBorder="1" applyProtection="1">
      <protection locked="0"/>
    </xf>
    <xf numFmtId="4" fontId="15" fillId="0" borderId="73" xfId="125" applyNumberFormat="1" applyFont="1" applyBorder="1" applyProtection="1">
      <protection locked="0"/>
    </xf>
    <xf numFmtId="4" fontId="80" fillId="0" borderId="2" xfId="125" applyNumberFormat="1" applyFont="1" applyBorder="1" applyProtection="1">
      <protection locked="0"/>
    </xf>
    <xf numFmtId="4" fontId="15" fillId="0" borderId="2" xfId="125" applyNumberFormat="1" applyFont="1" applyBorder="1" applyProtection="1">
      <protection locked="0"/>
    </xf>
    <xf numFmtId="4" fontId="15" fillId="0" borderId="3" xfId="125" applyNumberFormat="1" applyFont="1" applyBorder="1" applyProtection="1">
      <protection locked="0"/>
    </xf>
    <xf numFmtId="0" fontId="80" fillId="0" borderId="74" xfId="125" applyFont="1" applyBorder="1" applyAlignment="1">
      <alignment horizontal="center"/>
    </xf>
    <xf numFmtId="0" fontId="80" fillId="0" borderId="74" xfId="125" applyFont="1" applyBorder="1"/>
    <xf numFmtId="0" fontId="80" fillId="0" borderId="74" xfId="125" applyFont="1" applyBorder="1" applyProtection="1">
      <protection locked="0"/>
    </xf>
    <xf numFmtId="4" fontId="80" fillId="0" borderId="73" xfId="125" applyNumberFormat="1" applyFont="1" applyBorder="1" applyProtection="1">
      <protection locked="0"/>
    </xf>
    <xf numFmtId="4" fontId="80" fillId="0" borderId="3" xfId="125" applyNumberFormat="1" applyFont="1" applyBorder="1" applyProtection="1">
      <protection locked="0"/>
    </xf>
    <xf numFmtId="4" fontId="80" fillId="0" borderId="72" xfId="125" applyNumberFormat="1" applyFont="1" applyBorder="1" applyProtection="1">
      <protection locked="0"/>
    </xf>
    <xf numFmtId="0" fontId="15" fillId="0" borderId="75" xfId="125" applyFont="1" applyBorder="1" applyAlignment="1">
      <alignment horizontal="center" vertical="center"/>
    </xf>
    <xf numFmtId="0" fontId="74" fillId="0" borderId="75" xfId="125" applyFont="1" applyBorder="1" applyAlignment="1">
      <alignment horizontal="left" vertical="center"/>
    </xf>
    <xf numFmtId="0" fontId="15" fillId="0" borderId="76" xfId="125" applyFont="1" applyBorder="1" applyAlignment="1">
      <alignment horizontal="center" vertical="center"/>
    </xf>
    <xf numFmtId="0" fontId="15" fillId="0" borderId="75" xfId="125" applyFont="1" applyBorder="1" applyAlignment="1" applyProtection="1">
      <alignment horizontal="center" vertical="center"/>
      <protection locked="0"/>
    </xf>
    <xf numFmtId="4" fontId="15" fillId="0" borderId="75" xfId="125" applyNumberFormat="1" applyFont="1" applyBorder="1" applyAlignment="1" applyProtection="1">
      <alignment horizontal="center" vertical="center"/>
      <protection locked="0"/>
    </xf>
    <xf numFmtId="4" fontId="15" fillId="0" borderId="75" xfId="125" applyNumberFormat="1" applyFont="1" applyBorder="1" applyProtection="1">
      <protection locked="0"/>
    </xf>
    <xf numFmtId="0" fontId="15" fillId="0" borderId="70" xfId="125" applyFont="1" applyBorder="1" applyAlignment="1">
      <alignment horizontal="left" vertical="center" wrapText="1"/>
    </xf>
    <xf numFmtId="0" fontId="15" fillId="0" borderId="77" xfId="126" applyFont="1" applyFill="1" applyBorder="1" applyAlignment="1">
      <alignment horizontal="center" vertical="center"/>
    </xf>
    <xf numFmtId="1" fontId="15" fillId="0" borderId="78" xfId="126" applyNumberFormat="1" applyFont="1" applyFill="1" applyBorder="1" applyAlignment="1" applyProtection="1">
      <alignment horizontal="center" vertical="center"/>
      <protection locked="0"/>
    </xf>
    <xf numFmtId="3" fontId="15" fillId="0" borderId="75" xfId="125" applyNumberFormat="1" applyFont="1" applyBorder="1" applyAlignment="1" applyProtection="1">
      <alignment horizontal="center" vertical="center"/>
    </xf>
    <xf numFmtId="0" fontId="15" fillId="0" borderId="78" xfId="126" applyFont="1" applyFill="1" applyBorder="1" applyAlignment="1">
      <alignment horizontal="left" vertical="center" wrapText="1"/>
    </xf>
    <xf numFmtId="0" fontId="15" fillId="0" borderId="75" xfId="125" applyFont="1" applyBorder="1" applyAlignment="1">
      <alignment horizontal="left" vertical="center"/>
    </xf>
    <xf numFmtId="1" fontId="15" fillId="0" borderId="75" xfId="125" applyNumberFormat="1" applyFont="1" applyBorder="1" applyAlignment="1" applyProtection="1">
      <alignment horizontal="center" vertical="center"/>
      <protection locked="0"/>
    </xf>
    <xf numFmtId="3" fontId="15" fillId="0" borderId="75" xfId="125" applyNumberFormat="1" applyFont="1" applyBorder="1" applyAlignment="1" applyProtection="1">
      <alignment horizontal="center"/>
    </xf>
    <xf numFmtId="0" fontId="15" fillId="0" borderId="78" xfId="125" applyFont="1" applyBorder="1" applyAlignment="1">
      <alignment horizontal="left" vertical="center"/>
    </xf>
    <xf numFmtId="0" fontId="15" fillId="0" borderId="77" xfId="125" applyFont="1" applyBorder="1" applyAlignment="1">
      <alignment horizontal="center" vertical="center"/>
    </xf>
    <xf numFmtId="1" fontId="15" fillId="0" borderId="78" xfId="125" applyNumberFormat="1" applyFont="1" applyBorder="1" applyAlignment="1" applyProtection="1">
      <alignment horizontal="center" vertical="center"/>
      <protection locked="0"/>
    </xf>
    <xf numFmtId="1" fontId="15" fillId="0" borderId="78" xfId="125" applyNumberFormat="1" applyFont="1" applyBorder="1" applyAlignment="1" applyProtection="1">
      <alignment horizontal="center"/>
      <protection locked="0"/>
    </xf>
    <xf numFmtId="0" fontId="15" fillId="0" borderId="78" xfId="126" applyFont="1" applyBorder="1" applyAlignment="1">
      <alignment horizontal="left" vertical="center"/>
    </xf>
    <xf numFmtId="0" fontId="15" fillId="0" borderId="77" xfId="126" applyFont="1" applyBorder="1" applyAlignment="1">
      <alignment horizontal="center" vertical="center"/>
    </xf>
    <xf numFmtId="1" fontId="15" fillId="0" borderId="78" xfId="126" applyNumberFormat="1" applyFont="1" applyBorder="1" applyAlignment="1" applyProtection="1">
      <alignment horizontal="center" vertical="center"/>
      <protection locked="0"/>
    </xf>
    <xf numFmtId="0" fontId="15" fillId="0" borderId="0" xfId="126" applyFont="1" applyBorder="1" applyAlignment="1">
      <alignment horizontal="left" vertical="center"/>
    </xf>
    <xf numFmtId="1" fontId="10" fillId="0" borderId="78" xfId="126" applyNumberFormat="1" applyFont="1" applyBorder="1" applyAlignment="1" applyProtection="1">
      <alignment horizontal="center" vertical="center"/>
      <protection locked="0"/>
    </xf>
    <xf numFmtId="0" fontId="83" fillId="0" borderId="75" xfId="125" applyFont="1" applyBorder="1" applyAlignment="1">
      <alignment horizontal="left" vertical="center"/>
    </xf>
    <xf numFmtId="0" fontId="10" fillId="0" borderId="76" xfId="125" applyFont="1" applyBorder="1" applyAlignment="1">
      <alignment horizontal="center" vertical="center"/>
    </xf>
    <xf numFmtId="1" fontId="10" fillId="0" borderId="75" xfId="125" applyNumberFormat="1" applyFont="1" applyBorder="1" applyAlignment="1" applyProtection="1">
      <alignment horizontal="center" vertical="center"/>
      <protection locked="0"/>
    </xf>
    <xf numFmtId="1" fontId="10" fillId="0" borderId="75" xfId="125" applyNumberFormat="1" applyFont="1" applyBorder="1" applyAlignment="1" applyProtection="1">
      <alignment horizontal="center"/>
      <protection locked="0"/>
    </xf>
    <xf numFmtId="0" fontId="10" fillId="0" borderId="75" xfId="125" applyFont="1" applyBorder="1" applyAlignment="1">
      <alignment horizontal="left" vertical="center" wrapText="1"/>
    </xf>
    <xf numFmtId="0" fontId="10" fillId="0" borderId="75" xfId="125" applyFont="1" applyBorder="1" applyAlignment="1">
      <alignment horizontal="left" vertical="center"/>
    </xf>
    <xf numFmtId="0" fontId="84" fillId="0" borderId="75" xfId="125" applyFont="1" applyBorder="1" applyAlignment="1">
      <alignment horizontal="center" vertical="center"/>
    </xf>
    <xf numFmtId="0" fontId="84" fillId="0" borderId="75" xfId="125" applyFont="1" applyBorder="1" applyAlignment="1">
      <alignment horizontal="left" vertical="center"/>
    </xf>
    <xf numFmtId="0" fontId="84" fillId="0" borderId="76" xfId="125" applyFont="1" applyBorder="1" applyAlignment="1">
      <alignment horizontal="center" vertical="center"/>
    </xf>
    <xf numFmtId="1" fontId="84" fillId="0" borderId="75" xfId="125" applyNumberFormat="1" applyFont="1" applyBorder="1" applyAlignment="1" applyProtection="1">
      <alignment horizontal="center" vertical="center"/>
      <protection locked="0"/>
    </xf>
    <xf numFmtId="4" fontId="15" fillId="0" borderId="75" xfId="125" applyNumberFormat="1" applyFont="1" applyBorder="1" applyAlignment="1" applyProtection="1">
      <alignment horizontal="center" vertical="center"/>
    </xf>
    <xf numFmtId="4" fontId="15" fillId="0" borderId="75" xfId="125" applyNumberFormat="1" applyFont="1" applyBorder="1" applyAlignment="1" applyProtection="1">
      <alignment horizontal="center"/>
    </xf>
    <xf numFmtId="0" fontId="85" fillId="0" borderId="75" xfId="125" applyFont="1" applyBorder="1" applyAlignment="1">
      <alignment horizontal="center" vertical="center"/>
    </xf>
    <xf numFmtId="0" fontId="85" fillId="0" borderId="76" xfId="125" applyFont="1" applyBorder="1" applyAlignment="1">
      <alignment horizontal="center" vertical="center"/>
    </xf>
    <xf numFmtId="1" fontId="85" fillId="0" borderId="75" xfId="125" applyNumberFormat="1" applyFont="1" applyBorder="1" applyAlignment="1" applyProtection="1">
      <alignment horizontal="center" vertical="center"/>
      <protection locked="0"/>
    </xf>
    <xf numFmtId="1" fontId="84" fillId="0" borderId="75" xfId="125" applyNumberFormat="1" applyFont="1" applyBorder="1" applyAlignment="1" applyProtection="1">
      <alignment horizontal="center"/>
      <protection locked="0"/>
    </xf>
    <xf numFmtId="1" fontId="15" fillId="0" borderId="75" xfId="125" applyNumberFormat="1" applyFont="1" applyBorder="1" applyAlignment="1" applyProtection="1">
      <alignment horizontal="center"/>
      <protection locked="0"/>
    </xf>
    <xf numFmtId="49" fontId="15" fillId="0" borderId="75" xfId="125" applyNumberFormat="1" applyFont="1" applyBorder="1" applyAlignment="1">
      <alignment horizontal="left" vertical="center"/>
    </xf>
    <xf numFmtId="0" fontId="15" fillId="0" borderId="0" xfId="125" applyFont="1" applyBorder="1" applyAlignment="1">
      <alignment horizontal="left" vertical="center"/>
    </xf>
    <xf numFmtId="1" fontId="15" fillId="0" borderId="0" xfId="125" applyNumberFormat="1" applyFont="1" applyBorder="1" applyAlignment="1" applyProtection="1">
      <alignment horizontal="center" vertical="center"/>
      <protection locked="0"/>
    </xf>
    <xf numFmtId="1" fontId="84" fillId="0" borderId="0" xfId="125" applyNumberFormat="1" applyFont="1" applyBorder="1" applyAlignment="1" applyProtection="1">
      <alignment horizontal="center" vertical="center"/>
      <protection locked="0"/>
    </xf>
    <xf numFmtId="1" fontId="84" fillId="0" borderId="0" xfId="125" applyNumberFormat="1" applyFont="1" applyBorder="1" applyAlignment="1" applyProtection="1">
      <alignment horizontal="center"/>
      <protection locked="0"/>
    </xf>
    <xf numFmtId="1" fontId="15" fillId="0" borderId="0" xfId="125" applyNumberFormat="1" applyFont="1" applyBorder="1" applyAlignment="1" applyProtection="1">
      <alignment horizontal="center"/>
      <protection locked="0"/>
    </xf>
    <xf numFmtId="4" fontId="65" fillId="0" borderId="0" xfId="125" applyNumberFormat="1"/>
    <xf numFmtId="1" fontId="15" fillId="7" borderId="78" xfId="126" applyNumberFormat="1" applyFont="1" applyFill="1" applyBorder="1" applyAlignment="1" applyProtection="1">
      <alignment horizontal="center" vertical="center"/>
      <protection locked="0"/>
    </xf>
    <xf numFmtId="3" fontId="15" fillId="7" borderId="75" xfId="125" applyNumberFormat="1" applyFont="1" applyFill="1" applyBorder="1" applyAlignment="1" applyProtection="1">
      <alignment horizontal="center" vertical="center"/>
    </xf>
    <xf numFmtId="1" fontId="15" fillId="7" borderId="78" xfId="125" applyNumberFormat="1" applyFont="1" applyFill="1" applyBorder="1" applyAlignment="1" applyProtection="1">
      <alignment horizontal="center" vertical="center"/>
      <protection locked="0"/>
    </xf>
    <xf numFmtId="1" fontId="10" fillId="7" borderId="76" xfId="125" applyNumberFormat="1" applyFont="1" applyFill="1" applyBorder="1" applyAlignment="1">
      <alignment horizontal="center" vertical="center"/>
    </xf>
    <xf numFmtId="0" fontId="10" fillId="7" borderId="76" xfId="125" applyFont="1" applyFill="1" applyBorder="1" applyAlignment="1">
      <alignment horizontal="center" vertical="center"/>
    </xf>
    <xf numFmtId="1" fontId="15" fillId="7" borderId="75" xfId="125" applyNumberFormat="1" applyFont="1" applyFill="1" applyBorder="1" applyAlignment="1" applyProtection="1">
      <alignment horizontal="center" vertical="center"/>
      <protection locked="0"/>
    </xf>
    <xf numFmtId="1" fontId="15" fillId="7" borderId="75" xfId="125" applyNumberFormat="1" applyFont="1" applyFill="1" applyBorder="1" applyAlignment="1" applyProtection="1">
      <alignment horizontal="center"/>
      <protection locked="0"/>
    </xf>
    <xf numFmtId="3" fontId="15" fillId="7" borderId="75" xfId="125" applyNumberFormat="1" applyFont="1" applyFill="1" applyBorder="1" applyAlignment="1" applyProtection="1">
      <alignment horizontal="center"/>
    </xf>
    <xf numFmtId="1" fontId="10" fillId="7" borderId="75" xfId="125" applyNumberFormat="1" applyFont="1" applyFill="1" applyBorder="1" applyAlignment="1" applyProtection="1">
      <alignment horizontal="center"/>
      <protection locked="0"/>
    </xf>
    <xf numFmtId="1" fontId="15" fillId="7" borderId="78" xfId="125" applyNumberFormat="1" applyFont="1" applyFill="1" applyBorder="1" applyAlignment="1" applyProtection="1">
      <alignment horizontal="center"/>
      <protection locked="0"/>
    </xf>
    <xf numFmtId="1" fontId="15" fillId="7" borderId="78" xfId="126" applyNumberFormat="1" applyFont="1" applyFill="1" applyBorder="1" applyAlignment="1" applyProtection="1">
      <alignment horizontal="center"/>
      <protection locked="0"/>
    </xf>
    <xf numFmtId="0" fontId="34" fillId="0" borderId="0" xfId="123" applyFont="1" applyAlignment="1">
      <alignment horizontal="left" vertical="center"/>
    </xf>
    <xf numFmtId="173" fontId="33" fillId="0" borderId="0" xfId="123" applyNumberFormat="1" applyFont="1" applyAlignment="1">
      <alignment horizontal="left" vertical="center"/>
    </xf>
    <xf numFmtId="0" fontId="42" fillId="0" borderId="0" xfId="123" applyFont="1" applyAlignment="1">
      <alignment horizontal="right" vertical="center"/>
    </xf>
    <xf numFmtId="4" fontId="42" fillId="0" borderId="0" xfId="123" applyNumberFormat="1" applyFont="1" applyAlignment="1">
      <alignment vertical="center"/>
    </xf>
    <xf numFmtId="174" fontId="42" fillId="0" borderId="0" xfId="123" applyNumberFormat="1" applyFont="1" applyAlignment="1">
      <alignment horizontal="right" vertical="center"/>
    </xf>
    <xf numFmtId="0" fontId="33" fillId="0" borderId="0" xfId="123" applyFont="1" applyAlignment="1">
      <alignment horizontal="left" vertical="center" wrapText="1"/>
    </xf>
    <xf numFmtId="0" fontId="33" fillId="0" borderId="50" xfId="123" applyFont="1" applyBorder="1" applyAlignment="1" applyProtection="1">
      <alignment horizontal="center" vertical="center"/>
      <protection locked="0"/>
    </xf>
    <xf numFmtId="49" fontId="33" fillId="0" borderId="50" xfId="123" applyNumberFormat="1" applyFont="1" applyBorder="1" applyAlignment="1" applyProtection="1">
      <alignment horizontal="left" vertical="center" wrapText="1"/>
      <protection locked="0"/>
    </xf>
    <xf numFmtId="0" fontId="33" fillId="0" borderId="50" xfId="123" applyFont="1" applyBorder="1" applyAlignment="1" applyProtection="1">
      <alignment horizontal="left" vertical="center" wrapText="1"/>
      <protection locked="0"/>
    </xf>
    <xf numFmtId="0" fontId="33" fillId="0" borderId="50" xfId="123" applyFont="1" applyBorder="1" applyAlignment="1" applyProtection="1">
      <alignment horizontal="center" vertical="center" wrapText="1"/>
      <protection locked="0"/>
    </xf>
    <xf numFmtId="176" fontId="33" fillId="0" borderId="50" xfId="123" applyNumberFormat="1" applyFont="1" applyBorder="1" applyAlignment="1" applyProtection="1">
      <alignment vertical="center"/>
      <protection locked="0"/>
    </xf>
    <xf numFmtId="4" fontId="33" fillId="0" borderId="50" xfId="123" applyNumberFormat="1" applyFont="1" applyBorder="1" applyAlignment="1" applyProtection="1">
      <alignment vertical="center"/>
      <protection locked="0"/>
    </xf>
    <xf numFmtId="0" fontId="42" fillId="0" borderId="48" xfId="123" applyFont="1" applyBorder="1" applyAlignment="1">
      <alignment horizontal="left" vertical="center"/>
    </xf>
    <xf numFmtId="0" fontId="42" fillId="0" borderId="0" xfId="123" applyFont="1" applyBorder="1" applyAlignment="1">
      <alignment horizontal="center" vertical="center"/>
    </xf>
    <xf numFmtId="175" fontId="42" fillId="0" borderId="0" xfId="123" applyNumberFormat="1" applyFont="1" applyBorder="1" applyAlignment="1">
      <alignment vertical="center"/>
    </xf>
    <xf numFmtId="175" fontId="42" fillId="0" borderId="49" xfId="123" applyNumberFormat="1" applyFont="1" applyBorder="1" applyAlignment="1">
      <alignment vertical="center"/>
    </xf>
    <xf numFmtId="0" fontId="87" fillId="0" borderId="33" xfId="123" applyFont="1" applyBorder="1" applyAlignment="1">
      <alignment vertical="center"/>
    </xf>
    <xf numFmtId="0" fontId="87" fillId="0" borderId="0" xfId="123" applyFont="1" applyAlignment="1">
      <alignment vertical="center"/>
    </xf>
    <xf numFmtId="0" fontId="87" fillId="0" borderId="0" xfId="123" applyFont="1" applyAlignment="1">
      <alignment horizontal="left" vertical="center"/>
    </xf>
    <xf numFmtId="0" fontId="87" fillId="0" borderId="0" xfId="123" applyFont="1" applyAlignment="1">
      <alignment horizontal="left" vertical="center" wrapText="1"/>
    </xf>
    <xf numFmtId="176" fontId="87" fillId="0" borderId="0" xfId="123" applyNumberFormat="1" applyFont="1" applyAlignment="1">
      <alignment vertical="center"/>
    </xf>
    <xf numFmtId="0" fontId="87" fillId="0" borderId="48" xfId="123" applyFont="1" applyBorder="1" applyAlignment="1">
      <alignment vertical="center"/>
    </xf>
    <xf numFmtId="0" fontId="87" fillId="0" borderId="0" xfId="123" applyFont="1" applyBorder="1" applyAlignment="1">
      <alignment vertical="center"/>
    </xf>
    <xf numFmtId="0" fontId="87" fillId="0" borderId="49" xfId="123" applyFont="1" applyBorder="1" applyAlignment="1">
      <alignment vertical="center"/>
    </xf>
    <xf numFmtId="0" fontId="88" fillId="0" borderId="33" xfId="123" applyFont="1" applyBorder="1" applyAlignment="1">
      <alignment vertical="center"/>
    </xf>
    <xf numFmtId="0" fontId="88" fillId="0" borderId="0" xfId="123" applyFont="1" applyAlignment="1">
      <alignment vertical="center"/>
    </xf>
    <xf numFmtId="0" fontId="88" fillId="0" borderId="0" xfId="123" applyFont="1" applyAlignment="1">
      <alignment horizontal="left" vertical="center"/>
    </xf>
    <xf numFmtId="0" fontId="88" fillId="0" borderId="0" xfId="123" applyFont="1" applyAlignment="1">
      <alignment horizontal="left" vertical="center" wrapText="1"/>
    </xf>
    <xf numFmtId="0" fontId="88" fillId="0" borderId="48" xfId="123" applyFont="1" applyBorder="1" applyAlignment="1">
      <alignment vertical="center"/>
    </xf>
    <xf numFmtId="0" fontId="88" fillId="0" borderId="0" xfId="123" applyFont="1" applyBorder="1" applyAlignment="1">
      <alignment vertical="center"/>
    </xf>
    <xf numFmtId="0" fontId="88" fillId="0" borderId="49" xfId="123" applyFont="1" applyBorder="1" applyAlignment="1">
      <alignment vertical="center"/>
    </xf>
    <xf numFmtId="0" fontId="57" fillId="0" borderId="50" xfId="123" applyFont="1" applyBorder="1" applyAlignment="1" applyProtection="1">
      <alignment horizontal="center" vertical="center"/>
      <protection locked="0"/>
    </xf>
    <xf numFmtId="49" fontId="57" fillId="0" borderId="50" xfId="123" applyNumberFormat="1" applyFont="1" applyBorder="1" applyAlignment="1" applyProtection="1">
      <alignment horizontal="left" vertical="center" wrapText="1"/>
      <protection locked="0"/>
    </xf>
    <xf numFmtId="0" fontId="57" fillId="0" borderId="50" xfId="123" applyFont="1" applyBorder="1" applyAlignment="1" applyProtection="1">
      <alignment horizontal="left" vertical="center" wrapText="1"/>
      <protection locked="0"/>
    </xf>
    <xf numFmtId="0" fontId="57" fillId="0" borderId="50" xfId="123" applyFont="1" applyBorder="1" applyAlignment="1" applyProtection="1">
      <alignment horizontal="center" vertical="center" wrapText="1"/>
      <protection locked="0"/>
    </xf>
    <xf numFmtId="176" fontId="57" fillId="0" borderId="50" xfId="123" applyNumberFormat="1" applyFont="1" applyBorder="1" applyAlignment="1" applyProtection="1">
      <alignment vertical="center"/>
      <protection locked="0"/>
    </xf>
    <xf numFmtId="4" fontId="57" fillId="0" borderId="50" xfId="123" applyNumberFormat="1" applyFont="1" applyBorder="1" applyAlignment="1" applyProtection="1">
      <alignment vertical="center"/>
      <protection locked="0"/>
    </xf>
    <xf numFmtId="0" fontId="57" fillId="0" borderId="48" xfId="123" applyFont="1" applyBorder="1" applyAlignment="1">
      <alignment horizontal="left" vertical="center"/>
    </xf>
    <xf numFmtId="0" fontId="57" fillId="0" borderId="0" xfId="123" applyFont="1" applyBorder="1" applyAlignment="1">
      <alignment horizontal="center" vertical="center"/>
    </xf>
    <xf numFmtId="0" fontId="42" fillId="0" borderId="51" xfId="123" applyFont="1" applyBorder="1" applyAlignment="1">
      <alignment horizontal="left" vertical="center"/>
    </xf>
    <xf numFmtId="0" fontId="42" fillId="0" borderId="42" xfId="123" applyFont="1" applyBorder="1" applyAlignment="1">
      <alignment horizontal="center" vertical="center"/>
    </xf>
    <xf numFmtId="175" fontId="42" fillId="0" borderId="42" xfId="123" applyNumberFormat="1" applyFont="1" applyBorder="1" applyAlignment="1">
      <alignment vertical="center"/>
    </xf>
    <xf numFmtId="175" fontId="42" fillId="0" borderId="52" xfId="123" applyNumberFormat="1" applyFont="1" applyBorder="1" applyAlignment="1">
      <alignment vertical="center"/>
    </xf>
    <xf numFmtId="4" fontId="33" fillId="7" borderId="50" xfId="123" applyNumberFormat="1" applyFont="1" applyFill="1" applyBorder="1" applyAlignment="1" applyProtection="1">
      <alignment vertical="center"/>
      <protection locked="0"/>
    </xf>
    <xf numFmtId="4" fontId="57" fillId="7" borderId="50" xfId="123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>
      <alignment horizontal="left"/>
    </xf>
    <xf numFmtId="0" fontId="18" fillId="2" borderId="9" xfId="1" applyFont="1" applyFill="1" applyBorder="1" applyAlignment="1">
      <alignment horizontal="left" vertical="center" wrapText="1"/>
    </xf>
    <xf numFmtId="0" fontId="19" fillId="2" borderId="9" xfId="1" applyFont="1" applyFill="1" applyBorder="1" applyAlignment="1">
      <alignment wrapText="1"/>
    </xf>
    <xf numFmtId="0" fontId="19" fillId="2" borderId="10" xfId="1" applyFont="1" applyFill="1" applyBorder="1" applyAlignment="1">
      <alignment wrapText="1"/>
    </xf>
    <xf numFmtId="0" fontId="29" fillId="2" borderId="8" xfId="1" applyFont="1" applyFill="1" applyBorder="1" applyAlignment="1">
      <alignment horizontal="center" vertical="center" textRotation="255"/>
    </xf>
    <xf numFmtId="0" fontId="29" fillId="2" borderId="12" xfId="1" applyFont="1" applyFill="1" applyBorder="1" applyAlignment="1">
      <alignment horizontal="center" vertical="center" textRotation="255"/>
    </xf>
    <xf numFmtId="0" fontId="29" fillId="2" borderId="14" xfId="1" applyFont="1" applyFill="1" applyBorder="1" applyAlignment="1">
      <alignment horizontal="center" vertical="center" textRotation="255"/>
    </xf>
    <xf numFmtId="0" fontId="10" fillId="0" borderId="0" xfId="2" applyFont="1" applyFill="1" applyAlignment="1">
      <alignment horizontal="justify" vertical="top" wrapText="1"/>
    </xf>
    <xf numFmtId="0" fontId="18" fillId="0" borderId="0" xfId="1" applyFont="1" applyBorder="1" applyAlignment="1">
      <alignment horizontal="left" vertical="center"/>
    </xf>
    <xf numFmtId="0" fontId="34" fillId="3" borderId="0" xfId="123" applyFont="1" applyFill="1" applyAlignment="1">
      <alignment horizontal="center" vertical="center"/>
    </xf>
    <xf numFmtId="0" fontId="33" fillId="0" borderId="0" xfId="123"/>
    <xf numFmtId="0" fontId="38" fillId="0" borderId="0" xfId="123" applyFont="1" applyAlignment="1">
      <alignment horizontal="left" vertical="center" wrapText="1"/>
    </xf>
    <xf numFmtId="0" fontId="33" fillId="0" borderId="0" xfId="123" applyFont="1" applyAlignment="1">
      <alignment vertical="center"/>
    </xf>
    <xf numFmtId="0" fontId="33" fillId="0" borderId="0" xfId="123" applyFont="1" applyAlignment="1">
      <alignment horizontal="left" vertical="center"/>
    </xf>
    <xf numFmtId="0" fontId="33" fillId="0" borderId="0" xfId="123" applyFont="1" applyAlignment="1">
      <alignment horizontal="left" vertical="center" wrapText="1"/>
    </xf>
    <xf numFmtId="0" fontId="39" fillId="0" borderId="0" xfId="123" applyFont="1" applyAlignment="1">
      <alignment horizontal="left" vertical="center"/>
    </xf>
    <xf numFmtId="0" fontId="39" fillId="0" borderId="0" xfId="123" applyFont="1" applyAlignment="1">
      <alignment horizontal="left" vertical="center" wrapText="1"/>
    </xf>
    <xf numFmtId="0" fontId="37" fillId="0" borderId="0" xfId="123" applyFont="1" applyAlignment="1">
      <alignment horizontal="left" vertical="center" wrapText="1"/>
    </xf>
    <xf numFmtId="0" fontId="37" fillId="0" borderId="0" xfId="123" applyFont="1" applyAlignment="1">
      <alignment horizontal="left" vertical="center"/>
    </xf>
    <xf numFmtId="0" fontId="15" fillId="0" borderId="0" xfId="13" applyFont="1" applyAlignment="1">
      <alignment wrapText="1"/>
    </xf>
    <xf numFmtId="0" fontId="9" fillId="0" borderId="65" xfId="13" applyBorder="1" applyAlignment="1">
      <alignment horizontal="center"/>
    </xf>
    <xf numFmtId="0" fontId="9" fillId="0" borderId="66" xfId="13" applyBorder="1" applyAlignment="1">
      <alignment horizontal="center"/>
    </xf>
    <xf numFmtId="0" fontId="67" fillId="6" borderId="53" xfId="13" applyFont="1" applyFill="1" applyBorder="1" applyAlignment="1">
      <alignment horizontal="center"/>
    </xf>
    <xf numFmtId="0" fontId="67" fillId="6" borderId="55" xfId="13" applyFont="1" applyFill="1" applyBorder="1" applyAlignment="1"/>
    <xf numFmtId="44" fontId="67" fillId="6" borderId="57" xfId="124" applyFont="1" applyFill="1" applyBorder="1" applyAlignment="1">
      <alignment horizontal="center"/>
    </xf>
    <xf numFmtId="44" fontId="67" fillId="6" borderId="58" xfId="124" applyFont="1" applyFill="1" applyBorder="1" applyAlignment="1">
      <alignment horizontal="center"/>
    </xf>
    <xf numFmtId="44" fontId="67" fillId="6" borderId="59" xfId="124" applyFont="1" applyFill="1" applyBorder="1" applyAlignment="1">
      <alignment horizontal="center"/>
    </xf>
    <xf numFmtId="0" fontId="67" fillId="0" borderId="61" xfId="13" applyFont="1" applyBorder="1" applyAlignment="1">
      <alignment horizontal="justify"/>
    </xf>
    <xf numFmtId="0" fontId="67" fillId="0" borderId="18" xfId="13" applyFont="1" applyBorder="1" applyAlignment="1">
      <alignment horizontal="justify"/>
    </xf>
    <xf numFmtId="0" fontId="65" fillId="0" borderId="63" xfId="13" applyFont="1" applyBorder="1" applyAlignment="1">
      <alignment horizontal="justify" vertical="justify" wrapText="1"/>
    </xf>
    <xf numFmtId="0" fontId="65" fillId="0" borderId="0" xfId="13" applyFont="1" applyBorder="1" applyAlignment="1">
      <alignment horizontal="justify" vertical="justify" wrapText="1"/>
    </xf>
    <xf numFmtId="0" fontId="67" fillId="0" borderId="63" xfId="13" applyFont="1" applyBorder="1" applyAlignment="1">
      <alignment horizontal="justify" wrapText="1"/>
    </xf>
    <xf numFmtId="0" fontId="67" fillId="0" borderId="0" xfId="13" applyFont="1" applyBorder="1" applyAlignment="1">
      <alignment horizontal="justify" wrapText="1"/>
    </xf>
    <xf numFmtId="0" fontId="9" fillId="0" borderId="63" xfId="13" applyBorder="1" applyAlignment="1">
      <alignment horizontal="justify" vertical="justify" wrapText="1"/>
    </xf>
    <xf numFmtId="0" fontId="9" fillId="0" borderId="0" xfId="13" applyBorder="1" applyAlignment="1">
      <alignment horizontal="justify" vertical="justify" wrapText="1"/>
    </xf>
    <xf numFmtId="0" fontId="9" fillId="0" borderId="64" xfId="13" applyBorder="1" applyAlignment="1">
      <alignment horizontal="justify" vertical="justify" wrapText="1"/>
    </xf>
    <xf numFmtId="0" fontId="9" fillId="0" borderId="63" xfId="13" applyBorder="1" applyAlignment="1">
      <alignment horizontal="left"/>
    </xf>
    <xf numFmtId="0" fontId="9" fillId="0" borderId="0" xfId="13" applyBorder="1" applyAlignment="1">
      <alignment horizontal="left"/>
    </xf>
    <xf numFmtId="0" fontId="9" fillId="0" borderId="64" xfId="13" applyBorder="1" applyAlignment="1">
      <alignment horizontal="left"/>
    </xf>
    <xf numFmtId="0" fontId="9" fillId="0" borderId="63" xfId="13" applyBorder="1" applyAlignment="1">
      <alignment horizontal="justify" vertical="justify"/>
    </xf>
    <xf numFmtId="0" fontId="9" fillId="0" borderId="0" xfId="13" applyBorder="1" applyAlignment="1">
      <alignment horizontal="justify" vertical="justify"/>
    </xf>
    <xf numFmtId="0" fontId="9" fillId="0" borderId="64" xfId="13" applyBorder="1" applyAlignment="1">
      <alignment horizontal="justify" vertical="justify"/>
    </xf>
  </cellXfs>
  <cellStyles count="129">
    <cellStyle name="1ZN" xfId="118" xr:uid="{00000000-0005-0000-0000-000000000000}"/>
    <cellStyle name="1ZN 2" xfId="119" xr:uid="{00000000-0005-0000-0000-000001000000}"/>
    <cellStyle name="čárky 2" xfId="116" xr:uid="{00000000-0005-0000-0000-000002000000}"/>
    <cellStyle name="Euro" xfId="113" xr:uid="{00000000-0005-0000-0000-000003000000}"/>
    <cellStyle name="Excel Built-in Normal" xfId="114" xr:uid="{00000000-0005-0000-0000-000004000000}"/>
    <cellStyle name="Excel_BuiltIn_Zlá" xfId="127" xr:uid="{00000000-0005-0000-0000-000005000000}"/>
    <cellStyle name="Hypertextový odkaz 2" xfId="3" xr:uid="{00000000-0005-0000-0000-000006000000}"/>
    <cellStyle name="Měna 2" xfId="11" xr:uid="{00000000-0005-0000-0000-000007000000}"/>
    <cellStyle name="Měna 3" xfId="124" xr:uid="{00000000-0005-0000-0000-000008000000}"/>
    <cellStyle name="měny 2" xfId="4" xr:uid="{00000000-0005-0000-0000-000009000000}"/>
    <cellStyle name="Nedefinován" xfId="5" xr:uid="{00000000-0005-0000-0000-00000A000000}"/>
    <cellStyle name="normálne 2" xfId="128" xr:uid="{00000000-0005-0000-0000-00000B000000}"/>
    <cellStyle name="Normální" xfId="0" builtinId="0"/>
    <cellStyle name="normální 10" xfId="14" xr:uid="{00000000-0005-0000-0000-00000D000000}"/>
    <cellStyle name="normální 10 10" xfId="27" xr:uid="{00000000-0005-0000-0000-00000E000000}"/>
    <cellStyle name="normální 10 11" xfId="28" xr:uid="{00000000-0005-0000-0000-00000F000000}"/>
    <cellStyle name="normální 10 12" xfId="29" xr:uid="{00000000-0005-0000-0000-000010000000}"/>
    <cellStyle name="normální 10 13" xfId="30" xr:uid="{00000000-0005-0000-0000-000011000000}"/>
    <cellStyle name="normální 10 14" xfId="31" xr:uid="{00000000-0005-0000-0000-000012000000}"/>
    <cellStyle name="normální 10 15" xfId="32" xr:uid="{00000000-0005-0000-0000-000013000000}"/>
    <cellStyle name="normální 10 16" xfId="33" xr:uid="{00000000-0005-0000-0000-000014000000}"/>
    <cellStyle name="normální 10 17" xfId="34" xr:uid="{00000000-0005-0000-0000-000015000000}"/>
    <cellStyle name="normální 10 18" xfId="35" xr:uid="{00000000-0005-0000-0000-000016000000}"/>
    <cellStyle name="normální 10 19" xfId="36" xr:uid="{00000000-0005-0000-0000-000017000000}"/>
    <cellStyle name="normální 10 2" xfId="37" xr:uid="{00000000-0005-0000-0000-000018000000}"/>
    <cellStyle name="normální 10 20" xfId="38" xr:uid="{00000000-0005-0000-0000-000019000000}"/>
    <cellStyle name="normální 10 21" xfId="39" xr:uid="{00000000-0005-0000-0000-00001A000000}"/>
    <cellStyle name="normální 10 22" xfId="40" xr:uid="{00000000-0005-0000-0000-00001B000000}"/>
    <cellStyle name="normální 10 23" xfId="41" xr:uid="{00000000-0005-0000-0000-00001C000000}"/>
    <cellStyle name="normální 10 24" xfId="42" xr:uid="{00000000-0005-0000-0000-00001D000000}"/>
    <cellStyle name="normální 10 25" xfId="43" xr:uid="{00000000-0005-0000-0000-00001E000000}"/>
    <cellStyle name="normální 10 3" xfId="44" xr:uid="{00000000-0005-0000-0000-00001F000000}"/>
    <cellStyle name="normální 10 4" xfId="45" xr:uid="{00000000-0005-0000-0000-000020000000}"/>
    <cellStyle name="normální 10 5" xfId="46" xr:uid="{00000000-0005-0000-0000-000021000000}"/>
    <cellStyle name="normální 10 6" xfId="47" xr:uid="{00000000-0005-0000-0000-000022000000}"/>
    <cellStyle name="normální 10 7" xfId="48" xr:uid="{00000000-0005-0000-0000-000023000000}"/>
    <cellStyle name="normální 10 8" xfId="49" xr:uid="{00000000-0005-0000-0000-000024000000}"/>
    <cellStyle name="normální 10 9" xfId="50" xr:uid="{00000000-0005-0000-0000-000025000000}"/>
    <cellStyle name="normální 11" xfId="51" xr:uid="{00000000-0005-0000-0000-000026000000}"/>
    <cellStyle name="normální 12" xfId="52" xr:uid="{00000000-0005-0000-0000-000027000000}"/>
    <cellStyle name="normální 13" xfId="53" xr:uid="{00000000-0005-0000-0000-000028000000}"/>
    <cellStyle name="normální 14" xfId="54" xr:uid="{00000000-0005-0000-0000-000029000000}"/>
    <cellStyle name="normální 15" xfId="55" xr:uid="{00000000-0005-0000-0000-00002A000000}"/>
    <cellStyle name="normální 16" xfId="56" xr:uid="{00000000-0005-0000-0000-00002B000000}"/>
    <cellStyle name="normální 17" xfId="57" xr:uid="{00000000-0005-0000-0000-00002C000000}"/>
    <cellStyle name="normální 18" xfId="58" xr:uid="{00000000-0005-0000-0000-00002D000000}"/>
    <cellStyle name="normální 19" xfId="59" xr:uid="{00000000-0005-0000-0000-00002E000000}"/>
    <cellStyle name="normální 2" xfId="1" xr:uid="{00000000-0005-0000-0000-00002F000000}"/>
    <cellStyle name="Normální 2 10" xfId="60" xr:uid="{00000000-0005-0000-0000-000030000000}"/>
    <cellStyle name="Normální 2 11" xfId="61" xr:uid="{00000000-0005-0000-0000-000031000000}"/>
    <cellStyle name="Normální 2 12" xfId="62" xr:uid="{00000000-0005-0000-0000-000032000000}"/>
    <cellStyle name="Normální 2 13" xfId="63" xr:uid="{00000000-0005-0000-0000-000033000000}"/>
    <cellStyle name="Normální 2 14" xfId="64" xr:uid="{00000000-0005-0000-0000-000034000000}"/>
    <cellStyle name="Normální 2 15" xfId="65" xr:uid="{00000000-0005-0000-0000-000035000000}"/>
    <cellStyle name="Normální 2 16" xfId="66" xr:uid="{00000000-0005-0000-0000-000036000000}"/>
    <cellStyle name="Normální 2 17" xfId="67" xr:uid="{00000000-0005-0000-0000-000037000000}"/>
    <cellStyle name="Normální 2 18" xfId="68" xr:uid="{00000000-0005-0000-0000-000038000000}"/>
    <cellStyle name="Normální 2 19" xfId="69" xr:uid="{00000000-0005-0000-0000-000039000000}"/>
    <cellStyle name="normální 2 2" xfId="12" xr:uid="{00000000-0005-0000-0000-00003A000000}"/>
    <cellStyle name="Normální 2 20" xfId="70" xr:uid="{00000000-0005-0000-0000-00003B000000}"/>
    <cellStyle name="Normální 2 21" xfId="71" xr:uid="{00000000-0005-0000-0000-00003C000000}"/>
    <cellStyle name="Normální 2 22" xfId="72" xr:uid="{00000000-0005-0000-0000-00003D000000}"/>
    <cellStyle name="Normální 2 23" xfId="73" xr:uid="{00000000-0005-0000-0000-00003E000000}"/>
    <cellStyle name="Normální 2 24" xfId="74" xr:uid="{00000000-0005-0000-0000-00003F000000}"/>
    <cellStyle name="Normální 2 25" xfId="75" xr:uid="{00000000-0005-0000-0000-000040000000}"/>
    <cellStyle name="Normální 2 26" xfId="76" xr:uid="{00000000-0005-0000-0000-000041000000}"/>
    <cellStyle name="Normální 2 27" xfId="77" xr:uid="{00000000-0005-0000-0000-000042000000}"/>
    <cellStyle name="Normální 2 28" xfId="78" xr:uid="{00000000-0005-0000-0000-000043000000}"/>
    <cellStyle name="Normální 2 29" xfId="79" xr:uid="{00000000-0005-0000-0000-000044000000}"/>
    <cellStyle name="Normální 2 3" xfId="80" xr:uid="{00000000-0005-0000-0000-000045000000}"/>
    <cellStyle name="Normální 2 30" xfId="81" xr:uid="{00000000-0005-0000-0000-000046000000}"/>
    <cellStyle name="Normální 2 31" xfId="82" xr:uid="{00000000-0005-0000-0000-000047000000}"/>
    <cellStyle name="Normální 2 32" xfId="83" xr:uid="{00000000-0005-0000-0000-000048000000}"/>
    <cellStyle name="Normální 2 33" xfId="84" xr:uid="{00000000-0005-0000-0000-000049000000}"/>
    <cellStyle name="Normální 2 34" xfId="85" xr:uid="{00000000-0005-0000-0000-00004A000000}"/>
    <cellStyle name="Normální 2 35" xfId="86" xr:uid="{00000000-0005-0000-0000-00004B000000}"/>
    <cellStyle name="Normální 2 36" xfId="87" xr:uid="{00000000-0005-0000-0000-00004C000000}"/>
    <cellStyle name="Normální 2 37" xfId="88" xr:uid="{00000000-0005-0000-0000-00004D000000}"/>
    <cellStyle name="Normální 2 4" xfId="89" xr:uid="{00000000-0005-0000-0000-00004E000000}"/>
    <cellStyle name="Normální 2 5" xfId="90" xr:uid="{00000000-0005-0000-0000-00004F000000}"/>
    <cellStyle name="Normální 2 6" xfId="91" xr:uid="{00000000-0005-0000-0000-000050000000}"/>
    <cellStyle name="Normální 2 7" xfId="92" xr:uid="{00000000-0005-0000-0000-000051000000}"/>
    <cellStyle name="Normální 2 8" xfId="93" xr:uid="{00000000-0005-0000-0000-000052000000}"/>
    <cellStyle name="Normální 2 9" xfId="94" xr:uid="{00000000-0005-0000-0000-000053000000}"/>
    <cellStyle name="normální 20" xfId="95" xr:uid="{00000000-0005-0000-0000-000054000000}"/>
    <cellStyle name="normální 21" xfId="96" xr:uid="{00000000-0005-0000-0000-000055000000}"/>
    <cellStyle name="normální 22" xfId="97" xr:uid="{00000000-0005-0000-0000-000056000000}"/>
    <cellStyle name="normální 23" xfId="98" xr:uid="{00000000-0005-0000-0000-000057000000}"/>
    <cellStyle name="normální 24" xfId="99" xr:uid="{00000000-0005-0000-0000-000058000000}"/>
    <cellStyle name="normální 25" xfId="100" xr:uid="{00000000-0005-0000-0000-000059000000}"/>
    <cellStyle name="normální 26" xfId="101" xr:uid="{00000000-0005-0000-0000-00005A000000}"/>
    <cellStyle name="normální 27" xfId="102" xr:uid="{00000000-0005-0000-0000-00005B000000}"/>
    <cellStyle name="normální 28" xfId="103" xr:uid="{00000000-0005-0000-0000-00005C000000}"/>
    <cellStyle name="normální 29" xfId="104" xr:uid="{00000000-0005-0000-0000-00005D000000}"/>
    <cellStyle name="normální 3" xfId="6" xr:uid="{00000000-0005-0000-0000-00005E000000}"/>
    <cellStyle name="normální 30" xfId="105" xr:uid="{00000000-0005-0000-0000-00005F000000}"/>
    <cellStyle name="normální 31" xfId="106" xr:uid="{00000000-0005-0000-0000-000060000000}"/>
    <cellStyle name="normální 32" xfId="107" xr:uid="{00000000-0005-0000-0000-000061000000}"/>
    <cellStyle name="normální 33" xfId="108" xr:uid="{00000000-0005-0000-0000-000062000000}"/>
    <cellStyle name="normální 34" xfId="109" xr:uid="{00000000-0005-0000-0000-000063000000}"/>
    <cellStyle name="normální 35" xfId="110" xr:uid="{00000000-0005-0000-0000-000064000000}"/>
    <cellStyle name="normální 36" xfId="15" xr:uid="{00000000-0005-0000-0000-000065000000}"/>
    <cellStyle name="normální 37" xfId="18" xr:uid="{00000000-0005-0000-0000-000066000000}"/>
    <cellStyle name="normální 38" xfId="16" xr:uid="{00000000-0005-0000-0000-000067000000}"/>
    <cellStyle name="normální 39" xfId="17" xr:uid="{00000000-0005-0000-0000-000068000000}"/>
    <cellStyle name="normální 4" xfId="7" xr:uid="{00000000-0005-0000-0000-000069000000}"/>
    <cellStyle name="Normální 4 2" xfId="13" xr:uid="{00000000-0005-0000-0000-00006A000000}"/>
    <cellStyle name="normální 4 3" xfId="126" xr:uid="{00000000-0005-0000-0000-00006B000000}"/>
    <cellStyle name="normální 40" xfId="19" xr:uid="{00000000-0005-0000-0000-00006C000000}"/>
    <cellStyle name="normální 41" xfId="115" xr:uid="{00000000-0005-0000-0000-00006D000000}"/>
    <cellStyle name="normální 42" xfId="20" xr:uid="{00000000-0005-0000-0000-00006E000000}"/>
    <cellStyle name="Normální 43" xfId="120" xr:uid="{00000000-0005-0000-0000-00006F000000}"/>
    <cellStyle name="Normální 44" xfId="121" xr:uid="{00000000-0005-0000-0000-000070000000}"/>
    <cellStyle name="Normální 45" xfId="122" xr:uid="{00000000-0005-0000-0000-000071000000}"/>
    <cellStyle name="Normální 46" xfId="123" xr:uid="{00000000-0005-0000-0000-000072000000}"/>
    <cellStyle name="Normální 47" xfId="125" xr:uid="{00000000-0005-0000-0000-000073000000}"/>
    <cellStyle name="normální 49" xfId="21" xr:uid="{00000000-0005-0000-0000-000074000000}"/>
    <cellStyle name="normální 5" xfId="2" xr:uid="{00000000-0005-0000-0000-000075000000}"/>
    <cellStyle name="normální 54" xfId="22" xr:uid="{00000000-0005-0000-0000-000076000000}"/>
    <cellStyle name="normální 55" xfId="23" xr:uid="{00000000-0005-0000-0000-000077000000}"/>
    <cellStyle name="normální 56" xfId="24" xr:uid="{00000000-0005-0000-0000-000078000000}"/>
    <cellStyle name="normální 57" xfId="25" xr:uid="{00000000-0005-0000-0000-000079000000}"/>
    <cellStyle name="normální 59" xfId="26" xr:uid="{00000000-0005-0000-0000-00007A000000}"/>
    <cellStyle name="normální 6" xfId="8" xr:uid="{00000000-0005-0000-0000-00007B000000}"/>
    <cellStyle name="normální 7" xfId="9" xr:uid="{00000000-0005-0000-0000-00007C000000}"/>
    <cellStyle name="normální 8" xfId="111" xr:uid="{00000000-0005-0000-0000-00007D000000}"/>
    <cellStyle name="normální 8 2" xfId="117" xr:uid="{00000000-0005-0000-0000-00007E000000}"/>
    <cellStyle name="normální 9" xfId="112" xr:uid="{00000000-0005-0000-0000-00007F000000}"/>
    <cellStyle name="Standard_aktuell" xfId="10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%20Neugebauerov&#225;/Desktop/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kce_MENDREK/&#268;esk&#253;_T&#283;&#353;&#237;n_most/DSP/Documents%20and%20Settings/Administrator/Dokumenty/Cen&#237;ky%20OBO_pracovn&#237;/Cen&#237;ky2004/OBO%20Bettermann%20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kce/15035-MeKS%20Dacice/02-2020-WCve2.NP/7-ROZPOCTY/stavebni%20rozpocet%20a%20vv/15035%20-%20Oprava%20WC%20v%20kulturnim%20dome%20%20Daci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rozpocet%20%20a%20vv%20dodatek/15035-01%20-%20Oprava%20WC%20v%20kulturn&#237;m%20dom&#283;%20Da&#269;ice-dodate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kce/15035-MeKS%20Dacice/02-2020-WCve2.NP/6-PROJEKTY/C-DSP/ZTI/R-VV/356%20-%20Oprava%20WC%20v%20kulturn&#237;m%20dom&#283;%20Da&#269;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5035 - Oprava WC v kultu..."/>
    </sheetNames>
    <sheetDataSet>
      <sheetData sheetId="0">
        <row r="8">
          <cell r="AN8" t="str">
            <v>8. 4. 2020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5035-01 - Oprava WC v ku..."/>
    </sheetNames>
    <sheetDataSet>
      <sheetData sheetId="0">
        <row r="8">
          <cell r="AN8" t="str">
            <v>13. 5. 2021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56-1 - Zdravotní instalace"/>
    </sheetNames>
    <sheetDataSet>
      <sheetData sheetId="0">
        <row r="6">
          <cell r="K6" t="str">
            <v>Oprava WC v kulturním domě Dačice</v>
          </cell>
        </row>
        <row r="8">
          <cell r="AN8" t="str">
            <v>11. 5. 2021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V982"/>
  <sheetViews>
    <sheetView tabSelected="1" zoomScaleNormal="100" workbookViewId="0">
      <selection activeCell="F17" sqref="F17"/>
    </sheetView>
  </sheetViews>
  <sheetFormatPr defaultColWidth="15.140625" defaultRowHeight="15" customHeight="1" x14ac:dyDescent="0.2"/>
  <cols>
    <col min="1" max="1" width="6.28515625" style="2" customWidth="1"/>
    <col min="2" max="2" width="34.5703125" style="15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 x14ac:dyDescent="0.3">
      <c r="A1" s="448" t="s">
        <v>8</v>
      </c>
      <c r="B1" s="448"/>
      <c r="C1" s="448"/>
      <c r="D1" s="448"/>
      <c r="E1" s="448"/>
      <c r="F1" s="1"/>
    </row>
    <row r="2" spans="1:22" ht="24.75" customHeight="1" thickBot="1" x14ac:dyDescent="0.35">
      <c r="A2" s="456" t="s">
        <v>48</v>
      </c>
      <c r="B2" s="456"/>
      <c r="C2" s="456"/>
      <c r="D2" s="456"/>
      <c r="E2" s="456"/>
      <c r="F2" s="1"/>
    </row>
    <row r="3" spans="1:22" ht="15" customHeight="1" x14ac:dyDescent="0.25">
      <c r="A3" s="452"/>
      <c r="B3" s="449"/>
      <c r="C3" s="450"/>
      <c r="D3" s="451"/>
      <c r="E3" s="27" t="s">
        <v>1</v>
      </c>
      <c r="F3" s="3"/>
    </row>
    <row r="4" spans="1:22" ht="28.5" customHeight="1" x14ac:dyDescent="0.25">
      <c r="A4" s="453"/>
      <c r="B4" s="28" t="s">
        <v>47</v>
      </c>
      <c r="C4" s="29" t="s">
        <v>2</v>
      </c>
      <c r="D4" s="30" t="s">
        <v>3</v>
      </c>
      <c r="E4" s="31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ht="15" customHeight="1" x14ac:dyDescent="0.25">
      <c r="A5" s="453"/>
      <c r="B5" s="21" t="s">
        <v>4</v>
      </c>
      <c r="C5" s="6" t="s">
        <v>1131</v>
      </c>
      <c r="D5" s="7">
        <f>'ARC1'!J28</f>
        <v>0</v>
      </c>
      <c r="E5" s="22">
        <f>D5*E4</f>
        <v>0</v>
      </c>
      <c r="F5" s="8"/>
    </row>
    <row r="6" spans="1:22" s="9" customFormat="1" ht="15" customHeight="1" x14ac:dyDescent="0.25">
      <c r="A6" s="453"/>
      <c r="B6" s="21" t="s">
        <v>1130</v>
      </c>
      <c r="C6" s="6" t="s">
        <v>1132</v>
      </c>
      <c r="D6" s="7">
        <f>'ARC2'!J120</f>
        <v>0</v>
      </c>
      <c r="E6" s="22">
        <f>D6*E4</f>
        <v>0</v>
      </c>
      <c r="F6" s="8"/>
    </row>
    <row r="7" spans="1:22" s="9" customFormat="1" ht="15" customHeight="1" x14ac:dyDescent="0.25">
      <c r="A7" s="453"/>
      <c r="B7" s="21" t="s">
        <v>45</v>
      </c>
      <c r="C7" s="6" t="s">
        <v>46</v>
      </c>
      <c r="D7" s="7">
        <f>ZTI!J96</f>
        <v>0</v>
      </c>
      <c r="E7" s="22">
        <f>D7*E4</f>
        <v>0</v>
      </c>
      <c r="F7" s="8"/>
    </row>
    <row r="8" spans="1:22" s="9" customFormat="1" ht="15" customHeight="1" x14ac:dyDescent="0.25">
      <c r="A8" s="453"/>
      <c r="B8" s="21" t="s">
        <v>49</v>
      </c>
      <c r="C8" s="6" t="s">
        <v>51</v>
      </c>
      <c r="D8" s="7">
        <f>VYT!I6</f>
        <v>0</v>
      </c>
      <c r="E8" s="22">
        <f>D8*E4</f>
        <v>0</v>
      </c>
      <c r="F8" s="8"/>
    </row>
    <row r="9" spans="1:22" s="9" customFormat="1" ht="15" customHeight="1" x14ac:dyDescent="0.25">
      <c r="A9" s="453"/>
      <c r="B9" s="21" t="s">
        <v>50</v>
      </c>
      <c r="C9" s="6" t="s">
        <v>52</v>
      </c>
      <c r="D9" s="7">
        <f>VZD!G58</f>
        <v>0</v>
      </c>
      <c r="E9" s="22">
        <f>D9*E4</f>
        <v>0</v>
      </c>
      <c r="F9" s="8"/>
    </row>
    <row r="10" spans="1:22" s="9" customFormat="1" ht="15" customHeight="1" thickBot="1" x14ac:dyDescent="0.3">
      <c r="A10" s="454"/>
      <c r="B10" s="23" t="s">
        <v>43</v>
      </c>
      <c r="C10" s="24" t="s">
        <v>44</v>
      </c>
      <c r="D10" s="25">
        <f>EI!G8</f>
        <v>0</v>
      </c>
      <c r="E10" s="26">
        <f>D10*E4</f>
        <v>0</v>
      </c>
      <c r="F10" s="8"/>
    </row>
    <row r="11" spans="1:22" s="9" customFormat="1" x14ac:dyDescent="0.25">
      <c r="B11" s="10" t="s">
        <v>5</v>
      </c>
      <c r="C11" s="11"/>
      <c r="D11" s="12">
        <f>SUM(D5:D10)</f>
        <v>0</v>
      </c>
      <c r="E11" s="12">
        <f>SUM(E5:E10)</f>
        <v>0</v>
      </c>
      <c r="F11" s="13"/>
    </row>
    <row r="12" spans="1:22" s="9" customFormat="1" x14ac:dyDescent="0.25">
      <c r="B12" s="10" t="s">
        <v>6</v>
      </c>
      <c r="C12" s="11"/>
      <c r="D12" s="12">
        <f>D11+E11</f>
        <v>0</v>
      </c>
      <c r="E12" s="14"/>
      <c r="F12" s="8"/>
    </row>
    <row r="13" spans="1:22" s="9" customFormat="1" x14ac:dyDescent="0.25">
      <c r="B13" s="10"/>
      <c r="C13" s="11"/>
      <c r="D13" s="12"/>
      <c r="E13" s="14"/>
      <c r="F13" s="8"/>
    </row>
    <row r="14" spans="1:22" s="9" customFormat="1" x14ac:dyDescent="0.25">
      <c r="B14" s="302"/>
      <c r="C14" s="303" t="s">
        <v>675</v>
      </c>
      <c r="D14" s="12"/>
      <c r="E14" s="14"/>
      <c r="F14" s="8"/>
    </row>
    <row r="15" spans="1:22" ht="12.75" x14ac:dyDescent="0.2">
      <c r="C15" s="16"/>
      <c r="D15" s="17"/>
      <c r="E15" s="19"/>
      <c r="F15" s="18"/>
    </row>
    <row r="16" spans="1:22" ht="15" customHeight="1" x14ac:dyDescent="0.2">
      <c r="B16" s="455" t="s">
        <v>7</v>
      </c>
      <c r="C16" s="455"/>
      <c r="D16" s="455"/>
      <c r="E16" s="455"/>
      <c r="F16" s="19"/>
    </row>
    <row r="17" spans="2:6" ht="18.75" customHeight="1" x14ac:dyDescent="0.2">
      <c r="B17" s="455"/>
      <c r="C17" s="455"/>
      <c r="D17" s="455"/>
      <c r="E17" s="455"/>
      <c r="F17" s="16"/>
    </row>
    <row r="18" spans="2:6" ht="15.75" customHeight="1" x14ac:dyDescent="0.2">
      <c r="B18" s="455"/>
      <c r="C18" s="455"/>
      <c r="D18" s="455"/>
      <c r="E18" s="455"/>
      <c r="F18" s="16"/>
    </row>
    <row r="19" spans="2:6" ht="12.75" x14ac:dyDescent="0.2">
      <c r="B19" s="455"/>
      <c r="C19" s="455"/>
      <c r="D19" s="455"/>
      <c r="E19" s="455"/>
      <c r="F19" s="16"/>
    </row>
    <row r="20" spans="2:6" ht="12.75" x14ac:dyDescent="0.2">
      <c r="B20" s="455"/>
      <c r="C20" s="455"/>
      <c r="D20" s="455"/>
      <c r="E20" s="455"/>
      <c r="F20" s="16"/>
    </row>
    <row r="21" spans="2:6" ht="12.75" x14ac:dyDescent="0.2">
      <c r="B21" s="455"/>
      <c r="C21" s="455"/>
      <c r="D21" s="455"/>
      <c r="E21" s="455"/>
      <c r="F21" s="16"/>
    </row>
    <row r="22" spans="2:6" ht="12.75" x14ac:dyDescent="0.2">
      <c r="B22" s="455"/>
      <c r="C22" s="455"/>
      <c r="D22" s="455"/>
      <c r="E22" s="455"/>
      <c r="F22" s="16"/>
    </row>
    <row r="23" spans="2:6" ht="12.75" x14ac:dyDescent="0.2">
      <c r="B23" s="455"/>
      <c r="C23" s="455"/>
      <c r="D23" s="455"/>
      <c r="E23" s="455"/>
      <c r="F23" s="16"/>
    </row>
    <row r="24" spans="2:6" ht="12.75" x14ac:dyDescent="0.2">
      <c r="B24" s="455"/>
      <c r="C24" s="455"/>
      <c r="D24" s="455"/>
      <c r="E24" s="455"/>
      <c r="F24" s="16"/>
    </row>
    <row r="25" spans="2:6" ht="12.75" x14ac:dyDescent="0.2">
      <c r="B25" s="455"/>
      <c r="C25" s="455"/>
      <c r="D25" s="455"/>
      <c r="E25" s="455"/>
      <c r="F25" s="16"/>
    </row>
    <row r="26" spans="2:6" ht="12.75" x14ac:dyDescent="0.2">
      <c r="B26" s="455"/>
      <c r="C26" s="455"/>
      <c r="D26" s="455"/>
      <c r="E26" s="455"/>
      <c r="F26" s="16"/>
    </row>
    <row r="27" spans="2:6" ht="12.75" x14ac:dyDescent="0.2">
      <c r="B27" s="455"/>
      <c r="C27" s="455"/>
      <c r="D27" s="455"/>
      <c r="E27" s="455"/>
      <c r="F27" s="16"/>
    </row>
    <row r="28" spans="2:6" ht="12.75" x14ac:dyDescent="0.2">
      <c r="B28" s="455"/>
      <c r="C28" s="455"/>
      <c r="D28" s="455"/>
      <c r="E28" s="455"/>
      <c r="F28" s="16"/>
    </row>
    <row r="29" spans="2:6" ht="12.75" x14ac:dyDescent="0.2">
      <c r="B29" s="455"/>
      <c r="C29" s="455"/>
      <c r="D29" s="455"/>
      <c r="E29" s="455"/>
      <c r="F29" s="16"/>
    </row>
    <row r="30" spans="2:6" ht="12.75" x14ac:dyDescent="0.2">
      <c r="B30" s="455"/>
      <c r="C30" s="455"/>
      <c r="D30" s="455"/>
      <c r="E30" s="455"/>
      <c r="F30" s="16"/>
    </row>
    <row r="31" spans="2:6" ht="12.75" x14ac:dyDescent="0.2">
      <c r="B31" s="455"/>
      <c r="C31" s="455"/>
      <c r="D31" s="455"/>
      <c r="E31" s="455"/>
      <c r="F31" s="16"/>
    </row>
    <row r="32" spans="2:6" ht="12.75" x14ac:dyDescent="0.2">
      <c r="B32" s="455"/>
      <c r="C32" s="455"/>
      <c r="D32" s="455"/>
      <c r="E32" s="455"/>
      <c r="F32" s="16"/>
    </row>
    <row r="33" spans="2:6" ht="12.75" x14ac:dyDescent="0.2">
      <c r="B33" s="455"/>
      <c r="C33" s="455"/>
      <c r="D33" s="455"/>
      <c r="E33" s="455"/>
      <c r="F33" s="16"/>
    </row>
    <row r="34" spans="2:6" ht="12.75" x14ac:dyDescent="0.2">
      <c r="B34" s="455"/>
      <c r="C34" s="455"/>
      <c r="D34" s="455"/>
      <c r="E34" s="455"/>
      <c r="F34" s="16"/>
    </row>
    <row r="35" spans="2:6" ht="12.75" x14ac:dyDescent="0.2">
      <c r="B35" s="20"/>
      <c r="C35" s="16"/>
      <c r="D35" s="16"/>
      <c r="E35" s="16"/>
      <c r="F35" s="16"/>
    </row>
    <row r="36" spans="2:6" ht="12.75" x14ac:dyDescent="0.2">
      <c r="B36" s="20"/>
      <c r="C36" s="16"/>
      <c r="D36" s="16"/>
      <c r="E36" s="16"/>
      <c r="F36" s="16"/>
    </row>
    <row r="37" spans="2:6" ht="12.75" x14ac:dyDescent="0.2">
      <c r="B37" s="20"/>
      <c r="C37" s="16"/>
      <c r="D37" s="16"/>
      <c r="E37" s="16"/>
      <c r="F37" s="16"/>
    </row>
    <row r="38" spans="2:6" ht="12.75" x14ac:dyDescent="0.2">
      <c r="B38" s="20"/>
      <c r="C38" s="16"/>
      <c r="D38" s="16"/>
      <c r="E38" s="16"/>
      <c r="F38" s="16"/>
    </row>
    <row r="39" spans="2:6" ht="12.75" x14ac:dyDescent="0.2">
      <c r="B39" s="20"/>
      <c r="C39" s="16"/>
      <c r="D39" s="16"/>
      <c r="E39" s="16"/>
      <c r="F39" s="16"/>
    </row>
    <row r="40" spans="2:6" ht="12.75" x14ac:dyDescent="0.2">
      <c r="B40" s="20"/>
      <c r="C40" s="16"/>
      <c r="D40" s="16"/>
      <c r="E40" s="16"/>
      <c r="F40" s="16"/>
    </row>
    <row r="41" spans="2:6" ht="12.75" x14ac:dyDescent="0.2">
      <c r="B41" s="20"/>
      <c r="C41" s="16"/>
      <c r="D41" s="16"/>
      <c r="E41" s="16"/>
      <c r="F41" s="16"/>
    </row>
    <row r="42" spans="2:6" ht="13.5" thickBot="1" x14ac:dyDescent="0.25">
      <c r="B42" s="20"/>
      <c r="C42" s="16"/>
      <c r="D42" s="16"/>
      <c r="E42" s="16"/>
      <c r="F42" s="16"/>
    </row>
    <row r="43" spans="2:6" ht="13.5" thickBot="1" x14ac:dyDescent="0.25">
      <c r="B43" s="20"/>
      <c r="C43" s="16"/>
      <c r="D43" s="16"/>
      <c r="E43" s="16"/>
      <c r="F43" s="16"/>
    </row>
    <row r="44" spans="2:6" ht="13.5" thickBot="1" x14ac:dyDescent="0.25">
      <c r="C44" s="16"/>
      <c r="D44" s="16"/>
      <c r="E44" s="18"/>
      <c r="F44" s="16"/>
    </row>
    <row r="45" spans="2:6" ht="13.5" thickBot="1" x14ac:dyDescent="0.25">
      <c r="C45" s="16"/>
      <c r="D45" s="16"/>
      <c r="E45" s="18"/>
      <c r="F45" s="18"/>
    </row>
    <row r="46" spans="2:6" ht="13.5" thickBot="1" x14ac:dyDescent="0.25">
      <c r="C46" s="16"/>
      <c r="D46" s="17"/>
      <c r="E46" s="18"/>
      <c r="F46" s="18"/>
    </row>
    <row r="47" spans="2:6" ht="13.5" thickBot="1" x14ac:dyDescent="0.25">
      <c r="C47" s="16"/>
      <c r="D47" s="17"/>
      <c r="E47" s="18"/>
      <c r="F47" s="18"/>
    </row>
    <row r="48" spans="2:6" ht="13.5" thickBot="1" x14ac:dyDescent="0.25">
      <c r="C48" s="16"/>
      <c r="D48" s="17"/>
      <c r="E48" s="18"/>
      <c r="F48" s="18"/>
    </row>
    <row r="49" spans="3:6" ht="13.5" thickBot="1" x14ac:dyDescent="0.25">
      <c r="C49" s="16"/>
      <c r="D49" s="17"/>
      <c r="E49" s="18"/>
      <c r="F49" s="18"/>
    </row>
    <row r="50" spans="3:6" ht="13.5" thickBot="1" x14ac:dyDescent="0.25">
      <c r="C50" s="16"/>
      <c r="D50" s="17"/>
      <c r="E50" s="18"/>
      <c r="F50" s="18"/>
    </row>
    <row r="51" spans="3:6" ht="13.5" thickBot="1" x14ac:dyDescent="0.25">
      <c r="C51" s="16"/>
      <c r="D51" s="17"/>
      <c r="E51" s="18"/>
      <c r="F51" s="18"/>
    </row>
    <row r="52" spans="3:6" ht="13.5" thickBot="1" x14ac:dyDescent="0.25">
      <c r="C52" s="16"/>
      <c r="D52" s="17"/>
      <c r="E52" s="18"/>
      <c r="F52" s="18"/>
    </row>
    <row r="53" spans="3:6" ht="13.5" thickBot="1" x14ac:dyDescent="0.25">
      <c r="C53" s="16"/>
      <c r="D53" s="17"/>
      <c r="E53" s="18"/>
      <c r="F53" s="18"/>
    </row>
    <row r="54" spans="3:6" ht="12.75" x14ac:dyDescent="0.2">
      <c r="C54" s="16"/>
      <c r="D54" s="17"/>
      <c r="E54" s="18"/>
      <c r="F54" s="18"/>
    </row>
    <row r="55" spans="3:6" ht="12.75" x14ac:dyDescent="0.2">
      <c r="C55" s="16"/>
      <c r="D55" s="17"/>
      <c r="E55" s="18"/>
      <c r="F55" s="18"/>
    </row>
    <row r="56" spans="3:6" ht="12.75" x14ac:dyDescent="0.2">
      <c r="C56" s="16"/>
      <c r="D56" s="17"/>
      <c r="E56" s="18"/>
      <c r="F56" s="18"/>
    </row>
    <row r="57" spans="3:6" ht="12.75" x14ac:dyDescent="0.2">
      <c r="C57" s="16"/>
      <c r="D57" s="17"/>
      <c r="E57" s="18"/>
      <c r="F57" s="18"/>
    </row>
    <row r="58" spans="3:6" ht="12.75" x14ac:dyDescent="0.2">
      <c r="C58" s="16"/>
      <c r="D58" s="17"/>
      <c r="E58" s="18"/>
      <c r="F58" s="18"/>
    </row>
    <row r="59" spans="3:6" ht="12.75" x14ac:dyDescent="0.2">
      <c r="C59" s="16"/>
      <c r="D59" s="17"/>
      <c r="E59" s="18"/>
      <c r="F59" s="18"/>
    </row>
    <row r="60" spans="3:6" ht="12.75" x14ac:dyDescent="0.2">
      <c r="C60" s="16"/>
      <c r="D60" s="17"/>
      <c r="E60" s="18"/>
      <c r="F60" s="18"/>
    </row>
    <row r="61" spans="3:6" ht="12.75" x14ac:dyDescent="0.2">
      <c r="C61" s="16"/>
      <c r="D61" s="17"/>
      <c r="E61" s="18"/>
      <c r="F61" s="18"/>
    </row>
    <row r="62" spans="3:6" ht="12.75" x14ac:dyDescent="0.2">
      <c r="C62" s="16"/>
      <c r="D62" s="17"/>
      <c r="E62" s="18"/>
      <c r="F62" s="18"/>
    </row>
    <row r="63" spans="3:6" ht="12.75" x14ac:dyDescent="0.2">
      <c r="C63" s="16"/>
      <c r="D63" s="17"/>
      <c r="E63" s="18"/>
      <c r="F63" s="18"/>
    </row>
    <row r="64" spans="3:6" ht="12.75" x14ac:dyDescent="0.2">
      <c r="C64" s="16"/>
      <c r="D64" s="17"/>
      <c r="E64" s="18"/>
      <c r="F64" s="18"/>
    </row>
    <row r="65" spans="3:6" ht="12.75" x14ac:dyDescent="0.2">
      <c r="C65" s="16"/>
      <c r="D65" s="17"/>
      <c r="E65" s="18"/>
      <c r="F65" s="18"/>
    </row>
    <row r="66" spans="3:6" ht="12.75" x14ac:dyDescent="0.2">
      <c r="C66" s="16"/>
      <c r="D66" s="17"/>
      <c r="E66" s="18"/>
      <c r="F66" s="18"/>
    </row>
    <row r="67" spans="3:6" ht="12.75" x14ac:dyDescent="0.2">
      <c r="C67" s="16"/>
      <c r="D67" s="17"/>
      <c r="E67" s="18"/>
      <c r="F67" s="18"/>
    </row>
    <row r="68" spans="3:6" ht="12.75" x14ac:dyDescent="0.2">
      <c r="C68" s="16"/>
      <c r="D68" s="17"/>
      <c r="E68" s="18"/>
      <c r="F68" s="18"/>
    </row>
    <row r="69" spans="3:6" ht="12.75" x14ac:dyDescent="0.2">
      <c r="C69" s="16"/>
      <c r="D69" s="17"/>
      <c r="E69" s="18"/>
      <c r="F69" s="18"/>
    </row>
    <row r="70" spans="3:6" ht="12.75" x14ac:dyDescent="0.2">
      <c r="C70" s="16"/>
      <c r="D70" s="17"/>
      <c r="E70" s="18"/>
      <c r="F70" s="18"/>
    </row>
    <row r="71" spans="3:6" ht="12.75" x14ac:dyDescent="0.2">
      <c r="C71" s="16"/>
      <c r="D71" s="17"/>
      <c r="E71" s="18"/>
      <c r="F71" s="18"/>
    </row>
    <row r="72" spans="3:6" ht="12.75" x14ac:dyDescent="0.2">
      <c r="C72" s="16"/>
      <c r="D72" s="17"/>
      <c r="E72" s="18"/>
      <c r="F72" s="18"/>
    </row>
    <row r="73" spans="3:6" ht="12.75" x14ac:dyDescent="0.2">
      <c r="C73" s="16"/>
      <c r="D73" s="17"/>
      <c r="E73" s="18"/>
      <c r="F73" s="18"/>
    </row>
    <row r="74" spans="3:6" ht="12.75" x14ac:dyDescent="0.2">
      <c r="C74" s="16"/>
      <c r="D74" s="17"/>
      <c r="E74" s="18"/>
      <c r="F74" s="18"/>
    </row>
    <row r="75" spans="3:6" ht="12.75" x14ac:dyDescent="0.2">
      <c r="C75" s="16"/>
      <c r="D75" s="17"/>
      <c r="E75" s="18"/>
      <c r="F75" s="18"/>
    </row>
    <row r="76" spans="3:6" ht="12.75" x14ac:dyDescent="0.2">
      <c r="C76" s="16"/>
      <c r="D76" s="17"/>
      <c r="E76" s="18"/>
      <c r="F76" s="18"/>
    </row>
    <row r="77" spans="3:6" ht="12.75" x14ac:dyDescent="0.2">
      <c r="C77" s="16"/>
      <c r="D77" s="17"/>
      <c r="E77" s="18"/>
      <c r="F77" s="18"/>
    </row>
    <row r="78" spans="3:6" ht="12.75" x14ac:dyDescent="0.2">
      <c r="C78" s="16"/>
      <c r="D78" s="17"/>
      <c r="E78" s="18"/>
      <c r="F78" s="18"/>
    </row>
    <row r="79" spans="3:6" ht="12.75" x14ac:dyDescent="0.2">
      <c r="C79" s="16"/>
      <c r="D79" s="17"/>
      <c r="E79" s="18"/>
      <c r="F79" s="18"/>
    </row>
    <row r="80" spans="3:6" ht="12.75" x14ac:dyDescent="0.2">
      <c r="C80" s="16"/>
      <c r="D80" s="17"/>
      <c r="E80" s="18"/>
      <c r="F80" s="18"/>
    </row>
    <row r="81" spans="3:6" ht="12.75" x14ac:dyDescent="0.2">
      <c r="C81" s="16"/>
      <c r="D81" s="17"/>
      <c r="E81" s="18"/>
      <c r="F81" s="18"/>
    </row>
    <row r="82" spans="3:6" ht="12.75" x14ac:dyDescent="0.2">
      <c r="C82" s="16"/>
      <c r="D82" s="17"/>
      <c r="E82" s="18"/>
      <c r="F82" s="18"/>
    </row>
    <row r="83" spans="3:6" ht="12.75" x14ac:dyDescent="0.2">
      <c r="C83" s="16"/>
      <c r="D83" s="17"/>
      <c r="E83" s="18"/>
      <c r="F83" s="18"/>
    </row>
    <row r="84" spans="3:6" ht="12.75" x14ac:dyDescent="0.2">
      <c r="C84" s="16"/>
      <c r="D84" s="17"/>
      <c r="E84" s="18"/>
      <c r="F84" s="18"/>
    </row>
    <row r="85" spans="3:6" ht="12.75" x14ac:dyDescent="0.2">
      <c r="C85" s="16"/>
      <c r="D85" s="17"/>
      <c r="E85" s="18"/>
      <c r="F85" s="18"/>
    </row>
    <row r="86" spans="3:6" ht="12.75" x14ac:dyDescent="0.2">
      <c r="C86" s="16"/>
      <c r="D86" s="17"/>
      <c r="E86" s="18"/>
      <c r="F86" s="18"/>
    </row>
    <row r="87" spans="3:6" ht="12.75" x14ac:dyDescent="0.2">
      <c r="C87" s="16"/>
      <c r="D87" s="17"/>
      <c r="E87" s="18"/>
      <c r="F87" s="18"/>
    </row>
    <row r="88" spans="3:6" ht="12.75" x14ac:dyDescent="0.2">
      <c r="C88" s="16"/>
      <c r="D88" s="17"/>
      <c r="E88" s="18"/>
      <c r="F88" s="18"/>
    </row>
    <row r="89" spans="3:6" ht="12.75" x14ac:dyDescent="0.2">
      <c r="C89" s="16"/>
      <c r="D89" s="17"/>
      <c r="E89" s="18"/>
      <c r="F89" s="18"/>
    </row>
    <row r="90" spans="3:6" ht="12.75" x14ac:dyDescent="0.2">
      <c r="C90" s="16"/>
      <c r="D90" s="17"/>
      <c r="E90" s="18"/>
      <c r="F90" s="18"/>
    </row>
    <row r="91" spans="3:6" ht="12.75" x14ac:dyDescent="0.2">
      <c r="C91" s="16"/>
      <c r="D91" s="17"/>
      <c r="E91" s="18"/>
      <c r="F91" s="18"/>
    </row>
    <row r="92" spans="3:6" ht="12.75" x14ac:dyDescent="0.2">
      <c r="C92" s="16"/>
      <c r="D92" s="17"/>
      <c r="E92" s="18"/>
      <c r="F92" s="18"/>
    </row>
    <row r="93" spans="3:6" ht="12.75" x14ac:dyDescent="0.2">
      <c r="C93" s="16"/>
      <c r="D93" s="17"/>
      <c r="E93" s="18"/>
      <c r="F93" s="18"/>
    </row>
    <row r="94" spans="3:6" ht="12.75" x14ac:dyDescent="0.2">
      <c r="C94" s="16"/>
      <c r="D94" s="17"/>
      <c r="E94" s="18"/>
      <c r="F94" s="18"/>
    </row>
    <row r="95" spans="3:6" ht="12.75" x14ac:dyDescent="0.2">
      <c r="C95" s="16"/>
      <c r="D95" s="17"/>
      <c r="E95" s="18"/>
      <c r="F95" s="18"/>
    </row>
    <row r="96" spans="3:6" ht="12.75" x14ac:dyDescent="0.2">
      <c r="C96" s="16"/>
      <c r="D96" s="17"/>
      <c r="E96" s="18"/>
      <c r="F96" s="18"/>
    </row>
    <row r="97" spans="3:6" ht="12.75" x14ac:dyDescent="0.2">
      <c r="C97" s="16"/>
      <c r="D97" s="17"/>
      <c r="E97" s="18"/>
      <c r="F97" s="18"/>
    </row>
    <row r="98" spans="3:6" ht="12.75" x14ac:dyDescent="0.2">
      <c r="C98" s="16"/>
      <c r="D98" s="17"/>
      <c r="E98" s="18"/>
      <c r="F98" s="18"/>
    </row>
    <row r="99" spans="3:6" ht="12.75" x14ac:dyDescent="0.2">
      <c r="C99" s="16"/>
      <c r="D99" s="17"/>
      <c r="E99" s="18"/>
      <c r="F99" s="18"/>
    </row>
    <row r="100" spans="3:6" ht="12.75" x14ac:dyDescent="0.2">
      <c r="C100" s="16"/>
      <c r="D100" s="17"/>
      <c r="E100" s="18"/>
      <c r="F100" s="18"/>
    </row>
    <row r="101" spans="3:6" ht="12.75" x14ac:dyDescent="0.2">
      <c r="C101" s="16"/>
      <c r="D101" s="17"/>
      <c r="E101" s="18"/>
      <c r="F101" s="18"/>
    </row>
    <row r="102" spans="3:6" ht="12.75" x14ac:dyDescent="0.2">
      <c r="C102" s="16"/>
      <c r="D102" s="17"/>
      <c r="E102" s="18"/>
      <c r="F102" s="18"/>
    </row>
    <row r="103" spans="3:6" ht="12.75" x14ac:dyDescent="0.2">
      <c r="C103" s="16"/>
      <c r="D103" s="17"/>
      <c r="E103" s="18"/>
      <c r="F103" s="18"/>
    </row>
    <row r="104" spans="3:6" ht="12.75" x14ac:dyDescent="0.2">
      <c r="C104" s="16"/>
      <c r="D104" s="17"/>
      <c r="E104" s="18"/>
      <c r="F104" s="18"/>
    </row>
    <row r="105" spans="3:6" ht="12.75" x14ac:dyDescent="0.2">
      <c r="C105" s="16"/>
      <c r="D105" s="17"/>
      <c r="E105" s="18"/>
      <c r="F105" s="18"/>
    </row>
    <row r="106" spans="3:6" ht="12.75" x14ac:dyDescent="0.2">
      <c r="C106" s="16"/>
      <c r="D106" s="17"/>
      <c r="E106" s="18"/>
      <c r="F106" s="18"/>
    </row>
    <row r="107" spans="3:6" ht="12.75" x14ac:dyDescent="0.2">
      <c r="C107" s="16"/>
      <c r="D107" s="17"/>
      <c r="E107" s="18"/>
      <c r="F107" s="18"/>
    </row>
    <row r="108" spans="3:6" ht="12.75" x14ac:dyDescent="0.2">
      <c r="C108" s="16"/>
      <c r="D108" s="17"/>
      <c r="E108" s="18"/>
      <c r="F108" s="18"/>
    </row>
    <row r="109" spans="3:6" ht="12.75" x14ac:dyDescent="0.2">
      <c r="C109" s="16"/>
      <c r="D109" s="17"/>
      <c r="E109" s="18"/>
      <c r="F109" s="18"/>
    </row>
    <row r="110" spans="3:6" ht="12.75" x14ac:dyDescent="0.2">
      <c r="C110" s="16"/>
      <c r="D110" s="17"/>
      <c r="E110" s="18"/>
      <c r="F110" s="18"/>
    </row>
    <row r="111" spans="3:6" ht="12.75" x14ac:dyDescent="0.2">
      <c r="C111" s="16"/>
      <c r="D111" s="17"/>
      <c r="E111" s="18"/>
      <c r="F111" s="18"/>
    </row>
    <row r="112" spans="3:6" ht="12.75" x14ac:dyDescent="0.2">
      <c r="C112" s="16"/>
      <c r="D112" s="17"/>
      <c r="E112" s="18"/>
      <c r="F112" s="18"/>
    </row>
    <row r="113" spans="3:6" ht="12.75" x14ac:dyDescent="0.2">
      <c r="C113" s="16"/>
      <c r="D113" s="17"/>
      <c r="E113" s="18"/>
      <c r="F113" s="18"/>
    </row>
    <row r="114" spans="3:6" ht="12.75" x14ac:dyDescent="0.2">
      <c r="C114" s="16"/>
      <c r="D114" s="17"/>
      <c r="E114" s="18"/>
      <c r="F114" s="18"/>
    </row>
    <row r="115" spans="3:6" ht="12.75" x14ac:dyDescent="0.2">
      <c r="C115" s="16"/>
      <c r="D115" s="17"/>
      <c r="E115" s="18"/>
      <c r="F115" s="18"/>
    </row>
    <row r="116" spans="3:6" ht="12.75" x14ac:dyDescent="0.2">
      <c r="C116" s="16"/>
      <c r="D116" s="17"/>
      <c r="E116" s="18"/>
      <c r="F116" s="18"/>
    </row>
    <row r="117" spans="3:6" ht="12.75" x14ac:dyDescent="0.2">
      <c r="C117" s="16"/>
      <c r="D117" s="17"/>
      <c r="E117" s="18"/>
      <c r="F117" s="18"/>
    </row>
    <row r="118" spans="3:6" ht="12.75" x14ac:dyDescent="0.2">
      <c r="C118" s="16"/>
      <c r="D118" s="17"/>
      <c r="E118" s="18"/>
      <c r="F118" s="18"/>
    </row>
    <row r="119" spans="3:6" ht="12.75" x14ac:dyDescent="0.2">
      <c r="C119" s="16"/>
      <c r="D119" s="17"/>
      <c r="E119" s="18"/>
      <c r="F119" s="18"/>
    </row>
    <row r="120" spans="3:6" ht="12.75" x14ac:dyDescent="0.2">
      <c r="C120" s="16"/>
      <c r="D120" s="17"/>
      <c r="E120" s="18"/>
      <c r="F120" s="18"/>
    </row>
    <row r="121" spans="3:6" ht="12.75" x14ac:dyDescent="0.2">
      <c r="C121" s="16"/>
      <c r="D121" s="17"/>
      <c r="E121" s="18"/>
      <c r="F121" s="18"/>
    </row>
    <row r="122" spans="3:6" ht="12.75" x14ac:dyDescent="0.2">
      <c r="C122" s="16"/>
      <c r="D122" s="17"/>
      <c r="E122" s="18"/>
      <c r="F122" s="18"/>
    </row>
    <row r="123" spans="3:6" ht="12.75" x14ac:dyDescent="0.2">
      <c r="C123" s="16"/>
      <c r="D123" s="17"/>
      <c r="E123" s="18"/>
      <c r="F123" s="18"/>
    </row>
    <row r="124" spans="3:6" ht="12.75" x14ac:dyDescent="0.2">
      <c r="C124" s="16"/>
      <c r="D124" s="17"/>
      <c r="E124" s="18"/>
      <c r="F124" s="18"/>
    </row>
    <row r="125" spans="3:6" ht="12.75" x14ac:dyDescent="0.2">
      <c r="C125" s="16"/>
      <c r="D125" s="17"/>
      <c r="E125" s="18"/>
      <c r="F125" s="18"/>
    </row>
    <row r="126" spans="3:6" ht="12.75" x14ac:dyDescent="0.2">
      <c r="C126" s="16"/>
      <c r="D126" s="17"/>
      <c r="E126" s="18"/>
      <c r="F126" s="18"/>
    </row>
    <row r="127" spans="3:6" ht="12.75" x14ac:dyDescent="0.2">
      <c r="C127" s="16"/>
      <c r="D127" s="17"/>
      <c r="E127" s="18"/>
      <c r="F127" s="18"/>
    </row>
    <row r="128" spans="3:6" ht="12.75" x14ac:dyDescent="0.2">
      <c r="C128" s="16"/>
      <c r="D128" s="17"/>
      <c r="E128" s="18"/>
      <c r="F128" s="18"/>
    </row>
    <row r="129" spans="3:6" ht="12.75" x14ac:dyDescent="0.2">
      <c r="C129" s="16"/>
      <c r="D129" s="17"/>
      <c r="E129" s="18"/>
      <c r="F129" s="18"/>
    </row>
    <row r="130" spans="3:6" ht="12.75" x14ac:dyDescent="0.2">
      <c r="C130" s="16"/>
      <c r="D130" s="17"/>
      <c r="E130" s="18"/>
      <c r="F130" s="18"/>
    </row>
    <row r="131" spans="3:6" ht="12.75" x14ac:dyDescent="0.2">
      <c r="C131" s="16"/>
      <c r="D131" s="17"/>
      <c r="E131" s="18"/>
      <c r="F131" s="18"/>
    </row>
    <row r="132" spans="3:6" ht="12.75" x14ac:dyDescent="0.2">
      <c r="C132" s="16"/>
      <c r="D132" s="17"/>
      <c r="E132" s="18"/>
      <c r="F132" s="18"/>
    </row>
    <row r="133" spans="3:6" ht="12.75" x14ac:dyDescent="0.2">
      <c r="C133" s="16"/>
      <c r="D133" s="17"/>
      <c r="E133" s="18"/>
      <c r="F133" s="18"/>
    </row>
    <row r="134" spans="3:6" ht="12.75" x14ac:dyDescent="0.2">
      <c r="C134" s="16"/>
      <c r="D134" s="17"/>
      <c r="E134" s="18"/>
      <c r="F134" s="18"/>
    </row>
    <row r="135" spans="3:6" ht="12.75" x14ac:dyDescent="0.2">
      <c r="C135" s="16"/>
      <c r="D135" s="17"/>
      <c r="E135" s="18"/>
      <c r="F135" s="18"/>
    </row>
    <row r="136" spans="3:6" ht="12.75" x14ac:dyDescent="0.2">
      <c r="C136" s="16"/>
      <c r="D136" s="17"/>
      <c r="E136" s="18"/>
      <c r="F136" s="18"/>
    </row>
    <row r="137" spans="3:6" ht="12.75" x14ac:dyDescent="0.2">
      <c r="C137" s="16"/>
      <c r="D137" s="17"/>
      <c r="E137" s="18"/>
      <c r="F137" s="18"/>
    </row>
    <row r="138" spans="3:6" ht="12.75" x14ac:dyDescent="0.2">
      <c r="C138" s="16"/>
      <c r="D138" s="17"/>
      <c r="E138" s="18"/>
      <c r="F138" s="18"/>
    </row>
    <row r="139" spans="3:6" ht="12.75" x14ac:dyDescent="0.2">
      <c r="C139" s="16"/>
      <c r="D139" s="17"/>
      <c r="E139" s="18"/>
      <c r="F139" s="18"/>
    </row>
    <row r="140" spans="3:6" ht="12.75" x14ac:dyDescent="0.2">
      <c r="C140" s="16"/>
      <c r="D140" s="17"/>
      <c r="E140" s="18"/>
      <c r="F140" s="18"/>
    </row>
    <row r="141" spans="3:6" ht="12.75" x14ac:dyDescent="0.2">
      <c r="C141" s="16"/>
      <c r="D141" s="17"/>
      <c r="E141" s="18"/>
      <c r="F141" s="18"/>
    </row>
    <row r="142" spans="3:6" ht="12.75" x14ac:dyDescent="0.2">
      <c r="C142" s="16"/>
      <c r="D142" s="17"/>
      <c r="E142" s="18"/>
      <c r="F142" s="18"/>
    </row>
    <row r="143" spans="3:6" ht="12.75" x14ac:dyDescent="0.2">
      <c r="C143" s="16"/>
      <c r="D143" s="17"/>
      <c r="E143" s="18"/>
      <c r="F143" s="18"/>
    </row>
    <row r="144" spans="3:6" ht="12.75" x14ac:dyDescent="0.2">
      <c r="C144" s="16"/>
      <c r="D144" s="17"/>
      <c r="E144" s="18"/>
      <c r="F144" s="18"/>
    </row>
    <row r="145" spans="3:6" ht="12.75" x14ac:dyDescent="0.2">
      <c r="C145" s="16"/>
      <c r="D145" s="17"/>
      <c r="E145" s="18"/>
      <c r="F145" s="18"/>
    </row>
    <row r="146" spans="3:6" ht="12.75" x14ac:dyDescent="0.2">
      <c r="C146" s="16"/>
      <c r="D146" s="17"/>
      <c r="E146" s="18"/>
      <c r="F146" s="18"/>
    </row>
    <row r="147" spans="3:6" ht="12.75" x14ac:dyDescent="0.2">
      <c r="C147" s="16"/>
      <c r="D147" s="17"/>
      <c r="E147" s="18"/>
      <c r="F147" s="18"/>
    </row>
    <row r="148" spans="3:6" ht="12.75" x14ac:dyDescent="0.2">
      <c r="C148" s="16"/>
      <c r="D148" s="17"/>
      <c r="E148" s="18"/>
      <c r="F148" s="18"/>
    </row>
    <row r="149" spans="3:6" ht="12.75" x14ac:dyDescent="0.2">
      <c r="C149" s="16"/>
      <c r="D149" s="17"/>
      <c r="E149" s="18"/>
      <c r="F149" s="18"/>
    </row>
    <row r="150" spans="3:6" ht="12.75" x14ac:dyDescent="0.2">
      <c r="C150" s="16"/>
      <c r="D150" s="17"/>
      <c r="E150" s="18"/>
      <c r="F150" s="18"/>
    </row>
    <row r="151" spans="3:6" ht="12.75" x14ac:dyDescent="0.2">
      <c r="C151" s="16"/>
      <c r="D151" s="17"/>
      <c r="E151" s="18"/>
      <c r="F151" s="18"/>
    </row>
    <row r="152" spans="3:6" ht="12.75" x14ac:dyDescent="0.2">
      <c r="C152" s="16"/>
      <c r="D152" s="17"/>
      <c r="E152" s="18"/>
      <c r="F152" s="18"/>
    </row>
    <row r="153" spans="3:6" ht="12.75" x14ac:dyDescent="0.2">
      <c r="C153" s="16"/>
      <c r="D153" s="17"/>
      <c r="E153" s="18"/>
      <c r="F153" s="18"/>
    </row>
    <row r="154" spans="3:6" ht="12.75" x14ac:dyDescent="0.2">
      <c r="C154" s="16"/>
      <c r="D154" s="17"/>
      <c r="E154" s="18"/>
      <c r="F154" s="18"/>
    </row>
    <row r="155" spans="3:6" ht="12.75" x14ac:dyDescent="0.2">
      <c r="C155" s="16"/>
      <c r="D155" s="17"/>
      <c r="E155" s="18"/>
      <c r="F155" s="18"/>
    </row>
    <row r="156" spans="3:6" ht="12.75" x14ac:dyDescent="0.2">
      <c r="C156" s="16"/>
      <c r="D156" s="17"/>
      <c r="E156" s="18"/>
      <c r="F156" s="18"/>
    </row>
    <row r="157" spans="3:6" ht="12.75" x14ac:dyDescent="0.2">
      <c r="C157" s="16"/>
      <c r="D157" s="17"/>
      <c r="E157" s="18"/>
      <c r="F157" s="18"/>
    </row>
    <row r="158" spans="3:6" ht="12.75" x14ac:dyDescent="0.2">
      <c r="C158" s="16"/>
      <c r="D158" s="17"/>
      <c r="E158" s="18"/>
      <c r="F158" s="18"/>
    </row>
    <row r="159" spans="3:6" ht="12.75" x14ac:dyDescent="0.2">
      <c r="C159" s="16"/>
      <c r="D159" s="17"/>
      <c r="E159" s="18"/>
      <c r="F159" s="18"/>
    </row>
    <row r="160" spans="3:6" ht="12.75" x14ac:dyDescent="0.2">
      <c r="C160" s="16"/>
      <c r="D160" s="17"/>
      <c r="E160" s="18"/>
      <c r="F160" s="18"/>
    </row>
    <row r="161" spans="3:6" ht="12.75" x14ac:dyDescent="0.2">
      <c r="C161" s="16"/>
      <c r="D161" s="17"/>
      <c r="E161" s="18"/>
      <c r="F161" s="18"/>
    </row>
    <row r="162" spans="3:6" ht="12.75" x14ac:dyDescent="0.2">
      <c r="C162" s="16"/>
      <c r="D162" s="17"/>
      <c r="E162" s="18"/>
      <c r="F162" s="18"/>
    </row>
    <row r="163" spans="3:6" ht="12.75" x14ac:dyDescent="0.2">
      <c r="C163" s="16"/>
      <c r="D163" s="17"/>
      <c r="E163" s="18"/>
      <c r="F163" s="18"/>
    </row>
    <row r="164" spans="3:6" ht="12.75" x14ac:dyDescent="0.2">
      <c r="C164" s="16"/>
      <c r="D164" s="17"/>
      <c r="E164" s="18"/>
      <c r="F164" s="18"/>
    </row>
    <row r="165" spans="3:6" ht="12.75" x14ac:dyDescent="0.2">
      <c r="C165" s="16"/>
      <c r="D165" s="17"/>
      <c r="E165" s="18"/>
      <c r="F165" s="18"/>
    </row>
    <row r="166" spans="3:6" ht="12.75" x14ac:dyDescent="0.2">
      <c r="C166" s="16"/>
      <c r="D166" s="17"/>
      <c r="E166" s="18"/>
      <c r="F166" s="18"/>
    </row>
    <row r="167" spans="3:6" ht="12.75" x14ac:dyDescent="0.2">
      <c r="C167" s="16"/>
      <c r="D167" s="17"/>
      <c r="E167" s="18"/>
      <c r="F167" s="18"/>
    </row>
    <row r="168" spans="3:6" ht="12.75" x14ac:dyDescent="0.2">
      <c r="C168" s="16"/>
      <c r="D168" s="17"/>
      <c r="E168" s="18"/>
      <c r="F168" s="18"/>
    </row>
    <row r="169" spans="3:6" ht="12.75" x14ac:dyDescent="0.2">
      <c r="C169" s="16"/>
      <c r="D169" s="17"/>
      <c r="E169" s="18"/>
      <c r="F169" s="18"/>
    </row>
    <row r="170" spans="3:6" ht="12.75" x14ac:dyDescent="0.2">
      <c r="C170" s="16"/>
      <c r="D170" s="17"/>
      <c r="E170" s="18"/>
      <c r="F170" s="18"/>
    </row>
    <row r="171" spans="3:6" ht="12.75" x14ac:dyDescent="0.2">
      <c r="C171" s="16"/>
      <c r="D171" s="17"/>
      <c r="E171" s="18"/>
      <c r="F171" s="18"/>
    </row>
    <row r="172" spans="3:6" ht="12.75" x14ac:dyDescent="0.2">
      <c r="C172" s="16"/>
      <c r="D172" s="17"/>
      <c r="E172" s="18"/>
      <c r="F172" s="18"/>
    </row>
    <row r="173" spans="3:6" ht="12.75" x14ac:dyDescent="0.2">
      <c r="C173" s="16"/>
      <c r="D173" s="17"/>
      <c r="E173" s="18"/>
      <c r="F173" s="18"/>
    </row>
    <row r="174" spans="3:6" ht="12.75" x14ac:dyDescent="0.2">
      <c r="C174" s="16"/>
      <c r="D174" s="17"/>
      <c r="E174" s="18"/>
      <c r="F174" s="18"/>
    </row>
    <row r="175" spans="3:6" ht="12.75" x14ac:dyDescent="0.2">
      <c r="C175" s="16"/>
      <c r="D175" s="17"/>
      <c r="E175" s="18"/>
      <c r="F175" s="18"/>
    </row>
    <row r="176" spans="3:6" ht="12.75" x14ac:dyDescent="0.2">
      <c r="C176" s="16"/>
      <c r="D176" s="17"/>
      <c r="E176" s="18"/>
      <c r="F176" s="18"/>
    </row>
    <row r="177" spans="3:6" ht="12.75" x14ac:dyDescent="0.2">
      <c r="C177" s="16"/>
      <c r="D177" s="17"/>
      <c r="E177" s="18"/>
      <c r="F177" s="18"/>
    </row>
    <row r="178" spans="3:6" ht="12.75" x14ac:dyDescent="0.2">
      <c r="C178" s="16"/>
      <c r="D178" s="17"/>
      <c r="E178" s="18"/>
      <c r="F178" s="18"/>
    </row>
    <row r="179" spans="3:6" ht="12.75" x14ac:dyDescent="0.2">
      <c r="C179" s="16"/>
      <c r="D179" s="17"/>
      <c r="E179" s="18"/>
      <c r="F179" s="18"/>
    </row>
    <row r="180" spans="3:6" ht="12.75" x14ac:dyDescent="0.2">
      <c r="C180" s="16"/>
      <c r="D180" s="17"/>
      <c r="E180" s="18"/>
      <c r="F180" s="18"/>
    </row>
    <row r="181" spans="3:6" ht="12.75" x14ac:dyDescent="0.2">
      <c r="C181" s="16"/>
      <c r="D181" s="17"/>
      <c r="E181" s="18"/>
      <c r="F181" s="18"/>
    </row>
    <row r="182" spans="3:6" ht="12.75" x14ac:dyDescent="0.2">
      <c r="C182" s="16"/>
      <c r="D182" s="17"/>
      <c r="E182" s="18"/>
      <c r="F182" s="18"/>
    </row>
    <row r="183" spans="3:6" ht="12.75" x14ac:dyDescent="0.2">
      <c r="C183" s="16"/>
      <c r="D183" s="17"/>
      <c r="E183" s="18"/>
      <c r="F183" s="18"/>
    </row>
    <row r="184" spans="3:6" ht="12.75" x14ac:dyDescent="0.2">
      <c r="C184" s="16"/>
      <c r="D184" s="17"/>
      <c r="E184" s="18"/>
      <c r="F184" s="18"/>
    </row>
    <row r="185" spans="3:6" ht="12.75" x14ac:dyDescent="0.2">
      <c r="C185" s="16"/>
      <c r="D185" s="17"/>
      <c r="E185" s="18"/>
      <c r="F185" s="18"/>
    </row>
    <row r="186" spans="3:6" ht="12.75" x14ac:dyDescent="0.2">
      <c r="C186" s="16"/>
      <c r="D186" s="17"/>
      <c r="E186" s="18"/>
      <c r="F186" s="18"/>
    </row>
    <row r="187" spans="3:6" ht="12.75" x14ac:dyDescent="0.2">
      <c r="C187" s="16"/>
      <c r="D187" s="17"/>
      <c r="E187" s="18"/>
      <c r="F187" s="18"/>
    </row>
    <row r="188" spans="3:6" ht="12.75" x14ac:dyDescent="0.2">
      <c r="C188" s="16"/>
      <c r="D188" s="17"/>
      <c r="E188" s="18"/>
      <c r="F188" s="18"/>
    </row>
    <row r="189" spans="3:6" ht="12.75" x14ac:dyDescent="0.2">
      <c r="C189" s="16"/>
      <c r="D189" s="17"/>
      <c r="E189" s="18"/>
      <c r="F189" s="18"/>
    </row>
    <row r="190" spans="3:6" ht="12.75" x14ac:dyDescent="0.2">
      <c r="C190" s="16"/>
      <c r="D190" s="17"/>
      <c r="E190" s="18"/>
      <c r="F190" s="18"/>
    </row>
    <row r="191" spans="3:6" ht="12.75" x14ac:dyDescent="0.2">
      <c r="C191" s="16"/>
      <c r="D191" s="17"/>
      <c r="E191" s="18"/>
      <c r="F191" s="18"/>
    </row>
    <row r="192" spans="3:6" ht="12.75" x14ac:dyDescent="0.2">
      <c r="C192" s="16"/>
      <c r="D192" s="17"/>
      <c r="E192" s="18"/>
      <c r="F192" s="18"/>
    </row>
    <row r="193" spans="3:6" ht="12.75" x14ac:dyDescent="0.2">
      <c r="C193" s="16"/>
      <c r="D193" s="17"/>
      <c r="E193" s="18"/>
      <c r="F193" s="18"/>
    </row>
    <row r="194" spans="3:6" ht="12.75" x14ac:dyDescent="0.2">
      <c r="C194" s="16"/>
      <c r="D194" s="17"/>
      <c r="E194" s="18"/>
      <c r="F194" s="18"/>
    </row>
    <row r="195" spans="3:6" ht="12.75" x14ac:dyDescent="0.2">
      <c r="C195" s="16"/>
      <c r="D195" s="17"/>
      <c r="E195" s="18"/>
      <c r="F195" s="18"/>
    </row>
    <row r="196" spans="3:6" ht="12.75" x14ac:dyDescent="0.2">
      <c r="C196" s="16"/>
      <c r="D196" s="17"/>
      <c r="E196" s="18"/>
      <c r="F196" s="18"/>
    </row>
    <row r="197" spans="3:6" ht="12.75" x14ac:dyDescent="0.2">
      <c r="C197" s="16"/>
      <c r="D197" s="17"/>
      <c r="E197" s="18"/>
      <c r="F197" s="18"/>
    </row>
    <row r="198" spans="3:6" ht="12.75" x14ac:dyDescent="0.2">
      <c r="C198" s="16"/>
      <c r="D198" s="17"/>
      <c r="E198" s="18"/>
      <c r="F198" s="18"/>
    </row>
    <row r="199" spans="3:6" ht="12.75" x14ac:dyDescent="0.2">
      <c r="C199" s="16"/>
      <c r="D199" s="17"/>
      <c r="E199" s="18"/>
      <c r="F199" s="18"/>
    </row>
    <row r="200" spans="3:6" ht="12.75" x14ac:dyDescent="0.2">
      <c r="C200" s="16"/>
      <c r="D200" s="17"/>
      <c r="E200" s="18"/>
      <c r="F200" s="18"/>
    </row>
    <row r="201" spans="3:6" ht="12.75" x14ac:dyDescent="0.2">
      <c r="C201" s="16"/>
      <c r="D201" s="17"/>
      <c r="E201" s="18"/>
      <c r="F201" s="18"/>
    </row>
    <row r="202" spans="3:6" ht="12.75" x14ac:dyDescent="0.2">
      <c r="C202" s="16"/>
      <c r="D202" s="17"/>
      <c r="E202" s="18"/>
      <c r="F202" s="18"/>
    </row>
    <row r="203" spans="3:6" ht="12.75" x14ac:dyDescent="0.2">
      <c r="C203" s="16"/>
      <c r="D203" s="17"/>
      <c r="E203" s="18"/>
      <c r="F203" s="18"/>
    </row>
    <row r="204" spans="3:6" ht="12.75" x14ac:dyDescent="0.2">
      <c r="C204" s="16"/>
      <c r="D204" s="17"/>
      <c r="E204" s="18"/>
      <c r="F204" s="18"/>
    </row>
    <row r="205" spans="3:6" ht="12.75" x14ac:dyDescent="0.2">
      <c r="C205" s="16"/>
      <c r="D205" s="17"/>
      <c r="E205" s="18"/>
      <c r="F205" s="18"/>
    </row>
    <row r="206" spans="3:6" ht="12.75" x14ac:dyDescent="0.2">
      <c r="C206" s="16"/>
      <c r="D206" s="17"/>
      <c r="E206" s="18"/>
      <c r="F206" s="18"/>
    </row>
    <row r="207" spans="3:6" ht="12.75" x14ac:dyDescent="0.2">
      <c r="C207" s="16"/>
      <c r="D207" s="17"/>
      <c r="E207" s="18"/>
      <c r="F207" s="18"/>
    </row>
    <row r="208" spans="3:6" ht="12.75" x14ac:dyDescent="0.2">
      <c r="C208" s="16"/>
      <c r="D208" s="17"/>
      <c r="E208" s="18"/>
      <c r="F208" s="18"/>
    </row>
    <row r="209" spans="3:6" ht="12.75" x14ac:dyDescent="0.2">
      <c r="C209" s="16"/>
      <c r="D209" s="17"/>
      <c r="E209" s="18"/>
      <c r="F209" s="18"/>
    </row>
    <row r="210" spans="3:6" ht="12.75" x14ac:dyDescent="0.2">
      <c r="C210" s="16"/>
      <c r="D210" s="17"/>
      <c r="E210" s="18"/>
      <c r="F210" s="18"/>
    </row>
    <row r="211" spans="3:6" ht="12.75" x14ac:dyDescent="0.2">
      <c r="C211" s="16"/>
      <c r="D211" s="17"/>
      <c r="E211" s="18"/>
      <c r="F211" s="18"/>
    </row>
    <row r="212" spans="3:6" ht="12.75" x14ac:dyDescent="0.2">
      <c r="C212" s="16"/>
      <c r="D212" s="17"/>
      <c r="E212" s="18"/>
      <c r="F212" s="18"/>
    </row>
    <row r="213" spans="3:6" ht="12.75" x14ac:dyDescent="0.2">
      <c r="C213" s="16"/>
      <c r="D213" s="17"/>
      <c r="E213" s="18"/>
      <c r="F213" s="18"/>
    </row>
    <row r="214" spans="3:6" ht="12.75" x14ac:dyDescent="0.2">
      <c r="C214" s="16"/>
      <c r="D214" s="17"/>
      <c r="E214" s="18"/>
      <c r="F214" s="18"/>
    </row>
    <row r="215" spans="3:6" ht="12.75" x14ac:dyDescent="0.2">
      <c r="C215" s="16"/>
      <c r="D215" s="17"/>
      <c r="E215" s="18"/>
      <c r="F215" s="18"/>
    </row>
    <row r="216" spans="3:6" ht="12.75" x14ac:dyDescent="0.2">
      <c r="C216" s="16"/>
      <c r="D216" s="17"/>
      <c r="E216" s="18"/>
      <c r="F216" s="18"/>
    </row>
    <row r="217" spans="3:6" ht="12.75" x14ac:dyDescent="0.2">
      <c r="C217" s="16"/>
      <c r="D217" s="17"/>
      <c r="E217" s="18"/>
      <c r="F217" s="18"/>
    </row>
    <row r="218" spans="3:6" ht="12.75" x14ac:dyDescent="0.2">
      <c r="C218" s="16"/>
      <c r="D218" s="17"/>
      <c r="E218" s="18"/>
      <c r="F218" s="18"/>
    </row>
    <row r="219" spans="3:6" ht="12.75" x14ac:dyDescent="0.2">
      <c r="C219" s="16"/>
      <c r="D219" s="17"/>
      <c r="E219" s="18"/>
      <c r="F219" s="18"/>
    </row>
    <row r="220" spans="3:6" ht="12.75" x14ac:dyDescent="0.2">
      <c r="C220" s="16"/>
      <c r="D220" s="17"/>
      <c r="E220" s="18"/>
      <c r="F220" s="18"/>
    </row>
    <row r="221" spans="3:6" ht="12.75" x14ac:dyDescent="0.2">
      <c r="C221" s="16"/>
      <c r="D221" s="17"/>
      <c r="E221" s="18"/>
      <c r="F221" s="18"/>
    </row>
    <row r="222" spans="3:6" ht="12.75" x14ac:dyDescent="0.2">
      <c r="C222" s="16"/>
      <c r="D222" s="17"/>
      <c r="E222" s="18"/>
      <c r="F222" s="18"/>
    </row>
    <row r="223" spans="3:6" ht="12.75" x14ac:dyDescent="0.2">
      <c r="C223" s="16"/>
      <c r="D223" s="17"/>
      <c r="E223" s="18"/>
      <c r="F223" s="18"/>
    </row>
    <row r="224" spans="3:6" ht="12.75" x14ac:dyDescent="0.2">
      <c r="C224" s="16"/>
      <c r="D224" s="17"/>
      <c r="E224" s="18"/>
      <c r="F224" s="18"/>
    </row>
    <row r="225" spans="3:6" ht="12.75" x14ac:dyDescent="0.2">
      <c r="C225" s="16"/>
      <c r="D225" s="17"/>
      <c r="E225" s="18"/>
      <c r="F225" s="18"/>
    </row>
    <row r="226" spans="3:6" ht="12.75" x14ac:dyDescent="0.2">
      <c r="C226" s="16"/>
      <c r="D226" s="17"/>
      <c r="E226" s="18"/>
      <c r="F226" s="18"/>
    </row>
    <row r="227" spans="3:6" ht="12.75" x14ac:dyDescent="0.2">
      <c r="C227" s="16"/>
      <c r="D227" s="17"/>
      <c r="E227" s="18"/>
      <c r="F227" s="18"/>
    </row>
    <row r="228" spans="3:6" ht="12.75" x14ac:dyDescent="0.2">
      <c r="C228" s="16"/>
      <c r="D228" s="17"/>
      <c r="E228" s="18"/>
      <c r="F228" s="18"/>
    </row>
    <row r="229" spans="3:6" ht="12.75" x14ac:dyDescent="0.2">
      <c r="C229" s="16"/>
      <c r="D229" s="17"/>
      <c r="E229" s="18"/>
      <c r="F229" s="18"/>
    </row>
    <row r="230" spans="3:6" ht="12.75" x14ac:dyDescent="0.2">
      <c r="C230" s="16"/>
      <c r="D230" s="17"/>
      <c r="E230" s="18"/>
      <c r="F230" s="18"/>
    </row>
    <row r="231" spans="3:6" ht="12.75" x14ac:dyDescent="0.2">
      <c r="C231" s="16"/>
      <c r="D231" s="17"/>
      <c r="E231" s="18"/>
      <c r="F231" s="18"/>
    </row>
    <row r="232" spans="3:6" ht="12.75" x14ac:dyDescent="0.2">
      <c r="C232" s="16"/>
      <c r="D232" s="17"/>
      <c r="E232" s="18"/>
      <c r="F232" s="18"/>
    </row>
    <row r="233" spans="3:6" ht="12.75" x14ac:dyDescent="0.2">
      <c r="C233" s="16"/>
      <c r="D233" s="17"/>
      <c r="E233" s="18"/>
      <c r="F233" s="18"/>
    </row>
    <row r="234" spans="3:6" ht="12.75" x14ac:dyDescent="0.2">
      <c r="C234" s="16"/>
      <c r="D234" s="17"/>
      <c r="E234" s="18"/>
      <c r="F234" s="18"/>
    </row>
    <row r="235" spans="3:6" ht="12.75" x14ac:dyDescent="0.2">
      <c r="C235" s="16"/>
      <c r="D235" s="17"/>
      <c r="E235" s="18"/>
      <c r="F235" s="18"/>
    </row>
    <row r="236" spans="3:6" ht="12.75" x14ac:dyDescent="0.2">
      <c r="C236" s="16"/>
      <c r="D236" s="17"/>
      <c r="E236" s="18"/>
      <c r="F236" s="18"/>
    </row>
    <row r="237" spans="3:6" ht="12.75" x14ac:dyDescent="0.2">
      <c r="C237" s="16"/>
      <c r="D237" s="17"/>
      <c r="E237" s="18"/>
      <c r="F237" s="18"/>
    </row>
    <row r="238" spans="3:6" ht="12.75" x14ac:dyDescent="0.2">
      <c r="C238" s="16"/>
      <c r="D238" s="17"/>
      <c r="E238" s="18"/>
      <c r="F238" s="18"/>
    </row>
    <row r="239" spans="3:6" ht="12.75" x14ac:dyDescent="0.2">
      <c r="C239" s="16"/>
      <c r="D239" s="17"/>
      <c r="E239" s="18"/>
      <c r="F239" s="18"/>
    </row>
    <row r="240" spans="3:6" ht="12.75" x14ac:dyDescent="0.2">
      <c r="C240" s="16"/>
      <c r="D240" s="17"/>
      <c r="E240" s="18"/>
      <c r="F240" s="18"/>
    </row>
    <row r="241" spans="3:6" ht="12.75" x14ac:dyDescent="0.2">
      <c r="C241" s="16"/>
      <c r="D241" s="17"/>
      <c r="E241" s="18"/>
      <c r="F241" s="18"/>
    </row>
    <row r="242" spans="3:6" ht="12.75" x14ac:dyDescent="0.2">
      <c r="C242" s="16"/>
      <c r="D242" s="17"/>
      <c r="E242" s="18"/>
      <c r="F242" s="18"/>
    </row>
    <row r="243" spans="3:6" ht="12.75" x14ac:dyDescent="0.2">
      <c r="C243" s="16"/>
      <c r="D243" s="17"/>
      <c r="E243" s="18"/>
      <c r="F243" s="18"/>
    </row>
    <row r="244" spans="3:6" ht="12.75" x14ac:dyDescent="0.2">
      <c r="C244" s="16"/>
      <c r="D244" s="17"/>
      <c r="E244" s="18"/>
      <c r="F244" s="18"/>
    </row>
    <row r="245" spans="3:6" ht="12.75" x14ac:dyDescent="0.2">
      <c r="C245" s="16"/>
      <c r="D245" s="17"/>
      <c r="E245" s="18"/>
      <c r="F245" s="18"/>
    </row>
    <row r="246" spans="3:6" ht="12.75" x14ac:dyDescent="0.2">
      <c r="C246" s="16"/>
      <c r="D246" s="17"/>
      <c r="E246" s="18"/>
      <c r="F246" s="18"/>
    </row>
    <row r="247" spans="3:6" ht="12.75" x14ac:dyDescent="0.2">
      <c r="C247" s="16"/>
      <c r="D247" s="17"/>
      <c r="E247" s="18"/>
      <c r="F247" s="18"/>
    </row>
    <row r="248" spans="3:6" ht="12.75" x14ac:dyDescent="0.2">
      <c r="C248" s="16"/>
      <c r="D248" s="17"/>
      <c r="E248" s="18"/>
      <c r="F248" s="18"/>
    </row>
    <row r="249" spans="3:6" ht="12.75" x14ac:dyDescent="0.2">
      <c r="C249" s="16"/>
      <c r="D249" s="17"/>
      <c r="E249" s="18"/>
      <c r="F249" s="18"/>
    </row>
    <row r="250" spans="3:6" ht="12.75" x14ac:dyDescent="0.2">
      <c r="C250" s="16"/>
      <c r="D250" s="17"/>
      <c r="E250" s="18"/>
      <c r="F250" s="18"/>
    </row>
    <row r="251" spans="3:6" ht="12.75" x14ac:dyDescent="0.2">
      <c r="C251" s="16"/>
      <c r="D251" s="17"/>
      <c r="E251" s="18"/>
      <c r="F251" s="18"/>
    </row>
    <row r="252" spans="3:6" ht="12.75" x14ac:dyDescent="0.2">
      <c r="C252" s="16"/>
      <c r="D252" s="17"/>
      <c r="E252" s="18"/>
      <c r="F252" s="18"/>
    </row>
    <row r="253" spans="3:6" ht="12.75" x14ac:dyDescent="0.2">
      <c r="C253" s="16"/>
      <c r="D253" s="17"/>
      <c r="E253" s="18"/>
      <c r="F253" s="18"/>
    </row>
    <row r="254" spans="3:6" ht="12.75" x14ac:dyDescent="0.2">
      <c r="C254" s="16"/>
      <c r="D254" s="17"/>
      <c r="E254" s="18"/>
      <c r="F254" s="18"/>
    </row>
    <row r="255" spans="3:6" ht="12.75" x14ac:dyDescent="0.2">
      <c r="C255" s="16"/>
      <c r="D255" s="17"/>
      <c r="E255" s="18"/>
      <c r="F255" s="18"/>
    </row>
    <row r="256" spans="3:6" ht="12.75" x14ac:dyDescent="0.2">
      <c r="C256" s="16"/>
      <c r="D256" s="17"/>
      <c r="E256" s="18"/>
      <c r="F256" s="18"/>
    </row>
    <row r="257" spans="3:6" ht="12.75" x14ac:dyDescent="0.2">
      <c r="C257" s="16"/>
      <c r="D257" s="17"/>
      <c r="E257" s="18"/>
      <c r="F257" s="18"/>
    </row>
    <row r="258" spans="3:6" ht="12.75" x14ac:dyDescent="0.2">
      <c r="C258" s="16"/>
      <c r="D258" s="17"/>
      <c r="E258" s="18"/>
      <c r="F258" s="18"/>
    </row>
    <row r="259" spans="3:6" ht="12.75" x14ac:dyDescent="0.2">
      <c r="C259" s="16"/>
      <c r="D259" s="17"/>
      <c r="E259" s="18"/>
      <c r="F259" s="18"/>
    </row>
    <row r="260" spans="3:6" ht="12.75" x14ac:dyDescent="0.2">
      <c r="C260" s="16"/>
      <c r="D260" s="17"/>
      <c r="E260" s="18"/>
      <c r="F260" s="18"/>
    </row>
    <row r="261" spans="3:6" ht="12.75" x14ac:dyDescent="0.2">
      <c r="C261" s="16"/>
      <c r="D261" s="17"/>
      <c r="E261" s="18"/>
      <c r="F261" s="18"/>
    </row>
    <row r="262" spans="3:6" ht="12.75" x14ac:dyDescent="0.2">
      <c r="C262" s="16"/>
      <c r="D262" s="17"/>
      <c r="E262" s="18"/>
      <c r="F262" s="18"/>
    </row>
    <row r="263" spans="3:6" ht="12.75" x14ac:dyDescent="0.2">
      <c r="C263" s="16"/>
      <c r="D263" s="17"/>
      <c r="E263" s="18"/>
      <c r="F263" s="18"/>
    </row>
    <row r="264" spans="3:6" ht="12.75" x14ac:dyDescent="0.2">
      <c r="C264" s="16"/>
      <c r="D264" s="17"/>
      <c r="E264" s="18"/>
      <c r="F264" s="18"/>
    </row>
    <row r="265" spans="3:6" ht="12.75" x14ac:dyDescent="0.2">
      <c r="C265" s="16"/>
      <c r="D265" s="17"/>
      <c r="E265" s="18"/>
      <c r="F265" s="18"/>
    </row>
    <row r="266" spans="3:6" ht="12.75" x14ac:dyDescent="0.2">
      <c r="C266" s="16"/>
      <c r="D266" s="17"/>
      <c r="E266" s="18"/>
      <c r="F266" s="18"/>
    </row>
    <row r="267" spans="3:6" ht="12.75" x14ac:dyDescent="0.2">
      <c r="C267" s="16"/>
      <c r="D267" s="17"/>
      <c r="E267" s="18"/>
      <c r="F267" s="18"/>
    </row>
    <row r="268" spans="3:6" ht="12.75" x14ac:dyDescent="0.2">
      <c r="C268" s="16"/>
      <c r="D268" s="17"/>
      <c r="E268" s="18"/>
      <c r="F268" s="18"/>
    </row>
    <row r="269" spans="3:6" ht="12.75" x14ac:dyDescent="0.2">
      <c r="C269" s="16"/>
      <c r="D269" s="17"/>
      <c r="E269" s="18"/>
      <c r="F269" s="18"/>
    </row>
    <row r="270" spans="3:6" ht="12.75" x14ac:dyDescent="0.2">
      <c r="C270" s="16"/>
      <c r="D270" s="17"/>
      <c r="E270" s="18"/>
      <c r="F270" s="18"/>
    </row>
    <row r="271" spans="3:6" ht="12.75" x14ac:dyDescent="0.2">
      <c r="C271" s="16"/>
      <c r="D271" s="17"/>
      <c r="E271" s="18"/>
      <c r="F271" s="18"/>
    </row>
    <row r="272" spans="3:6" ht="12.75" x14ac:dyDescent="0.2">
      <c r="C272" s="16"/>
      <c r="D272" s="17"/>
      <c r="E272" s="18"/>
      <c r="F272" s="18"/>
    </row>
    <row r="273" spans="3:6" ht="12.75" x14ac:dyDescent="0.2">
      <c r="C273" s="16"/>
      <c r="D273" s="17"/>
      <c r="E273" s="18"/>
      <c r="F273" s="18"/>
    </row>
    <row r="274" spans="3:6" ht="12.75" x14ac:dyDescent="0.2">
      <c r="C274" s="16"/>
      <c r="D274" s="17"/>
      <c r="E274" s="18"/>
      <c r="F274" s="18"/>
    </row>
    <row r="275" spans="3:6" ht="12.75" x14ac:dyDescent="0.2">
      <c r="C275" s="16"/>
      <c r="D275" s="17"/>
      <c r="E275" s="18"/>
      <c r="F275" s="18"/>
    </row>
    <row r="276" spans="3:6" ht="12.75" x14ac:dyDescent="0.2">
      <c r="C276" s="16"/>
      <c r="D276" s="17"/>
      <c r="E276" s="18"/>
      <c r="F276" s="18"/>
    </row>
    <row r="277" spans="3:6" ht="12.75" x14ac:dyDescent="0.2">
      <c r="C277" s="16"/>
      <c r="D277" s="17"/>
      <c r="E277" s="18"/>
      <c r="F277" s="18"/>
    </row>
    <row r="278" spans="3:6" ht="12.75" x14ac:dyDescent="0.2">
      <c r="C278" s="16"/>
      <c r="D278" s="17"/>
      <c r="E278" s="18"/>
      <c r="F278" s="18"/>
    </row>
    <row r="279" spans="3:6" ht="12.75" x14ac:dyDescent="0.2">
      <c r="C279" s="16"/>
      <c r="D279" s="17"/>
      <c r="E279" s="18"/>
      <c r="F279" s="18"/>
    </row>
    <row r="280" spans="3:6" ht="12.75" x14ac:dyDescent="0.2">
      <c r="C280" s="16"/>
      <c r="D280" s="17"/>
      <c r="E280" s="18"/>
      <c r="F280" s="18"/>
    </row>
    <row r="281" spans="3:6" ht="12.75" x14ac:dyDescent="0.2">
      <c r="C281" s="16"/>
      <c r="D281" s="17"/>
      <c r="E281" s="18"/>
      <c r="F281" s="18"/>
    </row>
    <row r="282" spans="3:6" ht="12.75" x14ac:dyDescent="0.2">
      <c r="C282" s="16"/>
      <c r="D282" s="17"/>
      <c r="E282" s="18"/>
      <c r="F282" s="18"/>
    </row>
    <row r="283" spans="3:6" ht="12.75" x14ac:dyDescent="0.2">
      <c r="C283" s="16"/>
      <c r="D283" s="17"/>
      <c r="E283" s="18"/>
      <c r="F283" s="18"/>
    </row>
    <row r="284" spans="3:6" ht="12.75" x14ac:dyDescent="0.2">
      <c r="C284" s="16"/>
      <c r="D284" s="17"/>
      <c r="E284" s="18"/>
      <c r="F284" s="18"/>
    </row>
    <row r="285" spans="3:6" ht="12.75" x14ac:dyDescent="0.2">
      <c r="C285" s="16"/>
      <c r="D285" s="17"/>
      <c r="E285" s="18"/>
      <c r="F285" s="18"/>
    </row>
    <row r="286" spans="3:6" ht="12.75" x14ac:dyDescent="0.2">
      <c r="C286" s="16"/>
      <c r="D286" s="17"/>
      <c r="E286" s="18"/>
      <c r="F286" s="18"/>
    </row>
    <row r="287" spans="3:6" ht="12.75" x14ac:dyDescent="0.2">
      <c r="C287" s="16"/>
      <c r="D287" s="17"/>
      <c r="E287" s="18"/>
      <c r="F287" s="18"/>
    </row>
    <row r="288" spans="3:6" ht="12.75" x14ac:dyDescent="0.2">
      <c r="C288" s="16"/>
      <c r="D288" s="17"/>
      <c r="E288" s="18"/>
      <c r="F288" s="18"/>
    </row>
    <row r="289" spans="3:6" ht="12.75" x14ac:dyDescent="0.2">
      <c r="C289" s="16"/>
      <c r="D289" s="17"/>
      <c r="E289" s="18"/>
      <c r="F289" s="18"/>
    </row>
    <row r="290" spans="3:6" ht="12.75" x14ac:dyDescent="0.2">
      <c r="C290" s="16"/>
      <c r="D290" s="17"/>
      <c r="E290" s="18"/>
      <c r="F290" s="18"/>
    </row>
    <row r="291" spans="3:6" ht="12.75" x14ac:dyDescent="0.2">
      <c r="C291" s="16"/>
      <c r="D291" s="17"/>
      <c r="E291" s="18"/>
      <c r="F291" s="18"/>
    </row>
    <row r="292" spans="3:6" ht="12.75" x14ac:dyDescent="0.2">
      <c r="C292" s="16"/>
      <c r="D292" s="17"/>
      <c r="E292" s="18"/>
      <c r="F292" s="18"/>
    </row>
    <row r="293" spans="3:6" ht="12.75" x14ac:dyDescent="0.2">
      <c r="C293" s="16"/>
      <c r="D293" s="17"/>
      <c r="E293" s="18"/>
      <c r="F293" s="18"/>
    </row>
    <row r="294" spans="3:6" ht="12.75" x14ac:dyDescent="0.2">
      <c r="C294" s="16"/>
      <c r="D294" s="17"/>
      <c r="E294" s="18"/>
      <c r="F294" s="18"/>
    </row>
    <row r="295" spans="3:6" ht="12.75" x14ac:dyDescent="0.2">
      <c r="C295" s="16"/>
      <c r="D295" s="17"/>
      <c r="E295" s="18"/>
      <c r="F295" s="18"/>
    </row>
    <row r="296" spans="3:6" ht="12.75" x14ac:dyDescent="0.2">
      <c r="C296" s="16"/>
      <c r="D296" s="17"/>
      <c r="E296" s="18"/>
      <c r="F296" s="18"/>
    </row>
    <row r="297" spans="3:6" ht="12.75" x14ac:dyDescent="0.2">
      <c r="C297" s="16"/>
      <c r="D297" s="17"/>
      <c r="E297" s="18"/>
      <c r="F297" s="18"/>
    </row>
    <row r="298" spans="3:6" ht="12.75" x14ac:dyDescent="0.2">
      <c r="C298" s="16"/>
      <c r="D298" s="17"/>
      <c r="E298" s="18"/>
      <c r="F298" s="18"/>
    </row>
    <row r="299" spans="3:6" ht="12.75" x14ac:dyDescent="0.2">
      <c r="C299" s="16"/>
      <c r="D299" s="17"/>
      <c r="E299" s="18"/>
      <c r="F299" s="18"/>
    </row>
    <row r="300" spans="3:6" ht="12.75" x14ac:dyDescent="0.2">
      <c r="C300" s="16"/>
      <c r="D300" s="17"/>
      <c r="E300" s="18"/>
      <c r="F300" s="18"/>
    </row>
    <row r="301" spans="3:6" ht="12.75" x14ac:dyDescent="0.2">
      <c r="C301" s="16"/>
      <c r="D301" s="17"/>
      <c r="E301" s="18"/>
      <c r="F301" s="18"/>
    </row>
    <row r="302" spans="3:6" ht="12.75" x14ac:dyDescent="0.2">
      <c r="C302" s="16"/>
      <c r="D302" s="17"/>
      <c r="E302" s="18"/>
      <c r="F302" s="18"/>
    </row>
    <row r="303" spans="3:6" ht="12.75" x14ac:dyDescent="0.2">
      <c r="C303" s="16"/>
      <c r="D303" s="17"/>
      <c r="E303" s="18"/>
      <c r="F303" s="18"/>
    </row>
    <row r="304" spans="3:6" ht="12.75" x14ac:dyDescent="0.2">
      <c r="C304" s="16"/>
      <c r="D304" s="17"/>
      <c r="E304" s="18"/>
      <c r="F304" s="18"/>
    </row>
    <row r="305" spans="3:6" ht="12.75" x14ac:dyDescent="0.2">
      <c r="C305" s="16"/>
      <c r="D305" s="17"/>
      <c r="E305" s="18"/>
      <c r="F305" s="18"/>
    </row>
    <row r="306" spans="3:6" ht="12.75" x14ac:dyDescent="0.2">
      <c r="C306" s="16"/>
      <c r="D306" s="17"/>
      <c r="E306" s="18"/>
      <c r="F306" s="18"/>
    </row>
    <row r="307" spans="3:6" ht="12.75" x14ac:dyDescent="0.2">
      <c r="C307" s="16"/>
      <c r="D307" s="17"/>
      <c r="E307" s="18"/>
      <c r="F307" s="18"/>
    </row>
    <row r="308" spans="3:6" ht="12.75" x14ac:dyDescent="0.2">
      <c r="C308" s="16"/>
      <c r="D308" s="17"/>
      <c r="E308" s="18"/>
      <c r="F308" s="18"/>
    </row>
    <row r="309" spans="3:6" ht="12.75" x14ac:dyDescent="0.2">
      <c r="C309" s="16"/>
      <c r="D309" s="17"/>
      <c r="E309" s="18"/>
      <c r="F309" s="18"/>
    </row>
    <row r="310" spans="3:6" ht="12.75" x14ac:dyDescent="0.2">
      <c r="C310" s="16"/>
      <c r="D310" s="17"/>
      <c r="E310" s="18"/>
      <c r="F310" s="18"/>
    </row>
    <row r="311" spans="3:6" ht="12.75" x14ac:dyDescent="0.2">
      <c r="C311" s="16"/>
      <c r="D311" s="17"/>
      <c r="E311" s="18"/>
      <c r="F311" s="18"/>
    </row>
    <row r="312" spans="3:6" ht="12.75" x14ac:dyDescent="0.2">
      <c r="C312" s="16"/>
      <c r="D312" s="17"/>
      <c r="E312" s="18"/>
      <c r="F312" s="18"/>
    </row>
    <row r="313" spans="3:6" ht="12.75" x14ac:dyDescent="0.2">
      <c r="C313" s="16"/>
      <c r="D313" s="17"/>
      <c r="E313" s="18"/>
      <c r="F313" s="18"/>
    </row>
    <row r="314" spans="3:6" ht="12.75" x14ac:dyDescent="0.2">
      <c r="C314" s="16"/>
      <c r="D314" s="17"/>
      <c r="E314" s="18"/>
      <c r="F314" s="18"/>
    </row>
    <row r="315" spans="3:6" ht="12.75" x14ac:dyDescent="0.2">
      <c r="C315" s="16"/>
      <c r="D315" s="17"/>
      <c r="E315" s="18"/>
      <c r="F315" s="18"/>
    </row>
    <row r="316" spans="3:6" ht="12.75" x14ac:dyDescent="0.2">
      <c r="C316" s="16"/>
      <c r="D316" s="17"/>
      <c r="E316" s="18"/>
      <c r="F316" s="18"/>
    </row>
    <row r="317" spans="3:6" ht="12.75" x14ac:dyDescent="0.2">
      <c r="C317" s="16"/>
      <c r="D317" s="17"/>
      <c r="E317" s="18"/>
      <c r="F317" s="18"/>
    </row>
    <row r="318" spans="3:6" ht="12.75" x14ac:dyDescent="0.2">
      <c r="C318" s="16"/>
      <c r="D318" s="17"/>
      <c r="E318" s="18"/>
      <c r="F318" s="18"/>
    </row>
    <row r="319" spans="3:6" ht="12.75" x14ac:dyDescent="0.2">
      <c r="C319" s="16"/>
      <c r="D319" s="17"/>
      <c r="E319" s="18"/>
      <c r="F319" s="18"/>
    </row>
    <row r="320" spans="3:6" ht="12.75" x14ac:dyDescent="0.2">
      <c r="C320" s="16"/>
      <c r="D320" s="17"/>
      <c r="E320" s="18"/>
      <c r="F320" s="18"/>
    </row>
    <row r="321" spans="3:6" ht="12.75" x14ac:dyDescent="0.2">
      <c r="C321" s="16"/>
      <c r="D321" s="17"/>
      <c r="E321" s="18"/>
      <c r="F321" s="18"/>
    </row>
    <row r="322" spans="3:6" ht="12.75" x14ac:dyDescent="0.2">
      <c r="C322" s="16"/>
      <c r="D322" s="17"/>
      <c r="E322" s="18"/>
      <c r="F322" s="18"/>
    </row>
    <row r="323" spans="3:6" ht="12.75" x14ac:dyDescent="0.2">
      <c r="C323" s="16"/>
      <c r="D323" s="17"/>
      <c r="E323" s="18"/>
      <c r="F323" s="18"/>
    </row>
    <row r="324" spans="3:6" ht="12.75" x14ac:dyDescent="0.2">
      <c r="C324" s="16"/>
      <c r="D324" s="17"/>
      <c r="E324" s="18"/>
      <c r="F324" s="18"/>
    </row>
    <row r="325" spans="3:6" ht="12.75" x14ac:dyDescent="0.2">
      <c r="C325" s="16"/>
      <c r="D325" s="17"/>
      <c r="E325" s="18"/>
      <c r="F325" s="18"/>
    </row>
    <row r="326" spans="3:6" ht="12.75" x14ac:dyDescent="0.2">
      <c r="C326" s="16"/>
      <c r="D326" s="17"/>
      <c r="E326" s="18"/>
      <c r="F326" s="18"/>
    </row>
    <row r="327" spans="3:6" ht="12.75" x14ac:dyDescent="0.2">
      <c r="C327" s="16"/>
      <c r="D327" s="17"/>
      <c r="E327" s="18"/>
      <c r="F327" s="18"/>
    </row>
    <row r="328" spans="3:6" ht="12.75" x14ac:dyDescent="0.2">
      <c r="C328" s="16"/>
      <c r="D328" s="17"/>
      <c r="E328" s="18"/>
      <c r="F328" s="18"/>
    </row>
    <row r="329" spans="3:6" ht="12.75" x14ac:dyDescent="0.2">
      <c r="C329" s="16"/>
      <c r="D329" s="17"/>
      <c r="E329" s="18"/>
      <c r="F329" s="18"/>
    </row>
    <row r="330" spans="3:6" ht="12.75" x14ac:dyDescent="0.2">
      <c r="C330" s="16"/>
      <c r="D330" s="17"/>
      <c r="E330" s="18"/>
      <c r="F330" s="18"/>
    </row>
    <row r="331" spans="3:6" ht="12.75" x14ac:dyDescent="0.2">
      <c r="C331" s="16"/>
      <c r="D331" s="17"/>
      <c r="E331" s="18"/>
      <c r="F331" s="18"/>
    </row>
    <row r="332" spans="3:6" ht="12.75" x14ac:dyDescent="0.2">
      <c r="C332" s="16"/>
      <c r="D332" s="17"/>
      <c r="E332" s="18"/>
      <c r="F332" s="18"/>
    </row>
    <row r="333" spans="3:6" ht="12.75" x14ac:dyDescent="0.2">
      <c r="C333" s="16"/>
      <c r="D333" s="17"/>
      <c r="E333" s="18"/>
      <c r="F333" s="18"/>
    </row>
    <row r="334" spans="3:6" ht="12.75" x14ac:dyDescent="0.2">
      <c r="C334" s="16"/>
      <c r="D334" s="17"/>
      <c r="E334" s="18"/>
      <c r="F334" s="18"/>
    </row>
    <row r="335" spans="3:6" ht="12.75" x14ac:dyDescent="0.2">
      <c r="C335" s="16"/>
      <c r="D335" s="17"/>
      <c r="E335" s="18"/>
      <c r="F335" s="18"/>
    </row>
    <row r="336" spans="3:6" ht="12.75" x14ac:dyDescent="0.2">
      <c r="C336" s="16"/>
      <c r="D336" s="17"/>
      <c r="E336" s="18"/>
      <c r="F336" s="18"/>
    </row>
    <row r="337" spans="3:6" ht="12.75" x14ac:dyDescent="0.2">
      <c r="C337" s="16"/>
      <c r="D337" s="17"/>
      <c r="E337" s="18"/>
      <c r="F337" s="18"/>
    </row>
    <row r="338" spans="3:6" ht="12.75" x14ac:dyDescent="0.2">
      <c r="C338" s="16"/>
      <c r="D338" s="17"/>
      <c r="E338" s="18"/>
      <c r="F338" s="18"/>
    </row>
    <row r="339" spans="3:6" ht="12.75" x14ac:dyDescent="0.2">
      <c r="C339" s="16"/>
      <c r="D339" s="17"/>
      <c r="E339" s="18"/>
      <c r="F339" s="18"/>
    </row>
    <row r="340" spans="3:6" ht="12.75" x14ac:dyDescent="0.2">
      <c r="C340" s="16"/>
      <c r="D340" s="17"/>
      <c r="E340" s="18"/>
      <c r="F340" s="18"/>
    </row>
    <row r="341" spans="3:6" ht="12.75" x14ac:dyDescent="0.2">
      <c r="C341" s="16"/>
      <c r="D341" s="17"/>
      <c r="E341" s="18"/>
      <c r="F341" s="18"/>
    </row>
    <row r="342" spans="3:6" ht="12.75" x14ac:dyDescent="0.2">
      <c r="C342" s="16"/>
      <c r="D342" s="17"/>
      <c r="E342" s="18"/>
      <c r="F342" s="18"/>
    </row>
    <row r="343" spans="3:6" ht="12.75" x14ac:dyDescent="0.2">
      <c r="C343" s="16"/>
      <c r="D343" s="17"/>
      <c r="E343" s="18"/>
      <c r="F343" s="18"/>
    </row>
    <row r="344" spans="3:6" ht="12.75" x14ac:dyDescent="0.2">
      <c r="C344" s="16"/>
      <c r="D344" s="17"/>
      <c r="E344" s="18"/>
      <c r="F344" s="18"/>
    </row>
    <row r="345" spans="3:6" ht="12.75" x14ac:dyDescent="0.2">
      <c r="C345" s="16"/>
      <c r="D345" s="17"/>
      <c r="E345" s="18"/>
      <c r="F345" s="18"/>
    </row>
    <row r="346" spans="3:6" ht="12.75" x14ac:dyDescent="0.2">
      <c r="C346" s="16"/>
      <c r="D346" s="17"/>
      <c r="E346" s="18"/>
      <c r="F346" s="18"/>
    </row>
    <row r="347" spans="3:6" ht="12.75" x14ac:dyDescent="0.2">
      <c r="C347" s="16"/>
      <c r="D347" s="17"/>
      <c r="E347" s="18"/>
      <c r="F347" s="18"/>
    </row>
    <row r="348" spans="3:6" ht="12.75" x14ac:dyDescent="0.2">
      <c r="C348" s="16"/>
      <c r="D348" s="17"/>
      <c r="E348" s="18"/>
      <c r="F348" s="18"/>
    </row>
    <row r="349" spans="3:6" ht="12.75" x14ac:dyDescent="0.2">
      <c r="C349" s="16"/>
      <c r="D349" s="17"/>
      <c r="E349" s="18"/>
      <c r="F349" s="18"/>
    </row>
    <row r="350" spans="3:6" ht="12.75" x14ac:dyDescent="0.2">
      <c r="C350" s="16"/>
      <c r="D350" s="17"/>
      <c r="E350" s="18"/>
      <c r="F350" s="18"/>
    </row>
    <row r="351" spans="3:6" ht="12.75" x14ac:dyDescent="0.2">
      <c r="C351" s="16"/>
      <c r="D351" s="17"/>
      <c r="E351" s="18"/>
      <c r="F351" s="18"/>
    </row>
    <row r="352" spans="3:6" ht="12.75" x14ac:dyDescent="0.2">
      <c r="C352" s="16"/>
      <c r="D352" s="17"/>
      <c r="E352" s="18"/>
      <c r="F352" s="18"/>
    </row>
    <row r="353" spans="3:6" ht="12.75" x14ac:dyDescent="0.2">
      <c r="C353" s="16"/>
      <c r="D353" s="17"/>
      <c r="E353" s="18"/>
      <c r="F353" s="18"/>
    </row>
    <row r="354" spans="3:6" ht="12.75" x14ac:dyDescent="0.2">
      <c r="C354" s="16"/>
      <c r="D354" s="17"/>
      <c r="E354" s="18"/>
      <c r="F354" s="18"/>
    </row>
    <row r="355" spans="3:6" ht="12.75" x14ac:dyDescent="0.2">
      <c r="C355" s="16"/>
      <c r="D355" s="17"/>
      <c r="E355" s="18"/>
      <c r="F355" s="18"/>
    </row>
    <row r="356" spans="3:6" ht="12.75" x14ac:dyDescent="0.2">
      <c r="C356" s="16"/>
      <c r="D356" s="17"/>
      <c r="E356" s="18"/>
      <c r="F356" s="18"/>
    </row>
    <row r="357" spans="3:6" ht="12.75" x14ac:dyDescent="0.2">
      <c r="C357" s="16"/>
      <c r="D357" s="17"/>
      <c r="E357" s="18"/>
      <c r="F357" s="18"/>
    </row>
    <row r="358" spans="3:6" ht="12.75" x14ac:dyDescent="0.2">
      <c r="C358" s="16"/>
      <c r="D358" s="17"/>
      <c r="E358" s="18"/>
      <c r="F358" s="18"/>
    </row>
    <row r="359" spans="3:6" ht="12.75" x14ac:dyDescent="0.2">
      <c r="C359" s="16"/>
      <c r="D359" s="17"/>
      <c r="E359" s="18"/>
      <c r="F359" s="18"/>
    </row>
    <row r="360" spans="3:6" ht="12.75" x14ac:dyDescent="0.2">
      <c r="C360" s="16"/>
      <c r="D360" s="17"/>
      <c r="E360" s="18"/>
      <c r="F360" s="18"/>
    </row>
    <row r="361" spans="3:6" ht="12.75" x14ac:dyDescent="0.2">
      <c r="C361" s="16"/>
      <c r="D361" s="17"/>
      <c r="E361" s="18"/>
      <c r="F361" s="18"/>
    </row>
    <row r="362" spans="3:6" ht="12.75" x14ac:dyDescent="0.2">
      <c r="C362" s="16"/>
      <c r="D362" s="17"/>
      <c r="E362" s="18"/>
      <c r="F362" s="18"/>
    </row>
    <row r="363" spans="3:6" ht="12.75" x14ac:dyDescent="0.2">
      <c r="C363" s="16"/>
      <c r="D363" s="17"/>
      <c r="E363" s="18"/>
      <c r="F363" s="18"/>
    </row>
    <row r="364" spans="3:6" ht="12.75" x14ac:dyDescent="0.2">
      <c r="C364" s="16"/>
      <c r="D364" s="17"/>
      <c r="E364" s="18"/>
      <c r="F364" s="18"/>
    </row>
    <row r="365" spans="3:6" ht="12.75" x14ac:dyDescent="0.2">
      <c r="C365" s="16"/>
      <c r="D365" s="17"/>
      <c r="E365" s="18"/>
      <c r="F365" s="18"/>
    </row>
    <row r="366" spans="3:6" ht="12.75" x14ac:dyDescent="0.2">
      <c r="C366" s="16"/>
      <c r="D366" s="17"/>
      <c r="E366" s="18"/>
      <c r="F366" s="18"/>
    </row>
    <row r="367" spans="3:6" ht="12.75" x14ac:dyDescent="0.2">
      <c r="C367" s="16"/>
      <c r="D367" s="17"/>
      <c r="E367" s="18"/>
      <c r="F367" s="18"/>
    </row>
    <row r="368" spans="3:6" ht="12.75" x14ac:dyDescent="0.2">
      <c r="C368" s="16"/>
      <c r="D368" s="17"/>
      <c r="E368" s="18"/>
      <c r="F368" s="18"/>
    </row>
    <row r="369" spans="3:6" ht="12.75" x14ac:dyDescent="0.2">
      <c r="C369" s="16"/>
      <c r="D369" s="17"/>
      <c r="E369" s="18"/>
      <c r="F369" s="18"/>
    </row>
    <row r="370" spans="3:6" ht="12.75" x14ac:dyDescent="0.2">
      <c r="C370" s="16"/>
      <c r="D370" s="17"/>
      <c r="E370" s="18"/>
      <c r="F370" s="18"/>
    </row>
    <row r="371" spans="3:6" ht="12.75" x14ac:dyDescent="0.2">
      <c r="C371" s="16"/>
      <c r="D371" s="17"/>
      <c r="E371" s="18"/>
      <c r="F371" s="18"/>
    </row>
    <row r="372" spans="3:6" ht="12.75" x14ac:dyDescent="0.2">
      <c r="C372" s="16"/>
      <c r="D372" s="17"/>
      <c r="E372" s="18"/>
      <c r="F372" s="18"/>
    </row>
    <row r="373" spans="3:6" ht="12.75" x14ac:dyDescent="0.2">
      <c r="C373" s="16"/>
      <c r="D373" s="17"/>
      <c r="E373" s="18"/>
      <c r="F373" s="18"/>
    </row>
    <row r="374" spans="3:6" ht="12.75" x14ac:dyDescent="0.2">
      <c r="C374" s="16"/>
      <c r="D374" s="17"/>
      <c r="E374" s="18"/>
      <c r="F374" s="18"/>
    </row>
    <row r="375" spans="3:6" ht="12.75" x14ac:dyDescent="0.2">
      <c r="C375" s="16"/>
      <c r="D375" s="17"/>
      <c r="E375" s="18"/>
      <c r="F375" s="18"/>
    </row>
    <row r="376" spans="3:6" ht="12.75" x14ac:dyDescent="0.2">
      <c r="C376" s="16"/>
      <c r="D376" s="17"/>
      <c r="E376" s="18"/>
      <c r="F376" s="18"/>
    </row>
    <row r="377" spans="3:6" ht="12.75" x14ac:dyDescent="0.2">
      <c r="C377" s="16"/>
      <c r="D377" s="17"/>
      <c r="E377" s="18"/>
      <c r="F377" s="18"/>
    </row>
    <row r="378" spans="3:6" ht="12.75" x14ac:dyDescent="0.2">
      <c r="C378" s="16"/>
      <c r="D378" s="17"/>
      <c r="E378" s="18"/>
      <c r="F378" s="18"/>
    </row>
    <row r="379" spans="3:6" ht="12.75" x14ac:dyDescent="0.2">
      <c r="C379" s="16"/>
      <c r="D379" s="17"/>
      <c r="E379" s="18"/>
      <c r="F379" s="18"/>
    </row>
    <row r="380" spans="3:6" ht="12.75" x14ac:dyDescent="0.2">
      <c r="C380" s="16"/>
      <c r="D380" s="17"/>
      <c r="E380" s="18"/>
      <c r="F380" s="18"/>
    </row>
    <row r="381" spans="3:6" ht="12.75" x14ac:dyDescent="0.2">
      <c r="C381" s="16"/>
      <c r="D381" s="17"/>
      <c r="E381" s="18"/>
      <c r="F381" s="18"/>
    </row>
    <row r="382" spans="3:6" ht="12.75" x14ac:dyDescent="0.2">
      <c r="C382" s="16"/>
      <c r="D382" s="17"/>
      <c r="E382" s="18"/>
      <c r="F382" s="18"/>
    </row>
    <row r="383" spans="3:6" ht="12.75" x14ac:dyDescent="0.2">
      <c r="C383" s="16"/>
      <c r="D383" s="17"/>
      <c r="E383" s="18"/>
      <c r="F383" s="18"/>
    </row>
    <row r="384" spans="3:6" ht="12.75" x14ac:dyDescent="0.2">
      <c r="C384" s="16"/>
      <c r="D384" s="17"/>
      <c r="E384" s="18"/>
      <c r="F384" s="18"/>
    </row>
    <row r="385" spans="3:6" ht="12.75" x14ac:dyDescent="0.2">
      <c r="C385" s="16"/>
      <c r="D385" s="17"/>
      <c r="E385" s="18"/>
      <c r="F385" s="18"/>
    </row>
    <row r="386" spans="3:6" ht="12.75" x14ac:dyDescent="0.2">
      <c r="C386" s="16"/>
      <c r="D386" s="17"/>
      <c r="E386" s="18"/>
      <c r="F386" s="18"/>
    </row>
    <row r="387" spans="3:6" ht="12.75" x14ac:dyDescent="0.2">
      <c r="C387" s="16"/>
      <c r="D387" s="17"/>
      <c r="E387" s="18"/>
      <c r="F387" s="18"/>
    </row>
    <row r="388" spans="3:6" ht="12.75" x14ac:dyDescent="0.2">
      <c r="C388" s="16"/>
      <c r="D388" s="17"/>
      <c r="E388" s="18"/>
      <c r="F388" s="18"/>
    </row>
    <row r="389" spans="3:6" ht="12.75" x14ac:dyDescent="0.2">
      <c r="C389" s="16"/>
      <c r="D389" s="17"/>
      <c r="E389" s="18"/>
      <c r="F389" s="18"/>
    </row>
    <row r="390" spans="3:6" ht="12.75" x14ac:dyDescent="0.2">
      <c r="C390" s="16"/>
      <c r="D390" s="17"/>
      <c r="E390" s="18"/>
      <c r="F390" s="18"/>
    </row>
    <row r="391" spans="3:6" ht="12.75" x14ac:dyDescent="0.2">
      <c r="C391" s="16"/>
      <c r="D391" s="17"/>
      <c r="E391" s="18"/>
      <c r="F391" s="18"/>
    </row>
    <row r="392" spans="3:6" ht="12.75" x14ac:dyDescent="0.2">
      <c r="C392" s="16"/>
      <c r="D392" s="17"/>
      <c r="E392" s="18"/>
      <c r="F392" s="18"/>
    </row>
    <row r="393" spans="3:6" ht="12.75" x14ac:dyDescent="0.2">
      <c r="C393" s="16"/>
      <c r="D393" s="17"/>
      <c r="E393" s="18"/>
      <c r="F393" s="18"/>
    </row>
    <row r="394" spans="3:6" ht="12.75" x14ac:dyDescent="0.2">
      <c r="C394" s="16"/>
      <c r="D394" s="17"/>
      <c r="E394" s="18"/>
      <c r="F394" s="18"/>
    </row>
    <row r="395" spans="3:6" ht="12.75" x14ac:dyDescent="0.2">
      <c r="C395" s="16"/>
      <c r="D395" s="17"/>
      <c r="E395" s="18"/>
      <c r="F395" s="18"/>
    </row>
    <row r="396" spans="3:6" ht="12.75" x14ac:dyDescent="0.2">
      <c r="C396" s="16"/>
      <c r="D396" s="17"/>
      <c r="E396" s="18"/>
      <c r="F396" s="18"/>
    </row>
    <row r="397" spans="3:6" ht="12.75" x14ac:dyDescent="0.2">
      <c r="C397" s="16"/>
      <c r="D397" s="17"/>
      <c r="E397" s="18"/>
      <c r="F397" s="18"/>
    </row>
    <row r="398" spans="3:6" ht="12.75" x14ac:dyDescent="0.2">
      <c r="C398" s="16"/>
      <c r="D398" s="17"/>
      <c r="E398" s="18"/>
      <c r="F398" s="18"/>
    </row>
    <row r="399" spans="3:6" ht="12.75" x14ac:dyDescent="0.2">
      <c r="C399" s="16"/>
      <c r="D399" s="17"/>
      <c r="E399" s="18"/>
      <c r="F399" s="18"/>
    </row>
    <row r="400" spans="3:6" ht="12.75" x14ac:dyDescent="0.2">
      <c r="C400" s="16"/>
      <c r="D400" s="17"/>
      <c r="E400" s="18"/>
      <c r="F400" s="18"/>
    </row>
    <row r="401" spans="3:6" ht="12.75" x14ac:dyDescent="0.2">
      <c r="C401" s="16"/>
      <c r="D401" s="17"/>
      <c r="E401" s="18"/>
      <c r="F401" s="18"/>
    </row>
    <row r="402" spans="3:6" ht="12.75" x14ac:dyDescent="0.2">
      <c r="C402" s="16"/>
      <c r="D402" s="17"/>
      <c r="E402" s="18"/>
      <c r="F402" s="18"/>
    </row>
    <row r="403" spans="3:6" ht="12.75" x14ac:dyDescent="0.2">
      <c r="C403" s="16"/>
      <c r="D403" s="17"/>
      <c r="E403" s="18"/>
      <c r="F403" s="18"/>
    </row>
    <row r="404" spans="3:6" ht="12.75" x14ac:dyDescent="0.2">
      <c r="C404" s="16"/>
      <c r="D404" s="17"/>
      <c r="E404" s="18"/>
      <c r="F404" s="18"/>
    </row>
    <row r="405" spans="3:6" ht="12.75" x14ac:dyDescent="0.2">
      <c r="C405" s="16"/>
      <c r="D405" s="17"/>
      <c r="E405" s="18"/>
      <c r="F405" s="18"/>
    </row>
    <row r="406" spans="3:6" ht="12.75" x14ac:dyDescent="0.2">
      <c r="C406" s="16"/>
      <c r="D406" s="17"/>
      <c r="E406" s="18"/>
      <c r="F406" s="18"/>
    </row>
    <row r="407" spans="3:6" ht="12.75" x14ac:dyDescent="0.2">
      <c r="C407" s="16"/>
      <c r="D407" s="17"/>
      <c r="E407" s="18"/>
      <c r="F407" s="18"/>
    </row>
    <row r="408" spans="3:6" ht="12.75" x14ac:dyDescent="0.2">
      <c r="C408" s="16"/>
      <c r="D408" s="17"/>
      <c r="E408" s="18"/>
      <c r="F408" s="18"/>
    </row>
    <row r="409" spans="3:6" ht="12.75" x14ac:dyDescent="0.2">
      <c r="C409" s="16"/>
      <c r="D409" s="17"/>
      <c r="E409" s="18"/>
      <c r="F409" s="18"/>
    </row>
    <row r="410" spans="3:6" ht="12.75" x14ac:dyDescent="0.2">
      <c r="C410" s="16"/>
      <c r="D410" s="17"/>
      <c r="E410" s="18"/>
      <c r="F410" s="18"/>
    </row>
    <row r="411" spans="3:6" ht="12.75" x14ac:dyDescent="0.2">
      <c r="C411" s="16"/>
      <c r="D411" s="17"/>
      <c r="E411" s="18"/>
      <c r="F411" s="18"/>
    </row>
    <row r="412" spans="3:6" ht="12.75" x14ac:dyDescent="0.2">
      <c r="C412" s="16"/>
      <c r="D412" s="17"/>
      <c r="E412" s="18"/>
      <c r="F412" s="18"/>
    </row>
    <row r="413" spans="3:6" ht="12.75" x14ac:dyDescent="0.2">
      <c r="C413" s="16"/>
      <c r="D413" s="17"/>
      <c r="E413" s="18"/>
      <c r="F413" s="18"/>
    </row>
    <row r="414" spans="3:6" ht="12.75" x14ac:dyDescent="0.2">
      <c r="C414" s="16"/>
      <c r="D414" s="17"/>
      <c r="E414" s="18"/>
      <c r="F414" s="18"/>
    </row>
    <row r="415" spans="3:6" ht="12.75" x14ac:dyDescent="0.2">
      <c r="C415" s="16"/>
      <c r="D415" s="17"/>
      <c r="E415" s="18"/>
      <c r="F415" s="18"/>
    </row>
    <row r="416" spans="3:6" ht="12.75" x14ac:dyDescent="0.2">
      <c r="C416" s="16"/>
      <c r="D416" s="17"/>
      <c r="E416" s="18"/>
      <c r="F416" s="18"/>
    </row>
    <row r="417" spans="3:6" ht="12.75" x14ac:dyDescent="0.2">
      <c r="C417" s="16"/>
      <c r="D417" s="17"/>
      <c r="E417" s="18"/>
      <c r="F417" s="18"/>
    </row>
    <row r="418" spans="3:6" ht="12.75" x14ac:dyDescent="0.2">
      <c r="C418" s="16"/>
      <c r="D418" s="17"/>
      <c r="E418" s="18"/>
      <c r="F418" s="18"/>
    </row>
    <row r="419" spans="3:6" ht="12.75" x14ac:dyDescent="0.2">
      <c r="C419" s="16"/>
      <c r="D419" s="17"/>
      <c r="E419" s="18"/>
      <c r="F419" s="18"/>
    </row>
    <row r="420" spans="3:6" ht="12.75" x14ac:dyDescent="0.2">
      <c r="C420" s="16"/>
      <c r="D420" s="17"/>
      <c r="E420" s="18"/>
      <c r="F420" s="18"/>
    </row>
    <row r="421" spans="3:6" ht="12.75" x14ac:dyDescent="0.2">
      <c r="C421" s="16"/>
      <c r="D421" s="17"/>
      <c r="E421" s="18"/>
      <c r="F421" s="18"/>
    </row>
    <row r="422" spans="3:6" ht="12.75" x14ac:dyDescent="0.2">
      <c r="C422" s="16"/>
      <c r="D422" s="17"/>
      <c r="E422" s="18"/>
      <c r="F422" s="18"/>
    </row>
    <row r="423" spans="3:6" ht="12.75" x14ac:dyDescent="0.2">
      <c r="C423" s="16"/>
      <c r="D423" s="17"/>
      <c r="E423" s="18"/>
      <c r="F423" s="18"/>
    </row>
    <row r="424" spans="3:6" ht="12.75" x14ac:dyDescent="0.2">
      <c r="C424" s="16"/>
      <c r="D424" s="17"/>
      <c r="E424" s="18"/>
      <c r="F424" s="18"/>
    </row>
    <row r="425" spans="3:6" ht="12.75" x14ac:dyDescent="0.2">
      <c r="C425" s="16"/>
      <c r="D425" s="17"/>
      <c r="E425" s="18"/>
      <c r="F425" s="18"/>
    </row>
    <row r="426" spans="3:6" ht="12.75" x14ac:dyDescent="0.2">
      <c r="C426" s="16"/>
      <c r="D426" s="17"/>
      <c r="E426" s="18"/>
      <c r="F426" s="18"/>
    </row>
    <row r="427" spans="3:6" ht="12.75" x14ac:dyDescent="0.2">
      <c r="C427" s="16"/>
      <c r="D427" s="17"/>
      <c r="E427" s="18"/>
      <c r="F427" s="18"/>
    </row>
    <row r="428" spans="3:6" ht="12.75" x14ac:dyDescent="0.2">
      <c r="C428" s="16"/>
      <c r="D428" s="17"/>
      <c r="E428" s="18"/>
      <c r="F428" s="18"/>
    </row>
    <row r="429" spans="3:6" ht="12.75" x14ac:dyDescent="0.2">
      <c r="C429" s="16"/>
      <c r="D429" s="17"/>
      <c r="E429" s="18"/>
      <c r="F429" s="18"/>
    </row>
    <row r="430" spans="3:6" ht="12.75" x14ac:dyDescent="0.2">
      <c r="C430" s="16"/>
      <c r="D430" s="17"/>
      <c r="E430" s="18"/>
      <c r="F430" s="18"/>
    </row>
    <row r="431" spans="3:6" ht="12.75" x14ac:dyDescent="0.2">
      <c r="C431" s="16"/>
      <c r="D431" s="17"/>
      <c r="E431" s="18"/>
      <c r="F431" s="18"/>
    </row>
    <row r="432" spans="3:6" ht="12.75" x14ac:dyDescent="0.2">
      <c r="C432" s="16"/>
      <c r="D432" s="17"/>
      <c r="E432" s="18"/>
      <c r="F432" s="18"/>
    </row>
    <row r="433" spans="3:6" ht="12.75" x14ac:dyDescent="0.2">
      <c r="C433" s="16"/>
      <c r="D433" s="17"/>
      <c r="E433" s="18"/>
      <c r="F433" s="18"/>
    </row>
    <row r="434" spans="3:6" ht="12.75" x14ac:dyDescent="0.2">
      <c r="C434" s="16"/>
      <c r="D434" s="17"/>
      <c r="E434" s="18"/>
      <c r="F434" s="18"/>
    </row>
    <row r="435" spans="3:6" ht="12.75" x14ac:dyDescent="0.2">
      <c r="C435" s="16"/>
      <c r="D435" s="17"/>
      <c r="E435" s="18"/>
      <c r="F435" s="18"/>
    </row>
    <row r="436" spans="3:6" ht="12.75" x14ac:dyDescent="0.2">
      <c r="C436" s="16"/>
      <c r="D436" s="17"/>
      <c r="E436" s="18"/>
      <c r="F436" s="18"/>
    </row>
    <row r="437" spans="3:6" ht="12.75" x14ac:dyDescent="0.2">
      <c r="C437" s="16"/>
      <c r="D437" s="17"/>
      <c r="E437" s="18"/>
      <c r="F437" s="18"/>
    </row>
    <row r="438" spans="3:6" ht="12.75" x14ac:dyDescent="0.2">
      <c r="C438" s="16"/>
      <c r="D438" s="17"/>
      <c r="E438" s="18"/>
      <c r="F438" s="18"/>
    </row>
    <row r="439" spans="3:6" ht="12.75" x14ac:dyDescent="0.2">
      <c r="C439" s="16"/>
      <c r="D439" s="17"/>
      <c r="E439" s="18"/>
      <c r="F439" s="18"/>
    </row>
    <row r="440" spans="3:6" ht="12.75" x14ac:dyDescent="0.2">
      <c r="C440" s="16"/>
      <c r="D440" s="17"/>
      <c r="E440" s="18"/>
      <c r="F440" s="18"/>
    </row>
    <row r="441" spans="3:6" ht="12.75" x14ac:dyDescent="0.2">
      <c r="C441" s="16"/>
      <c r="D441" s="17"/>
      <c r="E441" s="18"/>
      <c r="F441" s="18"/>
    </row>
    <row r="442" spans="3:6" ht="12.75" x14ac:dyDescent="0.2">
      <c r="C442" s="16"/>
      <c r="D442" s="17"/>
      <c r="E442" s="18"/>
      <c r="F442" s="18"/>
    </row>
    <row r="443" spans="3:6" ht="12.75" x14ac:dyDescent="0.2">
      <c r="C443" s="16"/>
      <c r="D443" s="17"/>
      <c r="E443" s="18"/>
      <c r="F443" s="18"/>
    </row>
    <row r="444" spans="3:6" ht="12.75" x14ac:dyDescent="0.2">
      <c r="C444" s="16"/>
      <c r="D444" s="17"/>
      <c r="E444" s="18"/>
      <c r="F444" s="18"/>
    </row>
    <row r="445" spans="3:6" ht="12.75" x14ac:dyDescent="0.2">
      <c r="C445" s="16"/>
      <c r="D445" s="17"/>
      <c r="E445" s="18"/>
      <c r="F445" s="18"/>
    </row>
    <row r="446" spans="3:6" ht="12.75" x14ac:dyDescent="0.2">
      <c r="C446" s="16"/>
      <c r="D446" s="17"/>
      <c r="E446" s="18"/>
      <c r="F446" s="18"/>
    </row>
    <row r="447" spans="3:6" ht="12.75" x14ac:dyDescent="0.2">
      <c r="C447" s="16"/>
      <c r="D447" s="17"/>
      <c r="E447" s="18"/>
      <c r="F447" s="18"/>
    </row>
    <row r="448" spans="3:6" ht="12.75" x14ac:dyDescent="0.2">
      <c r="C448" s="16"/>
      <c r="D448" s="17"/>
      <c r="E448" s="18"/>
      <c r="F448" s="18"/>
    </row>
    <row r="449" spans="3:6" ht="12.75" x14ac:dyDescent="0.2">
      <c r="C449" s="16"/>
      <c r="D449" s="17"/>
      <c r="E449" s="18"/>
      <c r="F449" s="18"/>
    </row>
    <row r="450" spans="3:6" ht="12.75" x14ac:dyDescent="0.2">
      <c r="C450" s="16"/>
      <c r="D450" s="17"/>
      <c r="E450" s="18"/>
      <c r="F450" s="18"/>
    </row>
    <row r="451" spans="3:6" ht="12.75" x14ac:dyDescent="0.2">
      <c r="C451" s="16"/>
      <c r="D451" s="17"/>
      <c r="E451" s="18"/>
      <c r="F451" s="18"/>
    </row>
    <row r="452" spans="3:6" ht="12.75" x14ac:dyDescent="0.2">
      <c r="C452" s="16"/>
      <c r="D452" s="17"/>
      <c r="E452" s="18"/>
      <c r="F452" s="18"/>
    </row>
    <row r="453" spans="3:6" ht="12.75" x14ac:dyDescent="0.2">
      <c r="C453" s="16"/>
      <c r="D453" s="17"/>
      <c r="E453" s="18"/>
      <c r="F453" s="18"/>
    </row>
    <row r="454" spans="3:6" ht="12.75" x14ac:dyDescent="0.2">
      <c r="C454" s="16"/>
      <c r="D454" s="17"/>
      <c r="E454" s="18"/>
      <c r="F454" s="18"/>
    </row>
    <row r="455" spans="3:6" ht="12.75" x14ac:dyDescent="0.2">
      <c r="C455" s="16"/>
      <c r="D455" s="17"/>
      <c r="E455" s="18"/>
      <c r="F455" s="18"/>
    </row>
    <row r="456" spans="3:6" ht="12.75" x14ac:dyDescent="0.2">
      <c r="C456" s="16"/>
      <c r="D456" s="17"/>
      <c r="E456" s="18"/>
      <c r="F456" s="18"/>
    </row>
    <row r="457" spans="3:6" ht="12.75" x14ac:dyDescent="0.2">
      <c r="C457" s="16"/>
      <c r="D457" s="17"/>
      <c r="E457" s="18"/>
      <c r="F457" s="18"/>
    </row>
    <row r="458" spans="3:6" ht="12.75" x14ac:dyDescent="0.2">
      <c r="C458" s="16"/>
      <c r="D458" s="17"/>
      <c r="E458" s="18"/>
      <c r="F458" s="18"/>
    </row>
    <row r="459" spans="3:6" ht="12.75" x14ac:dyDescent="0.2">
      <c r="C459" s="16"/>
      <c r="D459" s="17"/>
      <c r="E459" s="18"/>
      <c r="F459" s="18"/>
    </row>
    <row r="460" spans="3:6" ht="12.75" x14ac:dyDescent="0.2">
      <c r="C460" s="16"/>
      <c r="D460" s="17"/>
      <c r="E460" s="18"/>
      <c r="F460" s="18"/>
    </row>
    <row r="461" spans="3:6" ht="12.75" x14ac:dyDescent="0.2">
      <c r="C461" s="16"/>
      <c r="D461" s="17"/>
      <c r="E461" s="18"/>
      <c r="F461" s="18"/>
    </row>
    <row r="462" spans="3:6" ht="12.75" x14ac:dyDescent="0.2">
      <c r="C462" s="16"/>
      <c r="D462" s="17"/>
      <c r="E462" s="18"/>
      <c r="F462" s="18"/>
    </row>
    <row r="463" spans="3:6" ht="12.75" x14ac:dyDescent="0.2">
      <c r="C463" s="16"/>
      <c r="D463" s="17"/>
      <c r="E463" s="18"/>
      <c r="F463" s="18"/>
    </row>
    <row r="464" spans="3:6" ht="12.75" x14ac:dyDescent="0.2">
      <c r="C464" s="16"/>
      <c r="D464" s="17"/>
      <c r="E464" s="18"/>
      <c r="F464" s="18"/>
    </row>
    <row r="465" spans="3:6" ht="12.75" x14ac:dyDescent="0.2">
      <c r="C465" s="16"/>
      <c r="D465" s="17"/>
      <c r="E465" s="18"/>
      <c r="F465" s="18"/>
    </row>
    <row r="466" spans="3:6" ht="12.75" x14ac:dyDescent="0.2">
      <c r="C466" s="16"/>
      <c r="D466" s="17"/>
      <c r="E466" s="18"/>
      <c r="F466" s="18"/>
    </row>
    <row r="467" spans="3:6" ht="12.75" x14ac:dyDescent="0.2">
      <c r="C467" s="16"/>
      <c r="D467" s="17"/>
      <c r="E467" s="18"/>
      <c r="F467" s="18"/>
    </row>
    <row r="468" spans="3:6" ht="12.75" x14ac:dyDescent="0.2">
      <c r="C468" s="16"/>
      <c r="D468" s="17"/>
      <c r="E468" s="18"/>
      <c r="F468" s="18"/>
    </row>
    <row r="469" spans="3:6" ht="12.75" x14ac:dyDescent="0.2">
      <c r="C469" s="16"/>
      <c r="D469" s="17"/>
      <c r="E469" s="18"/>
      <c r="F469" s="18"/>
    </row>
    <row r="470" spans="3:6" ht="12.75" x14ac:dyDescent="0.2">
      <c r="C470" s="16"/>
      <c r="D470" s="17"/>
      <c r="E470" s="18"/>
      <c r="F470" s="18"/>
    </row>
    <row r="471" spans="3:6" ht="12.75" x14ac:dyDescent="0.2">
      <c r="C471" s="16"/>
      <c r="D471" s="17"/>
      <c r="E471" s="18"/>
      <c r="F471" s="18"/>
    </row>
    <row r="472" spans="3:6" ht="12.75" x14ac:dyDescent="0.2">
      <c r="C472" s="16"/>
      <c r="D472" s="17"/>
      <c r="E472" s="18"/>
      <c r="F472" s="18"/>
    </row>
    <row r="473" spans="3:6" ht="12.75" x14ac:dyDescent="0.2">
      <c r="C473" s="16"/>
      <c r="D473" s="17"/>
      <c r="E473" s="18"/>
      <c r="F473" s="18"/>
    </row>
    <row r="474" spans="3:6" ht="12.75" x14ac:dyDescent="0.2">
      <c r="C474" s="16"/>
      <c r="D474" s="17"/>
      <c r="E474" s="18"/>
      <c r="F474" s="18"/>
    </row>
    <row r="475" spans="3:6" ht="12.75" x14ac:dyDescent="0.2">
      <c r="C475" s="16"/>
      <c r="D475" s="17"/>
      <c r="E475" s="18"/>
      <c r="F475" s="18"/>
    </row>
    <row r="476" spans="3:6" ht="12.75" x14ac:dyDescent="0.2">
      <c r="C476" s="16"/>
      <c r="D476" s="17"/>
      <c r="E476" s="18"/>
      <c r="F476" s="18"/>
    </row>
    <row r="477" spans="3:6" ht="12.75" x14ac:dyDescent="0.2">
      <c r="C477" s="16"/>
      <c r="D477" s="17"/>
      <c r="E477" s="18"/>
      <c r="F477" s="18"/>
    </row>
    <row r="478" spans="3:6" ht="12.75" x14ac:dyDescent="0.2">
      <c r="C478" s="16"/>
      <c r="D478" s="17"/>
      <c r="E478" s="18"/>
      <c r="F478" s="18"/>
    </row>
    <row r="479" spans="3:6" ht="12.75" x14ac:dyDescent="0.2">
      <c r="C479" s="16"/>
      <c r="D479" s="17"/>
      <c r="E479" s="18"/>
      <c r="F479" s="18"/>
    </row>
    <row r="480" spans="3:6" ht="12.75" x14ac:dyDescent="0.2">
      <c r="C480" s="16"/>
      <c r="D480" s="17"/>
      <c r="E480" s="18"/>
      <c r="F480" s="18"/>
    </row>
    <row r="481" spans="3:6" ht="12.75" x14ac:dyDescent="0.2">
      <c r="C481" s="16"/>
      <c r="D481" s="17"/>
      <c r="E481" s="18"/>
      <c r="F481" s="18"/>
    </row>
    <row r="482" spans="3:6" ht="12.75" x14ac:dyDescent="0.2">
      <c r="C482" s="16"/>
      <c r="D482" s="17"/>
      <c r="E482" s="18"/>
      <c r="F482" s="18"/>
    </row>
    <row r="483" spans="3:6" ht="12.75" x14ac:dyDescent="0.2">
      <c r="C483" s="16"/>
      <c r="D483" s="17"/>
      <c r="E483" s="18"/>
      <c r="F483" s="18"/>
    </row>
    <row r="484" spans="3:6" ht="12.75" x14ac:dyDescent="0.2">
      <c r="C484" s="16"/>
      <c r="D484" s="17"/>
      <c r="E484" s="18"/>
      <c r="F484" s="18"/>
    </row>
    <row r="485" spans="3:6" ht="12.75" x14ac:dyDescent="0.2">
      <c r="C485" s="16"/>
      <c r="D485" s="17"/>
      <c r="E485" s="18"/>
      <c r="F485" s="18"/>
    </row>
    <row r="486" spans="3:6" ht="12.75" x14ac:dyDescent="0.2">
      <c r="C486" s="16"/>
      <c r="D486" s="17"/>
      <c r="E486" s="18"/>
      <c r="F486" s="18"/>
    </row>
    <row r="487" spans="3:6" ht="12.75" x14ac:dyDescent="0.2">
      <c r="C487" s="16"/>
      <c r="D487" s="17"/>
      <c r="E487" s="18"/>
      <c r="F487" s="18"/>
    </row>
    <row r="488" spans="3:6" ht="12.75" x14ac:dyDescent="0.2">
      <c r="C488" s="16"/>
      <c r="D488" s="17"/>
      <c r="E488" s="18"/>
      <c r="F488" s="18"/>
    </row>
    <row r="489" spans="3:6" ht="12.75" x14ac:dyDescent="0.2">
      <c r="C489" s="16"/>
      <c r="D489" s="17"/>
      <c r="E489" s="18"/>
      <c r="F489" s="18"/>
    </row>
    <row r="490" spans="3:6" ht="12.75" x14ac:dyDescent="0.2">
      <c r="C490" s="16"/>
      <c r="D490" s="17"/>
      <c r="E490" s="18"/>
      <c r="F490" s="18"/>
    </row>
    <row r="491" spans="3:6" ht="12.75" x14ac:dyDescent="0.2">
      <c r="C491" s="16"/>
      <c r="D491" s="17"/>
      <c r="E491" s="18"/>
      <c r="F491" s="18"/>
    </row>
    <row r="492" spans="3:6" ht="12.75" x14ac:dyDescent="0.2">
      <c r="C492" s="16"/>
      <c r="D492" s="17"/>
      <c r="E492" s="18"/>
      <c r="F492" s="18"/>
    </row>
    <row r="493" spans="3:6" ht="12.75" x14ac:dyDescent="0.2">
      <c r="C493" s="16"/>
      <c r="D493" s="17"/>
      <c r="E493" s="18"/>
      <c r="F493" s="18"/>
    </row>
    <row r="494" spans="3:6" ht="12.75" x14ac:dyDescent="0.2">
      <c r="C494" s="16"/>
      <c r="D494" s="17"/>
      <c r="E494" s="18"/>
      <c r="F494" s="18"/>
    </row>
    <row r="495" spans="3:6" ht="12.75" x14ac:dyDescent="0.2">
      <c r="C495" s="16"/>
      <c r="D495" s="17"/>
      <c r="E495" s="18"/>
      <c r="F495" s="18"/>
    </row>
    <row r="496" spans="3:6" ht="12.75" x14ac:dyDescent="0.2">
      <c r="C496" s="16"/>
      <c r="D496" s="17"/>
      <c r="E496" s="18"/>
      <c r="F496" s="18"/>
    </row>
    <row r="497" spans="3:6" ht="12.75" x14ac:dyDescent="0.2">
      <c r="C497" s="16"/>
      <c r="D497" s="17"/>
      <c r="E497" s="18"/>
      <c r="F497" s="18"/>
    </row>
    <row r="498" spans="3:6" ht="12.75" x14ac:dyDescent="0.2">
      <c r="C498" s="16"/>
      <c r="D498" s="17"/>
      <c r="E498" s="18"/>
      <c r="F498" s="18"/>
    </row>
    <row r="499" spans="3:6" ht="12.75" x14ac:dyDescent="0.2">
      <c r="C499" s="16"/>
      <c r="D499" s="17"/>
      <c r="E499" s="18"/>
      <c r="F499" s="18"/>
    </row>
    <row r="500" spans="3:6" ht="12.75" x14ac:dyDescent="0.2">
      <c r="C500" s="16"/>
      <c r="D500" s="17"/>
      <c r="E500" s="18"/>
      <c r="F500" s="18"/>
    </row>
    <row r="501" spans="3:6" ht="12.75" x14ac:dyDescent="0.2">
      <c r="C501" s="16"/>
      <c r="D501" s="17"/>
      <c r="E501" s="18"/>
      <c r="F501" s="18"/>
    </row>
    <row r="502" spans="3:6" ht="12.75" x14ac:dyDescent="0.2">
      <c r="C502" s="16"/>
      <c r="D502" s="17"/>
      <c r="E502" s="18"/>
      <c r="F502" s="18"/>
    </row>
    <row r="503" spans="3:6" ht="12.75" x14ac:dyDescent="0.2">
      <c r="C503" s="16"/>
      <c r="D503" s="17"/>
      <c r="E503" s="18"/>
      <c r="F503" s="18"/>
    </row>
    <row r="504" spans="3:6" ht="12.75" x14ac:dyDescent="0.2">
      <c r="C504" s="16"/>
      <c r="D504" s="17"/>
      <c r="E504" s="18"/>
      <c r="F504" s="18"/>
    </row>
    <row r="505" spans="3:6" ht="12.75" x14ac:dyDescent="0.2">
      <c r="C505" s="16"/>
      <c r="D505" s="17"/>
      <c r="E505" s="18"/>
      <c r="F505" s="18"/>
    </row>
    <row r="506" spans="3:6" ht="12.75" x14ac:dyDescent="0.2">
      <c r="C506" s="16"/>
      <c r="D506" s="17"/>
      <c r="E506" s="18"/>
      <c r="F506" s="18"/>
    </row>
    <row r="507" spans="3:6" ht="12.75" x14ac:dyDescent="0.2">
      <c r="C507" s="16"/>
      <c r="D507" s="17"/>
      <c r="E507" s="18"/>
      <c r="F507" s="18"/>
    </row>
    <row r="508" spans="3:6" ht="12.75" x14ac:dyDescent="0.2">
      <c r="C508" s="16"/>
      <c r="D508" s="17"/>
      <c r="E508" s="18"/>
      <c r="F508" s="18"/>
    </row>
    <row r="509" spans="3:6" ht="12.75" x14ac:dyDescent="0.2">
      <c r="C509" s="16"/>
      <c r="D509" s="17"/>
      <c r="E509" s="18"/>
      <c r="F509" s="18"/>
    </row>
    <row r="510" spans="3:6" ht="12.75" x14ac:dyDescent="0.2">
      <c r="C510" s="16"/>
      <c r="D510" s="17"/>
      <c r="E510" s="18"/>
      <c r="F510" s="18"/>
    </row>
    <row r="511" spans="3:6" ht="12.75" x14ac:dyDescent="0.2">
      <c r="C511" s="16"/>
      <c r="D511" s="17"/>
      <c r="E511" s="18"/>
      <c r="F511" s="18"/>
    </row>
    <row r="512" spans="3:6" ht="12.75" x14ac:dyDescent="0.2">
      <c r="C512" s="16"/>
      <c r="D512" s="17"/>
      <c r="E512" s="18"/>
      <c r="F512" s="18"/>
    </row>
    <row r="513" spans="3:6" ht="12.75" x14ac:dyDescent="0.2">
      <c r="C513" s="16"/>
      <c r="D513" s="17"/>
      <c r="E513" s="18"/>
      <c r="F513" s="18"/>
    </row>
    <row r="514" spans="3:6" ht="12.75" x14ac:dyDescent="0.2">
      <c r="C514" s="16"/>
      <c r="D514" s="17"/>
      <c r="E514" s="18"/>
      <c r="F514" s="18"/>
    </row>
    <row r="515" spans="3:6" ht="12.75" x14ac:dyDescent="0.2">
      <c r="C515" s="16"/>
      <c r="D515" s="17"/>
      <c r="E515" s="18"/>
      <c r="F515" s="18"/>
    </row>
    <row r="516" spans="3:6" ht="12.75" x14ac:dyDescent="0.2">
      <c r="C516" s="16"/>
      <c r="D516" s="17"/>
      <c r="E516" s="18"/>
      <c r="F516" s="18"/>
    </row>
    <row r="517" spans="3:6" ht="12.75" x14ac:dyDescent="0.2">
      <c r="C517" s="16"/>
      <c r="D517" s="17"/>
      <c r="E517" s="18"/>
      <c r="F517" s="18"/>
    </row>
    <row r="518" spans="3:6" ht="12.75" x14ac:dyDescent="0.2">
      <c r="C518" s="16"/>
      <c r="D518" s="17"/>
      <c r="E518" s="18"/>
      <c r="F518" s="18"/>
    </row>
    <row r="519" spans="3:6" ht="12.75" x14ac:dyDescent="0.2">
      <c r="C519" s="16"/>
      <c r="D519" s="17"/>
      <c r="E519" s="18"/>
      <c r="F519" s="18"/>
    </row>
    <row r="520" spans="3:6" ht="12.75" x14ac:dyDescent="0.2">
      <c r="C520" s="16"/>
      <c r="D520" s="17"/>
      <c r="E520" s="18"/>
      <c r="F520" s="18"/>
    </row>
    <row r="521" spans="3:6" ht="12.75" x14ac:dyDescent="0.2">
      <c r="C521" s="16"/>
      <c r="D521" s="17"/>
      <c r="E521" s="18"/>
      <c r="F521" s="18"/>
    </row>
    <row r="522" spans="3:6" ht="12.75" x14ac:dyDescent="0.2">
      <c r="C522" s="16"/>
      <c r="D522" s="17"/>
      <c r="E522" s="18"/>
      <c r="F522" s="18"/>
    </row>
    <row r="523" spans="3:6" ht="12.75" x14ac:dyDescent="0.2">
      <c r="C523" s="16"/>
      <c r="D523" s="17"/>
      <c r="E523" s="18"/>
      <c r="F523" s="18"/>
    </row>
    <row r="524" spans="3:6" ht="12.75" x14ac:dyDescent="0.2">
      <c r="C524" s="16"/>
      <c r="D524" s="17"/>
      <c r="E524" s="18"/>
      <c r="F524" s="18"/>
    </row>
    <row r="525" spans="3:6" ht="12.75" x14ac:dyDescent="0.2">
      <c r="C525" s="16"/>
      <c r="D525" s="17"/>
      <c r="E525" s="18"/>
      <c r="F525" s="18"/>
    </row>
    <row r="526" spans="3:6" ht="12.75" x14ac:dyDescent="0.2">
      <c r="C526" s="16"/>
      <c r="D526" s="17"/>
      <c r="E526" s="18"/>
      <c r="F526" s="18"/>
    </row>
    <row r="527" spans="3:6" ht="12.75" x14ac:dyDescent="0.2">
      <c r="C527" s="16"/>
      <c r="D527" s="17"/>
      <c r="E527" s="18"/>
      <c r="F527" s="18"/>
    </row>
    <row r="528" spans="3:6" ht="12.75" x14ac:dyDescent="0.2">
      <c r="C528" s="16"/>
      <c r="D528" s="17"/>
      <c r="E528" s="18"/>
      <c r="F528" s="18"/>
    </row>
    <row r="529" spans="3:6" ht="12.75" x14ac:dyDescent="0.2">
      <c r="C529" s="16"/>
      <c r="D529" s="17"/>
      <c r="E529" s="18"/>
      <c r="F529" s="18"/>
    </row>
    <row r="530" spans="3:6" ht="12.75" x14ac:dyDescent="0.2">
      <c r="C530" s="16"/>
      <c r="D530" s="17"/>
      <c r="E530" s="18"/>
      <c r="F530" s="18"/>
    </row>
    <row r="531" spans="3:6" ht="12.75" x14ac:dyDescent="0.2">
      <c r="C531" s="16"/>
      <c r="D531" s="17"/>
      <c r="E531" s="18"/>
      <c r="F531" s="18"/>
    </row>
    <row r="532" spans="3:6" ht="12.75" x14ac:dyDescent="0.2">
      <c r="C532" s="16"/>
      <c r="D532" s="17"/>
      <c r="E532" s="18"/>
      <c r="F532" s="18"/>
    </row>
    <row r="533" spans="3:6" ht="12.75" x14ac:dyDescent="0.2">
      <c r="C533" s="16"/>
      <c r="D533" s="17"/>
      <c r="E533" s="18"/>
      <c r="F533" s="18"/>
    </row>
    <row r="534" spans="3:6" ht="12.75" x14ac:dyDescent="0.2">
      <c r="C534" s="16"/>
      <c r="D534" s="17"/>
      <c r="E534" s="18"/>
      <c r="F534" s="18"/>
    </row>
    <row r="535" spans="3:6" ht="12.75" x14ac:dyDescent="0.2">
      <c r="C535" s="16"/>
      <c r="D535" s="17"/>
      <c r="E535" s="18"/>
      <c r="F535" s="18"/>
    </row>
    <row r="536" spans="3:6" ht="12.75" x14ac:dyDescent="0.2">
      <c r="C536" s="16"/>
      <c r="D536" s="17"/>
      <c r="E536" s="18"/>
      <c r="F536" s="18"/>
    </row>
    <row r="537" spans="3:6" ht="12.75" x14ac:dyDescent="0.2">
      <c r="C537" s="16"/>
      <c r="D537" s="17"/>
      <c r="E537" s="18"/>
      <c r="F537" s="18"/>
    </row>
    <row r="538" spans="3:6" ht="12.75" x14ac:dyDescent="0.2">
      <c r="C538" s="16"/>
      <c r="D538" s="17"/>
      <c r="E538" s="18"/>
      <c r="F538" s="18"/>
    </row>
    <row r="539" spans="3:6" ht="12.75" x14ac:dyDescent="0.2">
      <c r="C539" s="16"/>
      <c r="D539" s="17"/>
      <c r="E539" s="18"/>
      <c r="F539" s="18"/>
    </row>
    <row r="540" spans="3:6" ht="12.75" x14ac:dyDescent="0.2">
      <c r="C540" s="16"/>
      <c r="D540" s="17"/>
      <c r="E540" s="18"/>
      <c r="F540" s="18"/>
    </row>
    <row r="541" spans="3:6" ht="12.75" x14ac:dyDescent="0.2">
      <c r="C541" s="16"/>
      <c r="D541" s="17"/>
      <c r="E541" s="18"/>
      <c r="F541" s="18"/>
    </row>
    <row r="542" spans="3:6" ht="12.75" x14ac:dyDescent="0.2">
      <c r="C542" s="16"/>
      <c r="D542" s="17"/>
      <c r="E542" s="18"/>
      <c r="F542" s="18"/>
    </row>
    <row r="543" spans="3:6" ht="12.75" x14ac:dyDescent="0.2">
      <c r="C543" s="16"/>
      <c r="D543" s="17"/>
      <c r="E543" s="18"/>
      <c r="F543" s="18"/>
    </row>
    <row r="544" spans="3:6" ht="12.75" x14ac:dyDescent="0.2">
      <c r="C544" s="16"/>
      <c r="D544" s="17"/>
      <c r="E544" s="18"/>
      <c r="F544" s="18"/>
    </row>
    <row r="545" spans="3:6" ht="12.75" x14ac:dyDescent="0.2">
      <c r="C545" s="16"/>
      <c r="D545" s="17"/>
      <c r="E545" s="18"/>
      <c r="F545" s="18"/>
    </row>
    <row r="546" spans="3:6" ht="12.75" x14ac:dyDescent="0.2">
      <c r="C546" s="16"/>
      <c r="D546" s="17"/>
      <c r="E546" s="18"/>
      <c r="F546" s="18"/>
    </row>
    <row r="547" spans="3:6" ht="12.75" x14ac:dyDescent="0.2">
      <c r="C547" s="16"/>
      <c r="D547" s="17"/>
      <c r="E547" s="18"/>
      <c r="F547" s="18"/>
    </row>
    <row r="548" spans="3:6" ht="12.75" x14ac:dyDescent="0.2">
      <c r="C548" s="16"/>
      <c r="D548" s="17"/>
      <c r="E548" s="18"/>
      <c r="F548" s="18"/>
    </row>
    <row r="549" spans="3:6" ht="12.75" x14ac:dyDescent="0.2">
      <c r="C549" s="16"/>
      <c r="D549" s="17"/>
      <c r="E549" s="18"/>
      <c r="F549" s="18"/>
    </row>
    <row r="550" spans="3:6" ht="12.75" x14ac:dyDescent="0.2">
      <c r="C550" s="16"/>
      <c r="D550" s="17"/>
      <c r="E550" s="18"/>
      <c r="F550" s="18"/>
    </row>
    <row r="551" spans="3:6" ht="12.75" x14ac:dyDescent="0.2">
      <c r="C551" s="16"/>
      <c r="D551" s="17"/>
      <c r="E551" s="18"/>
      <c r="F551" s="18"/>
    </row>
    <row r="552" spans="3:6" ht="12.75" x14ac:dyDescent="0.2">
      <c r="C552" s="16"/>
      <c r="D552" s="17"/>
      <c r="E552" s="18"/>
      <c r="F552" s="18"/>
    </row>
    <row r="553" spans="3:6" ht="12.75" x14ac:dyDescent="0.2">
      <c r="C553" s="16"/>
      <c r="D553" s="17"/>
      <c r="E553" s="18"/>
      <c r="F553" s="18"/>
    </row>
    <row r="554" spans="3:6" ht="12.75" x14ac:dyDescent="0.2">
      <c r="C554" s="16"/>
      <c r="D554" s="17"/>
      <c r="E554" s="18"/>
      <c r="F554" s="18"/>
    </row>
    <row r="555" spans="3:6" ht="12.75" x14ac:dyDescent="0.2">
      <c r="C555" s="16"/>
      <c r="D555" s="17"/>
      <c r="E555" s="18"/>
      <c r="F555" s="18"/>
    </row>
    <row r="556" spans="3:6" ht="12.75" x14ac:dyDescent="0.2">
      <c r="C556" s="16"/>
      <c r="D556" s="17"/>
      <c r="E556" s="18"/>
      <c r="F556" s="18"/>
    </row>
    <row r="557" spans="3:6" ht="12.75" x14ac:dyDescent="0.2">
      <c r="C557" s="16"/>
      <c r="D557" s="17"/>
      <c r="E557" s="18"/>
      <c r="F557" s="18"/>
    </row>
    <row r="558" spans="3:6" ht="12.75" x14ac:dyDescent="0.2">
      <c r="C558" s="16"/>
      <c r="D558" s="17"/>
      <c r="E558" s="18"/>
      <c r="F558" s="18"/>
    </row>
    <row r="559" spans="3:6" ht="12.75" x14ac:dyDescent="0.2">
      <c r="C559" s="16"/>
      <c r="D559" s="17"/>
      <c r="E559" s="18"/>
      <c r="F559" s="18"/>
    </row>
    <row r="560" spans="3:6" ht="12.75" x14ac:dyDescent="0.2">
      <c r="C560" s="16"/>
      <c r="D560" s="17"/>
      <c r="E560" s="18"/>
      <c r="F560" s="18"/>
    </row>
    <row r="561" spans="3:6" ht="12.75" x14ac:dyDescent="0.2">
      <c r="C561" s="16"/>
      <c r="D561" s="17"/>
      <c r="E561" s="18"/>
      <c r="F561" s="18"/>
    </row>
    <row r="562" spans="3:6" ht="12.75" x14ac:dyDescent="0.2">
      <c r="C562" s="16"/>
      <c r="D562" s="17"/>
      <c r="E562" s="18"/>
      <c r="F562" s="18"/>
    </row>
    <row r="563" spans="3:6" ht="12.75" x14ac:dyDescent="0.2">
      <c r="C563" s="16"/>
      <c r="D563" s="17"/>
      <c r="E563" s="18"/>
      <c r="F563" s="18"/>
    </row>
    <row r="564" spans="3:6" ht="12.75" x14ac:dyDescent="0.2">
      <c r="C564" s="16"/>
      <c r="D564" s="17"/>
      <c r="E564" s="18"/>
      <c r="F564" s="18"/>
    </row>
    <row r="565" spans="3:6" ht="12.75" x14ac:dyDescent="0.2">
      <c r="C565" s="16"/>
      <c r="D565" s="17"/>
      <c r="E565" s="18"/>
      <c r="F565" s="18"/>
    </row>
    <row r="566" spans="3:6" ht="12.75" x14ac:dyDescent="0.2">
      <c r="C566" s="16"/>
      <c r="D566" s="17"/>
      <c r="E566" s="18"/>
      <c r="F566" s="18"/>
    </row>
    <row r="567" spans="3:6" ht="12.75" x14ac:dyDescent="0.2">
      <c r="C567" s="16"/>
      <c r="D567" s="17"/>
      <c r="E567" s="18"/>
      <c r="F567" s="18"/>
    </row>
    <row r="568" spans="3:6" ht="12.75" x14ac:dyDescent="0.2">
      <c r="C568" s="16"/>
      <c r="D568" s="17"/>
      <c r="E568" s="18"/>
      <c r="F568" s="18"/>
    </row>
    <row r="569" spans="3:6" ht="12.75" x14ac:dyDescent="0.2">
      <c r="C569" s="16"/>
      <c r="D569" s="17"/>
      <c r="E569" s="18"/>
      <c r="F569" s="18"/>
    </row>
    <row r="570" spans="3:6" ht="12.75" x14ac:dyDescent="0.2">
      <c r="C570" s="16"/>
      <c r="D570" s="17"/>
      <c r="E570" s="18"/>
      <c r="F570" s="18"/>
    </row>
    <row r="571" spans="3:6" ht="12.75" x14ac:dyDescent="0.2">
      <c r="C571" s="16"/>
      <c r="D571" s="17"/>
      <c r="E571" s="18"/>
      <c r="F571" s="18"/>
    </row>
    <row r="572" spans="3:6" ht="12.75" x14ac:dyDescent="0.2">
      <c r="C572" s="16"/>
      <c r="D572" s="17"/>
      <c r="E572" s="18"/>
      <c r="F572" s="18"/>
    </row>
    <row r="573" spans="3:6" ht="12.75" x14ac:dyDescent="0.2">
      <c r="C573" s="16"/>
      <c r="D573" s="17"/>
      <c r="E573" s="18"/>
      <c r="F573" s="18"/>
    </row>
    <row r="574" spans="3:6" ht="12.75" x14ac:dyDescent="0.2">
      <c r="C574" s="16"/>
      <c r="D574" s="17"/>
      <c r="E574" s="18"/>
      <c r="F574" s="18"/>
    </row>
    <row r="575" spans="3:6" ht="12.75" x14ac:dyDescent="0.2">
      <c r="C575" s="16"/>
      <c r="D575" s="17"/>
      <c r="E575" s="18"/>
      <c r="F575" s="18"/>
    </row>
    <row r="576" spans="3:6" ht="12.75" x14ac:dyDescent="0.2">
      <c r="C576" s="16"/>
      <c r="D576" s="17"/>
      <c r="E576" s="18"/>
      <c r="F576" s="18"/>
    </row>
    <row r="577" spans="3:6" ht="12.75" x14ac:dyDescent="0.2">
      <c r="C577" s="16"/>
      <c r="D577" s="17"/>
      <c r="E577" s="18"/>
      <c r="F577" s="18"/>
    </row>
    <row r="578" spans="3:6" ht="12.75" x14ac:dyDescent="0.2">
      <c r="C578" s="16"/>
      <c r="D578" s="17"/>
      <c r="E578" s="18"/>
      <c r="F578" s="18"/>
    </row>
    <row r="579" spans="3:6" ht="12.75" x14ac:dyDescent="0.2">
      <c r="C579" s="16"/>
      <c r="D579" s="17"/>
      <c r="E579" s="18"/>
      <c r="F579" s="18"/>
    </row>
    <row r="580" spans="3:6" ht="12.75" x14ac:dyDescent="0.2">
      <c r="C580" s="16"/>
      <c r="D580" s="17"/>
      <c r="E580" s="18"/>
      <c r="F580" s="18"/>
    </row>
    <row r="581" spans="3:6" ht="12.75" x14ac:dyDescent="0.2">
      <c r="C581" s="16"/>
      <c r="D581" s="17"/>
      <c r="E581" s="18"/>
      <c r="F581" s="18"/>
    </row>
    <row r="582" spans="3:6" ht="12.75" x14ac:dyDescent="0.2">
      <c r="C582" s="16"/>
      <c r="D582" s="17"/>
      <c r="E582" s="18"/>
      <c r="F582" s="18"/>
    </row>
    <row r="583" spans="3:6" ht="12.75" x14ac:dyDescent="0.2">
      <c r="C583" s="16"/>
      <c r="D583" s="17"/>
      <c r="E583" s="18"/>
      <c r="F583" s="18"/>
    </row>
    <row r="584" spans="3:6" ht="12.75" x14ac:dyDescent="0.2">
      <c r="C584" s="16"/>
      <c r="D584" s="17"/>
      <c r="E584" s="18"/>
      <c r="F584" s="18"/>
    </row>
    <row r="585" spans="3:6" ht="12.75" x14ac:dyDescent="0.2">
      <c r="C585" s="16"/>
      <c r="D585" s="17"/>
      <c r="E585" s="18"/>
      <c r="F585" s="18"/>
    </row>
    <row r="586" spans="3:6" ht="12.75" x14ac:dyDescent="0.2">
      <c r="C586" s="16"/>
      <c r="D586" s="17"/>
      <c r="E586" s="18"/>
      <c r="F586" s="18"/>
    </row>
    <row r="587" spans="3:6" ht="12.75" x14ac:dyDescent="0.2">
      <c r="C587" s="16"/>
      <c r="D587" s="17"/>
      <c r="E587" s="18"/>
      <c r="F587" s="18"/>
    </row>
    <row r="588" spans="3:6" ht="12.75" x14ac:dyDescent="0.2">
      <c r="C588" s="16"/>
      <c r="D588" s="17"/>
      <c r="E588" s="18"/>
      <c r="F588" s="18"/>
    </row>
    <row r="589" spans="3:6" ht="12.75" x14ac:dyDescent="0.2">
      <c r="C589" s="16"/>
      <c r="D589" s="17"/>
      <c r="E589" s="18"/>
      <c r="F589" s="18"/>
    </row>
    <row r="590" spans="3:6" ht="12.75" x14ac:dyDescent="0.2">
      <c r="C590" s="16"/>
      <c r="D590" s="17"/>
      <c r="E590" s="18"/>
      <c r="F590" s="18"/>
    </row>
    <row r="591" spans="3:6" ht="12.75" x14ac:dyDescent="0.2">
      <c r="C591" s="16"/>
      <c r="D591" s="17"/>
      <c r="E591" s="18"/>
      <c r="F591" s="18"/>
    </row>
    <row r="592" spans="3:6" ht="12.75" x14ac:dyDescent="0.2">
      <c r="C592" s="16"/>
      <c r="D592" s="17"/>
      <c r="E592" s="18"/>
      <c r="F592" s="18"/>
    </row>
    <row r="593" spans="3:6" ht="12.75" x14ac:dyDescent="0.2">
      <c r="C593" s="16"/>
      <c r="D593" s="17"/>
      <c r="E593" s="18"/>
      <c r="F593" s="18"/>
    </row>
    <row r="594" spans="3:6" ht="12.75" x14ac:dyDescent="0.2">
      <c r="C594" s="16"/>
      <c r="D594" s="17"/>
      <c r="E594" s="18"/>
      <c r="F594" s="18"/>
    </row>
    <row r="595" spans="3:6" ht="12.75" x14ac:dyDescent="0.2">
      <c r="C595" s="16"/>
      <c r="D595" s="17"/>
      <c r="E595" s="18"/>
      <c r="F595" s="18"/>
    </row>
    <row r="596" spans="3:6" ht="12.75" x14ac:dyDescent="0.2">
      <c r="C596" s="16"/>
      <c r="D596" s="17"/>
      <c r="E596" s="18"/>
      <c r="F596" s="18"/>
    </row>
    <row r="597" spans="3:6" ht="12.75" x14ac:dyDescent="0.2">
      <c r="C597" s="16"/>
      <c r="D597" s="17"/>
      <c r="E597" s="18"/>
      <c r="F597" s="18"/>
    </row>
    <row r="598" spans="3:6" ht="12.75" x14ac:dyDescent="0.2">
      <c r="C598" s="16"/>
      <c r="D598" s="17"/>
      <c r="E598" s="18"/>
      <c r="F598" s="18"/>
    </row>
    <row r="599" spans="3:6" ht="12.75" x14ac:dyDescent="0.2">
      <c r="C599" s="16"/>
      <c r="D599" s="17"/>
      <c r="E599" s="18"/>
      <c r="F599" s="18"/>
    </row>
    <row r="600" spans="3:6" ht="12.75" x14ac:dyDescent="0.2">
      <c r="C600" s="16"/>
      <c r="D600" s="17"/>
      <c r="E600" s="18"/>
      <c r="F600" s="18"/>
    </row>
    <row r="601" spans="3:6" ht="12.75" x14ac:dyDescent="0.2">
      <c r="C601" s="16"/>
      <c r="D601" s="17"/>
      <c r="E601" s="18"/>
      <c r="F601" s="18"/>
    </row>
    <row r="602" spans="3:6" ht="12.75" x14ac:dyDescent="0.2">
      <c r="C602" s="16"/>
      <c r="D602" s="17"/>
      <c r="E602" s="18"/>
      <c r="F602" s="18"/>
    </row>
    <row r="603" spans="3:6" ht="12.75" x14ac:dyDescent="0.2">
      <c r="C603" s="16"/>
      <c r="D603" s="17"/>
      <c r="E603" s="18"/>
      <c r="F603" s="18"/>
    </row>
    <row r="604" spans="3:6" ht="12.75" x14ac:dyDescent="0.2">
      <c r="C604" s="16"/>
      <c r="D604" s="17"/>
      <c r="E604" s="18"/>
      <c r="F604" s="18"/>
    </row>
    <row r="605" spans="3:6" ht="12.75" x14ac:dyDescent="0.2">
      <c r="C605" s="16"/>
      <c r="D605" s="17"/>
      <c r="E605" s="18"/>
      <c r="F605" s="18"/>
    </row>
    <row r="606" spans="3:6" ht="12.75" x14ac:dyDescent="0.2">
      <c r="C606" s="16"/>
      <c r="D606" s="17"/>
      <c r="E606" s="18"/>
      <c r="F606" s="18"/>
    </row>
    <row r="607" spans="3:6" ht="12.75" x14ac:dyDescent="0.2">
      <c r="C607" s="16"/>
      <c r="D607" s="17"/>
      <c r="E607" s="18"/>
      <c r="F607" s="18"/>
    </row>
    <row r="608" spans="3:6" ht="12.75" x14ac:dyDescent="0.2">
      <c r="C608" s="16"/>
      <c r="D608" s="17"/>
      <c r="E608" s="18"/>
      <c r="F608" s="18"/>
    </row>
    <row r="609" spans="3:6" ht="12.75" x14ac:dyDescent="0.2">
      <c r="C609" s="16"/>
      <c r="D609" s="17"/>
      <c r="E609" s="18"/>
      <c r="F609" s="18"/>
    </row>
    <row r="610" spans="3:6" ht="12.75" x14ac:dyDescent="0.2">
      <c r="C610" s="16"/>
      <c r="D610" s="17"/>
      <c r="E610" s="18"/>
      <c r="F610" s="18"/>
    </row>
    <row r="611" spans="3:6" ht="12.75" x14ac:dyDescent="0.2">
      <c r="C611" s="16"/>
      <c r="D611" s="17"/>
      <c r="E611" s="18"/>
      <c r="F611" s="18"/>
    </row>
    <row r="612" spans="3:6" ht="12.75" x14ac:dyDescent="0.2">
      <c r="C612" s="16"/>
      <c r="D612" s="17"/>
      <c r="E612" s="18"/>
      <c r="F612" s="18"/>
    </row>
    <row r="613" spans="3:6" ht="12.75" x14ac:dyDescent="0.2">
      <c r="C613" s="16"/>
      <c r="D613" s="17"/>
      <c r="E613" s="18"/>
      <c r="F613" s="18"/>
    </row>
    <row r="614" spans="3:6" ht="12.75" x14ac:dyDescent="0.2">
      <c r="C614" s="16"/>
      <c r="D614" s="17"/>
      <c r="E614" s="18"/>
      <c r="F614" s="18"/>
    </row>
    <row r="615" spans="3:6" ht="12.75" x14ac:dyDescent="0.2">
      <c r="C615" s="16"/>
      <c r="D615" s="17"/>
      <c r="E615" s="18"/>
      <c r="F615" s="18"/>
    </row>
    <row r="616" spans="3:6" ht="12.75" x14ac:dyDescent="0.2">
      <c r="C616" s="16"/>
      <c r="D616" s="17"/>
      <c r="E616" s="18"/>
      <c r="F616" s="18"/>
    </row>
    <row r="617" spans="3:6" ht="12.75" x14ac:dyDescent="0.2">
      <c r="C617" s="16"/>
      <c r="D617" s="17"/>
      <c r="E617" s="18"/>
      <c r="F617" s="18"/>
    </row>
    <row r="618" spans="3:6" ht="12.75" x14ac:dyDescent="0.2">
      <c r="C618" s="16"/>
      <c r="D618" s="17"/>
      <c r="E618" s="18"/>
      <c r="F618" s="18"/>
    </row>
    <row r="619" spans="3:6" ht="12.75" x14ac:dyDescent="0.2">
      <c r="C619" s="16"/>
      <c r="D619" s="17"/>
      <c r="E619" s="18"/>
      <c r="F619" s="18"/>
    </row>
    <row r="620" spans="3:6" ht="12.75" x14ac:dyDescent="0.2">
      <c r="C620" s="16"/>
      <c r="D620" s="17"/>
      <c r="E620" s="18"/>
      <c r="F620" s="18"/>
    </row>
    <row r="621" spans="3:6" ht="12.75" x14ac:dyDescent="0.2">
      <c r="C621" s="16"/>
      <c r="D621" s="17"/>
      <c r="E621" s="18"/>
      <c r="F621" s="18"/>
    </row>
    <row r="622" spans="3:6" ht="12.75" x14ac:dyDescent="0.2">
      <c r="C622" s="16"/>
      <c r="D622" s="17"/>
      <c r="E622" s="18"/>
      <c r="F622" s="18"/>
    </row>
    <row r="623" spans="3:6" ht="12.75" x14ac:dyDescent="0.2">
      <c r="C623" s="16"/>
      <c r="D623" s="17"/>
      <c r="E623" s="18"/>
      <c r="F623" s="18"/>
    </row>
    <row r="624" spans="3:6" ht="12.75" x14ac:dyDescent="0.2">
      <c r="C624" s="16"/>
      <c r="D624" s="17"/>
      <c r="E624" s="18"/>
      <c r="F624" s="18"/>
    </row>
    <row r="625" spans="3:6" ht="12.75" x14ac:dyDescent="0.2">
      <c r="C625" s="16"/>
      <c r="D625" s="17"/>
      <c r="E625" s="18"/>
      <c r="F625" s="18"/>
    </row>
    <row r="626" spans="3:6" ht="12.75" x14ac:dyDescent="0.2">
      <c r="C626" s="16"/>
      <c r="D626" s="17"/>
      <c r="E626" s="18"/>
      <c r="F626" s="18"/>
    </row>
    <row r="627" spans="3:6" ht="12.75" x14ac:dyDescent="0.2">
      <c r="C627" s="16"/>
      <c r="D627" s="17"/>
      <c r="E627" s="18"/>
      <c r="F627" s="18"/>
    </row>
    <row r="628" spans="3:6" ht="12.75" x14ac:dyDescent="0.2">
      <c r="C628" s="16"/>
      <c r="D628" s="17"/>
      <c r="E628" s="18"/>
      <c r="F628" s="18"/>
    </row>
    <row r="629" spans="3:6" ht="12.75" x14ac:dyDescent="0.2">
      <c r="C629" s="16"/>
      <c r="D629" s="17"/>
      <c r="E629" s="18"/>
      <c r="F629" s="18"/>
    </row>
    <row r="630" spans="3:6" ht="12.75" x14ac:dyDescent="0.2">
      <c r="C630" s="16"/>
      <c r="D630" s="17"/>
      <c r="E630" s="18"/>
      <c r="F630" s="18"/>
    </row>
    <row r="631" spans="3:6" ht="12.75" x14ac:dyDescent="0.2">
      <c r="C631" s="16"/>
      <c r="D631" s="17"/>
      <c r="E631" s="18"/>
      <c r="F631" s="18"/>
    </row>
    <row r="632" spans="3:6" ht="12.75" x14ac:dyDescent="0.2">
      <c r="C632" s="16"/>
      <c r="D632" s="17"/>
      <c r="E632" s="18"/>
      <c r="F632" s="18"/>
    </row>
    <row r="633" spans="3:6" ht="12.75" x14ac:dyDescent="0.2">
      <c r="C633" s="16"/>
      <c r="D633" s="17"/>
      <c r="E633" s="18"/>
      <c r="F633" s="18"/>
    </row>
    <row r="634" spans="3:6" ht="12.75" x14ac:dyDescent="0.2">
      <c r="C634" s="16"/>
      <c r="D634" s="17"/>
      <c r="E634" s="18"/>
      <c r="F634" s="18"/>
    </row>
    <row r="635" spans="3:6" ht="12.75" x14ac:dyDescent="0.2">
      <c r="C635" s="16"/>
      <c r="D635" s="17"/>
      <c r="E635" s="18"/>
      <c r="F635" s="18"/>
    </row>
    <row r="636" spans="3:6" ht="12.75" x14ac:dyDescent="0.2">
      <c r="C636" s="16"/>
      <c r="D636" s="17"/>
      <c r="E636" s="18"/>
      <c r="F636" s="18"/>
    </row>
    <row r="637" spans="3:6" ht="12.75" x14ac:dyDescent="0.2">
      <c r="C637" s="16"/>
      <c r="D637" s="17"/>
      <c r="E637" s="18"/>
      <c r="F637" s="18"/>
    </row>
    <row r="638" spans="3:6" ht="12.75" x14ac:dyDescent="0.2">
      <c r="C638" s="16"/>
      <c r="D638" s="17"/>
      <c r="E638" s="18"/>
      <c r="F638" s="18"/>
    </row>
    <row r="639" spans="3:6" ht="12.75" x14ac:dyDescent="0.2">
      <c r="C639" s="16"/>
      <c r="D639" s="17"/>
      <c r="E639" s="18"/>
      <c r="F639" s="18"/>
    </row>
    <row r="640" spans="3:6" ht="12.75" x14ac:dyDescent="0.2">
      <c r="C640" s="16"/>
      <c r="D640" s="17"/>
      <c r="E640" s="18"/>
      <c r="F640" s="18"/>
    </row>
    <row r="641" spans="3:6" ht="12.75" x14ac:dyDescent="0.2">
      <c r="C641" s="16"/>
      <c r="D641" s="17"/>
      <c r="E641" s="18"/>
      <c r="F641" s="18"/>
    </row>
    <row r="642" spans="3:6" ht="12.75" x14ac:dyDescent="0.2">
      <c r="C642" s="16"/>
      <c r="D642" s="17"/>
      <c r="E642" s="18"/>
      <c r="F642" s="18"/>
    </row>
    <row r="643" spans="3:6" ht="12.75" x14ac:dyDescent="0.2">
      <c r="C643" s="16"/>
      <c r="D643" s="17"/>
      <c r="E643" s="18"/>
      <c r="F643" s="18"/>
    </row>
    <row r="644" spans="3:6" ht="12.75" x14ac:dyDescent="0.2">
      <c r="C644" s="16"/>
      <c r="D644" s="17"/>
      <c r="E644" s="18"/>
      <c r="F644" s="18"/>
    </row>
    <row r="645" spans="3:6" ht="12.75" x14ac:dyDescent="0.2">
      <c r="C645" s="16"/>
      <c r="D645" s="17"/>
      <c r="E645" s="18"/>
      <c r="F645" s="18"/>
    </row>
    <row r="646" spans="3:6" ht="12.75" x14ac:dyDescent="0.2">
      <c r="C646" s="16"/>
      <c r="D646" s="17"/>
      <c r="E646" s="18"/>
      <c r="F646" s="18"/>
    </row>
    <row r="647" spans="3:6" ht="12.75" x14ac:dyDescent="0.2">
      <c r="C647" s="16"/>
      <c r="D647" s="17"/>
      <c r="E647" s="18"/>
      <c r="F647" s="18"/>
    </row>
    <row r="648" spans="3:6" ht="12.75" x14ac:dyDescent="0.2">
      <c r="C648" s="16"/>
      <c r="D648" s="17"/>
      <c r="E648" s="18"/>
      <c r="F648" s="18"/>
    </row>
    <row r="649" spans="3:6" ht="12.75" x14ac:dyDescent="0.2">
      <c r="C649" s="16"/>
      <c r="D649" s="17"/>
      <c r="E649" s="18"/>
      <c r="F649" s="18"/>
    </row>
    <row r="650" spans="3:6" ht="12.75" x14ac:dyDescent="0.2">
      <c r="C650" s="16"/>
      <c r="D650" s="17"/>
      <c r="E650" s="18"/>
      <c r="F650" s="18"/>
    </row>
    <row r="651" spans="3:6" ht="12.75" x14ac:dyDescent="0.2">
      <c r="C651" s="16"/>
      <c r="D651" s="17"/>
      <c r="E651" s="18"/>
      <c r="F651" s="18"/>
    </row>
    <row r="652" spans="3:6" ht="12.75" x14ac:dyDescent="0.2">
      <c r="C652" s="16"/>
      <c r="D652" s="17"/>
      <c r="E652" s="18"/>
      <c r="F652" s="18"/>
    </row>
    <row r="653" spans="3:6" ht="12.75" x14ac:dyDescent="0.2">
      <c r="C653" s="16"/>
      <c r="D653" s="17"/>
      <c r="E653" s="18"/>
      <c r="F653" s="18"/>
    </row>
    <row r="654" spans="3:6" ht="12.75" x14ac:dyDescent="0.2">
      <c r="C654" s="16"/>
      <c r="D654" s="17"/>
      <c r="E654" s="18"/>
      <c r="F654" s="18"/>
    </row>
    <row r="655" spans="3:6" ht="12.75" x14ac:dyDescent="0.2">
      <c r="C655" s="16"/>
      <c r="D655" s="17"/>
      <c r="E655" s="18"/>
      <c r="F655" s="18"/>
    </row>
    <row r="656" spans="3:6" ht="12.75" x14ac:dyDescent="0.2">
      <c r="C656" s="16"/>
      <c r="D656" s="17"/>
      <c r="E656" s="18"/>
      <c r="F656" s="18"/>
    </row>
    <row r="657" spans="3:6" ht="12.75" x14ac:dyDescent="0.2">
      <c r="C657" s="16"/>
      <c r="D657" s="17"/>
      <c r="E657" s="18"/>
      <c r="F657" s="18"/>
    </row>
    <row r="658" spans="3:6" ht="12.75" x14ac:dyDescent="0.2">
      <c r="C658" s="16"/>
      <c r="D658" s="17"/>
      <c r="E658" s="18"/>
      <c r="F658" s="18"/>
    </row>
    <row r="659" spans="3:6" ht="12.75" x14ac:dyDescent="0.2">
      <c r="C659" s="16"/>
      <c r="D659" s="17"/>
      <c r="E659" s="18"/>
      <c r="F659" s="18"/>
    </row>
    <row r="660" spans="3:6" ht="12.75" x14ac:dyDescent="0.2">
      <c r="C660" s="16"/>
      <c r="D660" s="17"/>
      <c r="E660" s="18"/>
      <c r="F660" s="18"/>
    </row>
    <row r="661" spans="3:6" ht="12.75" x14ac:dyDescent="0.2">
      <c r="C661" s="16"/>
      <c r="D661" s="17"/>
      <c r="E661" s="18"/>
      <c r="F661" s="18"/>
    </row>
    <row r="662" spans="3:6" ht="12.75" x14ac:dyDescent="0.2">
      <c r="C662" s="16"/>
      <c r="D662" s="17"/>
      <c r="E662" s="18"/>
      <c r="F662" s="18"/>
    </row>
    <row r="663" spans="3:6" ht="12.75" x14ac:dyDescent="0.2">
      <c r="C663" s="16"/>
      <c r="D663" s="17"/>
      <c r="E663" s="18"/>
      <c r="F663" s="18"/>
    </row>
    <row r="664" spans="3:6" ht="12.75" x14ac:dyDescent="0.2">
      <c r="C664" s="16"/>
      <c r="D664" s="17"/>
      <c r="E664" s="18"/>
      <c r="F664" s="18"/>
    </row>
    <row r="665" spans="3:6" ht="12.75" x14ac:dyDescent="0.2">
      <c r="C665" s="16"/>
      <c r="D665" s="17"/>
      <c r="E665" s="18"/>
      <c r="F665" s="18"/>
    </row>
    <row r="666" spans="3:6" ht="12.75" x14ac:dyDescent="0.2">
      <c r="C666" s="16"/>
      <c r="D666" s="17"/>
      <c r="E666" s="18"/>
      <c r="F666" s="18"/>
    </row>
    <row r="667" spans="3:6" ht="12.75" x14ac:dyDescent="0.2">
      <c r="C667" s="16"/>
      <c r="D667" s="17"/>
      <c r="E667" s="18"/>
      <c r="F667" s="18"/>
    </row>
    <row r="668" spans="3:6" ht="12.75" x14ac:dyDescent="0.2">
      <c r="C668" s="16"/>
      <c r="D668" s="17"/>
      <c r="E668" s="18"/>
      <c r="F668" s="18"/>
    </row>
    <row r="669" spans="3:6" ht="12.75" x14ac:dyDescent="0.2">
      <c r="C669" s="16"/>
      <c r="D669" s="17"/>
      <c r="E669" s="18"/>
      <c r="F669" s="18"/>
    </row>
    <row r="670" spans="3:6" ht="12.75" x14ac:dyDescent="0.2">
      <c r="C670" s="16"/>
      <c r="D670" s="17"/>
      <c r="E670" s="18"/>
      <c r="F670" s="18"/>
    </row>
    <row r="671" spans="3:6" ht="12.75" x14ac:dyDescent="0.2">
      <c r="C671" s="16"/>
      <c r="D671" s="17"/>
      <c r="E671" s="18"/>
      <c r="F671" s="18"/>
    </row>
    <row r="672" spans="3:6" ht="12.75" x14ac:dyDescent="0.2">
      <c r="C672" s="16"/>
      <c r="D672" s="17"/>
      <c r="E672" s="18"/>
      <c r="F672" s="18"/>
    </row>
    <row r="673" spans="3:6" ht="12.75" x14ac:dyDescent="0.2">
      <c r="C673" s="16"/>
      <c r="D673" s="17"/>
      <c r="E673" s="18"/>
      <c r="F673" s="18"/>
    </row>
    <row r="674" spans="3:6" ht="12.75" x14ac:dyDescent="0.2">
      <c r="C674" s="16"/>
      <c r="D674" s="17"/>
      <c r="E674" s="18"/>
      <c r="F674" s="18"/>
    </row>
    <row r="675" spans="3:6" ht="12.75" x14ac:dyDescent="0.2">
      <c r="C675" s="16"/>
      <c r="D675" s="17"/>
      <c r="E675" s="18"/>
      <c r="F675" s="18"/>
    </row>
    <row r="676" spans="3:6" ht="12.75" x14ac:dyDescent="0.2">
      <c r="C676" s="16"/>
      <c r="D676" s="17"/>
      <c r="E676" s="18"/>
      <c r="F676" s="18"/>
    </row>
    <row r="677" spans="3:6" ht="12.75" x14ac:dyDescent="0.2">
      <c r="C677" s="16"/>
      <c r="D677" s="17"/>
      <c r="E677" s="18"/>
      <c r="F677" s="18"/>
    </row>
    <row r="678" spans="3:6" ht="12.75" x14ac:dyDescent="0.2">
      <c r="C678" s="16"/>
      <c r="D678" s="17"/>
      <c r="E678" s="18"/>
      <c r="F678" s="18"/>
    </row>
    <row r="679" spans="3:6" ht="12.75" x14ac:dyDescent="0.2">
      <c r="C679" s="16"/>
      <c r="D679" s="17"/>
      <c r="E679" s="18"/>
      <c r="F679" s="18"/>
    </row>
    <row r="680" spans="3:6" ht="12.75" x14ac:dyDescent="0.2">
      <c r="C680" s="16"/>
      <c r="D680" s="17"/>
      <c r="E680" s="18"/>
      <c r="F680" s="18"/>
    </row>
    <row r="681" spans="3:6" ht="12.75" x14ac:dyDescent="0.2">
      <c r="C681" s="16"/>
      <c r="D681" s="17"/>
      <c r="E681" s="18"/>
      <c r="F681" s="18"/>
    </row>
    <row r="682" spans="3:6" ht="12.75" x14ac:dyDescent="0.2">
      <c r="C682" s="16"/>
      <c r="D682" s="17"/>
      <c r="E682" s="18"/>
      <c r="F682" s="18"/>
    </row>
    <row r="683" spans="3:6" ht="12.75" x14ac:dyDescent="0.2">
      <c r="C683" s="16"/>
      <c r="D683" s="17"/>
      <c r="E683" s="18"/>
      <c r="F683" s="18"/>
    </row>
    <row r="684" spans="3:6" ht="12.75" x14ac:dyDescent="0.2">
      <c r="C684" s="16"/>
      <c r="D684" s="17"/>
      <c r="E684" s="18"/>
      <c r="F684" s="18"/>
    </row>
    <row r="685" spans="3:6" ht="12.75" x14ac:dyDescent="0.2">
      <c r="C685" s="16"/>
      <c r="D685" s="17"/>
      <c r="E685" s="18"/>
      <c r="F685" s="18"/>
    </row>
    <row r="686" spans="3:6" ht="12.75" x14ac:dyDescent="0.2">
      <c r="C686" s="16"/>
      <c r="D686" s="17"/>
      <c r="E686" s="18"/>
      <c r="F686" s="18"/>
    </row>
    <row r="687" spans="3:6" ht="12.75" x14ac:dyDescent="0.2">
      <c r="C687" s="16"/>
      <c r="D687" s="17"/>
      <c r="E687" s="18"/>
      <c r="F687" s="18"/>
    </row>
    <row r="688" spans="3:6" ht="12.75" x14ac:dyDescent="0.2">
      <c r="C688" s="16"/>
      <c r="D688" s="17"/>
      <c r="E688" s="18"/>
      <c r="F688" s="18"/>
    </row>
    <row r="689" spans="3:6" ht="12.75" x14ac:dyDescent="0.2">
      <c r="C689" s="16"/>
      <c r="D689" s="17"/>
      <c r="E689" s="18"/>
      <c r="F689" s="18"/>
    </row>
    <row r="690" spans="3:6" ht="12.75" x14ac:dyDescent="0.2">
      <c r="C690" s="16"/>
      <c r="D690" s="17"/>
      <c r="E690" s="18"/>
      <c r="F690" s="18"/>
    </row>
    <row r="691" spans="3:6" ht="12.75" x14ac:dyDescent="0.2">
      <c r="C691" s="16"/>
      <c r="D691" s="17"/>
      <c r="E691" s="18"/>
      <c r="F691" s="18"/>
    </row>
    <row r="692" spans="3:6" ht="12.75" x14ac:dyDescent="0.2">
      <c r="C692" s="16"/>
      <c r="D692" s="17"/>
      <c r="E692" s="18"/>
      <c r="F692" s="18"/>
    </row>
    <row r="693" spans="3:6" ht="12.75" x14ac:dyDescent="0.2">
      <c r="C693" s="16"/>
      <c r="D693" s="17"/>
      <c r="E693" s="18"/>
      <c r="F693" s="18"/>
    </row>
    <row r="694" spans="3:6" ht="12.75" x14ac:dyDescent="0.2">
      <c r="C694" s="16"/>
      <c r="D694" s="17"/>
      <c r="E694" s="18"/>
      <c r="F694" s="18"/>
    </row>
    <row r="695" spans="3:6" ht="12.75" x14ac:dyDescent="0.2">
      <c r="C695" s="16"/>
      <c r="D695" s="17"/>
      <c r="E695" s="18"/>
      <c r="F695" s="18"/>
    </row>
    <row r="696" spans="3:6" ht="12.75" x14ac:dyDescent="0.2">
      <c r="C696" s="16"/>
      <c r="D696" s="17"/>
      <c r="E696" s="18"/>
      <c r="F696" s="18"/>
    </row>
    <row r="697" spans="3:6" ht="12.75" x14ac:dyDescent="0.2">
      <c r="C697" s="16"/>
      <c r="D697" s="17"/>
      <c r="E697" s="18"/>
      <c r="F697" s="18"/>
    </row>
    <row r="698" spans="3:6" ht="12.75" x14ac:dyDescent="0.2">
      <c r="C698" s="16"/>
      <c r="D698" s="17"/>
      <c r="E698" s="18"/>
      <c r="F698" s="18"/>
    </row>
    <row r="699" spans="3:6" ht="12.75" x14ac:dyDescent="0.2">
      <c r="C699" s="16"/>
      <c r="D699" s="17"/>
      <c r="E699" s="18"/>
      <c r="F699" s="18"/>
    </row>
    <row r="700" spans="3:6" ht="12.75" x14ac:dyDescent="0.2">
      <c r="C700" s="16"/>
      <c r="D700" s="17"/>
      <c r="E700" s="18"/>
      <c r="F700" s="18"/>
    </row>
    <row r="701" spans="3:6" ht="12.75" x14ac:dyDescent="0.2">
      <c r="C701" s="16"/>
      <c r="D701" s="17"/>
      <c r="E701" s="18"/>
      <c r="F701" s="18"/>
    </row>
    <row r="702" spans="3:6" ht="12.75" x14ac:dyDescent="0.2">
      <c r="C702" s="16"/>
      <c r="D702" s="17"/>
      <c r="E702" s="18"/>
      <c r="F702" s="18"/>
    </row>
    <row r="703" spans="3:6" ht="12.75" x14ac:dyDescent="0.2">
      <c r="C703" s="16"/>
      <c r="D703" s="17"/>
      <c r="E703" s="18"/>
      <c r="F703" s="18"/>
    </row>
    <row r="704" spans="3:6" ht="12.75" x14ac:dyDescent="0.2">
      <c r="C704" s="16"/>
      <c r="D704" s="17"/>
      <c r="E704" s="18"/>
      <c r="F704" s="18"/>
    </row>
    <row r="705" spans="3:6" ht="12.75" x14ac:dyDescent="0.2">
      <c r="C705" s="16"/>
      <c r="D705" s="17"/>
      <c r="E705" s="18"/>
      <c r="F705" s="18"/>
    </row>
    <row r="706" spans="3:6" ht="12.75" x14ac:dyDescent="0.2">
      <c r="C706" s="16"/>
      <c r="D706" s="17"/>
      <c r="E706" s="18"/>
      <c r="F706" s="18"/>
    </row>
    <row r="707" spans="3:6" ht="12.75" x14ac:dyDescent="0.2">
      <c r="C707" s="16"/>
      <c r="D707" s="17"/>
      <c r="E707" s="18"/>
      <c r="F707" s="18"/>
    </row>
    <row r="708" spans="3:6" ht="12.75" x14ac:dyDescent="0.2">
      <c r="C708" s="16"/>
      <c r="D708" s="17"/>
      <c r="E708" s="18"/>
      <c r="F708" s="18"/>
    </row>
    <row r="709" spans="3:6" ht="12.75" x14ac:dyDescent="0.2">
      <c r="C709" s="16"/>
      <c r="D709" s="17"/>
      <c r="E709" s="18"/>
      <c r="F709" s="18"/>
    </row>
    <row r="710" spans="3:6" ht="12.75" x14ac:dyDescent="0.2">
      <c r="C710" s="16"/>
      <c r="D710" s="17"/>
      <c r="E710" s="18"/>
      <c r="F710" s="18"/>
    </row>
    <row r="711" spans="3:6" ht="12.75" x14ac:dyDescent="0.2">
      <c r="C711" s="16"/>
      <c r="D711" s="17"/>
      <c r="E711" s="18"/>
      <c r="F711" s="18"/>
    </row>
    <row r="712" spans="3:6" ht="12.75" x14ac:dyDescent="0.2">
      <c r="C712" s="16"/>
      <c r="D712" s="17"/>
      <c r="E712" s="18"/>
      <c r="F712" s="18"/>
    </row>
    <row r="713" spans="3:6" ht="12.75" x14ac:dyDescent="0.2">
      <c r="C713" s="16"/>
      <c r="D713" s="17"/>
      <c r="E713" s="18"/>
      <c r="F713" s="18"/>
    </row>
    <row r="714" spans="3:6" ht="12.75" x14ac:dyDescent="0.2">
      <c r="C714" s="16"/>
      <c r="D714" s="17"/>
      <c r="E714" s="18"/>
      <c r="F714" s="18"/>
    </row>
    <row r="715" spans="3:6" ht="12.75" x14ac:dyDescent="0.2">
      <c r="C715" s="16"/>
      <c r="D715" s="17"/>
      <c r="E715" s="18"/>
      <c r="F715" s="18"/>
    </row>
    <row r="716" spans="3:6" ht="12.75" x14ac:dyDescent="0.2">
      <c r="C716" s="16"/>
      <c r="D716" s="17"/>
      <c r="E716" s="18"/>
      <c r="F716" s="18"/>
    </row>
    <row r="717" spans="3:6" ht="12.75" x14ac:dyDescent="0.2">
      <c r="C717" s="16"/>
      <c r="D717" s="17"/>
      <c r="E717" s="18"/>
      <c r="F717" s="18"/>
    </row>
    <row r="718" spans="3:6" ht="12.75" x14ac:dyDescent="0.2">
      <c r="C718" s="16"/>
      <c r="D718" s="17"/>
      <c r="E718" s="18"/>
      <c r="F718" s="18"/>
    </row>
    <row r="719" spans="3:6" ht="12.75" x14ac:dyDescent="0.2">
      <c r="C719" s="16"/>
      <c r="D719" s="17"/>
      <c r="E719" s="18"/>
      <c r="F719" s="18"/>
    </row>
    <row r="720" spans="3:6" ht="12.75" x14ac:dyDescent="0.2">
      <c r="C720" s="16"/>
      <c r="D720" s="17"/>
      <c r="E720" s="18"/>
      <c r="F720" s="18"/>
    </row>
    <row r="721" spans="3:6" ht="12.75" x14ac:dyDescent="0.2">
      <c r="C721" s="16"/>
      <c r="D721" s="17"/>
      <c r="E721" s="18"/>
      <c r="F721" s="18"/>
    </row>
    <row r="722" spans="3:6" ht="12.75" x14ac:dyDescent="0.2">
      <c r="C722" s="16"/>
      <c r="D722" s="17"/>
      <c r="E722" s="18"/>
      <c r="F722" s="18"/>
    </row>
    <row r="723" spans="3:6" ht="12.75" x14ac:dyDescent="0.2">
      <c r="C723" s="16"/>
      <c r="D723" s="17"/>
      <c r="E723" s="18"/>
      <c r="F723" s="18"/>
    </row>
    <row r="724" spans="3:6" ht="12.75" x14ac:dyDescent="0.2">
      <c r="C724" s="16"/>
      <c r="D724" s="17"/>
      <c r="E724" s="18"/>
      <c r="F724" s="18"/>
    </row>
    <row r="725" spans="3:6" ht="12.75" x14ac:dyDescent="0.2">
      <c r="C725" s="16"/>
      <c r="D725" s="17"/>
      <c r="E725" s="18"/>
      <c r="F725" s="18"/>
    </row>
    <row r="726" spans="3:6" ht="12.75" x14ac:dyDescent="0.2">
      <c r="C726" s="16"/>
      <c r="D726" s="17"/>
      <c r="E726" s="18"/>
      <c r="F726" s="18"/>
    </row>
    <row r="727" spans="3:6" ht="12.75" x14ac:dyDescent="0.2">
      <c r="C727" s="16"/>
      <c r="D727" s="17"/>
      <c r="E727" s="18"/>
      <c r="F727" s="18"/>
    </row>
    <row r="728" spans="3:6" ht="12.75" x14ac:dyDescent="0.2">
      <c r="C728" s="16"/>
      <c r="D728" s="17"/>
      <c r="E728" s="18"/>
      <c r="F728" s="18"/>
    </row>
    <row r="729" spans="3:6" ht="12.75" x14ac:dyDescent="0.2">
      <c r="C729" s="16"/>
      <c r="D729" s="17"/>
      <c r="E729" s="18"/>
      <c r="F729" s="18"/>
    </row>
    <row r="730" spans="3:6" ht="12.75" x14ac:dyDescent="0.2">
      <c r="C730" s="16"/>
      <c r="D730" s="17"/>
      <c r="E730" s="18"/>
      <c r="F730" s="18"/>
    </row>
    <row r="731" spans="3:6" ht="12.75" x14ac:dyDescent="0.2">
      <c r="C731" s="16"/>
      <c r="D731" s="17"/>
      <c r="E731" s="18"/>
      <c r="F731" s="18"/>
    </row>
    <row r="732" spans="3:6" ht="12.75" x14ac:dyDescent="0.2">
      <c r="C732" s="16"/>
      <c r="D732" s="17"/>
      <c r="E732" s="18"/>
      <c r="F732" s="18"/>
    </row>
    <row r="733" spans="3:6" ht="12.75" x14ac:dyDescent="0.2">
      <c r="C733" s="16"/>
      <c r="D733" s="17"/>
      <c r="E733" s="18"/>
      <c r="F733" s="18"/>
    </row>
    <row r="734" spans="3:6" ht="12.75" x14ac:dyDescent="0.2">
      <c r="C734" s="16"/>
      <c r="D734" s="17"/>
      <c r="E734" s="18"/>
      <c r="F734" s="18"/>
    </row>
    <row r="735" spans="3:6" ht="12.75" x14ac:dyDescent="0.2">
      <c r="C735" s="16"/>
      <c r="D735" s="17"/>
      <c r="E735" s="18"/>
      <c r="F735" s="18"/>
    </row>
    <row r="736" spans="3:6" ht="12.75" x14ac:dyDescent="0.2">
      <c r="C736" s="16"/>
      <c r="D736" s="17"/>
      <c r="E736" s="18"/>
      <c r="F736" s="18"/>
    </row>
    <row r="737" spans="3:6" ht="12.75" x14ac:dyDescent="0.2">
      <c r="C737" s="16"/>
      <c r="D737" s="17"/>
      <c r="E737" s="18"/>
      <c r="F737" s="18"/>
    </row>
    <row r="738" spans="3:6" ht="12.75" x14ac:dyDescent="0.2">
      <c r="C738" s="16"/>
      <c r="D738" s="17"/>
      <c r="E738" s="18"/>
      <c r="F738" s="18"/>
    </row>
    <row r="739" spans="3:6" ht="12.75" x14ac:dyDescent="0.2">
      <c r="C739" s="16"/>
      <c r="D739" s="17"/>
      <c r="E739" s="18"/>
      <c r="F739" s="18"/>
    </row>
    <row r="740" spans="3:6" ht="12.75" x14ac:dyDescent="0.2">
      <c r="C740" s="16"/>
      <c r="D740" s="17"/>
      <c r="E740" s="18"/>
      <c r="F740" s="18"/>
    </row>
    <row r="741" spans="3:6" ht="12.75" x14ac:dyDescent="0.2">
      <c r="C741" s="16"/>
      <c r="D741" s="17"/>
      <c r="E741" s="18"/>
      <c r="F741" s="18"/>
    </row>
    <row r="742" spans="3:6" ht="12.75" x14ac:dyDescent="0.2">
      <c r="C742" s="16"/>
      <c r="D742" s="17"/>
      <c r="E742" s="18"/>
      <c r="F742" s="18"/>
    </row>
    <row r="743" spans="3:6" ht="12.75" x14ac:dyDescent="0.2">
      <c r="C743" s="16"/>
      <c r="D743" s="17"/>
      <c r="E743" s="18"/>
      <c r="F743" s="18"/>
    </row>
    <row r="744" spans="3:6" ht="12.75" x14ac:dyDescent="0.2">
      <c r="C744" s="16"/>
      <c r="D744" s="17"/>
      <c r="E744" s="18"/>
      <c r="F744" s="18"/>
    </row>
    <row r="745" spans="3:6" ht="12.75" x14ac:dyDescent="0.2">
      <c r="C745" s="16"/>
      <c r="D745" s="17"/>
      <c r="E745" s="18"/>
      <c r="F745" s="18"/>
    </row>
    <row r="746" spans="3:6" ht="12.75" x14ac:dyDescent="0.2">
      <c r="C746" s="16"/>
      <c r="D746" s="17"/>
      <c r="E746" s="18"/>
      <c r="F746" s="18"/>
    </row>
    <row r="747" spans="3:6" ht="12.75" x14ac:dyDescent="0.2">
      <c r="C747" s="16"/>
      <c r="D747" s="17"/>
      <c r="E747" s="18"/>
      <c r="F747" s="18"/>
    </row>
    <row r="748" spans="3:6" ht="12.75" x14ac:dyDescent="0.2">
      <c r="C748" s="16"/>
      <c r="D748" s="17"/>
      <c r="E748" s="18"/>
      <c r="F748" s="18"/>
    </row>
    <row r="749" spans="3:6" ht="12.75" x14ac:dyDescent="0.2">
      <c r="C749" s="16"/>
      <c r="D749" s="17"/>
      <c r="E749" s="18"/>
      <c r="F749" s="18"/>
    </row>
    <row r="750" spans="3:6" ht="12.75" x14ac:dyDescent="0.2">
      <c r="C750" s="16"/>
      <c r="D750" s="17"/>
      <c r="E750" s="18"/>
      <c r="F750" s="18"/>
    </row>
    <row r="751" spans="3:6" ht="12.75" x14ac:dyDescent="0.2">
      <c r="C751" s="16"/>
      <c r="D751" s="17"/>
      <c r="E751" s="18"/>
      <c r="F751" s="18"/>
    </row>
    <row r="752" spans="3:6" ht="12.75" x14ac:dyDescent="0.2">
      <c r="C752" s="16"/>
      <c r="D752" s="17"/>
      <c r="E752" s="18"/>
      <c r="F752" s="18"/>
    </row>
    <row r="753" spans="3:6" ht="12.75" x14ac:dyDescent="0.2">
      <c r="C753" s="16"/>
      <c r="D753" s="17"/>
      <c r="E753" s="18"/>
      <c r="F753" s="18"/>
    </row>
    <row r="754" spans="3:6" ht="12.75" x14ac:dyDescent="0.2">
      <c r="C754" s="16"/>
      <c r="D754" s="17"/>
      <c r="E754" s="18"/>
      <c r="F754" s="18"/>
    </row>
    <row r="755" spans="3:6" ht="12.75" x14ac:dyDescent="0.2">
      <c r="C755" s="16"/>
      <c r="D755" s="17"/>
      <c r="E755" s="18"/>
      <c r="F755" s="18"/>
    </row>
    <row r="756" spans="3:6" ht="12.75" x14ac:dyDescent="0.2">
      <c r="C756" s="16"/>
      <c r="D756" s="17"/>
      <c r="E756" s="18"/>
      <c r="F756" s="18"/>
    </row>
    <row r="757" spans="3:6" ht="12.75" x14ac:dyDescent="0.2">
      <c r="C757" s="16"/>
      <c r="D757" s="17"/>
      <c r="E757" s="18"/>
      <c r="F757" s="18"/>
    </row>
    <row r="758" spans="3:6" ht="12.75" x14ac:dyDescent="0.2">
      <c r="C758" s="16"/>
      <c r="D758" s="17"/>
      <c r="E758" s="18"/>
      <c r="F758" s="18"/>
    </row>
    <row r="759" spans="3:6" ht="12.75" x14ac:dyDescent="0.2">
      <c r="C759" s="16"/>
      <c r="D759" s="17"/>
      <c r="E759" s="18"/>
      <c r="F759" s="18"/>
    </row>
    <row r="760" spans="3:6" ht="12.75" x14ac:dyDescent="0.2">
      <c r="C760" s="16"/>
      <c r="D760" s="17"/>
      <c r="E760" s="18"/>
      <c r="F760" s="18"/>
    </row>
    <row r="761" spans="3:6" ht="12.75" x14ac:dyDescent="0.2">
      <c r="C761" s="16"/>
      <c r="D761" s="17"/>
      <c r="E761" s="18"/>
      <c r="F761" s="18"/>
    </row>
    <row r="762" spans="3:6" ht="12.75" x14ac:dyDescent="0.2">
      <c r="C762" s="16"/>
      <c r="D762" s="17"/>
      <c r="E762" s="18"/>
      <c r="F762" s="18"/>
    </row>
    <row r="763" spans="3:6" ht="12.75" x14ac:dyDescent="0.2">
      <c r="C763" s="16"/>
      <c r="D763" s="17"/>
      <c r="E763" s="18"/>
      <c r="F763" s="18"/>
    </row>
    <row r="764" spans="3:6" ht="12.75" x14ac:dyDescent="0.2">
      <c r="C764" s="16"/>
      <c r="D764" s="17"/>
      <c r="E764" s="18"/>
      <c r="F764" s="18"/>
    </row>
    <row r="765" spans="3:6" ht="12.75" x14ac:dyDescent="0.2">
      <c r="C765" s="16"/>
      <c r="D765" s="17"/>
      <c r="E765" s="18"/>
      <c r="F765" s="18"/>
    </row>
    <row r="766" spans="3:6" ht="12.75" x14ac:dyDescent="0.2">
      <c r="C766" s="16"/>
      <c r="D766" s="17"/>
      <c r="E766" s="18"/>
      <c r="F766" s="18"/>
    </row>
    <row r="767" spans="3:6" ht="12.75" x14ac:dyDescent="0.2">
      <c r="C767" s="16"/>
      <c r="D767" s="17"/>
      <c r="E767" s="18"/>
      <c r="F767" s="18"/>
    </row>
    <row r="768" spans="3:6" ht="12.75" x14ac:dyDescent="0.2">
      <c r="C768" s="16"/>
      <c r="D768" s="17"/>
      <c r="E768" s="18"/>
      <c r="F768" s="18"/>
    </row>
    <row r="769" spans="3:6" ht="12.75" x14ac:dyDescent="0.2">
      <c r="C769" s="16"/>
      <c r="D769" s="17"/>
      <c r="E769" s="18"/>
      <c r="F769" s="18"/>
    </row>
    <row r="770" spans="3:6" ht="12.75" x14ac:dyDescent="0.2">
      <c r="C770" s="16"/>
      <c r="D770" s="17"/>
      <c r="E770" s="18"/>
      <c r="F770" s="18"/>
    </row>
    <row r="771" spans="3:6" ht="12.75" x14ac:dyDescent="0.2">
      <c r="C771" s="16"/>
      <c r="D771" s="17"/>
      <c r="E771" s="18"/>
      <c r="F771" s="18"/>
    </row>
    <row r="772" spans="3:6" ht="12.75" x14ac:dyDescent="0.2">
      <c r="C772" s="16"/>
      <c r="D772" s="17"/>
      <c r="E772" s="18"/>
      <c r="F772" s="18"/>
    </row>
    <row r="773" spans="3:6" ht="12.75" x14ac:dyDescent="0.2">
      <c r="C773" s="16"/>
      <c r="D773" s="17"/>
      <c r="E773" s="18"/>
      <c r="F773" s="18"/>
    </row>
    <row r="774" spans="3:6" ht="12.75" x14ac:dyDescent="0.2">
      <c r="C774" s="16"/>
      <c r="D774" s="17"/>
      <c r="E774" s="18"/>
      <c r="F774" s="18"/>
    </row>
    <row r="775" spans="3:6" ht="12.75" x14ac:dyDescent="0.2">
      <c r="C775" s="16"/>
      <c r="D775" s="17"/>
      <c r="E775" s="18"/>
      <c r="F775" s="18"/>
    </row>
    <row r="776" spans="3:6" ht="12.75" x14ac:dyDescent="0.2">
      <c r="C776" s="16"/>
      <c r="D776" s="17"/>
      <c r="E776" s="18"/>
      <c r="F776" s="18"/>
    </row>
    <row r="777" spans="3:6" ht="12.75" x14ac:dyDescent="0.2">
      <c r="C777" s="16"/>
      <c r="D777" s="17"/>
      <c r="E777" s="18"/>
      <c r="F777" s="18"/>
    </row>
    <row r="778" spans="3:6" ht="12.75" x14ac:dyDescent="0.2">
      <c r="C778" s="16"/>
      <c r="D778" s="17"/>
      <c r="E778" s="18"/>
      <c r="F778" s="18"/>
    </row>
    <row r="779" spans="3:6" ht="12.75" x14ac:dyDescent="0.2">
      <c r="C779" s="16"/>
      <c r="D779" s="17"/>
      <c r="E779" s="18"/>
      <c r="F779" s="18"/>
    </row>
    <row r="780" spans="3:6" ht="12.75" x14ac:dyDescent="0.2">
      <c r="C780" s="16"/>
      <c r="D780" s="17"/>
      <c r="E780" s="18"/>
      <c r="F780" s="18"/>
    </row>
    <row r="781" spans="3:6" ht="12.75" x14ac:dyDescent="0.2">
      <c r="C781" s="16"/>
      <c r="D781" s="17"/>
      <c r="E781" s="18"/>
      <c r="F781" s="18"/>
    </row>
    <row r="782" spans="3:6" ht="12.75" x14ac:dyDescent="0.2">
      <c r="C782" s="16"/>
      <c r="D782" s="17"/>
      <c r="E782" s="18"/>
      <c r="F782" s="18"/>
    </row>
    <row r="783" spans="3:6" ht="12.75" x14ac:dyDescent="0.2">
      <c r="C783" s="16"/>
      <c r="D783" s="17"/>
      <c r="E783" s="18"/>
      <c r="F783" s="18"/>
    </row>
    <row r="784" spans="3:6" ht="12.75" x14ac:dyDescent="0.2">
      <c r="C784" s="16"/>
      <c r="D784" s="17"/>
      <c r="E784" s="18"/>
      <c r="F784" s="18"/>
    </row>
    <row r="785" spans="3:6" ht="12.75" x14ac:dyDescent="0.2">
      <c r="C785" s="16"/>
      <c r="D785" s="17"/>
      <c r="E785" s="18"/>
      <c r="F785" s="18"/>
    </row>
    <row r="786" spans="3:6" ht="12.75" x14ac:dyDescent="0.2">
      <c r="C786" s="16"/>
      <c r="D786" s="17"/>
      <c r="E786" s="18"/>
      <c r="F786" s="18"/>
    </row>
    <row r="787" spans="3:6" ht="12.75" x14ac:dyDescent="0.2">
      <c r="C787" s="16"/>
      <c r="D787" s="17"/>
      <c r="E787" s="18"/>
      <c r="F787" s="18"/>
    </row>
    <row r="788" spans="3:6" ht="12.75" x14ac:dyDescent="0.2">
      <c r="C788" s="16"/>
      <c r="D788" s="17"/>
      <c r="E788" s="18"/>
      <c r="F788" s="18"/>
    </row>
    <row r="789" spans="3:6" ht="12.75" x14ac:dyDescent="0.2">
      <c r="C789" s="16"/>
      <c r="D789" s="17"/>
      <c r="E789" s="18"/>
      <c r="F789" s="18"/>
    </row>
    <row r="790" spans="3:6" ht="12.75" x14ac:dyDescent="0.2">
      <c r="C790" s="16"/>
      <c r="D790" s="17"/>
      <c r="E790" s="18"/>
      <c r="F790" s="18"/>
    </row>
    <row r="791" spans="3:6" ht="12.75" x14ac:dyDescent="0.2">
      <c r="C791" s="16"/>
      <c r="D791" s="17"/>
      <c r="E791" s="18"/>
      <c r="F791" s="18"/>
    </row>
    <row r="792" spans="3:6" ht="12.75" x14ac:dyDescent="0.2">
      <c r="C792" s="16"/>
      <c r="D792" s="17"/>
      <c r="E792" s="18"/>
      <c r="F792" s="18"/>
    </row>
    <row r="793" spans="3:6" ht="12.75" x14ac:dyDescent="0.2">
      <c r="C793" s="16"/>
      <c r="D793" s="17"/>
      <c r="E793" s="18"/>
      <c r="F793" s="18"/>
    </row>
    <row r="794" spans="3:6" ht="12.75" x14ac:dyDescent="0.2">
      <c r="C794" s="16"/>
      <c r="D794" s="17"/>
      <c r="E794" s="18"/>
      <c r="F794" s="18"/>
    </row>
    <row r="795" spans="3:6" ht="12.75" x14ac:dyDescent="0.2">
      <c r="C795" s="16"/>
      <c r="D795" s="17"/>
      <c r="E795" s="18"/>
      <c r="F795" s="18"/>
    </row>
    <row r="796" spans="3:6" ht="12.75" x14ac:dyDescent="0.2">
      <c r="C796" s="16"/>
      <c r="D796" s="17"/>
      <c r="E796" s="18"/>
      <c r="F796" s="18"/>
    </row>
    <row r="797" spans="3:6" ht="12.75" x14ac:dyDescent="0.2">
      <c r="C797" s="16"/>
      <c r="D797" s="17"/>
      <c r="E797" s="18"/>
      <c r="F797" s="18"/>
    </row>
    <row r="798" spans="3:6" ht="12.75" x14ac:dyDescent="0.2">
      <c r="C798" s="16"/>
      <c r="D798" s="17"/>
      <c r="E798" s="18"/>
      <c r="F798" s="18"/>
    </row>
    <row r="799" spans="3:6" ht="12.75" x14ac:dyDescent="0.2">
      <c r="C799" s="16"/>
      <c r="D799" s="17"/>
      <c r="E799" s="18"/>
      <c r="F799" s="18"/>
    </row>
    <row r="800" spans="3:6" ht="12.75" x14ac:dyDescent="0.2">
      <c r="C800" s="16"/>
      <c r="D800" s="17"/>
      <c r="E800" s="18"/>
      <c r="F800" s="18"/>
    </row>
    <row r="801" spans="3:6" ht="12.75" x14ac:dyDescent="0.2">
      <c r="C801" s="16"/>
      <c r="D801" s="17"/>
      <c r="E801" s="18"/>
      <c r="F801" s="18"/>
    </row>
    <row r="802" spans="3:6" ht="12.75" x14ac:dyDescent="0.2">
      <c r="C802" s="16"/>
      <c r="D802" s="17"/>
      <c r="E802" s="18"/>
      <c r="F802" s="18"/>
    </row>
    <row r="803" spans="3:6" ht="12.75" x14ac:dyDescent="0.2">
      <c r="C803" s="16"/>
      <c r="D803" s="17"/>
      <c r="E803" s="18"/>
      <c r="F803" s="18"/>
    </row>
    <row r="804" spans="3:6" ht="12.75" x14ac:dyDescent="0.2">
      <c r="C804" s="16"/>
      <c r="D804" s="17"/>
      <c r="E804" s="18"/>
      <c r="F804" s="18"/>
    </row>
    <row r="805" spans="3:6" ht="12.75" x14ac:dyDescent="0.2">
      <c r="C805" s="16"/>
      <c r="D805" s="17"/>
      <c r="E805" s="18"/>
      <c r="F805" s="18"/>
    </row>
    <row r="806" spans="3:6" ht="12.75" x14ac:dyDescent="0.2">
      <c r="C806" s="16"/>
      <c r="D806" s="17"/>
      <c r="E806" s="18"/>
      <c r="F806" s="18"/>
    </row>
    <row r="807" spans="3:6" ht="12.75" x14ac:dyDescent="0.2">
      <c r="C807" s="16"/>
      <c r="D807" s="17"/>
      <c r="E807" s="18"/>
      <c r="F807" s="18"/>
    </row>
    <row r="808" spans="3:6" ht="12.75" x14ac:dyDescent="0.2">
      <c r="C808" s="16"/>
      <c r="D808" s="17"/>
      <c r="E808" s="18"/>
      <c r="F808" s="18"/>
    </row>
    <row r="809" spans="3:6" ht="12.75" x14ac:dyDescent="0.2">
      <c r="C809" s="16"/>
      <c r="D809" s="17"/>
      <c r="E809" s="18"/>
      <c r="F809" s="18"/>
    </row>
    <row r="810" spans="3:6" ht="12.75" x14ac:dyDescent="0.2">
      <c r="C810" s="16"/>
      <c r="D810" s="17"/>
      <c r="E810" s="18"/>
      <c r="F810" s="18"/>
    </row>
    <row r="811" spans="3:6" ht="12.75" x14ac:dyDescent="0.2">
      <c r="C811" s="16"/>
      <c r="D811" s="17"/>
      <c r="E811" s="18"/>
      <c r="F811" s="18"/>
    </row>
    <row r="812" spans="3:6" ht="12.75" x14ac:dyDescent="0.2">
      <c r="C812" s="16"/>
      <c r="D812" s="17"/>
      <c r="E812" s="18"/>
      <c r="F812" s="18"/>
    </row>
    <row r="813" spans="3:6" ht="12.75" x14ac:dyDescent="0.2">
      <c r="C813" s="16"/>
      <c r="D813" s="17"/>
      <c r="E813" s="18"/>
      <c r="F813" s="18"/>
    </row>
    <row r="814" spans="3:6" ht="12.75" x14ac:dyDescent="0.2">
      <c r="C814" s="16"/>
      <c r="D814" s="17"/>
      <c r="E814" s="18"/>
      <c r="F814" s="18"/>
    </row>
    <row r="815" spans="3:6" ht="12.75" x14ac:dyDescent="0.2">
      <c r="C815" s="16"/>
      <c r="D815" s="17"/>
      <c r="E815" s="18"/>
      <c r="F815" s="18"/>
    </row>
    <row r="816" spans="3:6" ht="12.75" x14ac:dyDescent="0.2">
      <c r="C816" s="16"/>
      <c r="D816" s="17"/>
      <c r="E816" s="18"/>
      <c r="F816" s="18"/>
    </row>
    <row r="817" spans="3:6" ht="12.75" x14ac:dyDescent="0.2">
      <c r="C817" s="16"/>
      <c r="D817" s="17"/>
      <c r="E817" s="18"/>
      <c r="F817" s="18"/>
    </row>
    <row r="818" spans="3:6" ht="12.75" x14ac:dyDescent="0.2">
      <c r="C818" s="16"/>
      <c r="D818" s="17"/>
      <c r="E818" s="18"/>
      <c r="F818" s="18"/>
    </row>
    <row r="819" spans="3:6" ht="12.75" x14ac:dyDescent="0.2">
      <c r="C819" s="16"/>
      <c r="D819" s="17"/>
      <c r="E819" s="18"/>
      <c r="F819" s="18"/>
    </row>
    <row r="820" spans="3:6" ht="12.75" x14ac:dyDescent="0.2">
      <c r="C820" s="16"/>
      <c r="D820" s="17"/>
      <c r="E820" s="18"/>
      <c r="F820" s="18"/>
    </row>
    <row r="821" spans="3:6" ht="12.75" x14ac:dyDescent="0.2">
      <c r="C821" s="16"/>
      <c r="D821" s="17"/>
      <c r="E821" s="18"/>
      <c r="F821" s="18"/>
    </row>
    <row r="822" spans="3:6" ht="12.75" x14ac:dyDescent="0.2">
      <c r="C822" s="16"/>
      <c r="D822" s="17"/>
      <c r="E822" s="18"/>
      <c r="F822" s="18"/>
    </row>
    <row r="823" spans="3:6" ht="12.75" x14ac:dyDescent="0.2">
      <c r="C823" s="16"/>
      <c r="D823" s="17"/>
      <c r="E823" s="18"/>
      <c r="F823" s="18"/>
    </row>
    <row r="824" spans="3:6" ht="12.75" x14ac:dyDescent="0.2">
      <c r="C824" s="16"/>
      <c r="D824" s="17"/>
      <c r="E824" s="18"/>
      <c r="F824" s="18"/>
    </row>
    <row r="825" spans="3:6" ht="12.75" x14ac:dyDescent="0.2">
      <c r="C825" s="16"/>
      <c r="D825" s="17"/>
      <c r="E825" s="18"/>
      <c r="F825" s="18"/>
    </row>
    <row r="826" spans="3:6" ht="12.75" x14ac:dyDescent="0.2">
      <c r="C826" s="16"/>
      <c r="D826" s="17"/>
      <c r="E826" s="18"/>
      <c r="F826" s="18"/>
    </row>
    <row r="827" spans="3:6" ht="12.75" x14ac:dyDescent="0.2">
      <c r="C827" s="16"/>
      <c r="D827" s="17"/>
      <c r="E827" s="18"/>
      <c r="F827" s="18"/>
    </row>
    <row r="828" spans="3:6" ht="12.75" x14ac:dyDescent="0.2">
      <c r="C828" s="16"/>
      <c r="D828" s="17"/>
      <c r="E828" s="18"/>
      <c r="F828" s="18"/>
    </row>
    <row r="829" spans="3:6" ht="12.75" x14ac:dyDescent="0.2">
      <c r="C829" s="16"/>
      <c r="D829" s="17"/>
      <c r="E829" s="18"/>
      <c r="F829" s="18"/>
    </row>
    <row r="830" spans="3:6" ht="12.75" x14ac:dyDescent="0.2">
      <c r="C830" s="16"/>
      <c r="D830" s="17"/>
      <c r="E830" s="18"/>
      <c r="F830" s="18"/>
    </row>
    <row r="831" spans="3:6" ht="12.75" x14ac:dyDescent="0.2">
      <c r="C831" s="16"/>
      <c r="D831" s="17"/>
      <c r="E831" s="18"/>
      <c r="F831" s="18"/>
    </row>
    <row r="832" spans="3:6" ht="12.75" x14ac:dyDescent="0.2">
      <c r="C832" s="16"/>
      <c r="D832" s="17"/>
      <c r="E832" s="18"/>
      <c r="F832" s="18"/>
    </row>
    <row r="833" spans="3:6" ht="12.75" x14ac:dyDescent="0.2">
      <c r="C833" s="16"/>
      <c r="D833" s="17"/>
      <c r="E833" s="18"/>
      <c r="F833" s="18"/>
    </row>
    <row r="834" spans="3:6" ht="12.75" x14ac:dyDescent="0.2">
      <c r="C834" s="16"/>
      <c r="D834" s="17"/>
      <c r="E834" s="18"/>
      <c r="F834" s="18"/>
    </row>
    <row r="835" spans="3:6" ht="12.75" x14ac:dyDescent="0.2">
      <c r="C835" s="16"/>
      <c r="D835" s="17"/>
      <c r="E835" s="18"/>
      <c r="F835" s="18"/>
    </row>
    <row r="836" spans="3:6" ht="12.75" x14ac:dyDescent="0.2">
      <c r="C836" s="16"/>
      <c r="D836" s="17"/>
      <c r="E836" s="18"/>
      <c r="F836" s="18"/>
    </row>
    <row r="837" spans="3:6" ht="12.75" x14ac:dyDescent="0.2">
      <c r="C837" s="16"/>
      <c r="D837" s="17"/>
      <c r="E837" s="18"/>
      <c r="F837" s="18"/>
    </row>
    <row r="838" spans="3:6" ht="12.75" x14ac:dyDescent="0.2">
      <c r="C838" s="16"/>
      <c r="D838" s="17"/>
      <c r="E838" s="18"/>
      <c r="F838" s="18"/>
    </row>
    <row r="839" spans="3:6" ht="12.75" x14ac:dyDescent="0.2">
      <c r="C839" s="16"/>
      <c r="D839" s="17"/>
      <c r="E839" s="18"/>
      <c r="F839" s="18"/>
    </row>
    <row r="840" spans="3:6" ht="12.75" x14ac:dyDescent="0.2">
      <c r="C840" s="16"/>
      <c r="D840" s="17"/>
      <c r="E840" s="18"/>
      <c r="F840" s="18"/>
    </row>
    <row r="841" spans="3:6" ht="12.75" x14ac:dyDescent="0.2">
      <c r="C841" s="16"/>
      <c r="D841" s="17"/>
      <c r="E841" s="18"/>
      <c r="F841" s="18"/>
    </row>
    <row r="842" spans="3:6" ht="12.75" x14ac:dyDescent="0.2">
      <c r="C842" s="16"/>
      <c r="D842" s="17"/>
      <c r="E842" s="18"/>
      <c r="F842" s="18"/>
    </row>
    <row r="843" spans="3:6" ht="12.75" x14ac:dyDescent="0.2">
      <c r="C843" s="16"/>
      <c r="D843" s="17"/>
      <c r="E843" s="18"/>
      <c r="F843" s="18"/>
    </row>
    <row r="844" spans="3:6" ht="12.75" x14ac:dyDescent="0.2">
      <c r="C844" s="16"/>
      <c r="D844" s="17"/>
      <c r="E844" s="18"/>
      <c r="F844" s="18"/>
    </row>
    <row r="845" spans="3:6" ht="12.75" x14ac:dyDescent="0.2">
      <c r="C845" s="16"/>
      <c r="D845" s="17"/>
      <c r="E845" s="18"/>
      <c r="F845" s="18"/>
    </row>
    <row r="846" spans="3:6" ht="12.75" x14ac:dyDescent="0.2">
      <c r="C846" s="16"/>
      <c r="D846" s="17"/>
      <c r="E846" s="18"/>
      <c r="F846" s="18"/>
    </row>
    <row r="847" spans="3:6" ht="12.75" x14ac:dyDescent="0.2">
      <c r="C847" s="16"/>
      <c r="D847" s="17"/>
      <c r="E847" s="18"/>
      <c r="F847" s="18"/>
    </row>
    <row r="848" spans="3:6" ht="12.75" x14ac:dyDescent="0.2">
      <c r="C848" s="16"/>
      <c r="D848" s="17"/>
      <c r="E848" s="18"/>
      <c r="F848" s="18"/>
    </row>
    <row r="849" spans="3:6" ht="12.75" x14ac:dyDescent="0.2">
      <c r="C849" s="16"/>
      <c r="D849" s="17"/>
      <c r="E849" s="18"/>
      <c r="F849" s="18"/>
    </row>
    <row r="850" spans="3:6" ht="12.75" x14ac:dyDescent="0.2">
      <c r="C850" s="16"/>
      <c r="D850" s="17"/>
      <c r="E850" s="18"/>
      <c r="F850" s="18"/>
    </row>
    <row r="851" spans="3:6" ht="12.75" x14ac:dyDescent="0.2">
      <c r="C851" s="16"/>
      <c r="D851" s="17"/>
      <c r="E851" s="18"/>
      <c r="F851" s="18"/>
    </row>
    <row r="852" spans="3:6" ht="12.75" x14ac:dyDescent="0.2">
      <c r="C852" s="16"/>
      <c r="D852" s="17"/>
      <c r="E852" s="18"/>
      <c r="F852" s="18"/>
    </row>
    <row r="853" spans="3:6" ht="12.75" x14ac:dyDescent="0.2">
      <c r="C853" s="16"/>
      <c r="D853" s="17"/>
      <c r="E853" s="18"/>
      <c r="F853" s="18"/>
    </row>
    <row r="854" spans="3:6" ht="12.75" x14ac:dyDescent="0.2">
      <c r="C854" s="16"/>
      <c r="D854" s="17"/>
      <c r="E854" s="18"/>
      <c r="F854" s="18"/>
    </row>
    <row r="855" spans="3:6" ht="12.75" x14ac:dyDescent="0.2">
      <c r="C855" s="16"/>
      <c r="D855" s="17"/>
      <c r="E855" s="18"/>
      <c r="F855" s="18"/>
    </row>
    <row r="856" spans="3:6" ht="12.75" x14ac:dyDescent="0.2">
      <c r="C856" s="16"/>
      <c r="D856" s="17"/>
      <c r="E856" s="18"/>
      <c r="F856" s="18"/>
    </row>
    <row r="857" spans="3:6" ht="12.75" x14ac:dyDescent="0.2">
      <c r="C857" s="16"/>
      <c r="D857" s="17"/>
      <c r="E857" s="18"/>
      <c r="F857" s="18"/>
    </row>
    <row r="858" spans="3:6" ht="12.75" x14ac:dyDescent="0.2">
      <c r="C858" s="16"/>
      <c r="D858" s="17"/>
      <c r="E858" s="18"/>
      <c r="F858" s="18"/>
    </row>
    <row r="859" spans="3:6" ht="12.75" x14ac:dyDescent="0.2">
      <c r="C859" s="16"/>
      <c r="D859" s="17"/>
      <c r="E859" s="18"/>
      <c r="F859" s="18"/>
    </row>
    <row r="860" spans="3:6" ht="12.75" x14ac:dyDescent="0.2">
      <c r="C860" s="16"/>
      <c r="D860" s="17"/>
      <c r="E860" s="18"/>
      <c r="F860" s="18"/>
    </row>
    <row r="861" spans="3:6" ht="12.75" x14ac:dyDescent="0.2">
      <c r="C861" s="16"/>
      <c r="D861" s="17"/>
      <c r="E861" s="18"/>
      <c r="F861" s="18"/>
    </row>
    <row r="862" spans="3:6" ht="12.75" x14ac:dyDescent="0.2">
      <c r="C862" s="16"/>
      <c r="D862" s="17"/>
      <c r="E862" s="18"/>
      <c r="F862" s="18"/>
    </row>
    <row r="863" spans="3:6" ht="12.75" x14ac:dyDescent="0.2">
      <c r="C863" s="16"/>
      <c r="D863" s="17"/>
      <c r="E863" s="18"/>
      <c r="F863" s="18"/>
    </row>
    <row r="864" spans="3:6" ht="12.75" x14ac:dyDescent="0.2">
      <c r="C864" s="16"/>
      <c r="D864" s="17"/>
      <c r="E864" s="18"/>
      <c r="F864" s="18"/>
    </row>
    <row r="865" spans="3:6" ht="12.75" x14ac:dyDescent="0.2">
      <c r="C865" s="16"/>
      <c r="D865" s="17"/>
      <c r="E865" s="18"/>
      <c r="F865" s="18"/>
    </row>
    <row r="866" spans="3:6" ht="12.75" x14ac:dyDescent="0.2">
      <c r="C866" s="16"/>
      <c r="D866" s="17"/>
      <c r="E866" s="18"/>
      <c r="F866" s="18"/>
    </row>
    <row r="867" spans="3:6" ht="12.75" x14ac:dyDescent="0.2">
      <c r="C867" s="16"/>
      <c r="D867" s="17"/>
      <c r="E867" s="18"/>
      <c r="F867" s="18"/>
    </row>
    <row r="868" spans="3:6" ht="12.75" x14ac:dyDescent="0.2">
      <c r="C868" s="16"/>
      <c r="D868" s="17"/>
      <c r="E868" s="18"/>
      <c r="F868" s="18"/>
    </row>
    <row r="869" spans="3:6" ht="12.75" x14ac:dyDescent="0.2">
      <c r="C869" s="16"/>
      <c r="D869" s="17"/>
      <c r="E869" s="18"/>
      <c r="F869" s="18"/>
    </row>
    <row r="870" spans="3:6" ht="12.75" x14ac:dyDescent="0.2">
      <c r="C870" s="16"/>
      <c r="D870" s="17"/>
      <c r="E870" s="18"/>
      <c r="F870" s="18"/>
    </row>
    <row r="871" spans="3:6" ht="12.75" x14ac:dyDescent="0.2">
      <c r="C871" s="16"/>
      <c r="D871" s="17"/>
      <c r="E871" s="18"/>
      <c r="F871" s="18"/>
    </row>
    <row r="872" spans="3:6" ht="12.75" x14ac:dyDescent="0.2">
      <c r="C872" s="16"/>
      <c r="D872" s="17"/>
      <c r="E872" s="18"/>
      <c r="F872" s="18"/>
    </row>
    <row r="873" spans="3:6" ht="12.75" x14ac:dyDescent="0.2">
      <c r="C873" s="16"/>
      <c r="D873" s="17"/>
      <c r="E873" s="18"/>
      <c r="F873" s="18"/>
    </row>
    <row r="874" spans="3:6" ht="12.75" x14ac:dyDescent="0.2">
      <c r="C874" s="16"/>
      <c r="D874" s="17"/>
      <c r="E874" s="18"/>
      <c r="F874" s="18"/>
    </row>
    <row r="875" spans="3:6" ht="12.75" x14ac:dyDescent="0.2">
      <c r="C875" s="16"/>
      <c r="D875" s="17"/>
      <c r="E875" s="18"/>
      <c r="F875" s="18"/>
    </row>
    <row r="876" spans="3:6" ht="12.75" x14ac:dyDescent="0.2">
      <c r="C876" s="16"/>
      <c r="D876" s="17"/>
      <c r="E876" s="18"/>
      <c r="F876" s="18"/>
    </row>
    <row r="877" spans="3:6" ht="12.75" x14ac:dyDescent="0.2">
      <c r="C877" s="16"/>
      <c r="D877" s="17"/>
      <c r="E877" s="18"/>
      <c r="F877" s="18"/>
    </row>
    <row r="878" spans="3:6" ht="12.75" x14ac:dyDescent="0.2">
      <c r="C878" s="16"/>
      <c r="D878" s="17"/>
      <c r="E878" s="18"/>
      <c r="F878" s="18"/>
    </row>
    <row r="879" spans="3:6" ht="12.75" x14ac:dyDescent="0.2">
      <c r="C879" s="16"/>
      <c r="D879" s="17"/>
      <c r="E879" s="18"/>
      <c r="F879" s="18"/>
    </row>
    <row r="880" spans="3:6" ht="12.75" x14ac:dyDescent="0.2">
      <c r="C880" s="16"/>
      <c r="D880" s="17"/>
      <c r="E880" s="18"/>
      <c r="F880" s="18"/>
    </row>
    <row r="881" spans="3:6" ht="12.75" x14ac:dyDescent="0.2">
      <c r="C881" s="16"/>
      <c r="D881" s="17"/>
      <c r="E881" s="18"/>
      <c r="F881" s="18"/>
    </row>
    <row r="882" spans="3:6" ht="12.75" x14ac:dyDescent="0.2">
      <c r="C882" s="16"/>
      <c r="D882" s="17"/>
      <c r="E882" s="18"/>
      <c r="F882" s="18"/>
    </row>
    <row r="883" spans="3:6" ht="12.75" x14ac:dyDescent="0.2">
      <c r="C883" s="16"/>
      <c r="D883" s="17"/>
      <c r="E883" s="18"/>
      <c r="F883" s="18"/>
    </row>
    <row r="884" spans="3:6" ht="12.75" x14ac:dyDescent="0.2">
      <c r="C884" s="16"/>
      <c r="D884" s="17"/>
      <c r="E884" s="18"/>
      <c r="F884" s="18"/>
    </row>
    <row r="885" spans="3:6" ht="12.75" x14ac:dyDescent="0.2">
      <c r="C885" s="16"/>
      <c r="D885" s="17"/>
      <c r="E885" s="18"/>
      <c r="F885" s="18"/>
    </row>
    <row r="886" spans="3:6" ht="12.75" x14ac:dyDescent="0.2">
      <c r="C886" s="16"/>
      <c r="D886" s="17"/>
      <c r="E886" s="18"/>
      <c r="F886" s="18"/>
    </row>
    <row r="887" spans="3:6" ht="12.75" x14ac:dyDescent="0.2">
      <c r="C887" s="16"/>
      <c r="D887" s="17"/>
      <c r="E887" s="18"/>
      <c r="F887" s="18"/>
    </row>
    <row r="888" spans="3:6" ht="12.75" x14ac:dyDescent="0.2">
      <c r="C888" s="16"/>
      <c r="D888" s="17"/>
      <c r="E888" s="18"/>
      <c r="F888" s="18"/>
    </row>
    <row r="889" spans="3:6" ht="12.75" x14ac:dyDescent="0.2">
      <c r="C889" s="16"/>
      <c r="D889" s="17"/>
      <c r="E889" s="18"/>
      <c r="F889" s="18"/>
    </row>
    <row r="890" spans="3:6" ht="12.75" x14ac:dyDescent="0.2">
      <c r="C890" s="16"/>
      <c r="D890" s="17"/>
      <c r="E890" s="18"/>
      <c r="F890" s="18"/>
    </row>
    <row r="891" spans="3:6" ht="12.75" x14ac:dyDescent="0.2">
      <c r="C891" s="16"/>
      <c r="D891" s="17"/>
      <c r="E891" s="18"/>
      <c r="F891" s="18"/>
    </row>
    <row r="892" spans="3:6" ht="12.75" x14ac:dyDescent="0.2">
      <c r="C892" s="16"/>
      <c r="D892" s="17"/>
      <c r="E892" s="18"/>
      <c r="F892" s="18"/>
    </row>
    <row r="893" spans="3:6" ht="12.75" x14ac:dyDescent="0.2">
      <c r="C893" s="16"/>
      <c r="D893" s="17"/>
      <c r="E893" s="18"/>
      <c r="F893" s="18"/>
    </row>
    <row r="894" spans="3:6" ht="12.75" x14ac:dyDescent="0.2">
      <c r="C894" s="16"/>
      <c r="D894" s="17"/>
      <c r="E894" s="18"/>
      <c r="F894" s="18"/>
    </row>
    <row r="895" spans="3:6" ht="12.75" x14ac:dyDescent="0.2">
      <c r="C895" s="16"/>
      <c r="D895" s="17"/>
      <c r="E895" s="18"/>
      <c r="F895" s="18"/>
    </row>
    <row r="896" spans="3:6" ht="12.75" x14ac:dyDescent="0.2">
      <c r="C896" s="16"/>
      <c r="D896" s="17"/>
      <c r="E896" s="18"/>
      <c r="F896" s="18"/>
    </row>
    <row r="897" spans="3:6" ht="12.75" x14ac:dyDescent="0.2">
      <c r="C897" s="16"/>
      <c r="D897" s="17"/>
      <c r="E897" s="18"/>
      <c r="F897" s="18"/>
    </row>
    <row r="898" spans="3:6" ht="12.75" x14ac:dyDescent="0.2">
      <c r="C898" s="16"/>
      <c r="D898" s="17"/>
      <c r="E898" s="18"/>
      <c r="F898" s="18"/>
    </row>
    <row r="899" spans="3:6" ht="12.75" x14ac:dyDescent="0.2">
      <c r="C899" s="16"/>
      <c r="D899" s="17"/>
      <c r="E899" s="18"/>
      <c r="F899" s="18"/>
    </row>
    <row r="900" spans="3:6" ht="12.75" x14ac:dyDescent="0.2">
      <c r="C900" s="16"/>
      <c r="D900" s="17"/>
      <c r="E900" s="18"/>
      <c r="F900" s="18"/>
    </row>
    <row r="901" spans="3:6" ht="12.75" x14ac:dyDescent="0.2">
      <c r="C901" s="16"/>
      <c r="D901" s="17"/>
      <c r="E901" s="18"/>
      <c r="F901" s="18"/>
    </row>
    <row r="902" spans="3:6" ht="12.75" x14ac:dyDescent="0.2">
      <c r="C902" s="16"/>
      <c r="D902" s="17"/>
      <c r="E902" s="18"/>
      <c r="F902" s="18"/>
    </row>
    <row r="903" spans="3:6" ht="12.75" x14ac:dyDescent="0.2">
      <c r="C903" s="16"/>
      <c r="D903" s="17"/>
      <c r="E903" s="18"/>
      <c r="F903" s="18"/>
    </row>
    <row r="904" spans="3:6" ht="12.75" x14ac:dyDescent="0.2">
      <c r="C904" s="16"/>
      <c r="D904" s="17"/>
      <c r="E904" s="18"/>
      <c r="F904" s="18"/>
    </row>
    <row r="905" spans="3:6" ht="12.75" x14ac:dyDescent="0.2">
      <c r="C905" s="16"/>
      <c r="D905" s="17"/>
      <c r="E905" s="18"/>
      <c r="F905" s="18"/>
    </row>
    <row r="906" spans="3:6" ht="12.75" x14ac:dyDescent="0.2">
      <c r="C906" s="16"/>
      <c r="D906" s="17"/>
      <c r="E906" s="18"/>
      <c r="F906" s="18"/>
    </row>
    <row r="907" spans="3:6" ht="12.75" x14ac:dyDescent="0.2">
      <c r="C907" s="16"/>
      <c r="D907" s="17"/>
      <c r="E907" s="18"/>
      <c r="F907" s="18"/>
    </row>
    <row r="908" spans="3:6" ht="12.75" x14ac:dyDescent="0.2">
      <c r="C908" s="16"/>
      <c r="D908" s="17"/>
      <c r="E908" s="18"/>
      <c r="F908" s="18"/>
    </row>
    <row r="909" spans="3:6" ht="12.75" x14ac:dyDescent="0.2">
      <c r="C909" s="16"/>
      <c r="D909" s="17"/>
      <c r="E909" s="18"/>
      <c r="F909" s="18"/>
    </row>
    <row r="910" spans="3:6" ht="12.75" x14ac:dyDescent="0.2">
      <c r="C910" s="16"/>
      <c r="D910" s="17"/>
      <c r="E910" s="18"/>
      <c r="F910" s="18"/>
    </row>
    <row r="911" spans="3:6" ht="12.75" x14ac:dyDescent="0.2">
      <c r="C911" s="16"/>
      <c r="D911" s="17"/>
      <c r="E911" s="18"/>
      <c r="F911" s="18"/>
    </row>
    <row r="912" spans="3:6" ht="12.75" x14ac:dyDescent="0.2">
      <c r="C912" s="16"/>
      <c r="D912" s="17"/>
      <c r="E912" s="18"/>
      <c r="F912" s="18"/>
    </row>
    <row r="913" spans="3:6" ht="12.75" x14ac:dyDescent="0.2">
      <c r="C913" s="16"/>
      <c r="D913" s="17"/>
      <c r="E913" s="18"/>
      <c r="F913" s="18"/>
    </row>
    <row r="914" spans="3:6" ht="12.75" x14ac:dyDescent="0.2">
      <c r="C914" s="16"/>
      <c r="D914" s="17"/>
      <c r="E914" s="18"/>
      <c r="F914" s="18"/>
    </row>
    <row r="915" spans="3:6" ht="12.75" x14ac:dyDescent="0.2">
      <c r="C915" s="16"/>
      <c r="D915" s="17"/>
      <c r="E915" s="18"/>
      <c r="F915" s="18"/>
    </row>
    <row r="916" spans="3:6" ht="12.75" x14ac:dyDescent="0.2">
      <c r="C916" s="16"/>
      <c r="D916" s="17"/>
      <c r="E916" s="18"/>
      <c r="F916" s="18"/>
    </row>
    <row r="917" spans="3:6" ht="12.75" x14ac:dyDescent="0.2">
      <c r="C917" s="16"/>
      <c r="D917" s="17"/>
      <c r="E917" s="18"/>
      <c r="F917" s="18"/>
    </row>
    <row r="918" spans="3:6" ht="12.75" x14ac:dyDescent="0.2">
      <c r="C918" s="16"/>
      <c r="D918" s="17"/>
      <c r="E918" s="18"/>
      <c r="F918" s="18"/>
    </row>
    <row r="919" spans="3:6" ht="12.75" x14ac:dyDescent="0.2">
      <c r="C919" s="16"/>
      <c r="D919" s="17"/>
      <c r="E919" s="18"/>
      <c r="F919" s="18"/>
    </row>
    <row r="920" spans="3:6" ht="12.75" x14ac:dyDescent="0.2">
      <c r="C920" s="16"/>
      <c r="D920" s="17"/>
      <c r="E920" s="18"/>
      <c r="F920" s="18"/>
    </row>
    <row r="921" spans="3:6" ht="12.75" x14ac:dyDescent="0.2">
      <c r="C921" s="16"/>
      <c r="D921" s="17"/>
      <c r="E921" s="18"/>
      <c r="F921" s="18"/>
    </row>
    <row r="922" spans="3:6" ht="12.75" x14ac:dyDescent="0.2">
      <c r="C922" s="16"/>
      <c r="D922" s="17"/>
      <c r="E922" s="18"/>
      <c r="F922" s="18"/>
    </row>
    <row r="923" spans="3:6" ht="12.75" x14ac:dyDescent="0.2">
      <c r="C923" s="16"/>
      <c r="D923" s="17"/>
      <c r="E923" s="18"/>
      <c r="F923" s="18"/>
    </row>
    <row r="924" spans="3:6" ht="12.75" x14ac:dyDescent="0.2">
      <c r="C924" s="16"/>
      <c r="D924" s="17"/>
      <c r="E924" s="18"/>
      <c r="F924" s="18"/>
    </row>
    <row r="925" spans="3:6" ht="12.75" x14ac:dyDescent="0.2">
      <c r="C925" s="16"/>
      <c r="D925" s="17"/>
      <c r="E925" s="18"/>
      <c r="F925" s="18"/>
    </row>
    <row r="926" spans="3:6" ht="12.75" x14ac:dyDescent="0.2">
      <c r="C926" s="16"/>
      <c r="D926" s="17"/>
      <c r="E926" s="18"/>
      <c r="F926" s="18"/>
    </row>
    <row r="927" spans="3:6" ht="12.75" x14ac:dyDescent="0.2">
      <c r="C927" s="16"/>
      <c r="D927" s="17"/>
      <c r="E927" s="18"/>
      <c r="F927" s="18"/>
    </row>
    <row r="928" spans="3:6" ht="12.75" x14ac:dyDescent="0.2">
      <c r="C928" s="16"/>
      <c r="D928" s="17"/>
      <c r="E928" s="18"/>
      <c r="F928" s="18"/>
    </row>
    <row r="929" spans="3:6" ht="12.75" x14ac:dyDescent="0.2">
      <c r="C929" s="16"/>
      <c r="D929" s="17"/>
      <c r="E929" s="18"/>
      <c r="F929" s="18"/>
    </row>
    <row r="930" spans="3:6" ht="12.75" x14ac:dyDescent="0.2">
      <c r="C930" s="16"/>
      <c r="D930" s="17"/>
      <c r="E930" s="18"/>
      <c r="F930" s="18"/>
    </row>
    <row r="931" spans="3:6" ht="12.75" x14ac:dyDescent="0.2">
      <c r="C931" s="16"/>
      <c r="D931" s="17"/>
      <c r="E931" s="18"/>
      <c r="F931" s="18"/>
    </row>
    <row r="932" spans="3:6" ht="12.75" x14ac:dyDescent="0.2">
      <c r="C932" s="16"/>
      <c r="D932" s="17"/>
      <c r="E932" s="18"/>
      <c r="F932" s="18"/>
    </row>
    <row r="933" spans="3:6" ht="12.75" x14ac:dyDescent="0.2">
      <c r="C933" s="16"/>
      <c r="D933" s="17"/>
      <c r="E933" s="18"/>
      <c r="F933" s="18"/>
    </row>
    <row r="934" spans="3:6" ht="12.75" x14ac:dyDescent="0.2">
      <c r="C934" s="16"/>
      <c r="D934" s="17"/>
      <c r="E934" s="18"/>
      <c r="F934" s="18"/>
    </row>
    <row r="935" spans="3:6" ht="12.75" x14ac:dyDescent="0.2">
      <c r="C935" s="16"/>
      <c r="D935" s="17"/>
      <c r="E935" s="18"/>
      <c r="F935" s="18"/>
    </row>
    <row r="936" spans="3:6" ht="12.75" x14ac:dyDescent="0.2">
      <c r="C936" s="16"/>
      <c r="D936" s="17"/>
      <c r="E936" s="18"/>
      <c r="F936" s="18"/>
    </row>
    <row r="937" spans="3:6" ht="12.75" x14ac:dyDescent="0.2">
      <c r="C937" s="16"/>
      <c r="D937" s="17"/>
      <c r="E937" s="18"/>
      <c r="F937" s="18"/>
    </row>
    <row r="938" spans="3:6" ht="12.75" x14ac:dyDescent="0.2">
      <c r="C938" s="16"/>
      <c r="D938" s="17"/>
      <c r="E938" s="18"/>
      <c r="F938" s="18"/>
    </row>
    <row r="939" spans="3:6" ht="12.75" x14ac:dyDescent="0.2">
      <c r="C939" s="16"/>
      <c r="D939" s="17"/>
      <c r="E939" s="18"/>
      <c r="F939" s="18"/>
    </row>
    <row r="940" spans="3:6" ht="12.75" x14ac:dyDescent="0.2">
      <c r="C940" s="16"/>
      <c r="D940" s="17"/>
      <c r="E940" s="18"/>
      <c r="F940" s="18"/>
    </row>
    <row r="941" spans="3:6" ht="12.75" x14ac:dyDescent="0.2">
      <c r="C941" s="16"/>
      <c r="D941" s="17"/>
      <c r="E941" s="18"/>
      <c r="F941" s="18"/>
    </row>
    <row r="942" spans="3:6" ht="12.75" x14ac:dyDescent="0.2">
      <c r="C942" s="16"/>
      <c r="D942" s="17"/>
      <c r="E942" s="18"/>
      <c r="F942" s="18"/>
    </row>
    <row r="943" spans="3:6" ht="12.75" x14ac:dyDescent="0.2">
      <c r="C943" s="16"/>
      <c r="D943" s="17"/>
      <c r="E943" s="18"/>
      <c r="F943" s="18"/>
    </row>
    <row r="944" spans="3:6" ht="12.75" x14ac:dyDescent="0.2">
      <c r="C944" s="16"/>
      <c r="D944" s="17"/>
      <c r="E944" s="18"/>
      <c r="F944" s="18"/>
    </row>
    <row r="945" spans="3:6" ht="12.75" x14ac:dyDescent="0.2">
      <c r="C945" s="16"/>
      <c r="D945" s="17"/>
      <c r="E945" s="18"/>
      <c r="F945" s="18"/>
    </row>
    <row r="946" spans="3:6" ht="12.75" x14ac:dyDescent="0.2">
      <c r="C946" s="16"/>
      <c r="D946" s="17"/>
      <c r="E946" s="18"/>
      <c r="F946" s="18"/>
    </row>
    <row r="947" spans="3:6" ht="12.75" x14ac:dyDescent="0.2">
      <c r="C947" s="16"/>
      <c r="D947" s="17"/>
      <c r="E947" s="18"/>
      <c r="F947" s="18"/>
    </row>
    <row r="948" spans="3:6" ht="12.75" x14ac:dyDescent="0.2">
      <c r="C948" s="16"/>
      <c r="D948" s="17"/>
      <c r="E948" s="18"/>
      <c r="F948" s="18"/>
    </row>
    <row r="949" spans="3:6" ht="12.75" x14ac:dyDescent="0.2">
      <c r="C949" s="16"/>
      <c r="D949" s="17"/>
      <c r="E949" s="18"/>
      <c r="F949" s="18"/>
    </row>
    <row r="950" spans="3:6" ht="12.75" x14ac:dyDescent="0.2">
      <c r="C950" s="16"/>
      <c r="D950" s="17"/>
      <c r="E950" s="18"/>
      <c r="F950" s="18"/>
    </row>
    <row r="951" spans="3:6" ht="12.75" x14ac:dyDescent="0.2">
      <c r="C951" s="16"/>
      <c r="D951" s="17"/>
      <c r="E951" s="18"/>
      <c r="F951" s="18"/>
    </row>
    <row r="952" spans="3:6" ht="12.75" x14ac:dyDescent="0.2">
      <c r="C952" s="16"/>
      <c r="D952" s="17"/>
      <c r="E952" s="18"/>
      <c r="F952" s="18"/>
    </row>
    <row r="953" spans="3:6" ht="12.75" x14ac:dyDescent="0.2">
      <c r="C953" s="16"/>
      <c r="D953" s="17"/>
      <c r="E953" s="18"/>
      <c r="F953" s="18"/>
    </row>
    <row r="954" spans="3:6" ht="12.75" x14ac:dyDescent="0.2">
      <c r="C954" s="16"/>
      <c r="D954" s="17"/>
      <c r="E954" s="18"/>
      <c r="F954" s="18"/>
    </row>
    <row r="955" spans="3:6" ht="12.75" x14ac:dyDescent="0.2">
      <c r="C955" s="16"/>
      <c r="D955" s="17"/>
      <c r="E955" s="18"/>
      <c r="F955" s="18"/>
    </row>
    <row r="956" spans="3:6" ht="12.75" x14ac:dyDescent="0.2">
      <c r="C956" s="16"/>
      <c r="D956" s="17"/>
      <c r="E956" s="18"/>
      <c r="F956" s="18"/>
    </row>
    <row r="957" spans="3:6" ht="12.75" x14ac:dyDescent="0.2">
      <c r="C957" s="16"/>
      <c r="D957" s="17"/>
      <c r="E957" s="18"/>
      <c r="F957" s="18"/>
    </row>
    <row r="958" spans="3:6" ht="12.75" x14ac:dyDescent="0.2">
      <c r="C958" s="16"/>
      <c r="D958" s="17"/>
      <c r="E958" s="18"/>
      <c r="F958" s="18"/>
    </row>
    <row r="959" spans="3:6" ht="12.75" x14ac:dyDescent="0.2">
      <c r="C959" s="16"/>
      <c r="D959" s="17"/>
      <c r="E959" s="18"/>
      <c r="F959" s="18"/>
    </row>
    <row r="960" spans="3:6" ht="12.75" x14ac:dyDescent="0.2">
      <c r="C960" s="16"/>
      <c r="D960" s="17"/>
      <c r="E960" s="18"/>
      <c r="F960" s="18"/>
    </row>
    <row r="961" spans="3:6" ht="12.75" x14ac:dyDescent="0.2">
      <c r="C961" s="16"/>
      <c r="D961" s="17"/>
      <c r="E961" s="18"/>
      <c r="F961" s="18"/>
    </row>
    <row r="962" spans="3:6" ht="12.75" x14ac:dyDescent="0.2">
      <c r="C962" s="16"/>
      <c r="D962" s="17"/>
      <c r="E962" s="18"/>
      <c r="F962" s="18"/>
    </row>
    <row r="963" spans="3:6" ht="12.75" x14ac:dyDescent="0.2">
      <c r="C963" s="16"/>
      <c r="D963" s="17"/>
      <c r="E963" s="18"/>
      <c r="F963" s="18"/>
    </row>
    <row r="964" spans="3:6" ht="12.75" x14ac:dyDescent="0.2">
      <c r="C964" s="16"/>
      <c r="D964" s="17"/>
      <c r="E964" s="18"/>
      <c r="F964" s="18"/>
    </row>
    <row r="965" spans="3:6" ht="12.75" x14ac:dyDescent="0.2">
      <c r="C965" s="16"/>
      <c r="D965" s="17"/>
      <c r="E965" s="18"/>
      <c r="F965" s="18"/>
    </row>
    <row r="966" spans="3:6" ht="12.75" x14ac:dyDescent="0.2">
      <c r="C966" s="16"/>
      <c r="D966" s="17"/>
      <c r="E966" s="18"/>
      <c r="F966" s="18"/>
    </row>
    <row r="967" spans="3:6" ht="12.75" x14ac:dyDescent="0.2">
      <c r="C967" s="16"/>
      <c r="D967" s="17"/>
      <c r="E967" s="18"/>
      <c r="F967" s="18"/>
    </row>
    <row r="968" spans="3:6" ht="12.75" x14ac:dyDescent="0.2">
      <c r="C968" s="16"/>
      <c r="D968" s="17"/>
      <c r="E968" s="18"/>
      <c r="F968" s="18"/>
    </row>
    <row r="969" spans="3:6" ht="12.75" x14ac:dyDescent="0.2">
      <c r="C969" s="16"/>
      <c r="D969" s="17"/>
      <c r="E969" s="18"/>
      <c r="F969" s="18"/>
    </row>
    <row r="970" spans="3:6" ht="12.75" x14ac:dyDescent="0.2">
      <c r="C970" s="16"/>
      <c r="D970" s="17"/>
      <c r="E970" s="18"/>
      <c r="F970" s="18"/>
    </row>
    <row r="971" spans="3:6" ht="12.75" x14ac:dyDescent="0.2">
      <c r="C971" s="16"/>
      <c r="D971" s="17"/>
      <c r="E971" s="18"/>
      <c r="F971" s="18"/>
    </row>
    <row r="972" spans="3:6" ht="12.75" x14ac:dyDescent="0.2">
      <c r="C972" s="16"/>
      <c r="D972" s="17"/>
      <c r="E972" s="18"/>
      <c r="F972" s="18"/>
    </row>
    <row r="973" spans="3:6" ht="12.75" x14ac:dyDescent="0.2">
      <c r="C973" s="16"/>
      <c r="D973" s="17"/>
      <c r="E973" s="18"/>
      <c r="F973" s="18"/>
    </row>
    <row r="974" spans="3:6" ht="12.75" x14ac:dyDescent="0.2">
      <c r="C974" s="16"/>
      <c r="D974" s="17"/>
      <c r="E974" s="18"/>
      <c r="F974" s="18"/>
    </row>
    <row r="975" spans="3:6" ht="12.75" x14ac:dyDescent="0.2">
      <c r="C975" s="16"/>
      <c r="D975" s="17"/>
      <c r="E975" s="18"/>
      <c r="F975" s="18"/>
    </row>
    <row r="976" spans="3:6" ht="12.75" x14ac:dyDescent="0.2">
      <c r="C976" s="16"/>
      <c r="D976" s="17"/>
      <c r="E976" s="18"/>
      <c r="F976" s="18"/>
    </row>
    <row r="977" spans="3:6" ht="12.75" x14ac:dyDescent="0.2">
      <c r="C977" s="16"/>
      <c r="D977" s="17"/>
      <c r="E977" s="18"/>
      <c r="F977" s="18"/>
    </row>
    <row r="978" spans="3:6" ht="12.75" x14ac:dyDescent="0.2">
      <c r="C978" s="16"/>
      <c r="D978" s="17"/>
      <c r="E978" s="18"/>
      <c r="F978" s="18"/>
    </row>
    <row r="979" spans="3:6" ht="12.75" x14ac:dyDescent="0.2">
      <c r="C979" s="16"/>
      <c r="D979" s="17"/>
      <c r="E979" s="18"/>
      <c r="F979" s="18"/>
    </row>
    <row r="980" spans="3:6" ht="12.75" x14ac:dyDescent="0.2">
      <c r="C980" s="16"/>
      <c r="D980" s="17"/>
      <c r="E980" s="18"/>
      <c r="F980" s="18"/>
    </row>
    <row r="981" spans="3:6" ht="12.75" x14ac:dyDescent="0.2">
      <c r="C981" s="16"/>
      <c r="D981" s="17"/>
      <c r="E981" s="18"/>
      <c r="F981" s="18"/>
    </row>
    <row r="982" spans="3:6" ht="12.75" x14ac:dyDescent="0.2">
      <c r="F982" s="18"/>
    </row>
  </sheetData>
  <sheetProtection algorithmName="SHA-512" hashValue="0rfRCXIexc2sN2DjHmng11grUtEKmGofjipz187/w0fSJdT5yL7NwIApfY/u1qIEqCOm/4xSXEUX5+rY2+l3GQ==" saltValue="MM/qMjUWToya5dxskpd+nw==" spinCount="100000" sheet="1" objects="1" scenarios="1"/>
  <protectedRanges>
    <protectedRange sqref="B14" name="Oblast1"/>
  </protectedRanges>
  <mergeCells count="5">
    <mergeCell ref="A1:E1"/>
    <mergeCell ref="B3:D3"/>
    <mergeCell ref="A3:A10"/>
    <mergeCell ref="B16:E34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fitToPage="1"/>
  </sheetPr>
  <dimension ref="A1:BM380"/>
  <sheetViews>
    <sheetView showGridLines="0" topLeftCell="A52" zoomScale="55" zoomScaleNormal="55" workbookViewId="0">
      <selection activeCell="I99" sqref="I99"/>
    </sheetView>
  </sheetViews>
  <sheetFormatPr defaultRowHeight="11.25" x14ac:dyDescent="0.2"/>
  <cols>
    <col min="1" max="1" width="7.140625" style="309" customWidth="1"/>
    <col min="2" max="2" width="1.42578125" style="309" customWidth="1"/>
    <col min="3" max="3" width="3.5703125" style="309" customWidth="1"/>
    <col min="4" max="4" width="3.7109375" style="309" customWidth="1"/>
    <col min="5" max="5" width="14.7109375" style="309" customWidth="1"/>
    <col min="6" max="6" width="86.42578125" style="309" customWidth="1"/>
    <col min="7" max="7" width="7.42578125" style="309" customWidth="1"/>
    <col min="8" max="8" width="9.5703125" style="309" customWidth="1"/>
    <col min="9" max="9" width="12.140625" style="309" customWidth="1"/>
    <col min="10" max="10" width="20.140625" style="309" customWidth="1"/>
    <col min="11" max="11" width="13.28515625" style="309" hidden="1" customWidth="1"/>
    <col min="12" max="12" width="8" style="309" customWidth="1"/>
    <col min="13" max="13" width="9.28515625" style="309" hidden="1" customWidth="1"/>
    <col min="14" max="14" width="9.140625" style="309"/>
    <col min="15" max="20" width="12.140625" style="309" hidden="1" customWidth="1"/>
    <col min="21" max="21" width="14" style="309" hidden="1" customWidth="1"/>
    <col min="22" max="22" width="10.5703125" style="309" customWidth="1"/>
    <col min="23" max="23" width="14" style="309" customWidth="1"/>
    <col min="24" max="24" width="10.5703125" style="309" customWidth="1"/>
    <col min="25" max="25" width="12.85546875" style="309" customWidth="1"/>
    <col min="26" max="26" width="9.42578125" style="309" customWidth="1"/>
    <col min="27" max="27" width="12.85546875" style="309" customWidth="1"/>
    <col min="28" max="28" width="14" style="309" customWidth="1"/>
    <col min="29" max="29" width="9.42578125" style="309" customWidth="1"/>
    <col min="30" max="30" width="12.85546875" style="309" customWidth="1"/>
    <col min="31" max="31" width="14" style="309" customWidth="1"/>
    <col min="32" max="16384" width="9.140625" style="309"/>
  </cols>
  <sheetData>
    <row r="1" spans="1:46" x14ac:dyDescent="0.2">
      <c r="A1" s="77"/>
    </row>
    <row r="2" spans="1:46" ht="36.950000000000003" customHeight="1" x14ac:dyDescent="0.2">
      <c r="L2" s="457" t="s">
        <v>53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79" t="s">
        <v>743</v>
      </c>
    </row>
    <row r="3" spans="1:46" ht="6.95" customHeight="1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2"/>
      <c r="AT3" s="79" t="s">
        <v>55</v>
      </c>
    </row>
    <row r="4" spans="1:46" ht="24.95" customHeight="1" x14ac:dyDescent="0.2">
      <c r="B4" s="82"/>
      <c r="D4" s="83" t="s">
        <v>56</v>
      </c>
      <c r="L4" s="82"/>
      <c r="M4" s="403" t="s">
        <v>57</v>
      </c>
      <c r="AT4" s="79" t="s">
        <v>58</v>
      </c>
    </row>
    <row r="5" spans="1:46" ht="6.95" customHeight="1" x14ac:dyDescent="0.2">
      <c r="B5" s="82"/>
      <c r="L5" s="82"/>
    </row>
    <row r="6" spans="1:46" s="308" customFormat="1" ht="12" customHeight="1" x14ac:dyDescent="0.25">
      <c r="B6" s="86"/>
      <c r="D6" s="100" t="s">
        <v>59</v>
      </c>
      <c r="L6" s="86"/>
    </row>
    <row r="7" spans="1:46" s="308" customFormat="1" ht="36.950000000000003" customHeight="1" x14ac:dyDescent="0.25">
      <c r="B7" s="86"/>
      <c r="E7" s="459" t="s">
        <v>744</v>
      </c>
      <c r="F7" s="460"/>
      <c r="G7" s="460"/>
      <c r="H7" s="460"/>
      <c r="L7" s="86"/>
    </row>
    <row r="8" spans="1:46" s="308" customFormat="1" x14ac:dyDescent="0.25">
      <c r="B8" s="86"/>
      <c r="L8" s="86"/>
    </row>
    <row r="9" spans="1:46" s="308" customFormat="1" ht="12" customHeight="1" x14ac:dyDescent="0.25">
      <c r="B9" s="86"/>
      <c r="D9" s="100" t="s">
        <v>61</v>
      </c>
      <c r="F9" s="79" t="s">
        <v>62</v>
      </c>
      <c r="I9" s="100" t="s">
        <v>63</v>
      </c>
      <c r="J9" s="79" t="s">
        <v>62</v>
      </c>
      <c r="L9" s="86"/>
    </row>
    <row r="10" spans="1:46" s="308" customFormat="1" ht="12" customHeight="1" x14ac:dyDescent="0.25">
      <c r="B10" s="86"/>
      <c r="D10" s="100" t="s">
        <v>64</v>
      </c>
      <c r="F10" s="79" t="s">
        <v>65</v>
      </c>
      <c r="I10" s="100" t="s">
        <v>66</v>
      </c>
      <c r="J10" s="404" t="str">
        <f>'[4]Rekapitulace stavby'!AN8</f>
        <v>8. 4. 2020</v>
      </c>
      <c r="L10" s="86"/>
    </row>
    <row r="11" spans="1:46" s="308" customFormat="1" ht="10.9" customHeight="1" x14ac:dyDescent="0.25">
      <c r="B11" s="86"/>
      <c r="L11" s="86"/>
    </row>
    <row r="12" spans="1:46" s="308" customFormat="1" ht="12" customHeight="1" x14ac:dyDescent="0.25">
      <c r="B12" s="86"/>
      <c r="D12" s="100" t="s">
        <v>67</v>
      </c>
      <c r="I12" s="100" t="s">
        <v>68</v>
      </c>
      <c r="J12" s="79" t="str">
        <f>IF('[4]Rekapitulace stavby'!AN10="","",'[4]Rekapitulace stavby'!AN10)</f>
        <v/>
      </c>
      <c r="L12" s="86"/>
    </row>
    <row r="13" spans="1:46" s="308" customFormat="1" ht="18" customHeight="1" x14ac:dyDescent="0.25">
      <c r="B13" s="86"/>
      <c r="E13" s="79" t="str">
        <f>IF('[4]Rekapitulace stavby'!E11="","",'[4]Rekapitulace stavby'!E11)</f>
        <v xml:space="preserve"> </v>
      </c>
      <c r="I13" s="100" t="s">
        <v>69</v>
      </c>
      <c r="J13" s="79" t="str">
        <f>IF('[4]Rekapitulace stavby'!AN11="","",'[4]Rekapitulace stavby'!AN11)</f>
        <v/>
      </c>
      <c r="L13" s="86"/>
    </row>
    <row r="14" spans="1:46" s="308" customFormat="1" ht="6.95" customHeight="1" x14ac:dyDescent="0.25">
      <c r="B14" s="86"/>
      <c r="L14" s="86"/>
    </row>
    <row r="15" spans="1:46" s="308" customFormat="1" ht="12" customHeight="1" x14ac:dyDescent="0.25">
      <c r="B15" s="86"/>
      <c r="D15" s="100" t="s">
        <v>745</v>
      </c>
      <c r="I15" s="100" t="s">
        <v>68</v>
      </c>
      <c r="J15" s="79" t="str">
        <f>'[4]Rekapitulace stavby'!AN13</f>
        <v/>
      </c>
      <c r="L15" s="86"/>
    </row>
    <row r="16" spans="1:46" s="308" customFormat="1" ht="18" customHeight="1" x14ac:dyDescent="0.25">
      <c r="B16" s="86"/>
      <c r="E16" s="461" t="str">
        <f>'[4]Rekapitulace stavby'!E14</f>
        <v xml:space="preserve"> </v>
      </c>
      <c r="F16" s="461"/>
      <c r="G16" s="461"/>
      <c r="H16" s="461"/>
      <c r="I16" s="100" t="s">
        <v>69</v>
      </c>
      <c r="J16" s="79" t="str">
        <f>'[4]Rekapitulace stavby'!AN14</f>
        <v/>
      </c>
      <c r="L16" s="86"/>
    </row>
    <row r="17" spans="2:12" s="308" customFormat="1" ht="6.95" customHeight="1" x14ac:dyDescent="0.25">
      <c r="B17" s="86"/>
      <c r="L17" s="86"/>
    </row>
    <row r="18" spans="2:12" s="308" customFormat="1" ht="12" customHeight="1" x14ac:dyDescent="0.25">
      <c r="B18" s="86"/>
      <c r="D18" s="100" t="s">
        <v>71</v>
      </c>
      <c r="I18" s="100" t="s">
        <v>68</v>
      </c>
      <c r="J18" s="79" t="str">
        <f>IF('[4]Rekapitulace stavby'!AN16="","",'[4]Rekapitulace stavby'!AN16)</f>
        <v/>
      </c>
      <c r="L18" s="86"/>
    </row>
    <row r="19" spans="2:12" s="308" customFormat="1" ht="18" customHeight="1" x14ac:dyDescent="0.25">
      <c r="B19" s="86"/>
      <c r="E19" s="79" t="str">
        <f>IF('[4]Rekapitulace stavby'!E17="","",'[4]Rekapitulace stavby'!E17)</f>
        <v xml:space="preserve"> </v>
      </c>
      <c r="I19" s="100" t="s">
        <v>69</v>
      </c>
      <c r="J19" s="79" t="str">
        <f>IF('[4]Rekapitulace stavby'!AN17="","",'[4]Rekapitulace stavby'!AN17)</f>
        <v/>
      </c>
      <c r="L19" s="86"/>
    </row>
    <row r="20" spans="2:12" s="308" customFormat="1" ht="6.95" customHeight="1" x14ac:dyDescent="0.25">
      <c r="B20" s="86"/>
      <c r="L20" s="86"/>
    </row>
    <row r="21" spans="2:12" s="308" customFormat="1" ht="12" customHeight="1" x14ac:dyDescent="0.25">
      <c r="B21" s="86"/>
      <c r="D21" s="100" t="s">
        <v>72</v>
      </c>
      <c r="I21" s="100" t="s">
        <v>68</v>
      </c>
      <c r="J21" s="79" t="str">
        <f>IF('[4]Rekapitulace stavby'!AN19="","",'[4]Rekapitulace stavby'!AN19)</f>
        <v/>
      </c>
      <c r="L21" s="86"/>
    </row>
    <row r="22" spans="2:12" s="308" customFormat="1" ht="18" customHeight="1" x14ac:dyDescent="0.25">
      <c r="B22" s="86"/>
      <c r="E22" s="79" t="str">
        <f>IF('[4]Rekapitulace stavby'!E20="","",'[4]Rekapitulace stavby'!E20)</f>
        <v xml:space="preserve"> </v>
      </c>
      <c r="I22" s="100" t="s">
        <v>69</v>
      </c>
      <c r="J22" s="79" t="str">
        <f>IF('[4]Rekapitulace stavby'!AN20="","",'[4]Rekapitulace stavby'!AN20)</f>
        <v/>
      </c>
      <c r="L22" s="86"/>
    </row>
    <row r="23" spans="2:12" s="308" customFormat="1" ht="6.95" customHeight="1" x14ac:dyDescent="0.25">
      <c r="B23" s="86"/>
      <c r="L23" s="86"/>
    </row>
    <row r="24" spans="2:12" s="308" customFormat="1" ht="12" customHeight="1" x14ac:dyDescent="0.25">
      <c r="B24" s="86"/>
      <c r="D24" s="100" t="s">
        <v>9</v>
      </c>
      <c r="L24" s="86"/>
    </row>
    <row r="25" spans="2:12" s="92" customFormat="1" ht="16.5" customHeight="1" x14ac:dyDescent="0.25">
      <c r="B25" s="93"/>
      <c r="E25" s="462" t="s">
        <v>62</v>
      </c>
      <c r="F25" s="462"/>
      <c r="G25" s="462"/>
      <c r="H25" s="462"/>
      <c r="L25" s="93"/>
    </row>
    <row r="26" spans="2:12" s="308" customFormat="1" ht="6.95" customHeight="1" x14ac:dyDescent="0.25">
      <c r="B26" s="86"/>
      <c r="L26" s="86"/>
    </row>
    <row r="27" spans="2:12" s="308" customFormat="1" ht="6.95" customHeight="1" x14ac:dyDescent="0.25">
      <c r="B27" s="86"/>
      <c r="D27" s="96"/>
      <c r="E27" s="96"/>
      <c r="F27" s="96"/>
      <c r="G27" s="96"/>
      <c r="H27" s="96"/>
      <c r="I27" s="96"/>
      <c r="J27" s="96"/>
      <c r="K27" s="96"/>
      <c r="L27" s="86"/>
    </row>
    <row r="28" spans="2:12" s="308" customFormat="1" ht="25.35" customHeight="1" x14ac:dyDescent="0.25">
      <c r="B28" s="86"/>
      <c r="D28" s="97" t="s">
        <v>73</v>
      </c>
      <c r="J28" s="98">
        <f>ROUND(J90, 2)</f>
        <v>0</v>
      </c>
      <c r="L28" s="86"/>
    </row>
    <row r="29" spans="2:12" s="308" customFormat="1" ht="6.95" customHeight="1" x14ac:dyDescent="0.25">
      <c r="B29" s="86"/>
      <c r="D29" s="96"/>
      <c r="E29" s="96"/>
      <c r="F29" s="96"/>
      <c r="G29" s="96"/>
      <c r="H29" s="96"/>
      <c r="I29" s="96"/>
      <c r="J29" s="96"/>
      <c r="K29" s="96"/>
      <c r="L29" s="86"/>
    </row>
    <row r="30" spans="2:12" s="308" customFormat="1" ht="14.45" customHeight="1" x14ac:dyDescent="0.25">
      <c r="B30" s="86"/>
      <c r="F30" s="405" t="s">
        <v>74</v>
      </c>
      <c r="I30" s="405" t="s">
        <v>75</v>
      </c>
      <c r="J30" s="405" t="s">
        <v>76</v>
      </c>
      <c r="L30" s="86"/>
    </row>
    <row r="31" spans="2:12" s="308" customFormat="1" ht="14.45" customHeight="1" x14ac:dyDescent="0.25">
      <c r="B31" s="86"/>
      <c r="D31" s="100" t="s">
        <v>77</v>
      </c>
      <c r="E31" s="100" t="s">
        <v>78</v>
      </c>
      <c r="F31" s="406">
        <f>ROUND((SUM(BE90:BE379)),  2)</f>
        <v>0</v>
      </c>
      <c r="I31" s="407">
        <v>0.21</v>
      </c>
      <c r="J31" s="406">
        <f>ROUND(((SUM(BE90:BE379))*I31),  2)</f>
        <v>0</v>
      </c>
      <c r="L31" s="86"/>
    </row>
    <row r="32" spans="2:12" s="308" customFormat="1" ht="14.45" customHeight="1" x14ac:dyDescent="0.25">
      <c r="B32" s="86"/>
      <c r="E32" s="100" t="s">
        <v>79</v>
      </c>
      <c r="F32" s="406">
        <f>ROUND((SUM(BF90:BF379)),  2)</f>
        <v>0</v>
      </c>
      <c r="I32" s="407">
        <v>0.15</v>
      </c>
      <c r="J32" s="406">
        <f>ROUND(((SUM(BF90:BF379))*I32),  2)</f>
        <v>0</v>
      </c>
      <c r="L32" s="86"/>
    </row>
    <row r="33" spans="2:12" s="308" customFormat="1" ht="14.45" hidden="1" customHeight="1" x14ac:dyDescent="0.25">
      <c r="B33" s="86"/>
      <c r="E33" s="100" t="s">
        <v>80</v>
      </c>
      <c r="F33" s="406">
        <f>ROUND((SUM(BG90:BG379)),  2)</f>
        <v>0</v>
      </c>
      <c r="I33" s="407">
        <v>0.21</v>
      </c>
      <c r="J33" s="406">
        <f>0</f>
        <v>0</v>
      </c>
      <c r="L33" s="86"/>
    </row>
    <row r="34" spans="2:12" s="308" customFormat="1" ht="14.45" hidden="1" customHeight="1" x14ac:dyDescent="0.25">
      <c r="B34" s="86"/>
      <c r="E34" s="100" t="s">
        <v>81</v>
      </c>
      <c r="F34" s="406">
        <f>ROUND((SUM(BH90:BH379)),  2)</f>
        <v>0</v>
      </c>
      <c r="I34" s="407">
        <v>0.15</v>
      </c>
      <c r="J34" s="406">
        <f>0</f>
        <v>0</v>
      </c>
      <c r="L34" s="86"/>
    </row>
    <row r="35" spans="2:12" s="308" customFormat="1" ht="14.45" hidden="1" customHeight="1" x14ac:dyDescent="0.25">
      <c r="B35" s="86"/>
      <c r="E35" s="100" t="s">
        <v>82</v>
      </c>
      <c r="F35" s="406">
        <f>ROUND((SUM(BI90:BI379)),  2)</f>
        <v>0</v>
      </c>
      <c r="I35" s="407">
        <v>0</v>
      </c>
      <c r="J35" s="406">
        <f>0</f>
        <v>0</v>
      </c>
      <c r="L35" s="86"/>
    </row>
    <row r="36" spans="2:12" s="308" customFormat="1" ht="6.95" customHeight="1" x14ac:dyDescent="0.25">
      <c r="B36" s="86"/>
      <c r="L36" s="86"/>
    </row>
    <row r="37" spans="2:12" s="308" customFormat="1" ht="25.35" customHeight="1" x14ac:dyDescent="0.25">
      <c r="B37" s="86"/>
      <c r="C37" s="103"/>
      <c r="D37" s="104" t="s">
        <v>83</v>
      </c>
      <c r="E37" s="105"/>
      <c r="F37" s="105"/>
      <c r="G37" s="106" t="s">
        <v>84</v>
      </c>
      <c r="H37" s="107" t="s">
        <v>85</v>
      </c>
      <c r="I37" s="105"/>
      <c r="J37" s="108">
        <f>SUM(J28:J35)</f>
        <v>0</v>
      </c>
      <c r="K37" s="109"/>
      <c r="L37" s="86"/>
    </row>
    <row r="38" spans="2:12" s="308" customFormat="1" ht="14.45" customHeight="1" x14ac:dyDescent="0.25"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86"/>
    </row>
    <row r="42" spans="2:12" s="308" customFormat="1" ht="6.95" customHeight="1" x14ac:dyDescent="0.25">
      <c r="B42" s="119"/>
      <c r="C42" s="120"/>
      <c r="D42" s="120"/>
      <c r="E42" s="120"/>
      <c r="F42" s="120"/>
      <c r="G42" s="120"/>
      <c r="H42" s="120"/>
      <c r="I42" s="120"/>
      <c r="J42" s="120"/>
      <c r="K42" s="120"/>
      <c r="L42" s="86"/>
    </row>
    <row r="43" spans="2:12" s="308" customFormat="1" ht="24.95" customHeight="1" x14ac:dyDescent="0.25">
      <c r="B43" s="86"/>
      <c r="C43" s="83" t="s">
        <v>92</v>
      </c>
      <c r="L43" s="86"/>
    </row>
    <row r="44" spans="2:12" s="308" customFormat="1" ht="6.95" customHeight="1" x14ac:dyDescent="0.25">
      <c r="B44" s="86"/>
      <c r="L44" s="86"/>
    </row>
    <row r="45" spans="2:12" s="308" customFormat="1" ht="12" customHeight="1" x14ac:dyDescent="0.25">
      <c r="B45" s="86"/>
      <c r="C45" s="100" t="s">
        <v>59</v>
      </c>
      <c r="L45" s="86"/>
    </row>
    <row r="46" spans="2:12" s="308" customFormat="1" ht="16.5" customHeight="1" x14ac:dyDescent="0.25">
      <c r="B46" s="86"/>
      <c r="E46" s="459" t="str">
        <f>E7</f>
        <v>Oprava WC v kulturním domě  Dačice</v>
      </c>
      <c r="F46" s="460"/>
      <c r="G46" s="460"/>
      <c r="H46" s="460"/>
      <c r="L46" s="86"/>
    </row>
    <row r="47" spans="2:12" s="308" customFormat="1" ht="6.95" customHeight="1" x14ac:dyDescent="0.25">
      <c r="B47" s="86"/>
      <c r="L47" s="86"/>
    </row>
    <row r="48" spans="2:12" s="308" customFormat="1" ht="12" customHeight="1" x14ac:dyDescent="0.25">
      <c r="B48" s="86"/>
      <c r="C48" s="100" t="s">
        <v>64</v>
      </c>
      <c r="F48" s="79" t="str">
        <f>F10</f>
        <v xml:space="preserve"> </v>
      </c>
      <c r="I48" s="100" t="s">
        <v>66</v>
      </c>
      <c r="J48" s="404" t="str">
        <f>IF(J10="","",J10)</f>
        <v>8. 4. 2020</v>
      </c>
      <c r="L48" s="86"/>
    </row>
    <row r="49" spans="2:47" s="308" customFormat="1" ht="6.95" customHeight="1" x14ac:dyDescent="0.25">
      <c r="B49" s="86"/>
      <c r="L49" s="86"/>
    </row>
    <row r="50" spans="2:47" s="308" customFormat="1" ht="13.7" customHeight="1" x14ac:dyDescent="0.25">
      <c r="B50" s="86"/>
      <c r="C50" s="100" t="s">
        <v>67</v>
      </c>
      <c r="F50" s="79" t="str">
        <f>E13</f>
        <v xml:space="preserve"> </v>
      </c>
      <c r="I50" s="100" t="s">
        <v>71</v>
      </c>
      <c r="J50" s="408" t="str">
        <f>E19</f>
        <v xml:space="preserve"> </v>
      </c>
      <c r="L50" s="86"/>
    </row>
    <row r="51" spans="2:47" s="308" customFormat="1" ht="13.7" customHeight="1" x14ac:dyDescent="0.25">
      <c r="B51" s="86"/>
      <c r="C51" s="100" t="s">
        <v>745</v>
      </c>
      <c r="F51" s="79" t="str">
        <f>IF(E16="","",E16)</f>
        <v xml:space="preserve"> </v>
      </c>
      <c r="I51" s="100" t="s">
        <v>72</v>
      </c>
      <c r="J51" s="408" t="str">
        <f>E22</f>
        <v xml:space="preserve"> </v>
      </c>
      <c r="L51" s="86"/>
    </row>
    <row r="52" spans="2:47" s="308" customFormat="1" ht="10.35" customHeight="1" x14ac:dyDescent="0.25">
      <c r="B52" s="86"/>
      <c r="L52" s="86"/>
    </row>
    <row r="53" spans="2:47" s="308" customFormat="1" ht="29.25" customHeight="1" x14ac:dyDescent="0.25">
      <c r="B53" s="86"/>
      <c r="C53" s="122" t="s">
        <v>93</v>
      </c>
      <c r="D53" s="103"/>
      <c r="E53" s="103"/>
      <c r="F53" s="103"/>
      <c r="G53" s="103"/>
      <c r="H53" s="103"/>
      <c r="I53" s="103"/>
      <c r="J53" s="123" t="s">
        <v>94</v>
      </c>
      <c r="K53" s="103"/>
      <c r="L53" s="86"/>
    </row>
    <row r="54" spans="2:47" s="308" customFormat="1" ht="10.35" customHeight="1" x14ac:dyDescent="0.25">
      <c r="B54" s="86"/>
      <c r="L54" s="86"/>
    </row>
    <row r="55" spans="2:47" s="308" customFormat="1" ht="22.9" customHeight="1" x14ac:dyDescent="0.25">
      <c r="B55" s="86"/>
      <c r="C55" s="124" t="s">
        <v>95</v>
      </c>
      <c r="J55" s="98">
        <f>J90</f>
        <v>0</v>
      </c>
      <c r="L55" s="86"/>
      <c r="AU55" s="79" t="s">
        <v>96</v>
      </c>
    </row>
    <row r="56" spans="2:47" s="125" customFormat="1" ht="24.95" customHeight="1" x14ac:dyDescent="0.25">
      <c r="B56" s="126"/>
      <c r="D56" s="127" t="s">
        <v>746</v>
      </c>
      <c r="E56" s="128"/>
      <c r="F56" s="128"/>
      <c r="G56" s="128"/>
      <c r="H56" s="128"/>
      <c r="I56" s="128"/>
      <c r="J56" s="129">
        <f>J91</f>
        <v>0</v>
      </c>
      <c r="L56" s="126"/>
    </row>
    <row r="57" spans="2:47" s="130" customFormat="1" ht="19.899999999999999" customHeight="1" x14ac:dyDescent="0.25">
      <c r="B57" s="131"/>
      <c r="D57" s="132" t="s">
        <v>98</v>
      </c>
      <c r="E57" s="133"/>
      <c r="F57" s="133"/>
      <c r="G57" s="133"/>
      <c r="H57" s="133"/>
      <c r="I57" s="133"/>
      <c r="J57" s="134">
        <f>J92</f>
        <v>0</v>
      </c>
      <c r="L57" s="131"/>
    </row>
    <row r="58" spans="2:47" s="130" customFormat="1" ht="19.899999999999999" customHeight="1" x14ac:dyDescent="0.25">
      <c r="B58" s="131"/>
      <c r="D58" s="132" t="s">
        <v>747</v>
      </c>
      <c r="E58" s="133"/>
      <c r="F58" s="133"/>
      <c r="G58" s="133"/>
      <c r="H58" s="133"/>
      <c r="I58" s="133"/>
      <c r="J58" s="134">
        <f>J121</f>
        <v>0</v>
      </c>
      <c r="L58" s="131"/>
    </row>
    <row r="59" spans="2:47" s="130" customFormat="1" ht="19.899999999999999" customHeight="1" x14ac:dyDescent="0.25">
      <c r="B59" s="131"/>
      <c r="D59" s="132" t="s">
        <v>748</v>
      </c>
      <c r="E59" s="133"/>
      <c r="F59" s="133"/>
      <c r="G59" s="133"/>
      <c r="H59" s="133"/>
      <c r="I59" s="133"/>
      <c r="J59" s="134">
        <f>J128</f>
        <v>0</v>
      </c>
      <c r="L59" s="131"/>
    </row>
    <row r="60" spans="2:47" s="130" customFormat="1" ht="19.899999999999999" customHeight="1" x14ac:dyDescent="0.25">
      <c r="B60" s="131"/>
      <c r="D60" s="132" t="s">
        <v>749</v>
      </c>
      <c r="E60" s="133"/>
      <c r="F60" s="133"/>
      <c r="G60" s="133"/>
      <c r="H60" s="133"/>
      <c r="I60" s="133"/>
      <c r="J60" s="134">
        <f>J181</f>
        <v>0</v>
      </c>
      <c r="L60" s="131"/>
    </row>
    <row r="61" spans="2:47" s="130" customFormat="1" ht="19.899999999999999" customHeight="1" x14ac:dyDescent="0.25">
      <c r="B61" s="131"/>
      <c r="D61" s="132" t="s">
        <v>101</v>
      </c>
      <c r="E61" s="133"/>
      <c r="F61" s="133"/>
      <c r="G61" s="133"/>
      <c r="H61" s="133"/>
      <c r="I61" s="133"/>
      <c r="J61" s="134">
        <f>J238</f>
        <v>0</v>
      </c>
      <c r="L61" s="131"/>
    </row>
    <row r="62" spans="2:47" s="130" customFormat="1" ht="19.899999999999999" customHeight="1" x14ac:dyDescent="0.25">
      <c r="B62" s="131"/>
      <c r="D62" s="132" t="s">
        <v>750</v>
      </c>
      <c r="E62" s="133"/>
      <c r="F62" s="133"/>
      <c r="G62" s="133"/>
      <c r="H62" s="133"/>
      <c r="I62" s="133"/>
      <c r="J62" s="134">
        <f>J247</f>
        <v>0</v>
      </c>
      <c r="L62" s="131"/>
    </row>
    <row r="63" spans="2:47" s="130" customFormat="1" ht="19.899999999999999" customHeight="1" x14ac:dyDescent="0.25">
      <c r="B63" s="131"/>
      <c r="D63" s="132" t="s">
        <v>751</v>
      </c>
      <c r="E63" s="133"/>
      <c r="F63" s="133"/>
      <c r="G63" s="133"/>
      <c r="H63" s="133"/>
      <c r="I63" s="133"/>
      <c r="J63" s="134">
        <f>J251</f>
        <v>0</v>
      </c>
      <c r="L63" s="131"/>
    </row>
    <row r="64" spans="2:47" s="130" customFormat="1" ht="19.899999999999999" customHeight="1" x14ac:dyDescent="0.25">
      <c r="B64" s="131"/>
      <c r="D64" s="132" t="s">
        <v>99</v>
      </c>
      <c r="E64" s="133"/>
      <c r="F64" s="133"/>
      <c r="G64" s="133"/>
      <c r="H64" s="133"/>
      <c r="I64" s="133"/>
      <c r="J64" s="134">
        <f>J255</f>
        <v>0</v>
      </c>
      <c r="L64" s="131"/>
    </row>
    <row r="65" spans="2:12" s="125" customFormat="1" ht="24.95" customHeight="1" x14ac:dyDescent="0.25">
      <c r="B65" s="126"/>
      <c r="D65" s="127" t="s">
        <v>752</v>
      </c>
      <c r="E65" s="128"/>
      <c r="F65" s="128"/>
      <c r="G65" s="128"/>
      <c r="H65" s="128"/>
      <c r="I65" s="128"/>
      <c r="J65" s="129">
        <f>J257</f>
        <v>0</v>
      </c>
      <c r="L65" s="126"/>
    </row>
    <row r="66" spans="2:12" s="130" customFormat="1" ht="19.899999999999999" customHeight="1" x14ac:dyDescent="0.25">
      <c r="B66" s="131"/>
      <c r="D66" s="132" t="s">
        <v>753</v>
      </c>
      <c r="E66" s="133"/>
      <c r="F66" s="133"/>
      <c r="G66" s="133"/>
      <c r="H66" s="133"/>
      <c r="I66" s="133"/>
      <c r="J66" s="134">
        <f>J258</f>
        <v>0</v>
      </c>
      <c r="L66" s="131"/>
    </row>
    <row r="67" spans="2:12" s="130" customFormat="1" ht="19.899999999999999" customHeight="1" x14ac:dyDescent="0.25">
      <c r="B67" s="131"/>
      <c r="D67" s="132" t="s">
        <v>103</v>
      </c>
      <c r="E67" s="133"/>
      <c r="F67" s="133"/>
      <c r="G67" s="133"/>
      <c r="H67" s="133"/>
      <c r="I67" s="133"/>
      <c r="J67" s="134">
        <f>J265</f>
        <v>0</v>
      </c>
      <c r="L67" s="131"/>
    </row>
    <row r="68" spans="2:12" s="130" customFormat="1" ht="19.899999999999999" customHeight="1" x14ac:dyDescent="0.25">
      <c r="B68" s="131"/>
      <c r="D68" s="132" t="s">
        <v>754</v>
      </c>
      <c r="E68" s="133"/>
      <c r="F68" s="133"/>
      <c r="G68" s="133"/>
      <c r="H68" s="133"/>
      <c r="I68" s="133"/>
      <c r="J68" s="134">
        <f>J291</f>
        <v>0</v>
      </c>
      <c r="L68" s="131"/>
    </row>
    <row r="69" spans="2:12" s="130" customFormat="1" ht="19.899999999999999" customHeight="1" x14ac:dyDescent="0.25">
      <c r="B69" s="131"/>
      <c r="D69" s="132" t="s">
        <v>104</v>
      </c>
      <c r="E69" s="133"/>
      <c r="F69" s="133"/>
      <c r="G69" s="133"/>
      <c r="H69" s="133"/>
      <c r="I69" s="133"/>
      <c r="J69" s="134">
        <f>J294</f>
        <v>0</v>
      </c>
      <c r="L69" s="131"/>
    </row>
    <row r="70" spans="2:12" s="130" customFormat="1" ht="19.899999999999999" customHeight="1" x14ac:dyDescent="0.25">
      <c r="B70" s="131"/>
      <c r="D70" s="132" t="s">
        <v>755</v>
      </c>
      <c r="E70" s="133"/>
      <c r="F70" s="133"/>
      <c r="G70" s="133"/>
      <c r="H70" s="133"/>
      <c r="I70" s="133"/>
      <c r="J70" s="134">
        <f>J308</f>
        <v>0</v>
      </c>
      <c r="L70" s="131"/>
    </row>
    <row r="71" spans="2:12" s="130" customFormat="1" ht="19.899999999999999" customHeight="1" x14ac:dyDescent="0.25">
      <c r="B71" s="131"/>
      <c r="D71" s="132" t="s">
        <v>756</v>
      </c>
      <c r="E71" s="133"/>
      <c r="F71" s="133"/>
      <c r="G71" s="133"/>
      <c r="H71" s="133"/>
      <c r="I71" s="133"/>
      <c r="J71" s="134">
        <f>J324</f>
        <v>0</v>
      </c>
      <c r="L71" s="131"/>
    </row>
    <row r="72" spans="2:12" s="130" customFormat="1" ht="19.899999999999999" customHeight="1" x14ac:dyDescent="0.25">
      <c r="B72" s="131"/>
      <c r="D72" s="132" t="s">
        <v>757</v>
      </c>
      <c r="E72" s="133"/>
      <c r="F72" s="133"/>
      <c r="G72" s="133"/>
      <c r="H72" s="133"/>
      <c r="I72" s="133"/>
      <c r="J72" s="134">
        <f>J357</f>
        <v>0</v>
      </c>
      <c r="L72" s="131"/>
    </row>
    <row r="73" spans="2:12" s="308" customFormat="1" ht="21.75" customHeight="1" x14ac:dyDescent="0.25">
      <c r="B73" s="86"/>
      <c r="L73" s="86"/>
    </row>
    <row r="74" spans="2:12" s="308" customFormat="1" ht="6.95" customHeight="1" x14ac:dyDescent="0.25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86"/>
    </row>
    <row r="78" spans="2:12" s="308" customFormat="1" ht="6.95" customHeigh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86"/>
    </row>
    <row r="79" spans="2:12" s="308" customFormat="1" ht="24.95" customHeight="1" x14ac:dyDescent="0.25">
      <c r="B79" s="86"/>
      <c r="C79" s="83" t="s">
        <v>105</v>
      </c>
      <c r="L79" s="86"/>
    </row>
    <row r="80" spans="2:12" s="308" customFormat="1" ht="6.95" customHeight="1" x14ac:dyDescent="0.25">
      <c r="B80" s="86"/>
      <c r="L80" s="86"/>
    </row>
    <row r="81" spans="2:65" s="308" customFormat="1" ht="12" customHeight="1" x14ac:dyDescent="0.25">
      <c r="B81" s="86"/>
      <c r="C81" s="100" t="s">
        <v>59</v>
      </c>
      <c r="L81" s="86"/>
    </row>
    <row r="82" spans="2:65" s="308" customFormat="1" ht="16.5" customHeight="1" x14ac:dyDescent="0.25">
      <c r="B82" s="86"/>
      <c r="E82" s="459" t="str">
        <f>E7</f>
        <v>Oprava WC v kulturním domě  Dačice</v>
      </c>
      <c r="F82" s="460"/>
      <c r="G82" s="460"/>
      <c r="H82" s="460"/>
      <c r="L82" s="86"/>
    </row>
    <row r="83" spans="2:65" s="308" customFormat="1" ht="6.95" customHeight="1" x14ac:dyDescent="0.25">
      <c r="B83" s="86"/>
      <c r="L83" s="86"/>
    </row>
    <row r="84" spans="2:65" s="308" customFormat="1" ht="12" customHeight="1" x14ac:dyDescent="0.25">
      <c r="B84" s="86"/>
      <c r="C84" s="100" t="s">
        <v>64</v>
      </c>
      <c r="F84" s="79" t="str">
        <f>F10</f>
        <v xml:space="preserve"> </v>
      </c>
      <c r="I84" s="100" t="s">
        <v>66</v>
      </c>
      <c r="J84" s="404" t="str">
        <f>IF(J10="","",J10)</f>
        <v>8. 4. 2020</v>
      </c>
      <c r="L84" s="86"/>
    </row>
    <row r="85" spans="2:65" s="308" customFormat="1" ht="6.95" customHeight="1" x14ac:dyDescent="0.25">
      <c r="B85" s="86"/>
      <c r="L85" s="86"/>
    </row>
    <row r="86" spans="2:65" s="308" customFormat="1" ht="13.7" customHeight="1" x14ac:dyDescent="0.25">
      <c r="B86" s="86"/>
      <c r="C86" s="100" t="s">
        <v>67</v>
      </c>
      <c r="F86" s="79" t="str">
        <f>E13</f>
        <v xml:space="preserve"> </v>
      </c>
      <c r="I86" s="100" t="s">
        <v>71</v>
      </c>
      <c r="J86" s="408" t="str">
        <f>E19</f>
        <v xml:space="preserve"> </v>
      </c>
      <c r="L86" s="86"/>
    </row>
    <row r="87" spans="2:65" s="308" customFormat="1" ht="13.7" customHeight="1" x14ac:dyDescent="0.25">
      <c r="B87" s="86"/>
      <c r="C87" s="100" t="s">
        <v>745</v>
      </c>
      <c r="F87" s="79" t="str">
        <f>IF(E16="","",E16)</f>
        <v xml:space="preserve"> </v>
      </c>
      <c r="I87" s="100" t="s">
        <v>72</v>
      </c>
      <c r="J87" s="408" t="str">
        <f>E22</f>
        <v xml:space="preserve"> </v>
      </c>
      <c r="L87" s="86"/>
    </row>
    <row r="88" spans="2:65" s="308" customFormat="1" ht="10.35" customHeight="1" x14ac:dyDescent="0.25">
      <c r="B88" s="86"/>
      <c r="L88" s="86"/>
    </row>
    <row r="89" spans="2:65" s="135" customFormat="1" ht="29.25" customHeight="1" x14ac:dyDescent="0.25">
      <c r="B89" s="136"/>
      <c r="C89" s="137" t="s">
        <v>106</v>
      </c>
      <c r="D89" s="138" t="s">
        <v>107</v>
      </c>
      <c r="E89" s="138" t="s">
        <v>108</v>
      </c>
      <c r="F89" s="138" t="s">
        <v>109</v>
      </c>
      <c r="G89" s="138" t="s">
        <v>110</v>
      </c>
      <c r="H89" s="138" t="s">
        <v>111</v>
      </c>
      <c r="I89" s="138" t="s">
        <v>112</v>
      </c>
      <c r="J89" s="139" t="s">
        <v>94</v>
      </c>
      <c r="K89" s="140" t="s">
        <v>113</v>
      </c>
      <c r="L89" s="136"/>
      <c r="M89" s="142" t="s">
        <v>62</v>
      </c>
      <c r="N89" s="143" t="s">
        <v>77</v>
      </c>
      <c r="O89" s="143" t="s">
        <v>114</v>
      </c>
      <c r="P89" s="143" t="s">
        <v>115</v>
      </c>
      <c r="Q89" s="143" t="s">
        <v>116</v>
      </c>
      <c r="R89" s="143" t="s">
        <v>117</v>
      </c>
      <c r="S89" s="143" t="s">
        <v>118</v>
      </c>
      <c r="T89" s="144" t="s">
        <v>119</v>
      </c>
    </row>
    <row r="90" spans="2:65" s="308" customFormat="1" ht="22.9" customHeight="1" x14ac:dyDescent="0.25">
      <c r="B90" s="86"/>
      <c r="C90" s="146" t="s">
        <v>120</v>
      </c>
      <c r="J90" s="147">
        <f>BK90</f>
        <v>0</v>
      </c>
      <c r="L90" s="86"/>
      <c r="M90" s="148"/>
      <c r="N90" s="96"/>
      <c r="O90" s="96"/>
      <c r="P90" s="150">
        <f>P91+P257</f>
        <v>864.90474999999992</v>
      </c>
      <c r="Q90" s="96"/>
      <c r="R90" s="150">
        <f>R91+R257</f>
        <v>21.432161239999999</v>
      </c>
      <c r="S90" s="96"/>
      <c r="T90" s="151">
        <f>T91+T257</f>
        <v>25.8806823</v>
      </c>
      <c r="AT90" s="79" t="s">
        <v>121</v>
      </c>
      <c r="AU90" s="79" t="s">
        <v>96</v>
      </c>
      <c r="BK90" s="152">
        <f>BK91+BK257</f>
        <v>0</v>
      </c>
    </row>
    <row r="91" spans="2:65" s="153" customFormat="1" ht="25.9" customHeight="1" x14ac:dyDescent="0.2">
      <c r="B91" s="154"/>
      <c r="D91" s="155" t="s">
        <v>121</v>
      </c>
      <c r="E91" s="156" t="s">
        <v>122</v>
      </c>
      <c r="F91" s="156" t="s">
        <v>758</v>
      </c>
      <c r="J91" s="157">
        <f>BK91</f>
        <v>0</v>
      </c>
      <c r="L91" s="154"/>
      <c r="M91" s="158"/>
      <c r="N91" s="159"/>
      <c r="O91" s="159"/>
      <c r="P91" s="160">
        <f>P92+P121+P128+P181+P238+P247+P251+P255</f>
        <v>391.31249399999996</v>
      </c>
      <c r="Q91" s="159"/>
      <c r="R91" s="160">
        <f>R92+R121+R128+R181+R238+R247+R251+R255</f>
        <v>13.81906672</v>
      </c>
      <c r="S91" s="159"/>
      <c r="T91" s="161">
        <f>T92+T121+T128+T181+T238+T247+T251+T255</f>
        <v>25.8806823</v>
      </c>
      <c r="AR91" s="155" t="s">
        <v>124</v>
      </c>
      <c r="AT91" s="162" t="s">
        <v>121</v>
      </c>
      <c r="AU91" s="162" t="s">
        <v>125</v>
      </c>
      <c r="AY91" s="155" t="s">
        <v>126</v>
      </c>
      <c r="BK91" s="163">
        <f>BK92+BK121+BK128+BK181+BK238+BK247+BK251+BK255</f>
        <v>0</v>
      </c>
    </row>
    <row r="92" spans="2:65" s="153" customFormat="1" ht="22.9" customHeight="1" x14ac:dyDescent="0.2">
      <c r="B92" s="154"/>
      <c r="D92" s="155" t="s">
        <v>121</v>
      </c>
      <c r="E92" s="164" t="s">
        <v>127</v>
      </c>
      <c r="F92" s="164" t="s">
        <v>128</v>
      </c>
      <c r="J92" s="165">
        <f>BK92</f>
        <v>0</v>
      </c>
      <c r="L92" s="154"/>
      <c r="M92" s="158"/>
      <c r="N92" s="159"/>
      <c r="O92" s="159"/>
      <c r="P92" s="160">
        <f>SUM(P93:P120)</f>
        <v>51.052868000000004</v>
      </c>
      <c r="Q92" s="159"/>
      <c r="R92" s="160">
        <f>SUM(R93:R120)</f>
        <v>7.6252544000000002</v>
      </c>
      <c r="S92" s="159"/>
      <c r="T92" s="161">
        <f>SUM(T93:T120)</f>
        <v>0</v>
      </c>
      <c r="AR92" s="155" t="s">
        <v>124</v>
      </c>
      <c r="AT92" s="162" t="s">
        <v>121</v>
      </c>
      <c r="AU92" s="162" t="s">
        <v>124</v>
      </c>
      <c r="AY92" s="155" t="s">
        <v>126</v>
      </c>
      <c r="BK92" s="163">
        <f>SUM(BK93:BK120)</f>
        <v>0</v>
      </c>
    </row>
    <row r="93" spans="2:65" s="308" customFormat="1" ht="16.5" customHeight="1" x14ac:dyDescent="0.25">
      <c r="B93" s="166"/>
      <c r="C93" s="409" t="s">
        <v>759</v>
      </c>
      <c r="D93" s="409" t="s">
        <v>130</v>
      </c>
      <c r="E93" s="410" t="s">
        <v>760</v>
      </c>
      <c r="F93" s="411" t="s">
        <v>761</v>
      </c>
      <c r="G93" s="412" t="s">
        <v>133</v>
      </c>
      <c r="H93" s="413">
        <v>2</v>
      </c>
      <c r="I93" s="446"/>
      <c r="J93" s="414">
        <f>ROUND(I93*H93,2)</f>
        <v>0</v>
      </c>
      <c r="K93" s="411" t="s">
        <v>762</v>
      </c>
      <c r="L93" s="86"/>
      <c r="M93" s="415" t="s">
        <v>62</v>
      </c>
      <c r="N93" s="416" t="s">
        <v>78</v>
      </c>
      <c r="O93" s="417">
        <v>0.253</v>
      </c>
      <c r="P93" s="417">
        <f>O93*H93</f>
        <v>0.50600000000000001</v>
      </c>
      <c r="Q93" s="417">
        <v>4.555E-2</v>
      </c>
      <c r="R93" s="417">
        <f>Q93*H93</f>
        <v>9.11E-2</v>
      </c>
      <c r="S93" s="417">
        <v>0</v>
      </c>
      <c r="T93" s="418">
        <f>S93*H93</f>
        <v>0</v>
      </c>
      <c r="AR93" s="79" t="s">
        <v>134</v>
      </c>
      <c r="AT93" s="79" t="s">
        <v>130</v>
      </c>
      <c r="AU93" s="79" t="s">
        <v>55</v>
      </c>
      <c r="AY93" s="79" t="s">
        <v>126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79" t="s">
        <v>124</v>
      </c>
      <c r="BK93" s="179">
        <f>ROUND(I93*H93,2)</f>
        <v>0</v>
      </c>
      <c r="BL93" s="79" t="s">
        <v>134</v>
      </c>
      <c r="BM93" s="79" t="s">
        <v>763</v>
      </c>
    </row>
    <row r="94" spans="2:65" s="180" customFormat="1" x14ac:dyDescent="0.25">
      <c r="B94" s="181"/>
      <c r="D94" s="182" t="s">
        <v>175</v>
      </c>
      <c r="E94" s="183" t="s">
        <v>62</v>
      </c>
      <c r="F94" s="184" t="s">
        <v>55</v>
      </c>
      <c r="H94" s="185">
        <v>2</v>
      </c>
      <c r="L94" s="181"/>
      <c r="M94" s="186"/>
      <c r="N94" s="187"/>
      <c r="O94" s="187"/>
      <c r="P94" s="187"/>
      <c r="Q94" s="187"/>
      <c r="R94" s="187"/>
      <c r="S94" s="187"/>
      <c r="T94" s="188"/>
      <c r="AT94" s="183" t="s">
        <v>175</v>
      </c>
      <c r="AU94" s="183" t="s">
        <v>55</v>
      </c>
      <c r="AV94" s="180" t="s">
        <v>55</v>
      </c>
      <c r="AW94" s="180" t="s">
        <v>177</v>
      </c>
      <c r="AX94" s="180" t="s">
        <v>125</v>
      </c>
      <c r="AY94" s="183" t="s">
        <v>126</v>
      </c>
    </row>
    <row r="95" spans="2:65" s="189" customFormat="1" x14ac:dyDescent="0.25">
      <c r="B95" s="190"/>
      <c r="D95" s="182" t="s">
        <v>175</v>
      </c>
      <c r="E95" s="191" t="s">
        <v>62</v>
      </c>
      <c r="F95" s="192" t="s">
        <v>178</v>
      </c>
      <c r="H95" s="193">
        <v>2</v>
      </c>
      <c r="L95" s="190"/>
      <c r="M95" s="194"/>
      <c r="N95" s="195"/>
      <c r="O95" s="195"/>
      <c r="P95" s="195"/>
      <c r="Q95" s="195"/>
      <c r="R95" s="195"/>
      <c r="S95" s="195"/>
      <c r="T95" s="196"/>
      <c r="AT95" s="191" t="s">
        <v>175</v>
      </c>
      <c r="AU95" s="191" t="s">
        <v>55</v>
      </c>
      <c r="AV95" s="189" t="s">
        <v>134</v>
      </c>
      <c r="AW95" s="189" t="s">
        <v>177</v>
      </c>
      <c r="AX95" s="189" t="s">
        <v>124</v>
      </c>
      <c r="AY95" s="191" t="s">
        <v>126</v>
      </c>
    </row>
    <row r="96" spans="2:65" s="308" customFormat="1" ht="16.5" customHeight="1" x14ac:dyDescent="0.25">
      <c r="B96" s="166"/>
      <c r="C96" s="409" t="s">
        <v>764</v>
      </c>
      <c r="D96" s="409" t="s">
        <v>130</v>
      </c>
      <c r="E96" s="410" t="s">
        <v>765</v>
      </c>
      <c r="F96" s="411" t="s">
        <v>766</v>
      </c>
      <c r="G96" s="412" t="s">
        <v>767</v>
      </c>
      <c r="H96" s="413">
        <v>0.4</v>
      </c>
      <c r="I96" s="446"/>
      <c r="J96" s="414">
        <f>ROUND(I96*H96,2)</f>
        <v>0</v>
      </c>
      <c r="K96" s="411" t="s">
        <v>762</v>
      </c>
      <c r="L96" s="86"/>
      <c r="M96" s="415" t="s">
        <v>62</v>
      </c>
      <c r="N96" s="416" t="s">
        <v>78</v>
      </c>
      <c r="O96" s="417">
        <v>6.77</v>
      </c>
      <c r="P96" s="417">
        <f>O96*H96</f>
        <v>2.7080000000000002</v>
      </c>
      <c r="Q96" s="417">
        <v>1.94302</v>
      </c>
      <c r="R96" s="417">
        <f>Q96*H96</f>
        <v>0.77720800000000001</v>
      </c>
      <c r="S96" s="417">
        <v>0</v>
      </c>
      <c r="T96" s="418">
        <f>S96*H96</f>
        <v>0</v>
      </c>
      <c r="AR96" s="79" t="s">
        <v>134</v>
      </c>
      <c r="AT96" s="79" t="s">
        <v>130</v>
      </c>
      <c r="AU96" s="79" t="s">
        <v>55</v>
      </c>
      <c r="AY96" s="79" t="s">
        <v>126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79" t="s">
        <v>124</v>
      </c>
      <c r="BK96" s="179">
        <f>ROUND(I96*H96,2)</f>
        <v>0</v>
      </c>
      <c r="BL96" s="79" t="s">
        <v>134</v>
      </c>
      <c r="BM96" s="79" t="s">
        <v>768</v>
      </c>
    </row>
    <row r="97" spans="2:65" s="180" customFormat="1" x14ac:dyDescent="0.25">
      <c r="B97" s="181"/>
      <c r="D97" s="182" t="s">
        <v>175</v>
      </c>
      <c r="E97" s="183" t="s">
        <v>62</v>
      </c>
      <c r="F97" s="184" t="s">
        <v>769</v>
      </c>
      <c r="H97" s="185">
        <v>0.4</v>
      </c>
      <c r="L97" s="181"/>
      <c r="M97" s="186"/>
      <c r="N97" s="187"/>
      <c r="O97" s="187"/>
      <c r="P97" s="187"/>
      <c r="Q97" s="187"/>
      <c r="R97" s="187"/>
      <c r="S97" s="187"/>
      <c r="T97" s="188"/>
      <c r="AT97" s="183" t="s">
        <v>175</v>
      </c>
      <c r="AU97" s="183" t="s">
        <v>55</v>
      </c>
      <c r="AV97" s="180" t="s">
        <v>55</v>
      </c>
      <c r="AW97" s="180" t="s">
        <v>177</v>
      </c>
      <c r="AX97" s="180" t="s">
        <v>125</v>
      </c>
      <c r="AY97" s="183" t="s">
        <v>126</v>
      </c>
    </row>
    <row r="98" spans="2:65" s="189" customFormat="1" x14ac:dyDescent="0.25">
      <c r="B98" s="190"/>
      <c r="D98" s="182" t="s">
        <v>175</v>
      </c>
      <c r="E98" s="191" t="s">
        <v>62</v>
      </c>
      <c r="F98" s="192" t="s">
        <v>178</v>
      </c>
      <c r="H98" s="193">
        <v>0.4</v>
      </c>
      <c r="L98" s="190"/>
      <c r="M98" s="194"/>
      <c r="N98" s="195"/>
      <c r="O98" s="195"/>
      <c r="P98" s="195"/>
      <c r="Q98" s="195"/>
      <c r="R98" s="195"/>
      <c r="S98" s="195"/>
      <c r="T98" s="196"/>
      <c r="AT98" s="191" t="s">
        <v>175</v>
      </c>
      <c r="AU98" s="191" t="s">
        <v>55</v>
      </c>
      <c r="AV98" s="189" t="s">
        <v>134</v>
      </c>
      <c r="AW98" s="189" t="s">
        <v>177</v>
      </c>
      <c r="AX98" s="189" t="s">
        <v>124</v>
      </c>
      <c r="AY98" s="191" t="s">
        <v>126</v>
      </c>
    </row>
    <row r="99" spans="2:65" s="308" customFormat="1" ht="16.5" customHeight="1" x14ac:dyDescent="0.25">
      <c r="B99" s="166"/>
      <c r="C99" s="409" t="s">
        <v>411</v>
      </c>
      <c r="D99" s="409" t="s">
        <v>130</v>
      </c>
      <c r="E99" s="410" t="s">
        <v>770</v>
      </c>
      <c r="F99" s="411" t="s">
        <v>771</v>
      </c>
      <c r="G99" s="412" t="s">
        <v>145</v>
      </c>
      <c r="H99" s="413">
        <v>0.161</v>
      </c>
      <c r="I99" s="446"/>
      <c r="J99" s="414">
        <f>ROUND(I99*H99,2)</f>
        <v>0</v>
      </c>
      <c r="K99" s="411" t="s">
        <v>762</v>
      </c>
      <c r="L99" s="86"/>
      <c r="M99" s="415" t="s">
        <v>62</v>
      </c>
      <c r="N99" s="416" t="s">
        <v>78</v>
      </c>
      <c r="O99" s="417">
        <v>40.5</v>
      </c>
      <c r="P99" s="417">
        <f>O99*H99</f>
        <v>6.5205000000000002</v>
      </c>
      <c r="Q99" s="417">
        <v>1.0900000000000001</v>
      </c>
      <c r="R99" s="417">
        <f>Q99*H99</f>
        <v>0.17549000000000001</v>
      </c>
      <c r="S99" s="417">
        <v>0</v>
      </c>
      <c r="T99" s="418">
        <f>S99*H99</f>
        <v>0</v>
      </c>
      <c r="AR99" s="79" t="s">
        <v>134</v>
      </c>
      <c r="AT99" s="79" t="s">
        <v>130</v>
      </c>
      <c r="AU99" s="79" t="s">
        <v>55</v>
      </c>
      <c r="AY99" s="79" t="s">
        <v>126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79" t="s">
        <v>124</v>
      </c>
      <c r="BK99" s="179">
        <f>ROUND(I99*H99,2)</f>
        <v>0</v>
      </c>
      <c r="BL99" s="79" t="s">
        <v>134</v>
      </c>
      <c r="BM99" s="79" t="s">
        <v>772</v>
      </c>
    </row>
    <row r="100" spans="2:65" s="180" customFormat="1" x14ac:dyDescent="0.25">
      <c r="B100" s="181"/>
      <c r="D100" s="182" t="s">
        <v>175</v>
      </c>
      <c r="E100" s="183" t="s">
        <v>62</v>
      </c>
      <c r="F100" s="184" t="s">
        <v>773</v>
      </c>
      <c r="H100" s="185">
        <v>3.4000000000000002E-2</v>
      </c>
      <c r="L100" s="181"/>
      <c r="M100" s="186"/>
      <c r="N100" s="187"/>
      <c r="O100" s="187"/>
      <c r="P100" s="187"/>
      <c r="Q100" s="187"/>
      <c r="R100" s="187"/>
      <c r="S100" s="187"/>
      <c r="T100" s="188"/>
      <c r="AT100" s="183" t="s">
        <v>175</v>
      </c>
      <c r="AU100" s="183" t="s">
        <v>55</v>
      </c>
      <c r="AV100" s="180" t="s">
        <v>55</v>
      </c>
      <c r="AW100" s="180" t="s">
        <v>177</v>
      </c>
      <c r="AX100" s="180" t="s">
        <v>125</v>
      </c>
      <c r="AY100" s="183" t="s">
        <v>126</v>
      </c>
    </row>
    <row r="101" spans="2:65" s="180" customFormat="1" x14ac:dyDescent="0.25">
      <c r="B101" s="181"/>
      <c r="D101" s="182" t="s">
        <v>175</v>
      </c>
      <c r="E101" s="183" t="s">
        <v>62</v>
      </c>
      <c r="F101" s="184" t="s">
        <v>774</v>
      </c>
      <c r="H101" s="185">
        <v>0.127</v>
      </c>
      <c r="L101" s="181"/>
      <c r="M101" s="186"/>
      <c r="N101" s="187"/>
      <c r="O101" s="187"/>
      <c r="P101" s="187"/>
      <c r="Q101" s="187"/>
      <c r="R101" s="187"/>
      <c r="S101" s="187"/>
      <c r="T101" s="188"/>
      <c r="AT101" s="183" t="s">
        <v>175</v>
      </c>
      <c r="AU101" s="183" t="s">
        <v>55</v>
      </c>
      <c r="AV101" s="180" t="s">
        <v>55</v>
      </c>
      <c r="AW101" s="180" t="s">
        <v>177</v>
      </c>
      <c r="AX101" s="180" t="s">
        <v>125</v>
      </c>
      <c r="AY101" s="183" t="s">
        <v>126</v>
      </c>
    </row>
    <row r="102" spans="2:65" s="189" customFormat="1" x14ac:dyDescent="0.25">
      <c r="B102" s="190"/>
      <c r="D102" s="182" t="s">
        <v>175</v>
      </c>
      <c r="E102" s="191" t="s">
        <v>62</v>
      </c>
      <c r="F102" s="192" t="s">
        <v>178</v>
      </c>
      <c r="H102" s="193">
        <v>0.161</v>
      </c>
      <c r="L102" s="190"/>
      <c r="M102" s="194"/>
      <c r="N102" s="195"/>
      <c r="O102" s="195"/>
      <c r="P102" s="195"/>
      <c r="Q102" s="195"/>
      <c r="R102" s="195"/>
      <c r="S102" s="195"/>
      <c r="T102" s="196"/>
      <c r="AT102" s="191" t="s">
        <v>175</v>
      </c>
      <c r="AU102" s="191" t="s">
        <v>55</v>
      </c>
      <c r="AV102" s="189" t="s">
        <v>134</v>
      </c>
      <c r="AW102" s="189" t="s">
        <v>177</v>
      </c>
      <c r="AX102" s="189" t="s">
        <v>124</v>
      </c>
      <c r="AY102" s="191" t="s">
        <v>126</v>
      </c>
    </row>
    <row r="103" spans="2:65" s="308" customFormat="1" ht="16.5" customHeight="1" x14ac:dyDescent="0.25">
      <c r="B103" s="166"/>
      <c r="C103" s="409" t="s">
        <v>167</v>
      </c>
      <c r="D103" s="409" t="s">
        <v>130</v>
      </c>
      <c r="E103" s="410" t="s">
        <v>775</v>
      </c>
      <c r="F103" s="411" t="s">
        <v>776</v>
      </c>
      <c r="G103" s="412" t="s">
        <v>777</v>
      </c>
      <c r="H103" s="413">
        <v>5.4</v>
      </c>
      <c r="I103" s="446"/>
      <c r="J103" s="414">
        <f>ROUND(I103*H103,2)</f>
        <v>0</v>
      </c>
      <c r="K103" s="411" t="s">
        <v>762</v>
      </c>
      <c r="L103" s="86"/>
      <c r="M103" s="415" t="s">
        <v>62</v>
      </c>
      <c r="N103" s="416" t="s">
        <v>78</v>
      </c>
      <c r="O103" s="417">
        <v>0.56699999999999995</v>
      </c>
      <c r="P103" s="417">
        <f>O103*H103</f>
        <v>3.0617999999999999</v>
      </c>
      <c r="Q103" s="417">
        <v>7.2969999999999993E-2</v>
      </c>
      <c r="R103" s="417">
        <f>Q103*H103</f>
        <v>0.394038</v>
      </c>
      <c r="S103" s="417">
        <v>0</v>
      </c>
      <c r="T103" s="418">
        <f>S103*H103</f>
        <v>0</v>
      </c>
      <c r="AR103" s="79" t="s">
        <v>134</v>
      </c>
      <c r="AT103" s="79" t="s">
        <v>130</v>
      </c>
      <c r="AU103" s="79" t="s">
        <v>55</v>
      </c>
      <c r="AY103" s="79" t="s">
        <v>126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79" t="s">
        <v>124</v>
      </c>
      <c r="BK103" s="179">
        <f>ROUND(I103*H103,2)</f>
        <v>0</v>
      </c>
      <c r="BL103" s="79" t="s">
        <v>134</v>
      </c>
      <c r="BM103" s="79" t="s">
        <v>778</v>
      </c>
    </row>
    <row r="104" spans="2:65" s="180" customFormat="1" x14ac:dyDescent="0.25">
      <c r="B104" s="181"/>
      <c r="D104" s="182" t="s">
        <v>175</v>
      </c>
      <c r="E104" s="183" t="s">
        <v>62</v>
      </c>
      <c r="F104" s="184" t="s">
        <v>779</v>
      </c>
      <c r="H104" s="185">
        <v>5.4</v>
      </c>
      <c r="L104" s="181"/>
      <c r="M104" s="186"/>
      <c r="N104" s="187"/>
      <c r="O104" s="187"/>
      <c r="P104" s="187"/>
      <c r="Q104" s="187"/>
      <c r="R104" s="187"/>
      <c r="S104" s="187"/>
      <c r="T104" s="188"/>
      <c r="AT104" s="183" t="s">
        <v>175</v>
      </c>
      <c r="AU104" s="183" t="s">
        <v>55</v>
      </c>
      <c r="AV104" s="180" t="s">
        <v>55</v>
      </c>
      <c r="AW104" s="180" t="s">
        <v>177</v>
      </c>
      <c r="AX104" s="180" t="s">
        <v>125</v>
      </c>
      <c r="AY104" s="183" t="s">
        <v>126</v>
      </c>
    </row>
    <row r="105" spans="2:65" s="189" customFormat="1" x14ac:dyDescent="0.25">
      <c r="B105" s="190"/>
      <c r="D105" s="182" t="s">
        <v>175</v>
      </c>
      <c r="E105" s="191" t="s">
        <v>62</v>
      </c>
      <c r="F105" s="192" t="s">
        <v>178</v>
      </c>
      <c r="H105" s="193">
        <v>5.4</v>
      </c>
      <c r="L105" s="190"/>
      <c r="M105" s="194"/>
      <c r="N105" s="195"/>
      <c r="O105" s="195"/>
      <c r="P105" s="195"/>
      <c r="Q105" s="195"/>
      <c r="R105" s="195"/>
      <c r="S105" s="195"/>
      <c r="T105" s="196"/>
      <c r="AT105" s="191" t="s">
        <v>175</v>
      </c>
      <c r="AU105" s="191" t="s">
        <v>55</v>
      </c>
      <c r="AV105" s="189" t="s">
        <v>134</v>
      </c>
      <c r="AW105" s="189" t="s">
        <v>177</v>
      </c>
      <c r="AX105" s="189" t="s">
        <v>124</v>
      </c>
      <c r="AY105" s="191" t="s">
        <v>126</v>
      </c>
    </row>
    <row r="106" spans="2:65" s="308" customFormat="1" ht="16.5" customHeight="1" x14ac:dyDescent="0.25">
      <c r="B106" s="166"/>
      <c r="C106" s="409" t="s">
        <v>129</v>
      </c>
      <c r="D106" s="409" t="s">
        <v>130</v>
      </c>
      <c r="E106" s="410" t="s">
        <v>780</v>
      </c>
      <c r="F106" s="411" t="s">
        <v>781</v>
      </c>
      <c r="G106" s="412" t="s">
        <v>777</v>
      </c>
      <c r="H106" s="413">
        <v>50.408000000000001</v>
      </c>
      <c r="I106" s="446"/>
      <c r="J106" s="414">
        <f>ROUND(I106*H106,2)</f>
        <v>0</v>
      </c>
      <c r="K106" s="411" t="s">
        <v>762</v>
      </c>
      <c r="L106" s="86"/>
      <c r="M106" s="415" t="s">
        <v>62</v>
      </c>
      <c r="N106" s="416" t="s">
        <v>78</v>
      </c>
      <c r="O106" s="417">
        <v>0.55600000000000005</v>
      </c>
      <c r="P106" s="417">
        <f>O106*H106</f>
        <v>28.026848000000005</v>
      </c>
      <c r="Q106" s="417">
        <v>0.10324999999999999</v>
      </c>
      <c r="R106" s="417">
        <f>Q106*H106</f>
        <v>5.2046260000000002</v>
      </c>
      <c r="S106" s="417">
        <v>0</v>
      </c>
      <c r="T106" s="418">
        <f>S106*H106</f>
        <v>0</v>
      </c>
      <c r="AR106" s="79" t="s">
        <v>134</v>
      </c>
      <c r="AT106" s="79" t="s">
        <v>130</v>
      </c>
      <c r="AU106" s="79" t="s">
        <v>55</v>
      </c>
      <c r="AY106" s="79" t="s">
        <v>126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79" t="s">
        <v>124</v>
      </c>
      <c r="BK106" s="179">
        <f>ROUND(I106*H106,2)</f>
        <v>0</v>
      </c>
      <c r="BL106" s="79" t="s">
        <v>134</v>
      </c>
      <c r="BM106" s="79" t="s">
        <v>782</v>
      </c>
    </row>
    <row r="107" spans="2:65" s="180" customFormat="1" x14ac:dyDescent="0.25">
      <c r="B107" s="181"/>
      <c r="D107" s="182" t="s">
        <v>175</v>
      </c>
      <c r="E107" s="183" t="s">
        <v>62</v>
      </c>
      <c r="F107" s="184" t="s">
        <v>783</v>
      </c>
      <c r="H107" s="185">
        <v>44.03</v>
      </c>
      <c r="L107" s="181"/>
      <c r="M107" s="186"/>
      <c r="N107" s="187"/>
      <c r="O107" s="187"/>
      <c r="P107" s="187"/>
      <c r="Q107" s="187"/>
      <c r="R107" s="187"/>
      <c r="S107" s="187"/>
      <c r="T107" s="188"/>
      <c r="AT107" s="183" t="s">
        <v>175</v>
      </c>
      <c r="AU107" s="183" t="s">
        <v>55</v>
      </c>
      <c r="AV107" s="180" t="s">
        <v>55</v>
      </c>
      <c r="AW107" s="180" t="s">
        <v>177</v>
      </c>
      <c r="AX107" s="180" t="s">
        <v>125</v>
      </c>
      <c r="AY107" s="183" t="s">
        <v>126</v>
      </c>
    </row>
    <row r="108" spans="2:65" s="180" customFormat="1" x14ac:dyDescent="0.25">
      <c r="B108" s="181"/>
      <c r="D108" s="182" t="s">
        <v>175</v>
      </c>
      <c r="E108" s="183" t="s">
        <v>62</v>
      </c>
      <c r="F108" s="184" t="s">
        <v>784</v>
      </c>
      <c r="H108" s="185">
        <v>-1.1819999999999999</v>
      </c>
      <c r="L108" s="181"/>
      <c r="M108" s="186"/>
      <c r="N108" s="187"/>
      <c r="O108" s="187"/>
      <c r="P108" s="187"/>
      <c r="Q108" s="187"/>
      <c r="R108" s="187"/>
      <c r="S108" s="187"/>
      <c r="T108" s="188"/>
      <c r="AT108" s="183" t="s">
        <v>175</v>
      </c>
      <c r="AU108" s="183" t="s">
        <v>55</v>
      </c>
      <c r="AV108" s="180" t="s">
        <v>55</v>
      </c>
      <c r="AW108" s="180" t="s">
        <v>177</v>
      </c>
      <c r="AX108" s="180" t="s">
        <v>125</v>
      </c>
      <c r="AY108" s="183" t="s">
        <v>126</v>
      </c>
    </row>
    <row r="109" spans="2:65" s="180" customFormat="1" x14ac:dyDescent="0.25">
      <c r="B109" s="181"/>
      <c r="D109" s="182" t="s">
        <v>175</v>
      </c>
      <c r="E109" s="183" t="s">
        <v>62</v>
      </c>
      <c r="F109" s="184" t="s">
        <v>785</v>
      </c>
      <c r="H109" s="185">
        <v>7.56</v>
      </c>
      <c r="L109" s="181"/>
      <c r="M109" s="186"/>
      <c r="N109" s="187"/>
      <c r="O109" s="187"/>
      <c r="P109" s="187"/>
      <c r="Q109" s="187"/>
      <c r="R109" s="187"/>
      <c r="S109" s="187"/>
      <c r="T109" s="188"/>
      <c r="AT109" s="183" t="s">
        <v>175</v>
      </c>
      <c r="AU109" s="183" t="s">
        <v>55</v>
      </c>
      <c r="AV109" s="180" t="s">
        <v>55</v>
      </c>
      <c r="AW109" s="180" t="s">
        <v>177</v>
      </c>
      <c r="AX109" s="180" t="s">
        <v>125</v>
      </c>
      <c r="AY109" s="183" t="s">
        <v>126</v>
      </c>
    </row>
    <row r="110" spans="2:65" s="420" customFormat="1" x14ac:dyDescent="0.25">
      <c r="B110" s="419"/>
      <c r="D110" s="182" t="s">
        <v>175</v>
      </c>
      <c r="E110" s="421" t="s">
        <v>62</v>
      </c>
      <c r="F110" s="422" t="s">
        <v>786</v>
      </c>
      <c r="H110" s="423">
        <v>50.408000000000001</v>
      </c>
      <c r="L110" s="419"/>
      <c r="M110" s="424"/>
      <c r="N110" s="425"/>
      <c r="O110" s="425"/>
      <c r="P110" s="425"/>
      <c r="Q110" s="425"/>
      <c r="R110" s="425"/>
      <c r="S110" s="425"/>
      <c r="T110" s="426"/>
      <c r="AT110" s="421" t="s">
        <v>175</v>
      </c>
      <c r="AU110" s="421" t="s">
        <v>55</v>
      </c>
      <c r="AV110" s="420" t="s">
        <v>127</v>
      </c>
      <c r="AW110" s="420" t="s">
        <v>177</v>
      </c>
      <c r="AX110" s="420" t="s">
        <v>124</v>
      </c>
      <c r="AY110" s="421" t="s">
        <v>126</v>
      </c>
    </row>
    <row r="111" spans="2:65" s="308" customFormat="1" ht="16.5" customHeight="1" x14ac:dyDescent="0.25">
      <c r="B111" s="166"/>
      <c r="C111" s="409" t="s">
        <v>415</v>
      </c>
      <c r="D111" s="409" t="s">
        <v>130</v>
      </c>
      <c r="E111" s="410" t="s">
        <v>787</v>
      </c>
      <c r="F111" s="411" t="s">
        <v>788</v>
      </c>
      <c r="G111" s="412" t="s">
        <v>250</v>
      </c>
      <c r="H111" s="413">
        <v>22.2</v>
      </c>
      <c r="I111" s="446"/>
      <c r="J111" s="414">
        <f>ROUND(I111*H111,2)</f>
        <v>0</v>
      </c>
      <c r="K111" s="411" t="s">
        <v>762</v>
      </c>
      <c r="L111" s="86"/>
      <c r="M111" s="415" t="s">
        <v>62</v>
      </c>
      <c r="N111" s="416" t="s">
        <v>78</v>
      </c>
      <c r="O111" s="417">
        <v>0.2</v>
      </c>
      <c r="P111" s="417">
        <f>O111*H111</f>
        <v>4.4400000000000004</v>
      </c>
      <c r="Q111" s="417">
        <v>1.2E-4</v>
      </c>
      <c r="R111" s="417">
        <f>Q111*H111</f>
        <v>2.6640000000000001E-3</v>
      </c>
      <c r="S111" s="417">
        <v>0</v>
      </c>
      <c r="T111" s="418">
        <f>S111*H111</f>
        <v>0</v>
      </c>
      <c r="AR111" s="79" t="s">
        <v>134</v>
      </c>
      <c r="AT111" s="79" t="s">
        <v>130</v>
      </c>
      <c r="AU111" s="79" t="s">
        <v>55</v>
      </c>
      <c r="AY111" s="79" t="s">
        <v>126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79" t="s">
        <v>124</v>
      </c>
      <c r="BK111" s="179">
        <f>ROUND(I111*H111,2)</f>
        <v>0</v>
      </c>
      <c r="BL111" s="79" t="s">
        <v>134</v>
      </c>
      <c r="BM111" s="79" t="s">
        <v>789</v>
      </c>
    </row>
    <row r="112" spans="2:65" s="180" customFormat="1" x14ac:dyDescent="0.25">
      <c r="B112" s="181"/>
      <c r="D112" s="182" t="s">
        <v>175</v>
      </c>
      <c r="E112" s="183" t="s">
        <v>62</v>
      </c>
      <c r="F112" s="184" t="s">
        <v>790</v>
      </c>
      <c r="H112" s="185">
        <v>22.2</v>
      </c>
      <c r="L112" s="181"/>
      <c r="M112" s="186"/>
      <c r="N112" s="187"/>
      <c r="O112" s="187"/>
      <c r="P112" s="187"/>
      <c r="Q112" s="187"/>
      <c r="R112" s="187"/>
      <c r="S112" s="187"/>
      <c r="T112" s="188"/>
      <c r="AT112" s="183" t="s">
        <v>175</v>
      </c>
      <c r="AU112" s="183" t="s">
        <v>55</v>
      </c>
      <c r="AV112" s="180" t="s">
        <v>55</v>
      </c>
      <c r="AW112" s="180" t="s">
        <v>177</v>
      </c>
      <c r="AX112" s="180" t="s">
        <v>125</v>
      </c>
      <c r="AY112" s="183" t="s">
        <v>126</v>
      </c>
    </row>
    <row r="113" spans="2:65" s="189" customFormat="1" x14ac:dyDescent="0.25">
      <c r="B113" s="190"/>
      <c r="D113" s="182" t="s">
        <v>175</v>
      </c>
      <c r="E113" s="191" t="s">
        <v>62</v>
      </c>
      <c r="F113" s="192" t="s">
        <v>178</v>
      </c>
      <c r="H113" s="193">
        <v>22.2</v>
      </c>
      <c r="L113" s="190"/>
      <c r="M113" s="194"/>
      <c r="N113" s="195"/>
      <c r="O113" s="195"/>
      <c r="P113" s="195"/>
      <c r="Q113" s="195"/>
      <c r="R113" s="195"/>
      <c r="S113" s="195"/>
      <c r="T113" s="196"/>
      <c r="AT113" s="191" t="s">
        <v>175</v>
      </c>
      <c r="AU113" s="191" t="s">
        <v>55</v>
      </c>
      <c r="AV113" s="189" t="s">
        <v>134</v>
      </c>
      <c r="AW113" s="189" t="s">
        <v>177</v>
      </c>
      <c r="AX113" s="189" t="s">
        <v>124</v>
      </c>
      <c r="AY113" s="191" t="s">
        <v>126</v>
      </c>
    </row>
    <row r="114" spans="2:65" s="308" customFormat="1" ht="16.5" customHeight="1" x14ac:dyDescent="0.25">
      <c r="B114" s="166"/>
      <c r="C114" s="409" t="s">
        <v>419</v>
      </c>
      <c r="D114" s="409" t="s">
        <v>130</v>
      </c>
      <c r="E114" s="410" t="s">
        <v>791</v>
      </c>
      <c r="F114" s="411" t="s">
        <v>792</v>
      </c>
      <c r="G114" s="412" t="s">
        <v>777</v>
      </c>
      <c r="H114" s="413">
        <v>2.9</v>
      </c>
      <c r="I114" s="446"/>
      <c r="J114" s="414">
        <f>ROUND(I114*H114,2)</f>
        <v>0</v>
      </c>
      <c r="K114" s="411" t="s">
        <v>762</v>
      </c>
      <c r="L114" s="86"/>
      <c r="M114" s="415" t="s">
        <v>62</v>
      </c>
      <c r="N114" s="416" t="s">
        <v>78</v>
      </c>
      <c r="O114" s="417">
        <v>1.21</v>
      </c>
      <c r="P114" s="417">
        <f>O114*H114</f>
        <v>3.5089999999999999</v>
      </c>
      <c r="Q114" s="417">
        <v>0.17818000000000001</v>
      </c>
      <c r="R114" s="417">
        <f>Q114*H114</f>
        <v>0.51672200000000001</v>
      </c>
      <c r="S114" s="417">
        <v>0</v>
      </c>
      <c r="T114" s="418">
        <f>S114*H114</f>
        <v>0</v>
      </c>
      <c r="AR114" s="79" t="s">
        <v>134</v>
      </c>
      <c r="AT114" s="79" t="s">
        <v>130</v>
      </c>
      <c r="AU114" s="79" t="s">
        <v>55</v>
      </c>
      <c r="AY114" s="79" t="s">
        <v>126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79" t="s">
        <v>124</v>
      </c>
      <c r="BK114" s="179">
        <f>ROUND(I114*H114,2)</f>
        <v>0</v>
      </c>
      <c r="BL114" s="79" t="s">
        <v>134</v>
      </c>
      <c r="BM114" s="79" t="s">
        <v>793</v>
      </c>
    </row>
    <row r="115" spans="2:65" s="180" customFormat="1" x14ac:dyDescent="0.25">
      <c r="B115" s="181"/>
      <c r="D115" s="182" t="s">
        <v>175</v>
      </c>
      <c r="E115" s="183" t="s">
        <v>62</v>
      </c>
      <c r="F115" s="184" t="s">
        <v>794</v>
      </c>
      <c r="H115" s="185">
        <v>1.2</v>
      </c>
      <c r="L115" s="181"/>
      <c r="M115" s="186"/>
      <c r="N115" s="187"/>
      <c r="O115" s="187"/>
      <c r="P115" s="187"/>
      <c r="Q115" s="187"/>
      <c r="R115" s="187"/>
      <c r="S115" s="187"/>
      <c r="T115" s="188"/>
      <c r="AT115" s="183" t="s">
        <v>175</v>
      </c>
      <c r="AU115" s="183" t="s">
        <v>55</v>
      </c>
      <c r="AV115" s="180" t="s">
        <v>55</v>
      </c>
      <c r="AW115" s="180" t="s">
        <v>177</v>
      </c>
      <c r="AX115" s="180" t="s">
        <v>125</v>
      </c>
      <c r="AY115" s="183" t="s">
        <v>126</v>
      </c>
    </row>
    <row r="116" spans="2:65" s="180" customFormat="1" x14ac:dyDescent="0.25">
      <c r="B116" s="181"/>
      <c r="D116" s="182" t="s">
        <v>175</v>
      </c>
      <c r="E116" s="183" t="s">
        <v>62</v>
      </c>
      <c r="F116" s="184" t="s">
        <v>795</v>
      </c>
      <c r="H116" s="185">
        <v>1.7</v>
      </c>
      <c r="L116" s="181"/>
      <c r="M116" s="186"/>
      <c r="N116" s="187"/>
      <c r="O116" s="187"/>
      <c r="P116" s="187"/>
      <c r="Q116" s="187"/>
      <c r="R116" s="187"/>
      <c r="S116" s="187"/>
      <c r="T116" s="188"/>
      <c r="AT116" s="183" t="s">
        <v>175</v>
      </c>
      <c r="AU116" s="183" t="s">
        <v>55</v>
      </c>
      <c r="AV116" s="180" t="s">
        <v>55</v>
      </c>
      <c r="AW116" s="180" t="s">
        <v>177</v>
      </c>
      <c r="AX116" s="180" t="s">
        <v>125</v>
      </c>
      <c r="AY116" s="183" t="s">
        <v>126</v>
      </c>
    </row>
    <row r="117" spans="2:65" s="189" customFormat="1" x14ac:dyDescent="0.25">
      <c r="B117" s="190"/>
      <c r="D117" s="182" t="s">
        <v>175</v>
      </c>
      <c r="E117" s="191" t="s">
        <v>62</v>
      </c>
      <c r="F117" s="192" t="s">
        <v>178</v>
      </c>
      <c r="H117" s="193">
        <v>2.9</v>
      </c>
      <c r="L117" s="190"/>
      <c r="M117" s="194"/>
      <c r="N117" s="195"/>
      <c r="O117" s="195"/>
      <c r="P117" s="195"/>
      <c r="Q117" s="195"/>
      <c r="R117" s="195"/>
      <c r="S117" s="195"/>
      <c r="T117" s="196"/>
      <c r="AT117" s="191" t="s">
        <v>175</v>
      </c>
      <c r="AU117" s="191" t="s">
        <v>55</v>
      </c>
      <c r="AV117" s="189" t="s">
        <v>134</v>
      </c>
      <c r="AW117" s="189" t="s">
        <v>177</v>
      </c>
      <c r="AX117" s="189" t="s">
        <v>124</v>
      </c>
      <c r="AY117" s="191" t="s">
        <v>126</v>
      </c>
    </row>
    <row r="118" spans="2:65" s="308" customFormat="1" ht="16.5" customHeight="1" x14ac:dyDescent="0.25">
      <c r="B118" s="166"/>
      <c r="C118" s="409" t="s">
        <v>171</v>
      </c>
      <c r="D118" s="409" t="s">
        <v>130</v>
      </c>
      <c r="E118" s="410" t="s">
        <v>796</v>
      </c>
      <c r="F118" s="411" t="s">
        <v>797</v>
      </c>
      <c r="G118" s="412" t="s">
        <v>777</v>
      </c>
      <c r="H118" s="413">
        <v>1.02</v>
      </c>
      <c r="I118" s="446"/>
      <c r="J118" s="414">
        <f>ROUND(I118*H118,2)</f>
        <v>0</v>
      </c>
      <c r="K118" s="411" t="s">
        <v>762</v>
      </c>
      <c r="L118" s="86"/>
      <c r="M118" s="415" t="s">
        <v>62</v>
      </c>
      <c r="N118" s="416" t="s">
        <v>78</v>
      </c>
      <c r="O118" s="417">
        <v>2.2360000000000002</v>
      </c>
      <c r="P118" s="417">
        <f>O118*H118</f>
        <v>2.2807200000000001</v>
      </c>
      <c r="Q118" s="417">
        <v>0.45432</v>
      </c>
      <c r="R118" s="417">
        <f>Q118*H118</f>
        <v>0.4634064</v>
      </c>
      <c r="S118" s="417">
        <v>0</v>
      </c>
      <c r="T118" s="418">
        <f>S118*H118</f>
        <v>0</v>
      </c>
      <c r="AR118" s="79" t="s">
        <v>134</v>
      </c>
      <c r="AT118" s="79" t="s">
        <v>130</v>
      </c>
      <c r="AU118" s="79" t="s">
        <v>55</v>
      </c>
      <c r="AY118" s="79" t="s">
        <v>126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79" t="s">
        <v>124</v>
      </c>
      <c r="BK118" s="179">
        <f>ROUND(I118*H118,2)</f>
        <v>0</v>
      </c>
      <c r="BL118" s="79" t="s">
        <v>134</v>
      </c>
      <c r="BM118" s="79" t="s">
        <v>798</v>
      </c>
    </row>
    <row r="119" spans="2:65" s="180" customFormat="1" x14ac:dyDescent="0.25">
      <c r="B119" s="181"/>
      <c r="D119" s="182" t="s">
        <v>175</v>
      </c>
      <c r="E119" s="183" t="s">
        <v>62</v>
      </c>
      <c r="F119" s="184" t="s">
        <v>799</v>
      </c>
      <c r="H119" s="185">
        <v>1.02</v>
      </c>
      <c r="L119" s="181"/>
      <c r="M119" s="186"/>
      <c r="N119" s="187"/>
      <c r="O119" s="187"/>
      <c r="P119" s="187"/>
      <c r="Q119" s="187"/>
      <c r="R119" s="187"/>
      <c r="S119" s="187"/>
      <c r="T119" s="188"/>
      <c r="AT119" s="183" t="s">
        <v>175</v>
      </c>
      <c r="AU119" s="183" t="s">
        <v>55</v>
      </c>
      <c r="AV119" s="180" t="s">
        <v>55</v>
      </c>
      <c r="AW119" s="180" t="s">
        <v>177</v>
      </c>
      <c r="AX119" s="180" t="s">
        <v>125</v>
      </c>
      <c r="AY119" s="183" t="s">
        <v>126</v>
      </c>
    </row>
    <row r="120" spans="2:65" s="189" customFormat="1" x14ac:dyDescent="0.25">
      <c r="B120" s="190"/>
      <c r="D120" s="182" t="s">
        <v>175</v>
      </c>
      <c r="E120" s="191" t="s">
        <v>62</v>
      </c>
      <c r="F120" s="192" t="s">
        <v>178</v>
      </c>
      <c r="H120" s="193">
        <v>1.02</v>
      </c>
      <c r="L120" s="190"/>
      <c r="M120" s="194"/>
      <c r="N120" s="195"/>
      <c r="O120" s="195"/>
      <c r="P120" s="195"/>
      <c r="Q120" s="195"/>
      <c r="R120" s="195"/>
      <c r="S120" s="195"/>
      <c r="T120" s="196"/>
      <c r="AT120" s="191" t="s">
        <v>175</v>
      </c>
      <c r="AU120" s="191" t="s">
        <v>55</v>
      </c>
      <c r="AV120" s="189" t="s">
        <v>134</v>
      </c>
      <c r="AW120" s="189" t="s">
        <v>177</v>
      </c>
      <c r="AX120" s="189" t="s">
        <v>124</v>
      </c>
      <c r="AY120" s="191" t="s">
        <v>126</v>
      </c>
    </row>
    <row r="121" spans="2:65" s="153" customFormat="1" ht="22.9" customHeight="1" x14ac:dyDescent="0.2">
      <c r="B121" s="154"/>
      <c r="D121" s="155" t="s">
        <v>121</v>
      </c>
      <c r="E121" s="164" t="s">
        <v>134</v>
      </c>
      <c r="F121" s="164" t="s">
        <v>800</v>
      </c>
      <c r="J121" s="165">
        <f>BK121</f>
        <v>0</v>
      </c>
      <c r="L121" s="154"/>
      <c r="M121" s="158"/>
      <c r="N121" s="159"/>
      <c r="O121" s="159"/>
      <c r="P121" s="160">
        <f>SUM(P122:P127)</f>
        <v>3.52</v>
      </c>
      <c r="Q121" s="159"/>
      <c r="R121" s="160">
        <f>SUM(R122:R127)</f>
        <v>0.60868</v>
      </c>
      <c r="S121" s="159"/>
      <c r="T121" s="161">
        <f>SUM(T122:T127)</f>
        <v>0</v>
      </c>
      <c r="AR121" s="155" t="s">
        <v>124</v>
      </c>
      <c r="AT121" s="162" t="s">
        <v>121</v>
      </c>
      <c r="AU121" s="162" t="s">
        <v>124</v>
      </c>
      <c r="AY121" s="155" t="s">
        <v>126</v>
      </c>
      <c r="BK121" s="163">
        <f>SUM(BK122:BK127)</f>
        <v>0</v>
      </c>
    </row>
    <row r="122" spans="2:65" s="308" customFormat="1" ht="16.5" customHeight="1" x14ac:dyDescent="0.25">
      <c r="B122" s="166"/>
      <c r="C122" s="409" t="s">
        <v>407</v>
      </c>
      <c r="D122" s="409" t="s">
        <v>130</v>
      </c>
      <c r="E122" s="410" t="s">
        <v>801</v>
      </c>
      <c r="F122" s="411" t="s">
        <v>802</v>
      </c>
      <c r="G122" s="412" t="s">
        <v>133</v>
      </c>
      <c r="H122" s="413">
        <v>6</v>
      </c>
      <c r="I122" s="446"/>
      <c r="J122" s="414">
        <f>ROUND(I122*H122,2)</f>
        <v>0</v>
      </c>
      <c r="K122" s="411" t="s">
        <v>762</v>
      </c>
      <c r="L122" s="86"/>
      <c r="M122" s="415" t="s">
        <v>62</v>
      </c>
      <c r="N122" s="416" t="s">
        <v>78</v>
      </c>
      <c r="O122" s="417">
        <v>0.2</v>
      </c>
      <c r="P122" s="417">
        <f>O122*H122</f>
        <v>1.2000000000000002</v>
      </c>
      <c r="Q122" s="417">
        <v>2.2780000000000002E-2</v>
      </c>
      <c r="R122" s="417">
        <f>Q122*H122</f>
        <v>0.13668000000000002</v>
      </c>
      <c r="S122" s="417">
        <v>0</v>
      </c>
      <c r="T122" s="418">
        <f>S122*H122</f>
        <v>0</v>
      </c>
      <c r="AR122" s="79" t="s">
        <v>134</v>
      </c>
      <c r="AT122" s="79" t="s">
        <v>130</v>
      </c>
      <c r="AU122" s="79" t="s">
        <v>55</v>
      </c>
      <c r="AY122" s="79" t="s">
        <v>126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79" t="s">
        <v>124</v>
      </c>
      <c r="BK122" s="179">
        <f>ROUND(I122*H122,2)</f>
        <v>0</v>
      </c>
      <c r="BL122" s="79" t="s">
        <v>134</v>
      </c>
      <c r="BM122" s="79" t="s">
        <v>803</v>
      </c>
    </row>
    <row r="123" spans="2:65" s="180" customFormat="1" x14ac:dyDescent="0.25">
      <c r="B123" s="181"/>
      <c r="D123" s="182" t="s">
        <v>175</v>
      </c>
      <c r="E123" s="183" t="s">
        <v>62</v>
      </c>
      <c r="F123" s="184" t="s">
        <v>214</v>
      </c>
      <c r="H123" s="185">
        <v>6</v>
      </c>
      <c r="L123" s="181"/>
      <c r="M123" s="186"/>
      <c r="N123" s="187"/>
      <c r="O123" s="187"/>
      <c r="P123" s="187"/>
      <c r="Q123" s="187"/>
      <c r="R123" s="187"/>
      <c r="S123" s="187"/>
      <c r="T123" s="188"/>
      <c r="AT123" s="183" t="s">
        <v>175</v>
      </c>
      <c r="AU123" s="183" t="s">
        <v>55</v>
      </c>
      <c r="AV123" s="180" t="s">
        <v>55</v>
      </c>
      <c r="AW123" s="180" t="s">
        <v>177</v>
      </c>
      <c r="AX123" s="180" t="s">
        <v>125</v>
      </c>
      <c r="AY123" s="183" t="s">
        <v>126</v>
      </c>
    </row>
    <row r="124" spans="2:65" s="189" customFormat="1" x14ac:dyDescent="0.25">
      <c r="B124" s="190"/>
      <c r="D124" s="182" t="s">
        <v>175</v>
      </c>
      <c r="E124" s="191" t="s">
        <v>62</v>
      </c>
      <c r="F124" s="192" t="s">
        <v>178</v>
      </c>
      <c r="H124" s="193">
        <v>6</v>
      </c>
      <c r="L124" s="190"/>
      <c r="M124" s="194"/>
      <c r="N124" s="195"/>
      <c r="O124" s="195"/>
      <c r="P124" s="195"/>
      <c r="Q124" s="195"/>
      <c r="R124" s="195"/>
      <c r="S124" s="195"/>
      <c r="T124" s="196"/>
      <c r="AT124" s="191" t="s">
        <v>175</v>
      </c>
      <c r="AU124" s="191" t="s">
        <v>55</v>
      </c>
      <c r="AV124" s="189" t="s">
        <v>134</v>
      </c>
      <c r="AW124" s="189" t="s">
        <v>177</v>
      </c>
      <c r="AX124" s="189" t="s">
        <v>124</v>
      </c>
      <c r="AY124" s="191" t="s">
        <v>126</v>
      </c>
    </row>
    <row r="125" spans="2:65" s="308" customFormat="1" ht="16.5" customHeight="1" x14ac:dyDescent="0.25">
      <c r="B125" s="166"/>
      <c r="C125" s="409" t="s">
        <v>804</v>
      </c>
      <c r="D125" s="409" t="s">
        <v>130</v>
      </c>
      <c r="E125" s="410" t="s">
        <v>805</v>
      </c>
      <c r="F125" s="411" t="s">
        <v>806</v>
      </c>
      <c r="G125" s="412" t="s">
        <v>133</v>
      </c>
      <c r="H125" s="413">
        <v>8</v>
      </c>
      <c r="I125" s="446"/>
      <c r="J125" s="414">
        <f>ROUND(I125*H125,2)</f>
        <v>0</v>
      </c>
      <c r="K125" s="411" t="s">
        <v>762</v>
      </c>
      <c r="L125" s="86"/>
      <c r="M125" s="415" t="s">
        <v>62</v>
      </c>
      <c r="N125" s="416" t="s">
        <v>78</v>
      </c>
      <c r="O125" s="417">
        <v>0.28999999999999998</v>
      </c>
      <c r="P125" s="417">
        <f>O125*H125</f>
        <v>2.3199999999999998</v>
      </c>
      <c r="Q125" s="417">
        <v>5.8999999999999997E-2</v>
      </c>
      <c r="R125" s="417">
        <f>Q125*H125</f>
        <v>0.47199999999999998</v>
      </c>
      <c r="S125" s="417">
        <v>0</v>
      </c>
      <c r="T125" s="418">
        <f>S125*H125</f>
        <v>0</v>
      </c>
      <c r="AR125" s="79" t="s">
        <v>134</v>
      </c>
      <c r="AT125" s="79" t="s">
        <v>130</v>
      </c>
      <c r="AU125" s="79" t="s">
        <v>55</v>
      </c>
      <c r="AY125" s="79" t="s">
        <v>126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79" t="s">
        <v>124</v>
      </c>
      <c r="BK125" s="179">
        <f>ROUND(I125*H125,2)</f>
        <v>0</v>
      </c>
      <c r="BL125" s="79" t="s">
        <v>134</v>
      </c>
      <c r="BM125" s="79" t="s">
        <v>807</v>
      </c>
    </row>
    <row r="126" spans="2:65" s="180" customFormat="1" x14ac:dyDescent="0.25">
      <c r="B126" s="181"/>
      <c r="D126" s="182" t="s">
        <v>175</v>
      </c>
      <c r="E126" s="183" t="s">
        <v>62</v>
      </c>
      <c r="F126" s="184" t="s">
        <v>153</v>
      </c>
      <c r="H126" s="185">
        <v>8</v>
      </c>
      <c r="L126" s="181"/>
      <c r="M126" s="186"/>
      <c r="N126" s="187"/>
      <c r="O126" s="187"/>
      <c r="P126" s="187"/>
      <c r="Q126" s="187"/>
      <c r="R126" s="187"/>
      <c r="S126" s="187"/>
      <c r="T126" s="188"/>
      <c r="AT126" s="183" t="s">
        <v>175</v>
      </c>
      <c r="AU126" s="183" t="s">
        <v>55</v>
      </c>
      <c r="AV126" s="180" t="s">
        <v>55</v>
      </c>
      <c r="AW126" s="180" t="s">
        <v>177</v>
      </c>
      <c r="AX126" s="180" t="s">
        <v>125</v>
      </c>
      <c r="AY126" s="183" t="s">
        <v>126</v>
      </c>
    </row>
    <row r="127" spans="2:65" s="189" customFormat="1" x14ac:dyDescent="0.25">
      <c r="B127" s="190"/>
      <c r="D127" s="182" t="s">
        <v>175</v>
      </c>
      <c r="E127" s="191" t="s">
        <v>62</v>
      </c>
      <c r="F127" s="192" t="s">
        <v>178</v>
      </c>
      <c r="H127" s="193">
        <v>8</v>
      </c>
      <c r="L127" s="190"/>
      <c r="M127" s="194"/>
      <c r="N127" s="195"/>
      <c r="O127" s="195"/>
      <c r="P127" s="195"/>
      <c r="Q127" s="195"/>
      <c r="R127" s="195"/>
      <c r="S127" s="195"/>
      <c r="T127" s="196"/>
      <c r="AT127" s="191" t="s">
        <v>175</v>
      </c>
      <c r="AU127" s="191" t="s">
        <v>55</v>
      </c>
      <c r="AV127" s="189" t="s">
        <v>134</v>
      </c>
      <c r="AW127" s="189" t="s">
        <v>177</v>
      </c>
      <c r="AX127" s="189" t="s">
        <v>124</v>
      </c>
      <c r="AY127" s="191" t="s">
        <v>126</v>
      </c>
    </row>
    <row r="128" spans="2:65" s="153" customFormat="1" ht="22.9" customHeight="1" x14ac:dyDescent="0.2">
      <c r="B128" s="154"/>
      <c r="D128" s="155" t="s">
        <v>121</v>
      </c>
      <c r="E128" s="164" t="s">
        <v>477</v>
      </c>
      <c r="F128" s="164" t="s">
        <v>808</v>
      </c>
      <c r="J128" s="165">
        <f>BK128</f>
        <v>0</v>
      </c>
      <c r="L128" s="154"/>
      <c r="M128" s="158"/>
      <c r="N128" s="159"/>
      <c r="O128" s="159"/>
      <c r="P128" s="160">
        <f>SUM(P129:P180)</f>
        <v>116.96627000000001</v>
      </c>
      <c r="Q128" s="159"/>
      <c r="R128" s="160">
        <f>SUM(R129:R180)</f>
        <v>5.5775911199999992</v>
      </c>
      <c r="S128" s="159"/>
      <c r="T128" s="161">
        <f>SUM(T129:T180)</f>
        <v>0.10539999999999999</v>
      </c>
      <c r="AR128" s="155" t="s">
        <v>124</v>
      </c>
      <c r="AT128" s="162" t="s">
        <v>121</v>
      </c>
      <c r="AU128" s="162" t="s">
        <v>124</v>
      </c>
      <c r="AY128" s="155" t="s">
        <v>126</v>
      </c>
      <c r="BK128" s="163">
        <f>SUM(BK129:BK180)</f>
        <v>0</v>
      </c>
    </row>
    <row r="129" spans="2:65" s="308" customFormat="1" ht="16.5" customHeight="1" x14ac:dyDescent="0.25">
      <c r="B129" s="166"/>
      <c r="C129" s="409" t="s">
        <v>431</v>
      </c>
      <c r="D129" s="409" t="s">
        <v>130</v>
      </c>
      <c r="E129" s="410" t="s">
        <v>809</v>
      </c>
      <c r="F129" s="411" t="s">
        <v>810</v>
      </c>
      <c r="G129" s="412" t="s">
        <v>777</v>
      </c>
      <c r="H129" s="413">
        <v>1.44</v>
      </c>
      <c r="I129" s="446"/>
      <c r="J129" s="414">
        <f>ROUND(I129*H129,2)</f>
        <v>0</v>
      </c>
      <c r="K129" s="411" t="s">
        <v>762</v>
      </c>
      <c r="L129" s="86"/>
      <c r="M129" s="415" t="s">
        <v>62</v>
      </c>
      <c r="N129" s="416" t="s">
        <v>78</v>
      </c>
      <c r="O129" s="417">
        <v>0.439</v>
      </c>
      <c r="P129" s="417">
        <f>O129*H129</f>
        <v>0.63215999999999994</v>
      </c>
      <c r="Q129" s="417">
        <v>1.7000000000000001E-2</v>
      </c>
      <c r="R129" s="417">
        <f>Q129*H129</f>
        <v>2.4480000000000002E-2</v>
      </c>
      <c r="S129" s="417">
        <v>0</v>
      </c>
      <c r="T129" s="418">
        <f>S129*H129</f>
        <v>0</v>
      </c>
      <c r="AR129" s="79" t="s">
        <v>134</v>
      </c>
      <c r="AT129" s="79" t="s">
        <v>130</v>
      </c>
      <c r="AU129" s="79" t="s">
        <v>55</v>
      </c>
      <c r="AY129" s="79" t="s">
        <v>126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79" t="s">
        <v>124</v>
      </c>
      <c r="BK129" s="179">
        <f>ROUND(I129*H129,2)</f>
        <v>0</v>
      </c>
      <c r="BL129" s="79" t="s">
        <v>134</v>
      </c>
      <c r="BM129" s="79" t="s">
        <v>811</v>
      </c>
    </row>
    <row r="130" spans="2:65" s="428" customFormat="1" x14ac:dyDescent="0.25">
      <c r="B130" s="427"/>
      <c r="D130" s="182" t="s">
        <v>175</v>
      </c>
      <c r="E130" s="429" t="s">
        <v>62</v>
      </c>
      <c r="F130" s="430" t="s">
        <v>812</v>
      </c>
      <c r="H130" s="429" t="s">
        <v>62</v>
      </c>
      <c r="L130" s="427"/>
      <c r="M130" s="431"/>
      <c r="N130" s="432"/>
      <c r="O130" s="432"/>
      <c r="P130" s="432"/>
      <c r="Q130" s="432"/>
      <c r="R130" s="432"/>
      <c r="S130" s="432"/>
      <c r="T130" s="433"/>
      <c r="AT130" s="429" t="s">
        <v>175</v>
      </c>
      <c r="AU130" s="429" t="s">
        <v>55</v>
      </c>
      <c r="AV130" s="428" t="s">
        <v>124</v>
      </c>
      <c r="AW130" s="428" t="s">
        <v>177</v>
      </c>
      <c r="AX130" s="428" t="s">
        <v>125</v>
      </c>
      <c r="AY130" s="429" t="s">
        <v>126</v>
      </c>
    </row>
    <row r="131" spans="2:65" s="180" customFormat="1" x14ac:dyDescent="0.25">
      <c r="B131" s="181"/>
      <c r="D131" s="182" t="s">
        <v>175</v>
      </c>
      <c r="E131" s="183" t="s">
        <v>62</v>
      </c>
      <c r="F131" s="184" t="s">
        <v>813</v>
      </c>
      <c r="H131" s="185">
        <v>1.44</v>
      </c>
      <c r="L131" s="181"/>
      <c r="M131" s="186"/>
      <c r="N131" s="187"/>
      <c r="O131" s="187"/>
      <c r="P131" s="187"/>
      <c r="Q131" s="187"/>
      <c r="R131" s="187"/>
      <c r="S131" s="187"/>
      <c r="T131" s="188"/>
      <c r="AT131" s="183" t="s">
        <v>175</v>
      </c>
      <c r="AU131" s="183" t="s">
        <v>55</v>
      </c>
      <c r="AV131" s="180" t="s">
        <v>55</v>
      </c>
      <c r="AW131" s="180" t="s">
        <v>177</v>
      </c>
      <c r="AX131" s="180" t="s">
        <v>125</v>
      </c>
      <c r="AY131" s="183" t="s">
        <v>126</v>
      </c>
    </row>
    <row r="132" spans="2:65" s="189" customFormat="1" x14ac:dyDescent="0.25">
      <c r="B132" s="190"/>
      <c r="D132" s="182" t="s">
        <v>175</v>
      </c>
      <c r="E132" s="191" t="s">
        <v>62</v>
      </c>
      <c r="F132" s="192" t="s">
        <v>178</v>
      </c>
      <c r="H132" s="193">
        <v>1.44</v>
      </c>
      <c r="L132" s="190"/>
      <c r="M132" s="194"/>
      <c r="N132" s="195"/>
      <c r="O132" s="195"/>
      <c r="P132" s="195"/>
      <c r="Q132" s="195"/>
      <c r="R132" s="195"/>
      <c r="S132" s="195"/>
      <c r="T132" s="196"/>
      <c r="AT132" s="191" t="s">
        <v>175</v>
      </c>
      <c r="AU132" s="191" t="s">
        <v>55</v>
      </c>
      <c r="AV132" s="189" t="s">
        <v>134</v>
      </c>
      <c r="AW132" s="189" t="s">
        <v>177</v>
      </c>
      <c r="AX132" s="189" t="s">
        <v>124</v>
      </c>
      <c r="AY132" s="191" t="s">
        <v>126</v>
      </c>
    </row>
    <row r="133" spans="2:65" s="308" customFormat="1" ht="16.5" customHeight="1" x14ac:dyDescent="0.25">
      <c r="B133" s="166"/>
      <c r="C133" s="409" t="s">
        <v>399</v>
      </c>
      <c r="D133" s="409" t="s">
        <v>130</v>
      </c>
      <c r="E133" s="410" t="s">
        <v>814</v>
      </c>
      <c r="F133" s="411" t="s">
        <v>815</v>
      </c>
      <c r="G133" s="412" t="s">
        <v>777</v>
      </c>
      <c r="H133" s="413">
        <v>106.956</v>
      </c>
      <c r="I133" s="446"/>
      <c r="J133" s="414">
        <f>ROUND(I133*H133,2)</f>
        <v>0</v>
      </c>
      <c r="K133" s="411" t="s">
        <v>762</v>
      </c>
      <c r="L133" s="86"/>
      <c r="M133" s="415" t="s">
        <v>62</v>
      </c>
      <c r="N133" s="416" t="s">
        <v>78</v>
      </c>
      <c r="O133" s="417">
        <v>0.36</v>
      </c>
      <c r="P133" s="417">
        <f>O133*H133</f>
        <v>38.504159999999999</v>
      </c>
      <c r="Q133" s="417">
        <v>4.3800000000000002E-3</v>
      </c>
      <c r="R133" s="417">
        <f>Q133*H133</f>
        <v>0.46846728000000004</v>
      </c>
      <c r="S133" s="417">
        <v>0</v>
      </c>
      <c r="T133" s="418">
        <f>S133*H133</f>
        <v>0</v>
      </c>
      <c r="AR133" s="79" t="s">
        <v>134</v>
      </c>
      <c r="AT133" s="79" t="s">
        <v>130</v>
      </c>
      <c r="AU133" s="79" t="s">
        <v>55</v>
      </c>
      <c r="AY133" s="79" t="s">
        <v>126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79" t="s">
        <v>124</v>
      </c>
      <c r="BK133" s="179">
        <f>ROUND(I133*H133,2)</f>
        <v>0</v>
      </c>
      <c r="BL133" s="79" t="s">
        <v>134</v>
      </c>
      <c r="BM133" s="79" t="s">
        <v>816</v>
      </c>
    </row>
    <row r="134" spans="2:65" s="428" customFormat="1" x14ac:dyDescent="0.25">
      <c r="B134" s="427"/>
      <c r="D134" s="182" t="s">
        <v>175</v>
      </c>
      <c r="E134" s="429" t="s">
        <v>62</v>
      </c>
      <c r="F134" s="430" t="s">
        <v>817</v>
      </c>
      <c r="H134" s="429" t="s">
        <v>62</v>
      </c>
      <c r="L134" s="427"/>
      <c r="M134" s="431"/>
      <c r="N134" s="432"/>
      <c r="O134" s="432"/>
      <c r="P134" s="432"/>
      <c r="Q134" s="432"/>
      <c r="R134" s="432"/>
      <c r="S134" s="432"/>
      <c r="T134" s="433"/>
      <c r="AT134" s="429" t="s">
        <v>175</v>
      </c>
      <c r="AU134" s="429" t="s">
        <v>55</v>
      </c>
      <c r="AV134" s="428" t="s">
        <v>124</v>
      </c>
      <c r="AW134" s="428" t="s">
        <v>177</v>
      </c>
      <c r="AX134" s="428" t="s">
        <v>125</v>
      </c>
      <c r="AY134" s="429" t="s">
        <v>126</v>
      </c>
    </row>
    <row r="135" spans="2:65" s="180" customFormat="1" x14ac:dyDescent="0.25">
      <c r="B135" s="181"/>
      <c r="D135" s="182" t="s">
        <v>175</v>
      </c>
      <c r="E135" s="183" t="s">
        <v>62</v>
      </c>
      <c r="F135" s="184" t="s">
        <v>818</v>
      </c>
      <c r="H135" s="185">
        <v>88.06</v>
      </c>
      <c r="L135" s="181"/>
      <c r="M135" s="186"/>
      <c r="N135" s="187"/>
      <c r="O135" s="187"/>
      <c r="P135" s="187"/>
      <c r="Q135" s="187"/>
      <c r="R135" s="187"/>
      <c r="S135" s="187"/>
      <c r="T135" s="188"/>
      <c r="AT135" s="183" t="s">
        <v>175</v>
      </c>
      <c r="AU135" s="183" t="s">
        <v>55</v>
      </c>
      <c r="AV135" s="180" t="s">
        <v>55</v>
      </c>
      <c r="AW135" s="180" t="s">
        <v>177</v>
      </c>
      <c r="AX135" s="180" t="s">
        <v>125</v>
      </c>
      <c r="AY135" s="183" t="s">
        <v>126</v>
      </c>
    </row>
    <row r="136" spans="2:65" s="180" customFormat="1" x14ac:dyDescent="0.25">
      <c r="B136" s="181"/>
      <c r="D136" s="182" t="s">
        <v>175</v>
      </c>
      <c r="E136" s="183" t="s">
        <v>62</v>
      </c>
      <c r="F136" s="184" t="s">
        <v>819</v>
      </c>
      <c r="H136" s="185">
        <v>-2.3639999999999999</v>
      </c>
      <c r="L136" s="181"/>
      <c r="M136" s="186"/>
      <c r="N136" s="187"/>
      <c r="O136" s="187"/>
      <c r="P136" s="187"/>
      <c r="Q136" s="187"/>
      <c r="R136" s="187"/>
      <c r="S136" s="187"/>
      <c r="T136" s="188"/>
      <c r="AT136" s="183" t="s">
        <v>175</v>
      </c>
      <c r="AU136" s="183" t="s">
        <v>55</v>
      </c>
      <c r="AV136" s="180" t="s">
        <v>55</v>
      </c>
      <c r="AW136" s="180" t="s">
        <v>177</v>
      </c>
      <c r="AX136" s="180" t="s">
        <v>125</v>
      </c>
      <c r="AY136" s="183" t="s">
        <v>126</v>
      </c>
    </row>
    <row r="137" spans="2:65" s="428" customFormat="1" x14ac:dyDescent="0.25">
      <c r="B137" s="427"/>
      <c r="D137" s="182" t="s">
        <v>175</v>
      </c>
      <c r="E137" s="429" t="s">
        <v>62</v>
      </c>
      <c r="F137" s="430" t="s">
        <v>820</v>
      </c>
      <c r="H137" s="429" t="s">
        <v>62</v>
      </c>
      <c r="L137" s="427"/>
      <c r="M137" s="431"/>
      <c r="N137" s="432"/>
      <c r="O137" s="432"/>
      <c r="P137" s="432"/>
      <c r="Q137" s="432"/>
      <c r="R137" s="432"/>
      <c r="S137" s="432"/>
      <c r="T137" s="433"/>
      <c r="AT137" s="429" t="s">
        <v>175</v>
      </c>
      <c r="AU137" s="429" t="s">
        <v>55</v>
      </c>
      <c r="AV137" s="428" t="s">
        <v>124</v>
      </c>
      <c r="AW137" s="428" t="s">
        <v>177</v>
      </c>
      <c r="AX137" s="428" t="s">
        <v>125</v>
      </c>
      <c r="AY137" s="429" t="s">
        <v>126</v>
      </c>
    </row>
    <row r="138" spans="2:65" s="180" customFormat="1" x14ac:dyDescent="0.25">
      <c r="B138" s="181"/>
      <c r="D138" s="182" t="s">
        <v>175</v>
      </c>
      <c r="E138" s="183" t="s">
        <v>62</v>
      </c>
      <c r="F138" s="184" t="s">
        <v>821</v>
      </c>
      <c r="H138" s="185">
        <v>1.26</v>
      </c>
      <c r="L138" s="181"/>
      <c r="M138" s="186"/>
      <c r="N138" s="187"/>
      <c r="O138" s="187"/>
      <c r="P138" s="187"/>
      <c r="Q138" s="187"/>
      <c r="R138" s="187"/>
      <c r="S138" s="187"/>
      <c r="T138" s="188"/>
      <c r="AT138" s="183" t="s">
        <v>175</v>
      </c>
      <c r="AU138" s="183" t="s">
        <v>55</v>
      </c>
      <c r="AV138" s="180" t="s">
        <v>55</v>
      </c>
      <c r="AW138" s="180" t="s">
        <v>177</v>
      </c>
      <c r="AX138" s="180" t="s">
        <v>125</v>
      </c>
      <c r="AY138" s="183" t="s">
        <v>126</v>
      </c>
    </row>
    <row r="139" spans="2:65" s="428" customFormat="1" x14ac:dyDescent="0.25">
      <c r="B139" s="427"/>
      <c r="D139" s="182" t="s">
        <v>175</v>
      </c>
      <c r="E139" s="429" t="s">
        <v>62</v>
      </c>
      <c r="F139" s="430" t="s">
        <v>822</v>
      </c>
      <c r="H139" s="429" t="s">
        <v>62</v>
      </c>
      <c r="L139" s="427"/>
      <c r="M139" s="431"/>
      <c r="N139" s="432"/>
      <c r="O139" s="432"/>
      <c r="P139" s="432"/>
      <c r="Q139" s="432"/>
      <c r="R139" s="432"/>
      <c r="S139" s="432"/>
      <c r="T139" s="433"/>
      <c r="AT139" s="429" t="s">
        <v>175</v>
      </c>
      <c r="AU139" s="429" t="s">
        <v>55</v>
      </c>
      <c r="AV139" s="428" t="s">
        <v>124</v>
      </c>
      <c r="AW139" s="428" t="s">
        <v>177</v>
      </c>
      <c r="AX139" s="428" t="s">
        <v>125</v>
      </c>
      <c r="AY139" s="429" t="s">
        <v>126</v>
      </c>
    </row>
    <row r="140" spans="2:65" s="180" customFormat="1" x14ac:dyDescent="0.25">
      <c r="B140" s="181"/>
      <c r="D140" s="182" t="s">
        <v>175</v>
      </c>
      <c r="E140" s="183" t="s">
        <v>62</v>
      </c>
      <c r="F140" s="184" t="s">
        <v>823</v>
      </c>
      <c r="H140" s="185">
        <v>12</v>
      </c>
      <c r="L140" s="181"/>
      <c r="M140" s="186"/>
      <c r="N140" s="187"/>
      <c r="O140" s="187"/>
      <c r="P140" s="187"/>
      <c r="Q140" s="187"/>
      <c r="R140" s="187"/>
      <c r="S140" s="187"/>
      <c r="T140" s="188"/>
      <c r="AT140" s="183" t="s">
        <v>175</v>
      </c>
      <c r="AU140" s="183" t="s">
        <v>55</v>
      </c>
      <c r="AV140" s="180" t="s">
        <v>55</v>
      </c>
      <c r="AW140" s="180" t="s">
        <v>177</v>
      </c>
      <c r="AX140" s="180" t="s">
        <v>125</v>
      </c>
      <c r="AY140" s="183" t="s">
        <v>126</v>
      </c>
    </row>
    <row r="141" spans="2:65" s="428" customFormat="1" x14ac:dyDescent="0.25">
      <c r="B141" s="427"/>
      <c r="D141" s="182" t="s">
        <v>175</v>
      </c>
      <c r="E141" s="429" t="s">
        <v>62</v>
      </c>
      <c r="F141" s="430" t="s">
        <v>824</v>
      </c>
      <c r="H141" s="429" t="s">
        <v>62</v>
      </c>
      <c r="L141" s="427"/>
      <c r="M141" s="431"/>
      <c r="N141" s="432"/>
      <c r="O141" s="432"/>
      <c r="P141" s="432"/>
      <c r="Q141" s="432"/>
      <c r="R141" s="432"/>
      <c r="S141" s="432"/>
      <c r="T141" s="433"/>
      <c r="AT141" s="429" t="s">
        <v>175</v>
      </c>
      <c r="AU141" s="429" t="s">
        <v>55</v>
      </c>
      <c r="AV141" s="428" t="s">
        <v>124</v>
      </c>
      <c r="AW141" s="428" t="s">
        <v>177</v>
      </c>
      <c r="AX141" s="428" t="s">
        <v>125</v>
      </c>
      <c r="AY141" s="429" t="s">
        <v>126</v>
      </c>
    </row>
    <row r="142" spans="2:65" s="180" customFormat="1" x14ac:dyDescent="0.25">
      <c r="B142" s="181"/>
      <c r="D142" s="182" t="s">
        <v>175</v>
      </c>
      <c r="E142" s="183" t="s">
        <v>62</v>
      </c>
      <c r="F142" s="184" t="s">
        <v>825</v>
      </c>
      <c r="H142" s="185">
        <v>8</v>
      </c>
      <c r="L142" s="181"/>
      <c r="M142" s="186"/>
      <c r="N142" s="187"/>
      <c r="O142" s="187"/>
      <c r="P142" s="187"/>
      <c r="Q142" s="187"/>
      <c r="R142" s="187"/>
      <c r="S142" s="187"/>
      <c r="T142" s="188"/>
      <c r="AT142" s="183" t="s">
        <v>175</v>
      </c>
      <c r="AU142" s="183" t="s">
        <v>55</v>
      </c>
      <c r="AV142" s="180" t="s">
        <v>55</v>
      </c>
      <c r="AW142" s="180" t="s">
        <v>177</v>
      </c>
      <c r="AX142" s="180" t="s">
        <v>125</v>
      </c>
      <c r="AY142" s="183" t="s">
        <v>126</v>
      </c>
    </row>
    <row r="143" spans="2:65" s="189" customFormat="1" x14ac:dyDescent="0.25">
      <c r="B143" s="190"/>
      <c r="D143" s="182" t="s">
        <v>175</v>
      </c>
      <c r="E143" s="191" t="s">
        <v>62</v>
      </c>
      <c r="F143" s="192" t="s">
        <v>178</v>
      </c>
      <c r="H143" s="193">
        <v>106.956</v>
      </c>
      <c r="L143" s="190"/>
      <c r="M143" s="194"/>
      <c r="N143" s="195"/>
      <c r="O143" s="195"/>
      <c r="P143" s="195"/>
      <c r="Q143" s="195"/>
      <c r="R143" s="195"/>
      <c r="S143" s="195"/>
      <c r="T143" s="196"/>
      <c r="AT143" s="191" t="s">
        <v>175</v>
      </c>
      <c r="AU143" s="191" t="s">
        <v>55</v>
      </c>
      <c r="AV143" s="189" t="s">
        <v>134</v>
      </c>
      <c r="AW143" s="189" t="s">
        <v>177</v>
      </c>
      <c r="AX143" s="189" t="s">
        <v>124</v>
      </c>
      <c r="AY143" s="191" t="s">
        <v>126</v>
      </c>
    </row>
    <row r="144" spans="2:65" s="308" customFormat="1" ht="16.5" customHeight="1" x14ac:dyDescent="0.25">
      <c r="B144" s="166"/>
      <c r="C144" s="409" t="s">
        <v>427</v>
      </c>
      <c r="D144" s="409" t="s">
        <v>130</v>
      </c>
      <c r="E144" s="410" t="s">
        <v>826</v>
      </c>
      <c r="F144" s="411" t="s">
        <v>827</v>
      </c>
      <c r="G144" s="412" t="s">
        <v>777</v>
      </c>
      <c r="H144" s="413">
        <v>1.704</v>
      </c>
      <c r="I144" s="446"/>
      <c r="J144" s="414">
        <f>ROUND(I144*H144,2)</f>
        <v>0</v>
      </c>
      <c r="K144" s="411" t="s">
        <v>762</v>
      </c>
      <c r="L144" s="86"/>
      <c r="M144" s="415" t="s">
        <v>62</v>
      </c>
      <c r="N144" s="416" t="s">
        <v>78</v>
      </c>
      <c r="O144" s="417">
        <v>1.355</v>
      </c>
      <c r="P144" s="417">
        <f>O144*H144</f>
        <v>2.3089200000000001</v>
      </c>
      <c r="Q144" s="417">
        <v>3.2730000000000002E-2</v>
      </c>
      <c r="R144" s="417">
        <f>Q144*H144</f>
        <v>5.5771920000000003E-2</v>
      </c>
      <c r="S144" s="417">
        <v>0</v>
      </c>
      <c r="T144" s="418">
        <f>S144*H144</f>
        <v>0</v>
      </c>
      <c r="AR144" s="79" t="s">
        <v>134</v>
      </c>
      <c r="AT144" s="79" t="s">
        <v>130</v>
      </c>
      <c r="AU144" s="79" t="s">
        <v>55</v>
      </c>
      <c r="AY144" s="79" t="s">
        <v>126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79" t="s">
        <v>124</v>
      </c>
      <c r="BK144" s="179">
        <f>ROUND(I144*H144,2)</f>
        <v>0</v>
      </c>
      <c r="BL144" s="79" t="s">
        <v>134</v>
      </c>
      <c r="BM144" s="79" t="s">
        <v>828</v>
      </c>
    </row>
    <row r="145" spans="2:65" s="180" customFormat="1" x14ac:dyDescent="0.25">
      <c r="B145" s="181"/>
      <c r="D145" s="182" t="s">
        <v>175</v>
      </c>
      <c r="E145" s="183" t="s">
        <v>62</v>
      </c>
      <c r="F145" s="184" t="s">
        <v>829</v>
      </c>
      <c r="H145" s="185">
        <v>1.704</v>
      </c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175</v>
      </c>
      <c r="AU145" s="183" t="s">
        <v>55</v>
      </c>
      <c r="AV145" s="180" t="s">
        <v>55</v>
      </c>
      <c r="AW145" s="180" t="s">
        <v>177</v>
      </c>
      <c r="AX145" s="180" t="s">
        <v>125</v>
      </c>
      <c r="AY145" s="183" t="s">
        <v>126</v>
      </c>
    </row>
    <row r="146" spans="2:65" s="189" customFormat="1" x14ac:dyDescent="0.25">
      <c r="B146" s="190"/>
      <c r="D146" s="182" t="s">
        <v>175</v>
      </c>
      <c r="E146" s="191" t="s">
        <v>62</v>
      </c>
      <c r="F146" s="192" t="s">
        <v>178</v>
      </c>
      <c r="H146" s="193">
        <v>1.704</v>
      </c>
      <c r="L146" s="190"/>
      <c r="M146" s="194"/>
      <c r="N146" s="195"/>
      <c r="O146" s="195"/>
      <c r="P146" s="195"/>
      <c r="Q146" s="195"/>
      <c r="R146" s="195"/>
      <c r="S146" s="195"/>
      <c r="T146" s="196"/>
      <c r="AT146" s="191" t="s">
        <v>175</v>
      </c>
      <c r="AU146" s="191" t="s">
        <v>55</v>
      </c>
      <c r="AV146" s="189" t="s">
        <v>134</v>
      </c>
      <c r="AW146" s="189" t="s">
        <v>177</v>
      </c>
      <c r="AX146" s="189" t="s">
        <v>124</v>
      </c>
      <c r="AY146" s="191" t="s">
        <v>126</v>
      </c>
    </row>
    <row r="147" spans="2:65" s="308" customFormat="1" ht="16.5" customHeight="1" x14ac:dyDescent="0.25">
      <c r="B147" s="166"/>
      <c r="C147" s="409" t="s">
        <v>395</v>
      </c>
      <c r="D147" s="409" t="s">
        <v>130</v>
      </c>
      <c r="E147" s="410" t="s">
        <v>830</v>
      </c>
      <c r="F147" s="411" t="s">
        <v>831</v>
      </c>
      <c r="G147" s="412" t="s">
        <v>777</v>
      </c>
      <c r="H147" s="413">
        <v>108.706</v>
      </c>
      <c r="I147" s="446"/>
      <c r="J147" s="414">
        <f>ROUND(I147*H147,2)</f>
        <v>0</v>
      </c>
      <c r="K147" s="411" t="s">
        <v>762</v>
      </c>
      <c r="L147" s="86"/>
      <c r="M147" s="415" t="s">
        <v>62</v>
      </c>
      <c r="N147" s="416" t="s">
        <v>78</v>
      </c>
      <c r="O147" s="417">
        <v>0.39</v>
      </c>
      <c r="P147" s="417">
        <f>O147*H147</f>
        <v>42.395340000000004</v>
      </c>
      <c r="Q147" s="417">
        <v>1.54E-2</v>
      </c>
      <c r="R147" s="417">
        <f>Q147*H147</f>
        <v>1.6740724</v>
      </c>
      <c r="S147" s="417">
        <v>0</v>
      </c>
      <c r="T147" s="418">
        <f>S147*H147</f>
        <v>0</v>
      </c>
      <c r="AR147" s="79" t="s">
        <v>134</v>
      </c>
      <c r="AT147" s="79" t="s">
        <v>130</v>
      </c>
      <c r="AU147" s="79" t="s">
        <v>55</v>
      </c>
      <c r="AY147" s="79" t="s">
        <v>126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79" t="s">
        <v>124</v>
      </c>
      <c r="BK147" s="179">
        <f>ROUND(I147*H147,2)</f>
        <v>0</v>
      </c>
      <c r="BL147" s="79" t="s">
        <v>134</v>
      </c>
      <c r="BM147" s="79" t="s">
        <v>832</v>
      </c>
    </row>
    <row r="148" spans="2:65" s="428" customFormat="1" x14ac:dyDescent="0.25">
      <c r="B148" s="427"/>
      <c r="D148" s="182" t="s">
        <v>175</v>
      </c>
      <c r="E148" s="429" t="s">
        <v>62</v>
      </c>
      <c r="F148" s="430" t="s">
        <v>833</v>
      </c>
      <c r="H148" s="429" t="s">
        <v>62</v>
      </c>
      <c r="L148" s="427"/>
      <c r="M148" s="431"/>
      <c r="N148" s="432"/>
      <c r="O148" s="432"/>
      <c r="P148" s="432"/>
      <c r="Q148" s="432"/>
      <c r="R148" s="432"/>
      <c r="S148" s="432"/>
      <c r="T148" s="433"/>
      <c r="AT148" s="429" t="s">
        <v>175</v>
      </c>
      <c r="AU148" s="429" t="s">
        <v>55</v>
      </c>
      <c r="AV148" s="428" t="s">
        <v>124</v>
      </c>
      <c r="AW148" s="428" t="s">
        <v>177</v>
      </c>
      <c r="AX148" s="428" t="s">
        <v>125</v>
      </c>
      <c r="AY148" s="429" t="s">
        <v>126</v>
      </c>
    </row>
    <row r="149" spans="2:65" s="428" customFormat="1" x14ac:dyDescent="0.25">
      <c r="B149" s="427"/>
      <c r="D149" s="182" t="s">
        <v>175</v>
      </c>
      <c r="E149" s="429" t="s">
        <v>62</v>
      </c>
      <c r="F149" s="430" t="s">
        <v>834</v>
      </c>
      <c r="H149" s="429" t="s">
        <v>62</v>
      </c>
      <c r="L149" s="427"/>
      <c r="M149" s="431"/>
      <c r="N149" s="432"/>
      <c r="O149" s="432"/>
      <c r="P149" s="432"/>
      <c r="Q149" s="432"/>
      <c r="R149" s="432"/>
      <c r="S149" s="432"/>
      <c r="T149" s="433"/>
      <c r="AT149" s="429" t="s">
        <v>175</v>
      </c>
      <c r="AU149" s="429" t="s">
        <v>55</v>
      </c>
      <c r="AV149" s="428" t="s">
        <v>124</v>
      </c>
      <c r="AW149" s="428" t="s">
        <v>177</v>
      </c>
      <c r="AX149" s="428" t="s">
        <v>125</v>
      </c>
      <c r="AY149" s="429" t="s">
        <v>126</v>
      </c>
    </row>
    <row r="150" spans="2:65" s="180" customFormat="1" x14ac:dyDescent="0.25">
      <c r="B150" s="181"/>
      <c r="D150" s="182" t="s">
        <v>175</v>
      </c>
      <c r="E150" s="183" t="s">
        <v>62</v>
      </c>
      <c r="F150" s="184" t="s">
        <v>835</v>
      </c>
      <c r="H150" s="185">
        <v>51.8</v>
      </c>
      <c r="L150" s="181"/>
      <c r="M150" s="186"/>
      <c r="N150" s="187"/>
      <c r="O150" s="187"/>
      <c r="P150" s="187"/>
      <c r="Q150" s="187"/>
      <c r="R150" s="187"/>
      <c r="S150" s="187"/>
      <c r="T150" s="188"/>
      <c r="AT150" s="183" t="s">
        <v>175</v>
      </c>
      <c r="AU150" s="183" t="s">
        <v>55</v>
      </c>
      <c r="AV150" s="180" t="s">
        <v>55</v>
      </c>
      <c r="AW150" s="180" t="s">
        <v>177</v>
      </c>
      <c r="AX150" s="180" t="s">
        <v>125</v>
      </c>
      <c r="AY150" s="183" t="s">
        <v>126</v>
      </c>
    </row>
    <row r="151" spans="2:65" s="180" customFormat="1" x14ac:dyDescent="0.25">
      <c r="B151" s="181"/>
      <c r="D151" s="182" t="s">
        <v>175</v>
      </c>
      <c r="E151" s="183" t="s">
        <v>62</v>
      </c>
      <c r="F151" s="184" t="s">
        <v>836</v>
      </c>
      <c r="H151" s="185">
        <v>4.84</v>
      </c>
      <c r="L151" s="181"/>
      <c r="M151" s="186"/>
      <c r="N151" s="187"/>
      <c r="O151" s="187"/>
      <c r="P151" s="187"/>
      <c r="Q151" s="187"/>
      <c r="R151" s="187"/>
      <c r="S151" s="187"/>
      <c r="T151" s="188"/>
      <c r="AT151" s="183" t="s">
        <v>175</v>
      </c>
      <c r="AU151" s="183" t="s">
        <v>55</v>
      </c>
      <c r="AV151" s="180" t="s">
        <v>55</v>
      </c>
      <c r="AW151" s="180" t="s">
        <v>177</v>
      </c>
      <c r="AX151" s="180" t="s">
        <v>125</v>
      </c>
      <c r="AY151" s="183" t="s">
        <v>126</v>
      </c>
    </row>
    <row r="152" spans="2:65" s="180" customFormat="1" x14ac:dyDescent="0.25">
      <c r="B152" s="181"/>
      <c r="D152" s="182" t="s">
        <v>175</v>
      </c>
      <c r="E152" s="183" t="s">
        <v>62</v>
      </c>
      <c r="F152" s="184" t="s">
        <v>837</v>
      </c>
      <c r="H152" s="185">
        <v>-3.1520000000000001</v>
      </c>
      <c r="L152" s="181"/>
      <c r="M152" s="186"/>
      <c r="N152" s="187"/>
      <c r="O152" s="187"/>
      <c r="P152" s="187"/>
      <c r="Q152" s="187"/>
      <c r="R152" s="187"/>
      <c r="S152" s="187"/>
      <c r="T152" s="188"/>
      <c r="AT152" s="183" t="s">
        <v>175</v>
      </c>
      <c r="AU152" s="183" t="s">
        <v>55</v>
      </c>
      <c r="AV152" s="180" t="s">
        <v>55</v>
      </c>
      <c r="AW152" s="180" t="s">
        <v>177</v>
      </c>
      <c r="AX152" s="180" t="s">
        <v>125</v>
      </c>
      <c r="AY152" s="183" t="s">
        <v>126</v>
      </c>
    </row>
    <row r="153" spans="2:65" s="180" customFormat="1" x14ac:dyDescent="0.25">
      <c r="B153" s="181"/>
      <c r="D153" s="182" t="s">
        <v>175</v>
      </c>
      <c r="E153" s="183" t="s">
        <v>62</v>
      </c>
      <c r="F153" s="184" t="s">
        <v>838</v>
      </c>
      <c r="H153" s="185">
        <v>25.48</v>
      </c>
      <c r="L153" s="181"/>
      <c r="M153" s="186"/>
      <c r="N153" s="187"/>
      <c r="O153" s="187"/>
      <c r="P153" s="187"/>
      <c r="Q153" s="187"/>
      <c r="R153" s="187"/>
      <c r="S153" s="187"/>
      <c r="T153" s="188"/>
      <c r="AT153" s="183" t="s">
        <v>175</v>
      </c>
      <c r="AU153" s="183" t="s">
        <v>55</v>
      </c>
      <c r="AV153" s="180" t="s">
        <v>55</v>
      </c>
      <c r="AW153" s="180" t="s">
        <v>177</v>
      </c>
      <c r="AX153" s="180" t="s">
        <v>125</v>
      </c>
      <c r="AY153" s="183" t="s">
        <v>126</v>
      </c>
    </row>
    <row r="154" spans="2:65" s="180" customFormat="1" x14ac:dyDescent="0.25">
      <c r="B154" s="181"/>
      <c r="D154" s="182" t="s">
        <v>175</v>
      </c>
      <c r="E154" s="183" t="s">
        <v>62</v>
      </c>
      <c r="F154" s="184" t="s">
        <v>839</v>
      </c>
      <c r="H154" s="185">
        <v>1.64</v>
      </c>
      <c r="L154" s="181"/>
      <c r="M154" s="186"/>
      <c r="N154" s="187"/>
      <c r="O154" s="187"/>
      <c r="P154" s="187"/>
      <c r="Q154" s="187"/>
      <c r="R154" s="187"/>
      <c r="S154" s="187"/>
      <c r="T154" s="188"/>
      <c r="AT154" s="183" t="s">
        <v>175</v>
      </c>
      <c r="AU154" s="183" t="s">
        <v>55</v>
      </c>
      <c r="AV154" s="180" t="s">
        <v>55</v>
      </c>
      <c r="AW154" s="180" t="s">
        <v>177</v>
      </c>
      <c r="AX154" s="180" t="s">
        <v>125</v>
      </c>
      <c r="AY154" s="183" t="s">
        <v>126</v>
      </c>
    </row>
    <row r="155" spans="2:65" s="180" customFormat="1" x14ac:dyDescent="0.25">
      <c r="B155" s="181"/>
      <c r="D155" s="182" t="s">
        <v>175</v>
      </c>
      <c r="E155" s="183" t="s">
        <v>62</v>
      </c>
      <c r="F155" s="184" t="s">
        <v>840</v>
      </c>
      <c r="H155" s="185">
        <v>-6.3780000000000001</v>
      </c>
      <c r="L155" s="181"/>
      <c r="M155" s="186"/>
      <c r="N155" s="187"/>
      <c r="O155" s="187"/>
      <c r="P155" s="187"/>
      <c r="Q155" s="187"/>
      <c r="R155" s="187"/>
      <c r="S155" s="187"/>
      <c r="T155" s="188"/>
      <c r="AT155" s="183" t="s">
        <v>175</v>
      </c>
      <c r="AU155" s="183" t="s">
        <v>55</v>
      </c>
      <c r="AV155" s="180" t="s">
        <v>55</v>
      </c>
      <c r="AW155" s="180" t="s">
        <v>177</v>
      </c>
      <c r="AX155" s="180" t="s">
        <v>125</v>
      </c>
      <c r="AY155" s="183" t="s">
        <v>126</v>
      </c>
    </row>
    <row r="156" spans="2:65" s="180" customFormat="1" x14ac:dyDescent="0.25">
      <c r="B156" s="181"/>
      <c r="D156" s="182" t="s">
        <v>175</v>
      </c>
      <c r="E156" s="183" t="s">
        <v>62</v>
      </c>
      <c r="F156" s="184" t="s">
        <v>841</v>
      </c>
      <c r="H156" s="185">
        <v>11.7</v>
      </c>
      <c r="L156" s="181"/>
      <c r="M156" s="186"/>
      <c r="N156" s="187"/>
      <c r="O156" s="187"/>
      <c r="P156" s="187"/>
      <c r="Q156" s="187"/>
      <c r="R156" s="187"/>
      <c r="S156" s="187"/>
      <c r="T156" s="188"/>
      <c r="AT156" s="183" t="s">
        <v>175</v>
      </c>
      <c r="AU156" s="183" t="s">
        <v>55</v>
      </c>
      <c r="AV156" s="180" t="s">
        <v>55</v>
      </c>
      <c r="AW156" s="180" t="s">
        <v>177</v>
      </c>
      <c r="AX156" s="180" t="s">
        <v>125</v>
      </c>
      <c r="AY156" s="183" t="s">
        <v>126</v>
      </c>
    </row>
    <row r="157" spans="2:65" s="180" customFormat="1" x14ac:dyDescent="0.25">
      <c r="B157" s="181"/>
      <c r="D157" s="182" t="s">
        <v>175</v>
      </c>
      <c r="E157" s="183" t="s">
        <v>62</v>
      </c>
      <c r="F157" s="184" t="s">
        <v>842</v>
      </c>
      <c r="H157" s="185">
        <v>25.928000000000001</v>
      </c>
      <c r="L157" s="181"/>
      <c r="M157" s="186"/>
      <c r="N157" s="187"/>
      <c r="O157" s="187"/>
      <c r="P157" s="187"/>
      <c r="Q157" s="187"/>
      <c r="R157" s="187"/>
      <c r="S157" s="187"/>
      <c r="T157" s="188"/>
      <c r="AT157" s="183" t="s">
        <v>175</v>
      </c>
      <c r="AU157" s="183" t="s">
        <v>55</v>
      </c>
      <c r="AV157" s="180" t="s">
        <v>55</v>
      </c>
      <c r="AW157" s="180" t="s">
        <v>177</v>
      </c>
      <c r="AX157" s="180" t="s">
        <v>125</v>
      </c>
      <c r="AY157" s="183" t="s">
        <v>126</v>
      </c>
    </row>
    <row r="158" spans="2:65" s="180" customFormat="1" x14ac:dyDescent="0.25">
      <c r="B158" s="181"/>
      <c r="D158" s="182" t="s">
        <v>175</v>
      </c>
      <c r="E158" s="183" t="s">
        <v>62</v>
      </c>
      <c r="F158" s="184" t="s">
        <v>837</v>
      </c>
      <c r="H158" s="185">
        <v>-3.1520000000000001</v>
      </c>
      <c r="L158" s="181"/>
      <c r="M158" s="186"/>
      <c r="N158" s="187"/>
      <c r="O158" s="187"/>
      <c r="P158" s="187"/>
      <c r="Q158" s="187"/>
      <c r="R158" s="187"/>
      <c r="S158" s="187"/>
      <c r="T158" s="188"/>
      <c r="AT158" s="183" t="s">
        <v>175</v>
      </c>
      <c r="AU158" s="183" t="s">
        <v>55</v>
      </c>
      <c r="AV158" s="180" t="s">
        <v>55</v>
      </c>
      <c r="AW158" s="180" t="s">
        <v>177</v>
      </c>
      <c r="AX158" s="180" t="s">
        <v>125</v>
      </c>
      <c r="AY158" s="183" t="s">
        <v>126</v>
      </c>
    </row>
    <row r="159" spans="2:65" s="189" customFormat="1" x14ac:dyDescent="0.25">
      <c r="B159" s="190"/>
      <c r="D159" s="182" t="s">
        <v>175</v>
      </c>
      <c r="E159" s="191" t="s">
        <v>62</v>
      </c>
      <c r="F159" s="192" t="s">
        <v>178</v>
      </c>
      <c r="H159" s="193">
        <v>108.706</v>
      </c>
      <c r="L159" s="190"/>
      <c r="M159" s="194"/>
      <c r="N159" s="195"/>
      <c r="O159" s="195"/>
      <c r="P159" s="195"/>
      <c r="Q159" s="195"/>
      <c r="R159" s="195"/>
      <c r="S159" s="195"/>
      <c r="T159" s="196"/>
      <c r="AT159" s="191" t="s">
        <v>175</v>
      </c>
      <c r="AU159" s="191" t="s">
        <v>55</v>
      </c>
      <c r="AV159" s="189" t="s">
        <v>134</v>
      </c>
      <c r="AW159" s="189" t="s">
        <v>177</v>
      </c>
      <c r="AX159" s="189" t="s">
        <v>124</v>
      </c>
      <c r="AY159" s="191" t="s">
        <v>126</v>
      </c>
    </row>
    <row r="160" spans="2:65" s="308" customFormat="1" ht="16.5" customHeight="1" x14ac:dyDescent="0.25">
      <c r="B160" s="166"/>
      <c r="C160" s="409" t="s">
        <v>423</v>
      </c>
      <c r="D160" s="409" t="s">
        <v>130</v>
      </c>
      <c r="E160" s="410" t="s">
        <v>843</v>
      </c>
      <c r="F160" s="411" t="s">
        <v>844</v>
      </c>
      <c r="G160" s="412" t="s">
        <v>777</v>
      </c>
      <c r="H160" s="413">
        <v>6.8040000000000003</v>
      </c>
      <c r="I160" s="446"/>
      <c r="J160" s="414">
        <f>ROUND(I160*H160,2)</f>
        <v>0</v>
      </c>
      <c r="K160" s="411" t="s">
        <v>762</v>
      </c>
      <c r="L160" s="86"/>
      <c r="M160" s="415" t="s">
        <v>62</v>
      </c>
      <c r="N160" s="416" t="s">
        <v>78</v>
      </c>
      <c r="O160" s="417">
        <v>0.47</v>
      </c>
      <c r="P160" s="417">
        <f>O160*H160</f>
        <v>3.1978800000000001</v>
      </c>
      <c r="Q160" s="417">
        <v>1.8380000000000001E-2</v>
      </c>
      <c r="R160" s="417">
        <f>Q160*H160</f>
        <v>0.12505752000000001</v>
      </c>
      <c r="S160" s="417">
        <v>0</v>
      </c>
      <c r="T160" s="418">
        <f>S160*H160</f>
        <v>0</v>
      </c>
      <c r="AR160" s="79" t="s">
        <v>134</v>
      </c>
      <c r="AT160" s="79" t="s">
        <v>130</v>
      </c>
      <c r="AU160" s="79" t="s">
        <v>55</v>
      </c>
      <c r="AY160" s="79" t="s">
        <v>126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79" t="s">
        <v>124</v>
      </c>
      <c r="BK160" s="179">
        <f>ROUND(I160*H160,2)</f>
        <v>0</v>
      </c>
      <c r="BL160" s="79" t="s">
        <v>134</v>
      </c>
      <c r="BM160" s="79" t="s">
        <v>845</v>
      </c>
    </row>
    <row r="161" spans="2:65" s="180" customFormat="1" x14ac:dyDescent="0.25">
      <c r="B161" s="181"/>
      <c r="D161" s="182" t="s">
        <v>175</v>
      </c>
      <c r="E161" s="183" t="s">
        <v>62</v>
      </c>
      <c r="F161" s="184" t="s">
        <v>829</v>
      </c>
      <c r="H161" s="185">
        <v>1.704</v>
      </c>
      <c r="L161" s="181"/>
      <c r="M161" s="186"/>
      <c r="N161" s="187"/>
      <c r="O161" s="187"/>
      <c r="P161" s="187"/>
      <c r="Q161" s="187"/>
      <c r="R161" s="187"/>
      <c r="S161" s="187"/>
      <c r="T161" s="188"/>
      <c r="AT161" s="183" t="s">
        <v>175</v>
      </c>
      <c r="AU161" s="183" t="s">
        <v>55</v>
      </c>
      <c r="AV161" s="180" t="s">
        <v>55</v>
      </c>
      <c r="AW161" s="180" t="s">
        <v>177</v>
      </c>
      <c r="AX161" s="180" t="s">
        <v>125</v>
      </c>
      <c r="AY161" s="183" t="s">
        <v>126</v>
      </c>
    </row>
    <row r="162" spans="2:65" s="428" customFormat="1" x14ac:dyDescent="0.25">
      <c r="B162" s="427"/>
      <c r="D162" s="182" t="s">
        <v>175</v>
      </c>
      <c r="E162" s="429" t="s">
        <v>62</v>
      </c>
      <c r="F162" s="430" t="s">
        <v>846</v>
      </c>
      <c r="H162" s="429" t="s">
        <v>62</v>
      </c>
      <c r="L162" s="427"/>
      <c r="M162" s="431"/>
      <c r="N162" s="432"/>
      <c r="O162" s="432"/>
      <c r="P162" s="432"/>
      <c r="Q162" s="432"/>
      <c r="R162" s="432"/>
      <c r="S162" s="432"/>
      <c r="T162" s="433"/>
      <c r="AT162" s="429" t="s">
        <v>175</v>
      </c>
      <c r="AU162" s="429" t="s">
        <v>55</v>
      </c>
      <c r="AV162" s="428" t="s">
        <v>124</v>
      </c>
      <c r="AW162" s="428" t="s">
        <v>177</v>
      </c>
      <c r="AX162" s="428" t="s">
        <v>125</v>
      </c>
      <c r="AY162" s="429" t="s">
        <v>126</v>
      </c>
    </row>
    <row r="163" spans="2:65" s="180" customFormat="1" x14ac:dyDescent="0.25">
      <c r="B163" s="181"/>
      <c r="D163" s="182" t="s">
        <v>175</v>
      </c>
      <c r="E163" s="183" t="s">
        <v>62</v>
      </c>
      <c r="F163" s="184" t="s">
        <v>847</v>
      </c>
      <c r="H163" s="185">
        <v>5.0999999999999996</v>
      </c>
      <c r="L163" s="181"/>
      <c r="M163" s="186"/>
      <c r="N163" s="187"/>
      <c r="O163" s="187"/>
      <c r="P163" s="187"/>
      <c r="Q163" s="187"/>
      <c r="R163" s="187"/>
      <c r="S163" s="187"/>
      <c r="T163" s="188"/>
      <c r="AT163" s="183" t="s">
        <v>175</v>
      </c>
      <c r="AU163" s="183" t="s">
        <v>55</v>
      </c>
      <c r="AV163" s="180" t="s">
        <v>55</v>
      </c>
      <c r="AW163" s="180" t="s">
        <v>177</v>
      </c>
      <c r="AX163" s="180" t="s">
        <v>125</v>
      </c>
      <c r="AY163" s="183" t="s">
        <v>126</v>
      </c>
    </row>
    <row r="164" spans="2:65" s="189" customFormat="1" x14ac:dyDescent="0.25">
      <c r="B164" s="190"/>
      <c r="D164" s="182" t="s">
        <v>175</v>
      </c>
      <c r="E164" s="191" t="s">
        <v>62</v>
      </c>
      <c r="F164" s="192" t="s">
        <v>178</v>
      </c>
      <c r="H164" s="193">
        <v>6.8039999999999994</v>
      </c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175</v>
      </c>
      <c r="AU164" s="191" t="s">
        <v>55</v>
      </c>
      <c r="AV164" s="189" t="s">
        <v>134</v>
      </c>
      <c r="AW164" s="189" t="s">
        <v>177</v>
      </c>
      <c r="AX164" s="189" t="s">
        <v>124</v>
      </c>
      <c r="AY164" s="191" t="s">
        <v>126</v>
      </c>
    </row>
    <row r="165" spans="2:65" s="308" customFormat="1" ht="16.5" customHeight="1" x14ac:dyDescent="0.25">
      <c r="B165" s="166"/>
      <c r="C165" s="409" t="s">
        <v>848</v>
      </c>
      <c r="D165" s="409" t="s">
        <v>130</v>
      </c>
      <c r="E165" s="410" t="s">
        <v>849</v>
      </c>
      <c r="F165" s="411" t="s">
        <v>850</v>
      </c>
      <c r="G165" s="412" t="s">
        <v>777</v>
      </c>
      <c r="H165" s="413">
        <v>18.385000000000002</v>
      </c>
      <c r="I165" s="446"/>
      <c r="J165" s="414">
        <f>ROUND(I165*H165,2)</f>
        <v>0</v>
      </c>
      <c r="K165" s="411" t="s">
        <v>762</v>
      </c>
      <c r="L165" s="86"/>
      <c r="M165" s="415" t="s">
        <v>62</v>
      </c>
      <c r="N165" s="416" t="s">
        <v>78</v>
      </c>
      <c r="O165" s="417">
        <v>0.46600000000000003</v>
      </c>
      <c r="P165" s="417">
        <f>O165*H165</f>
        <v>8.5674100000000006</v>
      </c>
      <c r="Q165" s="417">
        <v>2.8400000000000002E-2</v>
      </c>
      <c r="R165" s="417">
        <f>Q165*H165</f>
        <v>0.5221340000000001</v>
      </c>
      <c r="S165" s="417">
        <v>0</v>
      </c>
      <c r="T165" s="418">
        <f>S165*H165</f>
        <v>0</v>
      </c>
      <c r="AR165" s="79" t="s">
        <v>134</v>
      </c>
      <c r="AT165" s="79" t="s">
        <v>130</v>
      </c>
      <c r="AU165" s="79" t="s">
        <v>55</v>
      </c>
      <c r="AY165" s="79" t="s">
        <v>126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79" t="s">
        <v>124</v>
      </c>
      <c r="BK165" s="179">
        <f>ROUND(I165*H165,2)</f>
        <v>0</v>
      </c>
      <c r="BL165" s="79" t="s">
        <v>134</v>
      </c>
      <c r="BM165" s="79" t="s">
        <v>851</v>
      </c>
    </row>
    <row r="166" spans="2:65" s="428" customFormat="1" x14ac:dyDescent="0.25">
      <c r="B166" s="427"/>
      <c r="D166" s="182" t="s">
        <v>175</v>
      </c>
      <c r="E166" s="429" t="s">
        <v>62</v>
      </c>
      <c r="F166" s="430" t="s">
        <v>852</v>
      </c>
      <c r="H166" s="429" t="s">
        <v>62</v>
      </c>
      <c r="L166" s="427"/>
      <c r="M166" s="431"/>
      <c r="N166" s="432"/>
      <c r="O166" s="432"/>
      <c r="P166" s="432"/>
      <c r="Q166" s="432"/>
      <c r="R166" s="432"/>
      <c r="S166" s="432"/>
      <c r="T166" s="433"/>
      <c r="AT166" s="429" t="s">
        <v>175</v>
      </c>
      <c r="AU166" s="429" t="s">
        <v>55</v>
      </c>
      <c r="AV166" s="428" t="s">
        <v>124</v>
      </c>
      <c r="AW166" s="428" t="s">
        <v>177</v>
      </c>
      <c r="AX166" s="428" t="s">
        <v>125</v>
      </c>
      <c r="AY166" s="429" t="s">
        <v>126</v>
      </c>
    </row>
    <row r="167" spans="2:65" s="180" customFormat="1" x14ac:dyDescent="0.25">
      <c r="B167" s="181"/>
      <c r="D167" s="182" t="s">
        <v>175</v>
      </c>
      <c r="E167" s="183" t="s">
        <v>62</v>
      </c>
      <c r="F167" s="184" t="s">
        <v>853</v>
      </c>
      <c r="H167" s="185">
        <v>23.31</v>
      </c>
      <c r="L167" s="181"/>
      <c r="M167" s="186"/>
      <c r="N167" s="187"/>
      <c r="O167" s="187"/>
      <c r="P167" s="187"/>
      <c r="Q167" s="187"/>
      <c r="R167" s="187"/>
      <c r="S167" s="187"/>
      <c r="T167" s="188"/>
      <c r="AT167" s="183" t="s">
        <v>175</v>
      </c>
      <c r="AU167" s="183" t="s">
        <v>55</v>
      </c>
      <c r="AV167" s="180" t="s">
        <v>55</v>
      </c>
      <c r="AW167" s="180" t="s">
        <v>177</v>
      </c>
      <c r="AX167" s="180" t="s">
        <v>125</v>
      </c>
      <c r="AY167" s="183" t="s">
        <v>126</v>
      </c>
    </row>
    <row r="168" spans="2:65" s="180" customFormat="1" x14ac:dyDescent="0.25">
      <c r="B168" s="181"/>
      <c r="D168" s="182" t="s">
        <v>175</v>
      </c>
      <c r="E168" s="183" t="s">
        <v>62</v>
      </c>
      <c r="F168" s="184" t="s">
        <v>854</v>
      </c>
      <c r="H168" s="185">
        <v>-4.9249999999999998</v>
      </c>
      <c r="L168" s="181"/>
      <c r="M168" s="186"/>
      <c r="N168" s="187"/>
      <c r="O168" s="187"/>
      <c r="P168" s="187"/>
      <c r="Q168" s="187"/>
      <c r="R168" s="187"/>
      <c r="S168" s="187"/>
      <c r="T168" s="188"/>
      <c r="AT168" s="183" t="s">
        <v>175</v>
      </c>
      <c r="AU168" s="183" t="s">
        <v>55</v>
      </c>
      <c r="AV168" s="180" t="s">
        <v>55</v>
      </c>
      <c r="AW168" s="180" t="s">
        <v>177</v>
      </c>
      <c r="AX168" s="180" t="s">
        <v>125</v>
      </c>
      <c r="AY168" s="183" t="s">
        <v>126</v>
      </c>
    </row>
    <row r="169" spans="2:65" s="189" customFormat="1" x14ac:dyDescent="0.25">
      <c r="B169" s="190"/>
      <c r="D169" s="182" t="s">
        <v>175</v>
      </c>
      <c r="E169" s="191" t="s">
        <v>62</v>
      </c>
      <c r="F169" s="192" t="s">
        <v>178</v>
      </c>
      <c r="H169" s="193">
        <v>18.384999999999998</v>
      </c>
      <c r="L169" s="190"/>
      <c r="M169" s="194"/>
      <c r="N169" s="195"/>
      <c r="O169" s="195"/>
      <c r="P169" s="195"/>
      <c r="Q169" s="195"/>
      <c r="R169" s="195"/>
      <c r="S169" s="195"/>
      <c r="T169" s="196"/>
      <c r="AT169" s="191" t="s">
        <v>175</v>
      </c>
      <c r="AU169" s="191" t="s">
        <v>55</v>
      </c>
      <c r="AV169" s="189" t="s">
        <v>134</v>
      </c>
      <c r="AW169" s="189" t="s">
        <v>177</v>
      </c>
      <c r="AX169" s="189" t="s">
        <v>124</v>
      </c>
      <c r="AY169" s="191" t="s">
        <v>126</v>
      </c>
    </row>
    <row r="170" spans="2:65" s="308" customFormat="1" ht="16.5" customHeight="1" x14ac:dyDescent="0.25">
      <c r="B170" s="166"/>
      <c r="C170" s="409" t="s">
        <v>469</v>
      </c>
      <c r="D170" s="409" t="s">
        <v>130</v>
      </c>
      <c r="E170" s="410" t="s">
        <v>855</v>
      </c>
      <c r="F170" s="411" t="s">
        <v>856</v>
      </c>
      <c r="G170" s="412" t="s">
        <v>767</v>
      </c>
      <c r="H170" s="413">
        <v>1.2</v>
      </c>
      <c r="I170" s="446"/>
      <c r="J170" s="414">
        <f>ROUND(I170*H170,2)</f>
        <v>0</v>
      </c>
      <c r="K170" s="411" t="s">
        <v>762</v>
      </c>
      <c r="L170" s="86"/>
      <c r="M170" s="415" t="s">
        <v>62</v>
      </c>
      <c r="N170" s="416" t="s">
        <v>78</v>
      </c>
      <c r="O170" s="417">
        <v>3.6</v>
      </c>
      <c r="P170" s="417">
        <f>O170*H170</f>
        <v>4.32</v>
      </c>
      <c r="Q170" s="417">
        <v>2.2563399999999998</v>
      </c>
      <c r="R170" s="417">
        <f>Q170*H170</f>
        <v>2.7076079999999996</v>
      </c>
      <c r="S170" s="417">
        <v>0</v>
      </c>
      <c r="T170" s="418">
        <f>S170*H170</f>
        <v>0</v>
      </c>
      <c r="AR170" s="79" t="s">
        <v>134</v>
      </c>
      <c r="AT170" s="79" t="s">
        <v>130</v>
      </c>
      <c r="AU170" s="79" t="s">
        <v>55</v>
      </c>
      <c r="AY170" s="79" t="s">
        <v>126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79" t="s">
        <v>124</v>
      </c>
      <c r="BK170" s="179">
        <f>ROUND(I170*H170,2)</f>
        <v>0</v>
      </c>
      <c r="BL170" s="79" t="s">
        <v>134</v>
      </c>
      <c r="BM170" s="79" t="s">
        <v>857</v>
      </c>
    </row>
    <row r="171" spans="2:65" s="428" customFormat="1" x14ac:dyDescent="0.25">
      <c r="B171" s="427"/>
      <c r="D171" s="182" t="s">
        <v>175</v>
      </c>
      <c r="E171" s="429" t="s">
        <v>62</v>
      </c>
      <c r="F171" s="430" t="s">
        <v>858</v>
      </c>
      <c r="H171" s="429" t="s">
        <v>62</v>
      </c>
      <c r="L171" s="427"/>
      <c r="M171" s="431"/>
      <c r="N171" s="432"/>
      <c r="O171" s="432"/>
      <c r="P171" s="432"/>
      <c r="Q171" s="432"/>
      <c r="R171" s="432"/>
      <c r="S171" s="432"/>
      <c r="T171" s="433"/>
      <c r="AT171" s="429" t="s">
        <v>175</v>
      </c>
      <c r="AU171" s="429" t="s">
        <v>55</v>
      </c>
      <c r="AV171" s="428" t="s">
        <v>124</v>
      </c>
      <c r="AW171" s="428" t="s">
        <v>177</v>
      </c>
      <c r="AX171" s="428" t="s">
        <v>125</v>
      </c>
      <c r="AY171" s="429" t="s">
        <v>126</v>
      </c>
    </row>
    <row r="172" spans="2:65" s="180" customFormat="1" x14ac:dyDescent="0.25">
      <c r="B172" s="181"/>
      <c r="D172" s="182" t="s">
        <v>175</v>
      </c>
      <c r="E172" s="183" t="s">
        <v>62</v>
      </c>
      <c r="F172" s="184" t="s">
        <v>794</v>
      </c>
      <c r="H172" s="185">
        <v>1.2</v>
      </c>
      <c r="L172" s="181"/>
      <c r="M172" s="186"/>
      <c r="N172" s="187"/>
      <c r="O172" s="187"/>
      <c r="P172" s="187"/>
      <c r="Q172" s="187"/>
      <c r="R172" s="187"/>
      <c r="S172" s="187"/>
      <c r="T172" s="188"/>
      <c r="AT172" s="183" t="s">
        <v>175</v>
      </c>
      <c r="AU172" s="183" t="s">
        <v>55</v>
      </c>
      <c r="AV172" s="180" t="s">
        <v>55</v>
      </c>
      <c r="AW172" s="180" t="s">
        <v>177</v>
      </c>
      <c r="AX172" s="180" t="s">
        <v>125</v>
      </c>
      <c r="AY172" s="183" t="s">
        <v>126</v>
      </c>
    </row>
    <row r="173" spans="2:65" s="189" customFormat="1" x14ac:dyDescent="0.25">
      <c r="B173" s="190"/>
      <c r="D173" s="182" t="s">
        <v>175</v>
      </c>
      <c r="E173" s="191" t="s">
        <v>62</v>
      </c>
      <c r="F173" s="192" t="s">
        <v>178</v>
      </c>
      <c r="H173" s="193">
        <v>1.2</v>
      </c>
      <c r="L173" s="190"/>
      <c r="M173" s="194"/>
      <c r="N173" s="195"/>
      <c r="O173" s="195"/>
      <c r="P173" s="195"/>
      <c r="Q173" s="195"/>
      <c r="R173" s="195"/>
      <c r="S173" s="195"/>
      <c r="T173" s="196"/>
      <c r="AT173" s="191" t="s">
        <v>175</v>
      </c>
      <c r="AU173" s="191" t="s">
        <v>55</v>
      </c>
      <c r="AV173" s="189" t="s">
        <v>134</v>
      </c>
      <c r="AW173" s="189" t="s">
        <v>177</v>
      </c>
      <c r="AX173" s="189" t="s">
        <v>124</v>
      </c>
      <c r="AY173" s="191" t="s">
        <v>126</v>
      </c>
    </row>
    <row r="174" spans="2:65" s="308" customFormat="1" ht="16.5" customHeight="1" x14ac:dyDescent="0.25">
      <c r="B174" s="166"/>
      <c r="C174" s="409" t="s">
        <v>859</v>
      </c>
      <c r="D174" s="409" t="s">
        <v>130</v>
      </c>
      <c r="E174" s="410" t="s">
        <v>860</v>
      </c>
      <c r="F174" s="411" t="s">
        <v>861</v>
      </c>
      <c r="G174" s="412" t="s">
        <v>777</v>
      </c>
      <c r="H174" s="413">
        <v>1.7</v>
      </c>
      <c r="I174" s="446"/>
      <c r="J174" s="414">
        <f>ROUND(I174*H174,2)</f>
        <v>0</v>
      </c>
      <c r="K174" s="411" t="s">
        <v>762</v>
      </c>
      <c r="L174" s="86"/>
      <c r="M174" s="415" t="s">
        <v>62</v>
      </c>
      <c r="N174" s="416" t="s">
        <v>78</v>
      </c>
      <c r="O174" s="417">
        <v>0.61199999999999999</v>
      </c>
      <c r="P174" s="417">
        <f>O174*H174</f>
        <v>1.0404</v>
      </c>
      <c r="Q174" s="417">
        <v>0</v>
      </c>
      <c r="R174" s="417">
        <f>Q174*H174</f>
        <v>0</v>
      </c>
      <c r="S174" s="417">
        <v>6.2E-2</v>
      </c>
      <c r="T174" s="418">
        <f>S174*H174</f>
        <v>0.10539999999999999</v>
      </c>
      <c r="AR174" s="79" t="s">
        <v>134</v>
      </c>
      <c r="AT174" s="79" t="s">
        <v>130</v>
      </c>
      <c r="AU174" s="79" t="s">
        <v>55</v>
      </c>
      <c r="AY174" s="79" t="s">
        <v>126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79" t="s">
        <v>124</v>
      </c>
      <c r="BK174" s="179">
        <f>ROUND(I174*H174,2)</f>
        <v>0</v>
      </c>
      <c r="BL174" s="79" t="s">
        <v>134</v>
      </c>
      <c r="BM174" s="79" t="s">
        <v>862</v>
      </c>
    </row>
    <row r="175" spans="2:65" s="308" customFormat="1" ht="16.5" customHeight="1" x14ac:dyDescent="0.25">
      <c r="B175" s="166"/>
      <c r="C175" s="409" t="s">
        <v>863</v>
      </c>
      <c r="D175" s="409" t="s">
        <v>130</v>
      </c>
      <c r="E175" s="410" t="s">
        <v>864</v>
      </c>
      <c r="F175" s="411" t="s">
        <v>865</v>
      </c>
      <c r="G175" s="412" t="s">
        <v>777</v>
      </c>
      <c r="H175" s="413">
        <v>60</v>
      </c>
      <c r="I175" s="446"/>
      <c r="J175" s="414">
        <f>ROUND(I175*H175,2)</f>
        <v>0</v>
      </c>
      <c r="K175" s="411" t="s">
        <v>762</v>
      </c>
      <c r="L175" s="86"/>
      <c r="M175" s="415" t="s">
        <v>62</v>
      </c>
      <c r="N175" s="416" t="s">
        <v>78</v>
      </c>
      <c r="O175" s="417">
        <v>0.04</v>
      </c>
      <c r="P175" s="417">
        <f>O175*H175</f>
        <v>2.4</v>
      </c>
      <c r="Q175" s="417">
        <v>0</v>
      </c>
      <c r="R175" s="417">
        <f>Q175*H175</f>
        <v>0</v>
      </c>
      <c r="S175" s="417">
        <v>0</v>
      </c>
      <c r="T175" s="418">
        <f>S175*H175</f>
        <v>0</v>
      </c>
      <c r="AR175" s="79" t="s">
        <v>134</v>
      </c>
      <c r="AT175" s="79" t="s">
        <v>130</v>
      </c>
      <c r="AU175" s="79" t="s">
        <v>55</v>
      </c>
      <c r="AY175" s="79" t="s">
        <v>126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79" t="s">
        <v>124</v>
      </c>
      <c r="BK175" s="179">
        <f>ROUND(I175*H175,2)</f>
        <v>0</v>
      </c>
      <c r="BL175" s="79" t="s">
        <v>134</v>
      </c>
      <c r="BM175" s="79" t="s">
        <v>866</v>
      </c>
    </row>
    <row r="176" spans="2:65" s="180" customFormat="1" x14ac:dyDescent="0.25">
      <c r="B176" s="181"/>
      <c r="D176" s="182" t="s">
        <v>175</v>
      </c>
      <c r="E176" s="183" t="s">
        <v>62</v>
      </c>
      <c r="F176" s="184" t="s">
        <v>867</v>
      </c>
      <c r="H176" s="185">
        <v>60</v>
      </c>
      <c r="L176" s="181"/>
      <c r="M176" s="186"/>
      <c r="N176" s="187"/>
      <c r="O176" s="187"/>
      <c r="P176" s="187"/>
      <c r="Q176" s="187"/>
      <c r="R176" s="187"/>
      <c r="S176" s="187"/>
      <c r="T176" s="188"/>
      <c r="AT176" s="183" t="s">
        <v>175</v>
      </c>
      <c r="AU176" s="183" t="s">
        <v>55</v>
      </c>
      <c r="AV176" s="180" t="s">
        <v>55</v>
      </c>
      <c r="AW176" s="180" t="s">
        <v>177</v>
      </c>
      <c r="AX176" s="180" t="s">
        <v>125</v>
      </c>
      <c r="AY176" s="183" t="s">
        <v>126</v>
      </c>
    </row>
    <row r="177" spans="2:65" s="189" customFormat="1" x14ac:dyDescent="0.25">
      <c r="B177" s="190"/>
      <c r="D177" s="182" t="s">
        <v>175</v>
      </c>
      <c r="E177" s="191" t="s">
        <v>62</v>
      </c>
      <c r="F177" s="192" t="s">
        <v>178</v>
      </c>
      <c r="H177" s="193">
        <v>60</v>
      </c>
      <c r="L177" s="190"/>
      <c r="M177" s="194"/>
      <c r="N177" s="195"/>
      <c r="O177" s="195"/>
      <c r="P177" s="195"/>
      <c r="Q177" s="195"/>
      <c r="R177" s="195"/>
      <c r="S177" s="195"/>
      <c r="T177" s="196"/>
      <c r="AT177" s="191" t="s">
        <v>175</v>
      </c>
      <c r="AU177" s="191" t="s">
        <v>55</v>
      </c>
      <c r="AV177" s="189" t="s">
        <v>134</v>
      </c>
      <c r="AW177" s="189" t="s">
        <v>177</v>
      </c>
      <c r="AX177" s="189" t="s">
        <v>124</v>
      </c>
      <c r="AY177" s="191" t="s">
        <v>126</v>
      </c>
    </row>
    <row r="178" spans="2:65" s="308" customFormat="1" ht="16.5" customHeight="1" x14ac:dyDescent="0.25">
      <c r="B178" s="166"/>
      <c r="C178" s="409" t="s">
        <v>868</v>
      </c>
      <c r="D178" s="409" t="s">
        <v>130</v>
      </c>
      <c r="E178" s="410" t="s">
        <v>869</v>
      </c>
      <c r="F178" s="411" t="s">
        <v>870</v>
      </c>
      <c r="G178" s="412" t="s">
        <v>777</v>
      </c>
      <c r="H178" s="413">
        <v>170</v>
      </c>
      <c r="I178" s="446"/>
      <c r="J178" s="414">
        <f>ROUND(I178*H178,2)</f>
        <v>0</v>
      </c>
      <c r="K178" s="411" t="s">
        <v>762</v>
      </c>
      <c r="L178" s="86"/>
      <c r="M178" s="415" t="s">
        <v>62</v>
      </c>
      <c r="N178" s="416" t="s">
        <v>78</v>
      </c>
      <c r="O178" s="417">
        <v>0.08</v>
      </c>
      <c r="P178" s="417">
        <f>O178*H178</f>
        <v>13.6</v>
      </c>
      <c r="Q178" s="417">
        <v>0</v>
      </c>
      <c r="R178" s="417">
        <f>Q178*H178</f>
        <v>0</v>
      </c>
      <c r="S178" s="417">
        <v>0</v>
      </c>
      <c r="T178" s="418">
        <f>S178*H178</f>
        <v>0</v>
      </c>
      <c r="AR178" s="79" t="s">
        <v>134</v>
      </c>
      <c r="AT178" s="79" t="s">
        <v>130</v>
      </c>
      <c r="AU178" s="79" t="s">
        <v>55</v>
      </c>
      <c r="AY178" s="79" t="s">
        <v>126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79" t="s">
        <v>124</v>
      </c>
      <c r="BK178" s="179">
        <f>ROUND(I178*H178,2)</f>
        <v>0</v>
      </c>
      <c r="BL178" s="79" t="s">
        <v>134</v>
      </c>
      <c r="BM178" s="79" t="s">
        <v>871</v>
      </c>
    </row>
    <row r="179" spans="2:65" s="180" customFormat="1" x14ac:dyDescent="0.25">
      <c r="B179" s="181"/>
      <c r="D179" s="182" t="s">
        <v>175</v>
      </c>
      <c r="E179" s="183" t="s">
        <v>62</v>
      </c>
      <c r="F179" s="184" t="s">
        <v>872</v>
      </c>
      <c r="H179" s="185">
        <v>170</v>
      </c>
      <c r="L179" s="181"/>
      <c r="M179" s="186"/>
      <c r="N179" s="187"/>
      <c r="O179" s="187"/>
      <c r="P179" s="187"/>
      <c r="Q179" s="187"/>
      <c r="R179" s="187"/>
      <c r="S179" s="187"/>
      <c r="T179" s="188"/>
      <c r="AT179" s="183" t="s">
        <v>175</v>
      </c>
      <c r="AU179" s="183" t="s">
        <v>55</v>
      </c>
      <c r="AV179" s="180" t="s">
        <v>55</v>
      </c>
      <c r="AW179" s="180" t="s">
        <v>177</v>
      </c>
      <c r="AX179" s="180" t="s">
        <v>125</v>
      </c>
      <c r="AY179" s="183" t="s">
        <v>126</v>
      </c>
    </row>
    <row r="180" spans="2:65" s="189" customFormat="1" x14ac:dyDescent="0.25">
      <c r="B180" s="190"/>
      <c r="D180" s="182" t="s">
        <v>175</v>
      </c>
      <c r="E180" s="191" t="s">
        <v>62</v>
      </c>
      <c r="F180" s="192" t="s">
        <v>178</v>
      </c>
      <c r="H180" s="193">
        <v>170</v>
      </c>
      <c r="L180" s="190"/>
      <c r="M180" s="194"/>
      <c r="N180" s="195"/>
      <c r="O180" s="195"/>
      <c r="P180" s="195"/>
      <c r="Q180" s="195"/>
      <c r="R180" s="195"/>
      <c r="S180" s="195"/>
      <c r="T180" s="196"/>
      <c r="AT180" s="191" t="s">
        <v>175</v>
      </c>
      <c r="AU180" s="191" t="s">
        <v>55</v>
      </c>
      <c r="AV180" s="189" t="s">
        <v>134</v>
      </c>
      <c r="AW180" s="189" t="s">
        <v>177</v>
      </c>
      <c r="AX180" s="189" t="s">
        <v>124</v>
      </c>
      <c r="AY180" s="191" t="s">
        <v>126</v>
      </c>
    </row>
    <row r="181" spans="2:65" s="153" customFormat="1" ht="22.9" customHeight="1" x14ac:dyDescent="0.2">
      <c r="B181" s="154"/>
      <c r="D181" s="155" t="s">
        <v>121</v>
      </c>
      <c r="E181" s="164" t="s">
        <v>129</v>
      </c>
      <c r="F181" s="164" t="s">
        <v>873</v>
      </c>
      <c r="J181" s="165">
        <f>BK181</f>
        <v>0</v>
      </c>
      <c r="L181" s="154"/>
      <c r="M181" s="158"/>
      <c r="N181" s="159"/>
      <c r="O181" s="159"/>
      <c r="P181" s="160">
        <f>SUM(P182:P237)</f>
        <v>101.15870199999998</v>
      </c>
      <c r="Q181" s="159"/>
      <c r="R181" s="160">
        <f>SUM(R182:R237)</f>
        <v>0</v>
      </c>
      <c r="S181" s="159"/>
      <c r="T181" s="161">
        <f>SUM(T182:T237)</f>
        <v>25.775282300000001</v>
      </c>
      <c r="AR181" s="155" t="s">
        <v>124</v>
      </c>
      <c r="AT181" s="162" t="s">
        <v>121</v>
      </c>
      <c r="AU181" s="162" t="s">
        <v>124</v>
      </c>
      <c r="AY181" s="155" t="s">
        <v>126</v>
      </c>
      <c r="BK181" s="163">
        <f>SUM(BK182:BK237)</f>
        <v>0</v>
      </c>
    </row>
    <row r="182" spans="2:65" s="308" customFormat="1" ht="16.5" customHeight="1" x14ac:dyDescent="0.25">
      <c r="B182" s="166"/>
      <c r="C182" s="409" t="s">
        <v>136</v>
      </c>
      <c r="D182" s="409" t="s">
        <v>130</v>
      </c>
      <c r="E182" s="410" t="s">
        <v>874</v>
      </c>
      <c r="F182" s="411" t="s">
        <v>875</v>
      </c>
      <c r="G182" s="412" t="s">
        <v>777</v>
      </c>
      <c r="H182" s="413">
        <v>82.14</v>
      </c>
      <c r="I182" s="446"/>
      <c r="J182" s="414">
        <f>ROUND(I182*H182,2)</f>
        <v>0</v>
      </c>
      <c r="K182" s="411" t="s">
        <v>762</v>
      </c>
      <c r="L182" s="86"/>
      <c r="M182" s="415" t="s">
        <v>62</v>
      </c>
      <c r="N182" s="416" t="s">
        <v>78</v>
      </c>
      <c r="O182" s="417">
        <v>0.245</v>
      </c>
      <c r="P182" s="417">
        <f>O182*H182</f>
        <v>20.124299999999998</v>
      </c>
      <c r="Q182" s="417">
        <v>0</v>
      </c>
      <c r="R182" s="417">
        <f>Q182*H182</f>
        <v>0</v>
      </c>
      <c r="S182" s="417">
        <v>0.13100000000000001</v>
      </c>
      <c r="T182" s="418">
        <f>S182*H182</f>
        <v>10.760340000000001</v>
      </c>
      <c r="AR182" s="79" t="s">
        <v>134</v>
      </c>
      <c r="AT182" s="79" t="s">
        <v>130</v>
      </c>
      <c r="AU182" s="79" t="s">
        <v>55</v>
      </c>
      <c r="AY182" s="79" t="s">
        <v>126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79" t="s">
        <v>124</v>
      </c>
      <c r="BK182" s="179">
        <f>ROUND(I182*H182,2)</f>
        <v>0</v>
      </c>
      <c r="BL182" s="79" t="s">
        <v>134</v>
      </c>
      <c r="BM182" s="79" t="s">
        <v>876</v>
      </c>
    </row>
    <row r="183" spans="2:65" s="180" customFormat="1" x14ac:dyDescent="0.25">
      <c r="B183" s="181"/>
      <c r="D183" s="182" t="s">
        <v>175</v>
      </c>
      <c r="E183" s="183" t="s">
        <v>62</v>
      </c>
      <c r="F183" s="184" t="s">
        <v>877</v>
      </c>
      <c r="H183" s="185">
        <v>59.2</v>
      </c>
      <c r="L183" s="181"/>
      <c r="M183" s="186"/>
      <c r="N183" s="187"/>
      <c r="O183" s="187"/>
      <c r="P183" s="187"/>
      <c r="Q183" s="187"/>
      <c r="R183" s="187"/>
      <c r="S183" s="187"/>
      <c r="T183" s="188"/>
      <c r="AT183" s="183" t="s">
        <v>175</v>
      </c>
      <c r="AU183" s="183" t="s">
        <v>55</v>
      </c>
      <c r="AV183" s="180" t="s">
        <v>55</v>
      </c>
      <c r="AW183" s="180" t="s">
        <v>177</v>
      </c>
      <c r="AX183" s="180" t="s">
        <v>125</v>
      </c>
      <c r="AY183" s="183" t="s">
        <v>126</v>
      </c>
    </row>
    <row r="184" spans="2:65" s="180" customFormat="1" x14ac:dyDescent="0.25">
      <c r="B184" s="181"/>
      <c r="D184" s="182" t="s">
        <v>175</v>
      </c>
      <c r="E184" s="183" t="s">
        <v>62</v>
      </c>
      <c r="F184" s="184" t="s">
        <v>878</v>
      </c>
      <c r="H184" s="185">
        <v>22.94</v>
      </c>
      <c r="L184" s="181"/>
      <c r="M184" s="186"/>
      <c r="N184" s="187"/>
      <c r="O184" s="187"/>
      <c r="P184" s="187"/>
      <c r="Q184" s="187"/>
      <c r="R184" s="187"/>
      <c r="S184" s="187"/>
      <c r="T184" s="188"/>
      <c r="AT184" s="183" t="s">
        <v>175</v>
      </c>
      <c r="AU184" s="183" t="s">
        <v>55</v>
      </c>
      <c r="AV184" s="180" t="s">
        <v>55</v>
      </c>
      <c r="AW184" s="180" t="s">
        <v>177</v>
      </c>
      <c r="AX184" s="180" t="s">
        <v>125</v>
      </c>
      <c r="AY184" s="183" t="s">
        <v>126</v>
      </c>
    </row>
    <row r="185" spans="2:65" s="189" customFormat="1" x14ac:dyDescent="0.25">
      <c r="B185" s="190"/>
      <c r="D185" s="182" t="s">
        <v>175</v>
      </c>
      <c r="E185" s="191" t="s">
        <v>62</v>
      </c>
      <c r="F185" s="192" t="s">
        <v>178</v>
      </c>
      <c r="H185" s="193">
        <v>82.14</v>
      </c>
      <c r="L185" s="190"/>
      <c r="M185" s="194"/>
      <c r="N185" s="195"/>
      <c r="O185" s="195"/>
      <c r="P185" s="195"/>
      <c r="Q185" s="195"/>
      <c r="R185" s="195"/>
      <c r="S185" s="195"/>
      <c r="T185" s="196"/>
      <c r="AT185" s="191" t="s">
        <v>175</v>
      </c>
      <c r="AU185" s="191" t="s">
        <v>55</v>
      </c>
      <c r="AV185" s="189" t="s">
        <v>134</v>
      </c>
      <c r="AW185" s="189" t="s">
        <v>177</v>
      </c>
      <c r="AX185" s="189" t="s">
        <v>124</v>
      </c>
      <c r="AY185" s="191" t="s">
        <v>126</v>
      </c>
    </row>
    <row r="186" spans="2:65" s="308" customFormat="1" ht="16.5" customHeight="1" x14ac:dyDescent="0.25">
      <c r="B186" s="166"/>
      <c r="C186" s="409" t="s">
        <v>142</v>
      </c>
      <c r="D186" s="409" t="s">
        <v>130</v>
      </c>
      <c r="E186" s="410" t="s">
        <v>879</v>
      </c>
      <c r="F186" s="411" t="s">
        <v>880</v>
      </c>
      <c r="G186" s="412" t="s">
        <v>777</v>
      </c>
      <c r="H186" s="413">
        <v>40.9</v>
      </c>
      <c r="I186" s="446"/>
      <c r="J186" s="414">
        <f>ROUND(I186*H186,2)</f>
        <v>0</v>
      </c>
      <c r="K186" s="411" t="s">
        <v>762</v>
      </c>
      <c r="L186" s="86"/>
      <c r="M186" s="415" t="s">
        <v>62</v>
      </c>
      <c r="N186" s="416" t="s">
        <v>78</v>
      </c>
      <c r="O186" s="417">
        <v>0.23300000000000001</v>
      </c>
      <c r="P186" s="417">
        <f>O186*H186</f>
        <v>9.5297000000000001</v>
      </c>
      <c r="Q186" s="417">
        <v>0</v>
      </c>
      <c r="R186" s="417">
        <f>Q186*H186</f>
        <v>0</v>
      </c>
      <c r="S186" s="417">
        <v>5.7000000000000002E-2</v>
      </c>
      <c r="T186" s="418">
        <f>S186*H186</f>
        <v>2.3313000000000001</v>
      </c>
      <c r="AR186" s="79" t="s">
        <v>134</v>
      </c>
      <c r="AT186" s="79" t="s">
        <v>130</v>
      </c>
      <c r="AU186" s="79" t="s">
        <v>55</v>
      </c>
      <c r="AY186" s="79" t="s">
        <v>126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79" t="s">
        <v>124</v>
      </c>
      <c r="BK186" s="179">
        <f>ROUND(I186*H186,2)</f>
        <v>0</v>
      </c>
      <c r="BL186" s="79" t="s">
        <v>134</v>
      </c>
      <c r="BM186" s="79" t="s">
        <v>881</v>
      </c>
    </row>
    <row r="187" spans="2:65" s="180" customFormat="1" x14ac:dyDescent="0.25">
      <c r="B187" s="181"/>
      <c r="D187" s="182" t="s">
        <v>175</v>
      </c>
      <c r="E187" s="183" t="s">
        <v>62</v>
      </c>
      <c r="F187" s="184" t="s">
        <v>882</v>
      </c>
      <c r="H187" s="185">
        <v>40.9</v>
      </c>
      <c r="L187" s="181"/>
      <c r="M187" s="186"/>
      <c r="N187" s="187"/>
      <c r="O187" s="187"/>
      <c r="P187" s="187"/>
      <c r="Q187" s="187"/>
      <c r="R187" s="187"/>
      <c r="S187" s="187"/>
      <c r="T187" s="188"/>
      <c r="AT187" s="183" t="s">
        <v>175</v>
      </c>
      <c r="AU187" s="183" t="s">
        <v>55</v>
      </c>
      <c r="AV187" s="180" t="s">
        <v>55</v>
      </c>
      <c r="AW187" s="180" t="s">
        <v>177</v>
      </c>
      <c r="AX187" s="180" t="s">
        <v>125</v>
      </c>
      <c r="AY187" s="183" t="s">
        <v>126</v>
      </c>
    </row>
    <row r="188" spans="2:65" s="189" customFormat="1" x14ac:dyDescent="0.25">
      <c r="B188" s="190"/>
      <c r="D188" s="182" t="s">
        <v>175</v>
      </c>
      <c r="E188" s="191" t="s">
        <v>62</v>
      </c>
      <c r="F188" s="192" t="s">
        <v>178</v>
      </c>
      <c r="H188" s="193">
        <v>40.9</v>
      </c>
      <c r="L188" s="190"/>
      <c r="M188" s="194"/>
      <c r="N188" s="195"/>
      <c r="O188" s="195"/>
      <c r="P188" s="195"/>
      <c r="Q188" s="195"/>
      <c r="R188" s="195"/>
      <c r="S188" s="195"/>
      <c r="T188" s="196"/>
      <c r="AT188" s="191" t="s">
        <v>175</v>
      </c>
      <c r="AU188" s="191" t="s">
        <v>55</v>
      </c>
      <c r="AV188" s="189" t="s">
        <v>134</v>
      </c>
      <c r="AW188" s="189" t="s">
        <v>177</v>
      </c>
      <c r="AX188" s="189" t="s">
        <v>124</v>
      </c>
      <c r="AY188" s="191" t="s">
        <v>126</v>
      </c>
    </row>
    <row r="189" spans="2:65" s="308" customFormat="1" ht="16.5" customHeight="1" x14ac:dyDescent="0.25">
      <c r="B189" s="166"/>
      <c r="C189" s="409" t="s">
        <v>581</v>
      </c>
      <c r="D189" s="409" t="s">
        <v>130</v>
      </c>
      <c r="E189" s="410" t="s">
        <v>883</v>
      </c>
      <c r="F189" s="411" t="s">
        <v>884</v>
      </c>
      <c r="G189" s="412" t="s">
        <v>777</v>
      </c>
      <c r="H189" s="413">
        <v>8</v>
      </c>
      <c r="I189" s="446"/>
      <c r="J189" s="414">
        <f>ROUND(I189*H189,2)</f>
        <v>0</v>
      </c>
      <c r="K189" s="411" t="s">
        <v>762</v>
      </c>
      <c r="L189" s="86"/>
      <c r="M189" s="415" t="s">
        <v>62</v>
      </c>
      <c r="N189" s="416" t="s">
        <v>78</v>
      </c>
      <c r="O189" s="417">
        <v>0.59</v>
      </c>
      <c r="P189" s="417">
        <f>O189*H189</f>
        <v>4.72</v>
      </c>
      <c r="Q189" s="417">
        <v>0</v>
      </c>
      <c r="R189" s="417">
        <f>Q189*H189</f>
        <v>0</v>
      </c>
      <c r="S189" s="417">
        <v>5.8999999999999997E-2</v>
      </c>
      <c r="T189" s="418">
        <f>S189*H189</f>
        <v>0.47199999999999998</v>
      </c>
      <c r="AR189" s="79" t="s">
        <v>134</v>
      </c>
      <c r="AT189" s="79" t="s">
        <v>130</v>
      </c>
      <c r="AU189" s="79" t="s">
        <v>55</v>
      </c>
      <c r="AY189" s="79" t="s">
        <v>126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79" t="s">
        <v>124</v>
      </c>
      <c r="BK189" s="179">
        <f>ROUND(I189*H189,2)</f>
        <v>0</v>
      </c>
      <c r="BL189" s="79" t="s">
        <v>134</v>
      </c>
      <c r="BM189" s="79" t="s">
        <v>885</v>
      </c>
    </row>
    <row r="190" spans="2:65" s="428" customFormat="1" x14ac:dyDescent="0.25">
      <c r="B190" s="427"/>
      <c r="D190" s="182" t="s">
        <v>175</v>
      </c>
      <c r="E190" s="429" t="s">
        <v>62</v>
      </c>
      <c r="F190" s="430" t="s">
        <v>886</v>
      </c>
      <c r="H190" s="429" t="s">
        <v>62</v>
      </c>
      <c r="L190" s="427"/>
      <c r="M190" s="431"/>
      <c r="N190" s="432"/>
      <c r="O190" s="432"/>
      <c r="P190" s="432"/>
      <c r="Q190" s="432"/>
      <c r="R190" s="432"/>
      <c r="S190" s="432"/>
      <c r="T190" s="433"/>
      <c r="AT190" s="429" t="s">
        <v>175</v>
      </c>
      <c r="AU190" s="429" t="s">
        <v>55</v>
      </c>
      <c r="AV190" s="428" t="s">
        <v>124</v>
      </c>
      <c r="AW190" s="428" t="s">
        <v>177</v>
      </c>
      <c r="AX190" s="428" t="s">
        <v>125</v>
      </c>
      <c r="AY190" s="429" t="s">
        <v>126</v>
      </c>
    </row>
    <row r="191" spans="2:65" s="180" customFormat="1" x14ac:dyDescent="0.25">
      <c r="B191" s="181"/>
      <c r="D191" s="182" t="s">
        <v>175</v>
      </c>
      <c r="E191" s="183" t="s">
        <v>62</v>
      </c>
      <c r="F191" s="184" t="s">
        <v>825</v>
      </c>
      <c r="H191" s="185">
        <v>8</v>
      </c>
      <c r="L191" s="181"/>
      <c r="M191" s="186"/>
      <c r="N191" s="187"/>
      <c r="O191" s="187"/>
      <c r="P191" s="187"/>
      <c r="Q191" s="187"/>
      <c r="R191" s="187"/>
      <c r="S191" s="187"/>
      <c r="T191" s="188"/>
      <c r="AT191" s="183" t="s">
        <v>175</v>
      </c>
      <c r="AU191" s="183" t="s">
        <v>55</v>
      </c>
      <c r="AV191" s="180" t="s">
        <v>55</v>
      </c>
      <c r="AW191" s="180" t="s">
        <v>177</v>
      </c>
      <c r="AX191" s="180" t="s">
        <v>125</v>
      </c>
      <c r="AY191" s="183" t="s">
        <v>126</v>
      </c>
    </row>
    <row r="192" spans="2:65" s="189" customFormat="1" x14ac:dyDescent="0.25">
      <c r="B192" s="190"/>
      <c r="D192" s="182" t="s">
        <v>175</v>
      </c>
      <c r="E192" s="191" t="s">
        <v>62</v>
      </c>
      <c r="F192" s="192" t="s">
        <v>178</v>
      </c>
      <c r="H192" s="193">
        <v>8</v>
      </c>
      <c r="L192" s="190"/>
      <c r="M192" s="194"/>
      <c r="N192" s="195"/>
      <c r="O192" s="195"/>
      <c r="P192" s="195"/>
      <c r="Q192" s="195"/>
      <c r="R192" s="195"/>
      <c r="S192" s="195"/>
      <c r="T192" s="196"/>
      <c r="AT192" s="191" t="s">
        <v>175</v>
      </c>
      <c r="AU192" s="191" t="s">
        <v>55</v>
      </c>
      <c r="AV192" s="189" t="s">
        <v>134</v>
      </c>
      <c r="AW192" s="189" t="s">
        <v>177</v>
      </c>
      <c r="AX192" s="189" t="s">
        <v>124</v>
      </c>
      <c r="AY192" s="191" t="s">
        <v>126</v>
      </c>
    </row>
    <row r="193" spans="2:65" s="308" customFormat="1" ht="16.5" customHeight="1" x14ac:dyDescent="0.25">
      <c r="B193" s="166"/>
      <c r="C193" s="409" t="s">
        <v>552</v>
      </c>
      <c r="D193" s="409" t="s">
        <v>130</v>
      </c>
      <c r="E193" s="410" t="s">
        <v>887</v>
      </c>
      <c r="F193" s="411" t="s">
        <v>888</v>
      </c>
      <c r="G193" s="412" t="s">
        <v>777</v>
      </c>
      <c r="H193" s="413">
        <v>16.547999999999998</v>
      </c>
      <c r="I193" s="446"/>
      <c r="J193" s="414">
        <f>ROUND(I193*H193,2)</f>
        <v>0</v>
      </c>
      <c r="K193" s="411" t="s">
        <v>762</v>
      </c>
      <c r="L193" s="86"/>
      <c r="M193" s="415" t="s">
        <v>62</v>
      </c>
      <c r="N193" s="416" t="s">
        <v>78</v>
      </c>
      <c r="O193" s="417">
        <v>0.93899999999999995</v>
      </c>
      <c r="P193" s="417">
        <f>O193*H193</f>
        <v>15.538571999999997</v>
      </c>
      <c r="Q193" s="417">
        <v>0</v>
      </c>
      <c r="R193" s="417">
        <f>Q193*H193</f>
        <v>0</v>
      </c>
      <c r="S193" s="417">
        <v>7.5999999999999998E-2</v>
      </c>
      <c r="T193" s="418">
        <f>S193*H193</f>
        <v>1.2576479999999999</v>
      </c>
      <c r="AR193" s="79" t="s">
        <v>134</v>
      </c>
      <c r="AT193" s="79" t="s">
        <v>130</v>
      </c>
      <c r="AU193" s="79" t="s">
        <v>55</v>
      </c>
      <c r="AY193" s="79" t="s">
        <v>126</v>
      </c>
      <c r="BE193" s="179">
        <f>IF(N193="základní",J193,0)</f>
        <v>0</v>
      </c>
      <c r="BF193" s="179">
        <f>IF(N193="snížená",J193,0)</f>
        <v>0</v>
      </c>
      <c r="BG193" s="179">
        <f>IF(N193="zákl. přenesená",J193,0)</f>
        <v>0</v>
      </c>
      <c r="BH193" s="179">
        <f>IF(N193="sníž. přenesená",J193,0)</f>
        <v>0</v>
      </c>
      <c r="BI193" s="179">
        <f>IF(N193="nulová",J193,0)</f>
        <v>0</v>
      </c>
      <c r="BJ193" s="79" t="s">
        <v>124</v>
      </c>
      <c r="BK193" s="179">
        <f>ROUND(I193*H193,2)</f>
        <v>0</v>
      </c>
      <c r="BL193" s="79" t="s">
        <v>134</v>
      </c>
      <c r="BM193" s="79" t="s">
        <v>889</v>
      </c>
    </row>
    <row r="194" spans="2:65" s="180" customFormat="1" x14ac:dyDescent="0.25">
      <c r="B194" s="181"/>
      <c r="D194" s="182" t="s">
        <v>175</v>
      </c>
      <c r="E194" s="183" t="s">
        <v>62</v>
      </c>
      <c r="F194" s="184" t="s">
        <v>890</v>
      </c>
      <c r="H194" s="185">
        <v>7.0919999999999996</v>
      </c>
      <c r="L194" s="181"/>
      <c r="M194" s="186"/>
      <c r="N194" s="187"/>
      <c r="O194" s="187"/>
      <c r="P194" s="187"/>
      <c r="Q194" s="187"/>
      <c r="R194" s="187"/>
      <c r="S194" s="187"/>
      <c r="T194" s="188"/>
      <c r="AT194" s="183" t="s">
        <v>175</v>
      </c>
      <c r="AU194" s="183" t="s">
        <v>55</v>
      </c>
      <c r="AV194" s="180" t="s">
        <v>55</v>
      </c>
      <c r="AW194" s="180" t="s">
        <v>177</v>
      </c>
      <c r="AX194" s="180" t="s">
        <v>125</v>
      </c>
      <c r="AY194" s="183" t="s">
        <v>126</v>
      </c>
    </row>
    <row r="195" spans="2:65" s="180" customFormat="1" x14ac:dyDescent="0.25">
      <c r="B195" s="181"/>
      <c r="D195" s="182" t="s">
        <v>175</v>
      </c>
      <c r="E195" s="183" t="s">
        <v>62</v>
      </c>
      <c r="F195" s="184" t="s">
        <v>891</v>
      </c>
      <c r="H195" s="185">
        <v>9.4559999999999995</v>
      </c>
      <c r="L195" s="181"/>
      <c r="M195" s="186"/>
      <c r="N195" s="187"/>
      <c r="O195" s="187"/>
      <c r="P195" s="187"/>
      <c r="Q195" s="187"/>
      <c r="R195" s="187"/>
      <c r="S195" s="187"/>
      <c r="T195" s="188"/>
      <c r="AT195" s="183" t="s">
        <v>175</v>
      </c>
      <c r="AU195" s="183" t="s">
        <v>55</v>
      </c>
      <c r="AV195" s="180" t="s">
        <v>55</v>
      </c>
      <c r="AW195" s="180" t="s">
        <v>177</v>
      </c>
      <c r="AX195" s="180" t="s">
        <v>125</v>
      </c>
      <c r="AY195" s="183" t="s">
        <v>126</v>
      </c>
    </row>
    <row r="196" spans="2:65" s="189" customFormat="1" x14ac:dyDescent="0.25">
      <c r="B196" s="190"/>
      <c r="D196" s="182" t="s">
        <v>175</v>
      </c>
      <c r="E196" s="191" t="s">
        <v>62</v>
      </c>
      <c r="F196" s="192" t="s">
        <v>178</v>
      </c>
      <c r="H196" s="193">
        <v>16.547999999999998</v>
      </c>
      <c r="L196" s="190"/>
      <c r="M196" s="194"/>
      <c r="N196" s="195"/>
      <c r="O196" s="195"/>
      <c r="P196" s="195"/>
      <c r="Q196" s="195"/>
      <c r="R196" s="195"/>
      <c r="S196" s="195"/>
      <c r="T196" s="196"/>
      <c r="AT196" s="191" t="s">
        <v>175</v>
      </c>
      <c r="AU196" s="191" t="s">
        <v>55</v>
      </c>
      <c r="AV196" s="189" t="s">
        <v>134</v>
      </c>
      <c r="AW196" s="189" t="s">
        <v>177</v>
      </c>
      <c r="AX196" s="189" t="s">
        <v>124</v>
      </c>
      <c r="AY196" s="191" t="s">
        <v>126</v>
      </c>
    </row>
    <row r="197" spans="2:65" s="308" customFormat="1" ht="16.5" customHeight="1" x14ac:dyDescent="0.25">
      <c r="B197" s="166"/>
      <c r="C197" s="409" t="s">
        <v>513</v>
      </c>
      <c r="D197" s="409" t="s">
        <v>130</v>
      </c>
      <c r="E197" s="410" t="s">
        <v>892</v>
      </c>
      <c r="F197" s="411" t="s">
        <v>893</v>
      </c>
      <c r="G197" s="412" t="s">
        <v>777</v>
      </c>
      <c r="H197" s="413">
        <v>6</v>
      </c>
      <c r="I197" s="446"/>
      <c r="J197" s="414">
        <f>ROUND(I197*H197,2)</f>
        <v>0</v>
      </c>
      <c r="K197" s="411" t="s">
        <v>762</v>
      </c>
      <c r="L197" s="86"/>
      <c r="M197" s="415" t="s">
        <v>62</v>
      </c>
      <c r="N197" s="416" t="s">
        <v>78</v>
      </c>
      <c r="O197" s="417">
        <v>0.33</v>
      </c>
      <c r="P197" s="417">
        <f>O197*H197</f>
        <v>1.98</v>
      </c>
      <c r="Q197" s="417">
        <v>0</v>
      </c>
      <c r="R197" s="417">
        <f>Q197*H197</f>
        <v>0</v>
      </c>
      <c r="S197" s="417">
        <v>0.18</v>
      </c>
      <c r="T197" s="418">
        <f>S197*H197</f>
        <v>1.08</v>
      </c>
      <c r="AR197" s="79" t="s">
        <v>134</v>
      </c>
      <c r="AT197" s="79" t="s">
        <v>130</v>
      </c>
      <c r="AU197" s="79" t="s">
        <v>55</v>
      </c>
      <c r="AY197" s="79" t="s">
        <v>126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79" t="s">
        <v>124</v>
      </c>
      <c r="BK197" s="179">
        <f>ROUND(I197*H197,2)</f>
        <v>0</v>
      </c>
      <c r="BL197" s="79" t="s">
        <v>134</v>
      </c>
      <c r="BM197" s="79" t="s">
        <v>894</v>
      </c>
    </row>
    <row r="198" spans="2:65" s="180" customFormat="1" x14ac:dyDescent="0.25">
      <c r="B198" s="181"/>
      <c r="D198" s="182" t="s">
        <v>175</v>
      </c>
      <c r="E198" s="183" t="s">
        <v>62</v>
      </c>
      <c r="F198" s="184" t="s">
        <v>895</v>
      </c>
      <c r="H198" s="185">
        <v>6</v>
      </c>
      <c r="L198" s="181"/>
      <c r="M198" s="186"/>
      <c r="N198" s="187"/>
      <c r="O198" s="187"/>
      <c r="P198" s="187"/>
      <c r="Q198" s="187"/>
      <c r="R198" s="187"/>
      <c r="S198" s="187"/>
      <c r="T198" s="188"/>
      <c r="AT198" s="183" t="s">
        <v>175</v>
      </c>
      <c r="AU198" s="183" t="s">
        <v>55</v>
      </c>
      <c r="AV198" s="180" t="s">
        <v>55</v>
      </c>
      <c r="AW198" s="180" t="s">
        <v>177</v>
      </c>
      <c r="AX198" s="180" t="s">
        <v>125</v>
      </c>
      <c r="AY198" s="183" t="s">
        <v>126</v>
      </c>
    </row>
    <row r="199" spans="2:65" s="189" customFormat="1" x14ac:dyDescent="0.25">
      <c r="B199" s="190"/>
      <c r="D199" s="182" t="s">
        <v>175</v>
      </c>
      <c r="E199" s="191" t="s">
        <v>62</v>
      </c>
      <c r="F199" s="192" t="s">
        <v>178</v>
      </c>
      <c r="H199" s="193">
        <v>6</v>
      </c>
      <c r="L199" s="190"/>
      <c r="M199" s="194"/>
      <c r="N199" s="195"/>
      <c r="O199" s="195"/>
      <c r="P199" s="195"/>
      <c r="Q199" s="195"/>
      <c r="R199" s="195"/>
      <c r="S199" s="195"/>
      <c r="T199" s="196"/>
      <c r="AT199" s="191" t="s">
        <v>175</v>
      </c>
      <c r="AU199" s="191" t="s">
        <v>55</v>
      </c>
      <c r="AV199" s="189" t="s">
        <v>134</v>
      </c>
      <c r="AW199" s="189" t="s">
        <v>177</v>
      </c>
      <c r="AX199" s="189" t="s">
        <v>124</v>
      </c>
      <c r="AY199" s="191" t="s">
        <v>126</v>
      </c>
    </row>
    <row r="200" spans="2:65" s="308" customFormat="1" ht="16.5" customHeight="1" x14ac:dyDescent="0.25">
      <c r="B200" s="166"/>
      <c r="C200" s="409" t="s">
        <v>896</v>
      </c>
      <c r="D200" s="409" t="s">
        <v>130</v>
      </c>
      <c r="E200" s="410" t="s">
        <v>897</v>
      </c>
      <c r="F200" s="411" t="s">
        <v>898</v>
      </c>
      <c r="G200" s="412" t="s">
        <v>777</v>
      </c>
      <c r="H200" s="413">
        <v>7.9</v>
      </c>
      <c r="I200" s="446"/>
      <c r="J200" s="414">
        <f>ROUND(I200*H200,2)</f>
        <v>0</v>
      </c>
      <c r="K200" s="411" t="s">
        <v>762</v>
      </c>
      <c r="L200" s="86"/>
      <c r="M200" s="415" t="s">
        <v>62</v>
      </c>
      <c r="N200" s="416" t="s">
        <v>78</v>
      </c>
      <c r="O200" s="417">
        <v>0.43</v>
      </c>
      <c r="P200" s="417">
        <f>O200*H200</f>
        <v>3.3970000000000002</v>
      </c>
      <c r="Q200" s="417">
        <v>0</v>
      </c>
      <c r="R200" s="417">
        <f>Q200*H200</f>
        <v>0</v>
      </c>
      <c r="S200" s="417">
        <v>0.27</v>
      </c>
      <c r="T200" s="418">
        <f>S200*H200</f>
        <v>2.1330000000000005</v>
      </c>
      <c r="AR200" s="79" t="s">
        <v>134</v>
      </c>
      <c r="AT200" s="79" t="s">
        <v>130</v>
      </c>
      <c r="AU200" s="79" t="s">
        <v>55</v>
      </c>
      <c r="AY200" s="79" t="s">
        <v>126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79" t="s">
        <v>124</v>
      </c>
      <c r="BK200" s="179">
        <f>ROUND(I200*H200,2)</f>
        <v>0</v>
      </c>
      <c r="BL200" s="79" t="s">
        <v>134</v>
      </c>
      <c r="BM200" s="79" t="s">
        <v>899</v>
      </c>
    </row>
    <row r="201" spans="2:65" s="180" customFormat="1" x14ac:dyDescent="0.25">
      <c r="B201" s="181"/>
      <c r="D201" s="182" t="s">
        <v>175</v>
      </c>
      <c r="E201" s="183" t="s">
        <v>62</v>
      </c>
      <c r="F201" s="184" t="s">
        <v>900</v>
      </c>
      <c r="H201" s="185">
        <v>7.9</v>
      </c>
      <c r="L201" s="181"/>
      <c r="M201" s="186"/>
      <c r="N201" s="187"/>
      <c r="O201" s="187"/>
      <c r="P201" s="187"/>
      <c r="Q201" s="187"/>
      <c r="R201" s="187"/>
      <c r="S201" s="187"/>
      <c r="T201" s="188"/>
      <c r="AT201" s="183" t="s">
        <v>175</v>
      </c>
      <c r="AU201" s="183" t="s">
        <v>55</v>
      </c>
      <c r="AV201" s="180" t="s">
        <v>55</v>
      </c>
      <c r="AW201" s="180" t="s">
        <v>177</v>
      </c>
      <c r="AX201" s="180" t="s">
        <v>125</v>
      </c>
      <c r="AY201" s="183" t="s">
        <v>126</v>
      </c>
    </row>
    <row r="202" spans="2:65" s="189" customFormat="1" x14ac:dyDescent="0.25">
      <c r="B202" s="190"/>
      <c r="D202" s="182" t="s">
        <v>175</v>
      </c>
      <c r="E202" s="191" t="s">
        <v>62</v>
      </c>
      <c r="F202" s="192" t="s">
        <v>178</v>
      </c>
      <c r="H202" s="193">
        <v>7.9</v>
      </c>
      <c r="L202" s="190"/>
      <c r="M202" s="194"/>
      <c r="N202" s="195"/>
      <c r="O202" s="195"/>
      <c r="P202" s="195"/>
      <c r="Q202" s="195"/>
      <c r="R202" s="195"/>
      <c r="S202" s="195"/>
      <c r="T202" s="196"/>
      <c r="AT202" s="191" t="s">
        <v>175</v>
      </c>
      <c r="AU202" s="191" t="s">
        <v>55</v>
      </c>
      <c r="AV202" s="189" t="s">
        <v>134</v>
      </c>
      <c r="AW202" s="189" t="s">
        <v>177</v>
      </c>
      <c r="AX202" s="189" t="s">
        <v>124</v>
      </c>
      <c r="AY202" s="191" t="s">
        <v>126</v>
      </c>
    </row>
    <row r="203" spans="2:65" s="308" customFormat="1" ht="16.5" customHeight="1" x14ac:dyDescent="0.25">
      <c r="B203" s="166"/>
      <c r="C203" s="409" t="s">
        <v>403</v>
      </c>
      <c r="D203" s="409" t="s">
        <v>130</v>
      </c>
      <c r="E203" s="410" t="s">
        <v>901</v>
      </c>
      <c r="F203" s="411" t="s">
        <v>902</v>
      </c>
      <c r="G203" s="412" t="s">
        <v>250</v>
      </c>
      <c r="H203" s="413">
        <v>3.7</v>
      </c>
      <c r="I203" s="446"/>
      <c r="J203" s="414">
        <f>ROUND(I203*H203,2)</f>
        <v>0</v>
      </c>
      <c r="K203" s="411" t="s">
        <v>762</v>
      </c>
      <c r="L203" s="86"/>
      <c r="M203" s="415" t="s">
        <v>62</v>
      </c>
      <c r="N203" s="416" t="s">
        <v>78</v>
      </c>
      <c r="O203" s="417">
        <v>0.71499999999999997</v>
      </c>
      <c r="P203" s="417">
        <f>O203*H203</f>
        <v>2.6455000000000002</v>
      </c>
      <c r="Q203" s="417">
        <v>0</v>
      </c>
      <c r="R203" s="417">
        <f>Q203*H203</f>
        <v>0</v>
      </c>
      <c r="S203" s="417">
        <v>4.2000000000000003E-2</v>
      </c>
      <c r="T203" s="418">
        <f>S203*H203</f>
        <v>0.15540000000000001</v>
      </c>
      <c r="AR203" s="79" t="s">
        <v>134</v>
      </c>
      <c r="AT203" s="79" t="s">
        <v>130</v>
      </c>
      <c r="AU203" s="79" t="s">
        <v>55</v>
      </c>
      <c r="AY203" s="79" t="s">
        <v>126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79" t="s">
        <v>124</v>
      </c>
      <c r="BK203" s="179">
        <f>ROUND(I203*H203,2)</f>
        <v>0</v>
      </c>
      <c r="BL203" s="79" t="s">
        <v>134</v>
      </c>
      <c r="BM203" s="79" t="s">
        <v>903</v>
      </c>
    </row>
    <row r="204" spans="2:65" s="180" customFormat="1" x14ac:dyDescent="0.25">
      <c r="B204" s="181"/>
      <c r="D204" s="182" t="s">
        <v>175</v>
      </c>
      <c r="E204" s="183" t="s">
        <v>62</v>
      </c>
      <c r="F204" s="184" t="s">
        <v>904</v>
      </c>
      <c r="H204" s="185">
        <v>3.7</v>
      </c>
      <c r="L204" s="181"/>
      <c r="M204" s="186"/>
      <c r="N204" s="187"/>
      <c r="O204" s="187"/>
      <c r="P204" s="187"/>
      <c r="Q204" s="187"/>
      <c r="R204" s="187"/>
      <c r="S204" s="187"/>
      <c r="T204" s="188"/>
      <c r="AT204" s="183" t="s">
        <v>175</v>
      </c>
      <c r="AU204" s="183" t="s">
        <v>55</v>
      </c>
      <c r="AV204" s="180" t="s">
        <v>55</v>
      </c>
      <c r="AW204" s="180" t="s">
        <v>177</v>
      </c>
      <c r="AX204" s="180" t="s">
        <v>125</v>
      </c>
      <c r="AY204" s="183" t="s">
        <v>126</v>
      </c>
    </row>
    <row r="205" spans="2:65" s="189" customFormat="1" x14ac:dyDescent="0.25">
      <c r="B205" s="190"/>
      <c r="D205" s="182" t="s">
        <v>175</v>
      </c>
      <c r="E205" s="191" t="s">
        <v>62</v>
      </c>
      <c r="F205" s="192" t="s">
        <v>178</v>
      </c>
      <c r="H205" s="193">
        <v>3.7</v>
      </c>
      <c r="L205" s="190"/>
      <c r="M205" s="194"/>
      <c r="N205" s="195"/>
      <c r="O205" s="195"/>
      <c r="P205" s="195"/>
      <c r="Q205" s="195"/>
      <c r="R205" s="195"/>
      <c r="S205" s="195"/>
      <c r="T205" s="196"/>
      <c r="AT205" s="191" t="s">
        <v>175</v>
      </c>
      <c r="AU205" s="191" t="s">
        <v>55</v>
      </c>
      <c r="AV205" s="189" t="s">
        <v>134</v>
      </c>
      <c r="AW205" s="189" t="s">
        <v>177</v>
      </c>
      <c r="AX205" s="189" t="s">
        <v>124</v>
      </c>
      <c r="AY205" s="191" t="s">
        <v>126</v>
      </c>
    </row>
    <row r="206" spans="2:65" s="308" customFormat="1" ht="16.5" customHeight="1" x14ac:dyDescent="0.25">
      <c r="B206" s="166"/>
      <c r="C206" s="409" t="s">
        <v>905</v>
      </c>
      <c r="D206" s="409" t="s">
        <v>130</v>
      </c>
      <c r="E206" s="410" t="s">
        <v>906</v>
      </c>
      <c r="F206" s="411" t="s">
        <v>907</v>
      </c>
      <c r="G206" s="412" t="s">
        <v>250</v>
      </c>
      <c r="H206" s="413">
        <v>6.4</v>
      </c>
      <c r="I206" s="446"/>
      <c r="J206" s="414">
        <f>ROUND(I206*H206,2)</f>
        <v>0</v>
      </c>
      <c r="K206" s="411" t="s">
        <v>762</v>
      </c>
      <c r="L206" s="86"/>
      <c r="M206" s="415" t="s">
        <v>62</v>
      </c>
      <c r="N206" s="416" t="s">
        <v>78</v>
      </c>
      <c r="O206" s="417">
        <v>0.93</v>
      </c>
      <c r="P206" s="417">
        <f>O206*H206</f>
        <v>5.9520000000000008</v>
      </c>
      <c r="Q206" s="417">
        <v>0</v>
      </c>
      <c r="R206" s="417">
        <f>Q206*H206</f>
        <v>0</v>
      </c>
      <c r="S206" s="417">
        <v>6.5000000000000002E-2</v>
      </c>
      <c r="T206" s="418">
        <f>S206*H206</f>
        <v>0.41600000000000004</v>
      </c>
      <c r="AR206" s="79" t="s">
        <v>134</v>
      </c>
      <c r="AT206" s="79" t="s">
        <v>130</v>
      </c>
      <c r="AU206" s="79" t="s">
        <v>55</v>
      </c>
      <c r="AY206" s="79" t="s">
        <v>126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79" t="s">
        <v>124</v>
      </c>
      <c r="BK206" s="179">
        <f>ROUND(I206*H206,2)</f>
        <v>0</v>
      </c>
      <c r="BL206" s="79" t="s">
        <v>134</v>
      </c>
      <c r="BM206" s="79" t="s">
        <v>908</v>
      </c>
    </row>
    <row r="207" spans="2:65" s="180" customFormat="1" x14ac:dyDescent="0.25">
      <c r="B207" s="181"/>
      <c r="D207" s="182" t="s">
        <v>175</v>
      </c>
      <c r="E207" s="183" t="s">
        <v>62</v>
      </c>
      <c r="F207" s="184" t="s">
        <v>909</v>
      </c>
      <c r="H207" s="185">
        <v>6.4</v>
      </c>
      <c r="L207" s="181"/>
      <c r="M207" s="186"/>
      <c r="N207" s="187"/>
      <c r="O207" s="187"/>
      <c r="P207" s="187"/>
      <c r="Q207" s="187"/>
      <c r="R207" s="187"/>
      <c r="S207" s="187"/>
      <c r="T207" s="188"/>
      <c r="AT207" s="183" t="s">
        <v>175</v>
      </c>
      <c r="AU207" s="183" t="s">
        <v>55</v>
      </c>
      <c r="AV207" s="180" t="s">
        <v>55</v>
      </c>
      <c r="AW207" s="180" t="s">
        <v>177</v>
      </c>
      <c r="AX207" s="180" t="s">
        <v>125</v>
      </c>
      <c r="AY207" s="183" t="s">
        <v>126</v>
      </c>
    </row>
    <row r="208" spans="2:65" s="189" customFormat="1" x14ac:dyDescent="0.25">
      <c r="B208" s="190"/>
      <c r="D208" s="182" t="s">
        <v>175</v>
      </c>
      <c r="E208" s="191" t="s">
        <v>62</v>
      </c>
      <c r="F208" s="192" t="s">
        <v>178</v>
      </c>
      <c r="H208" s="193">
        <v>6.4</v>
      </c>
      <c r="L208" s="190"/>
      <c r="M208" s="194"/>
      <c r="N208" s="195"/>
      <c r="O208" s="195"/>
      <c r="P208" s="195"/>
      <c r="Q208" s="195"/>
      <c r="R208" s="195"/>
      <c r="S208" s="195"/>
      <c r="T208" s="196"/>
      <c r="AT208" s="191" t="s">
        <v>175</v>
      </c>
      <c r="AU208" s="191" t="s">
        <v>55</v>
      </c>
      <c r="AV208" s="189" t="s">
        <v>134</v>
      </c>
      <c r="AW208" s="189" t="s">
        <v>177</v>
      </c>
      <c r="AX208" s="189" t="s">
        <v>124</v>
      </c>
      <c r="AY208" s="191" t="s">
        <v>126</v>
      </c>
    </row>
    <row r="209" spans="2:65" s="308" customFormat="1" ht="16.5" customHeight="1" x14ac:dyDescent="0.25">
      <c r="B209" s="166"/>
      <c r="C209" s="409" t="s">
        <v>187</v>
      </c>
      <c r="D209" s="409" t="s">
        <v>130</v>
      </c>
      <c r="E209" s="410" t="s">
        <v>910</v>
      </c>
      <c r="F209" s="411" t="s">
        <v>911</v>
      </c>
      <c r="G209" s="412" t="s">
        <v>777</v>
      </c>
      <c r="H209" s="413">
        <v>59.930999999999997</v>
      </c>
      <c r="I209" s="446"/>
      <c r="J209" s="414">
        <f>ROUND(I209*H209,2)</f>
        <v>0</v>
      </c>
      <c r="K209" s="411" t="s">
        <v>762</v>
      </c>
      <c r="L209" s="86"/>
      <c r="M209" s="415" t="s">
        <v>62</v>
      </c>
      <c r="N209" s="416" t="s">
        <v>78</v>
      </c>
      <c r="O209" s="417">
        <v>0.26</v>
      </c>
      <c r="P209" s="417">
        <f>O209*H209</f>
        <v>15.58206</v>
      </c>
      <c r="Q209" s="417">
        <v>0</v>
      </c>
      <c r="R209" s="417">
        <f>Q209*H209</f>
        <v>0</v>
      </c>
      <c r="S209" s="417">
        <v>4.5999999999999999E-2</v>
      </c>
      <c r="T209" s="418">
        <f>S209*H209</f>
        <v>2.7568259999999998</v>
      </c>
      <c r="AR209" s="79" t="s">
        <v>134</v>
      </c>
      <c r="AT209" s="79" t="s">
        <v>130</v>
      </c>
      <c r="AU209" s="79" t="s">
        <v>55</v>
      </c>
      <c r="AY209" s="79" t="s">
        <v>126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79" t="s">
        <v>124</v>
      </c>
      <c r="BK209" s="179">
        <f>ROUND(I209*H209,2)</f>
        <v>0</v>
      </c>
      <c r="BL209" s="79" t="s">
        <v>134</v>
      </c>
      <c r="BM209" s="79" t="s">
        <v>912</v>
      </c>
    </row>
    <row r="210" spans="2:65" s="428" customFormat="1" x14ac:dyDescent="0.25">
      <c r="B210" s="427"/>
      <c r="D210" s="182" t="s">
        <v>175</v>
      </c>
      <c r="E210" s="429" t="s">
        <v>62</v>
      </c>
      <c r="F210" s="430" t="s">
        <v>834</v>
      </c>
      <c r="H210" s="429" t="s">
        <v>62</v>
      </c>
      <c r="L210" s="427"/>
      <c r="M210" s="431"/>
      <c r="N210" s="432"/>
      <c r="O210" s="432"/>
      <c r="P210" s="432"/>
      <c r="Q210" s="432"/>
      <c r="R210" s="432"/>
      <c r="S210" s="432"/>
      <c r="T210" s="433"/>
      <c r="AT210" s="429" t="s">
        <v>175</v>
      </c>
      <c r="AU210" s="429" t="s">
        <v>55</v>
      </c>
      <c r="AV210" s="428" t="s">
        <v>124</v>
      </c>
      <c r="AW210" s="428" t="s">
        <v>177</v>
      </c>
      <c r="AX210" s="428" t="s">
        <v>125</v>
      </c>
      <c r="AY210" s="429" t="s">
        <v>126</v>
      </c>
    </row>
    <row r="211" spans="2:65" s="180" customFormat="1" x14ac:dyDescent="0.25">
      <c r="B211" s="181"/>
      <c r="D211" s="182" t="s">
        <v>175</v>
      </c>
      <c r="E211" s="183" t="s">
        <v>62</v>
      </c>
      <c r="F211" s="184" t="s">
        <v>835</v>
      </c>
      <c r="H211" s="185">
        <v>51.8</v>
      </c>
      <c r="L211" s="181"/>
      <c r="M211" s="186"/>
      <c r="N211" s="187"/>
      <c r="O211" s="187"/>
      <c r="P211" s="187"/>
      <c r="Q211" s="187"/>
      <c r="R211" s="187"/>
      <c r="S211" s="187"/>
      <c r="T211" s="188"/>
      <c r="AT211" s="183" t="s">
        <v>175</v>
      </c>
      <c r="AU211" s="183" t="s">
        <v>55</v>
      </c>
      <c r="AV211" s="180" t="s">
        <v>55</v>
      </c>
      <c r="AW211" s="180" t="s">
        <v>177</v>
      </c>
      <c r="AX211" s="180" t="s">
        <v>125</v>
      </c>
      <c r="AY211" s="183" t="s">
        <v>126</v>
      </c>
    </row>
    <row r="212" spans="2:65" s="180" customFormat="1" x14ac:dyDescent="0.25">
      <c r="B212" s="181"/>
      <c r="D212" s="182" t="s">
        <v>175</v>
      </c>
      <c r="E212" s="183" t="s">
        <v>62</v>
      </c>
      <c r="F212" s="184" t="s">
        <v>836</v>
      </c>
      <c r="H212" s="185">
        <v>4.84</v>
      </c>
      <c r="L212" s="181"/>
      <c r="M212" s="186"/>
      <c r="N212" s="187"/>
      <c r="O212" s="187"/>
      <c r="P212" s="187"/>
      <c r="Q212" s="187"/>
      <c r="R212" s="187"/>
      <c r="S212" s="187"/>
      <c r="T212" s="188"/>
      <c r="AT212" s="183" t="s">
        <v>175</v>
      </c>
      <c r="AU212" s="183" t="s">
        <v>55</v>
      </c>
      <c r="AV212" s="180" t="s">
        <v>55</v>
      </c>
      <c r="AW212" s="180" t="s">
        <v>177</v>
      </c>
      <c r="AX212" s="180" t="s">
        <v>125</v>
      </c>
      <c r="AY212" s="183" t="s">
        <v>126</v>
      </c>
    </row>
    <row r="213" spans="2:65" s="180" customFormat="1" x14ac:dyDescent="0.25">
      <c r="B213" s="181"/>
      <c r="D213" s="182" t="s">
        <v>175</v>
      </c>
      <c r="E213" s="183" t="s">
        <v>62</v>
      </c>
      <c r="F213" s="184" t="s">
        <v>837</v>
      </c>
      <c r="H213" s="185">
        <v>-3.1520000000000001</v>
      </c>
      <c r="L213" s="181"/>
      <c r="M213" s="186"/>
      <c r="N213" s="187"/>
      <c r="O213" s="187"/>
      <c r="P213" s="187"/>
      <c r="Q213" s="187"/>
      <c r="R213" s="187"/>
      <c r="S213" s="187"/>
      <c r="T213" s="188"/>
      <c r="AT213" s="183" t="s">
        <v>175</v>
      </c>
      <c r="AU213" s="183" t="s">
        <v>55</v>
      </c>
      <c r="AV213" s="180" t="s">
        <v>55</v>
      </c>
      <c r="AW213" s="180" t="s">
        <v>177</v>
      </c>
      <c r="AX213" s="180" t="s">
        <v>125</v>
      </c>
      <c r="AY213" s="183" t="s">
        <v>126</v>
      </c>
    </row>
    <row r="214" spans="2:65" s="180" customFormat="1" x14ac:dyDescent="0.25">
      <c r="B214" s="181"/>
      <c r="D214" s="182" t="s">
        <v>175</v>
      </c>
      <c r="E214" s="183" t="s">
        <v>62</v>
      </c>
      <c r="F214" s="184" t="s">
        <v>838</v>
      </c>
      <c r="H214" s="185">
        <v>25.48</v>
      </c>
      <c r="L214" s="181"/>
      <c r="M214" s="186"/>
      <c r="N214" s="187"/>
      <c r="O214" s="187"/>
      <c r="P214" s="187"/>
      <c r="Q214" s="187"/>
      <c r="R214" s="187"/>
      <c r="S214" s="187"/>
      <c r="T214" s="188"/>
      <c r="AT214" s="183" t="s">
        <v>175</v>
      </c>
      <c r="AU214" s="183" t="s">
        <v>55</v>
      </c>
      <c r="AV214" s="180" t="s">
        <v>55</v>
      </c>
      <c r="AW214" s="180" t="s">
        <v>177</v>
      </c>
      <c r="AX214" s="180" t="s">
        <v>125</v>
      </c>
      <c r="AY214" s="183" t="s">
        <v>126</v>
      </c>
    </row>
    <row r="215" spans="2:65" s="180" customFormat="1" x14ac:dyDescent="0.25">
      <c r="B215" s="181"/>
      <c r="D215" s="182" t="s">
        <v>175</v>
      </c>
      <c r="E215" s="183" t="s">
        <v>62</v>
      </c>
      <c r="F215" s="184" t="s">
        <v>839</v>
      </c>
      <c r="H215" s="185">
        <v>1.64</v>
      </c>
      <c r="L215" s="181"/>
      <c r="M215" s="186"/>
      <c r="N215" s="187"/>
      <c r="O215" s="187"/>
      <c r="P215" s="187"/>
      <c r="Q215" s="187"/>
      <c r="R215" s="187"/>
      <c r="S215" s="187"/>
      <c r="T215" s="188"/>
      <c r="AT215" s="183" t="s">
        <v>175</v>
      </c>
      <c r="AU215" s="183" t="s">
        <v>55</v>
      </c>
      <c r="AV215" s="180" t="s">
        <v>55</v>
      </c>
      <c r="AW215" s="180" t="s">
        <v>177</v>
      </c>
      <c r="AX215" s="180" t="s">
        <v>125</v>
      </c>
      <c r="AY215" s="183" t="s">
        <v>126</v>
      </c>
    </row>
    <row r="216" spans="2:65" s="180" customFormat="1" x14ac:dyDescent="0.25">
      <c r="B216" s="181"/>
      <c r="D216" s="182" t="s">
        <v>175</v>
      </c>
      <c r="E216" s="183" t="s">
        <v>62</v>
      </c>
      <c r="F216" s="184" t="s">
        <v>840</v>
      </c>
      <c r="H216" s="185">
        <v>-6.3780000000000001</v>
      </c>
      <c r="L216" s="181"/>
      <c r="M216" s="186"/>
      <c r="N216" s="187"/>
      <c r="O216" s="187"/>
      <c r="P216" s="187"/>
      <c r="Q216" s="187"/>
      <c r="R216" s="187"/>
      <c r="S216" s="187"/>
      <c r="T216" s="188"/>
      <c r="AT216" s="183" t="s">
        <v>175</v>
      </c>
      <c r="AU216" s="183" t="s">
        <v>55</v>
      </c>
      <c r="AV216" s="180" t="s">
        <v>55</v>
      </c>
      <c r="AW216" s="180" t="s">
        <v>177</v>
      </c>
      <c r="AX216" s="180" t="s">
        <v>125</v>
      </c>
      <c r="AY216" s="183" t="s">
        <v>126</v>
      </c>
    </row>
    <row r="217" spans="2:65" s="180" customFormat="1" x14ac:dyDescent="0.25">
      <c r="B217" s="181"/>
      <c r="D217" s="182" t="s">
        <v>175</v>
      </c>
      <c r="E217" s="183" t="s">
        <v>62</v>
      </c>
      <c r="F217" s="184" t="s">
        <v>841</v>
      </c>
      <c r="H217" s="185">
        <v>11.7</v>
      </c>
      <c r="L217" s="181"/>
      <c r="M217" s="186"/>
      <c r="N217" s="187"/>
      <c r="O217" s="187"/>
      <c r="P217" s="187"/>
      <c r="Q217" s="187"/>
      <c r="R217" s="187"/>
      <c r="S217" s="187"/>
      <c r="T217" s="188"/>
      <c r="AT217" s="183" t="s">
        <v>175</v>
      </c>
      <c r="AU217" s="183" t="s">
        <v>55</v>
      </c>
      <c r="AV217" s="180" t="s">
        <v>55</v>
      </c>
      <c r="AW217" s="180" t="s">
        <v>177</v>
      </c>
      <c r="AX217" s="180" t="s">
        <v>125</v>
      </c>
      <c r="AY217" s="183" t="s">
        <v>126</v>
      </c>
    </row>
    <row r="218" spans="2:65" s="180" customFormat="1" x14ac:dyDescent="0.25">
      <c r="B218" s="181"/>
      <c r="D218" s="182" t="s">
        <v>175</v>
      </c>
      <c r="E218" s="183" t="s">
        <v>62</v>
      </c>
      <c r="F218" s="184" t="s">
        <v>842</v>
      </c>
      <c r="H218" s="185">
        <v>25.928000000000001</v>
      </c>
      <c r="L218" s="181"/>
      <c r="M218" s="186"/>
      <c r="N218" s="187"/>
      <c r="O218" s="187"/>
      <c r="P218" s="187"/>
      <c r="Q218" s="187"/>
      <c r="R218" s="187"/>
      <c r="S218" s="187"/>
      <c r="T218" s="188"/>
      <c r="AT218" s="183" t="s">
        <v>175</v>
      </c>
      <c r="AU218" s="183" t="s">
        <v>55</v>
      </c>
      <c r="AV218" s="180" t="s">
        <v>55</v>
      </c>
      <c r="AW218" s="180" t="s">
        <v>177</v>
      </c>
      <c r="AX218" s="180" t="s">
        <v>125</v>
      </c>
      <c r="AY218" s="183" t="s">
        <v>126</v>
      </c>
    </row>
    <row r="219" spans="2:65" s="180" customFormat="1" x14ac:dyDescent="0.25">
      <c r="B219" s="181"/>
      <c r="D219" s="182" t="s">
        <v>175</v>
      </c>
      <c r="E219" s="183" t="s">
        <v>62</v>
      </c>
      <c r="F219" s="184" t="s">
        <v>837</v>
      </c>
      <c r="H219" s="185">
        <v>-3.1520000000000001</v>
      </c>
      <c r="L219" s="181"/>
      <c r="M219" s="186"/>
      <c r="N219" s="187"/>
      <c r="O219" s="187"/>
      <c r="P219" s="187"/>
      <c r="Q219" s="187"/>
      <c r="R219" s="187"/>
      <c r="S219" s="187"/>
      <c r="T219" s="188"/>
      <c r="AT219" s="183" t="s">
        <v>175</v>
      </c>
      <c r="AU219" s="183" t="s">
        <v>55</v>
      </c>
      <c r="AV219" s="180" t="s">
        <v>55</v>
      </c>
      <c r="AW219" s="180" t="s">
        <v>177</v>
      </c>
      <c r="AX219" s="180" t="s">
        <v>125</v>
      </c>
      <c r="AY219" s="183" t="s">
        <v>126</v>
      </c>
    </row>
    <row r="220" spans="2:65" s="420" customFormat="1" x14ac:dyDescent="0.25">
      <c r="B220" s="419"/>
      <c r="D220" s="182" t="s">
        <v>175</v>
      </c>
      <c r="E220" s="421" t="s">
        <v>62</v>
      </c>
      <c r="F220" s="422" t="s">
        <v>786</v>
      </c>
      <c r="H220" s="423">
        <v>108.706</v>
      </c>
      <c r="L220" s="419"/>
      <c r="M220" s="424"/>
      <c r="N220" s="425"/>
      <c r="O220" s="425"/>
      <c r="P220" s="425"/>
      <c r="Q220" s="425"/>
      <c r="R220" s="425"/>
      <c r="S220" s="425"/>
      <c r="T220" s="426"/>
      <c r="AT220" s="421" t="s">
        <v>175</v>
      </c>
      <c r="AU220" s="421" t="s">
        <v>55</v>
      </c>
      <c r="AV220" s="420" t="s">
        <v>127</v>
      </c>
      <c r="AW220" s="420" t="s">
        <v>177</v>
      </c>
      <c r="AX220" s="420" t="s">
        <v>125</v>
      </c>
      <c r="AY220" s="421" t="s">
        <v>126</v>
      </c>
    </row>
    <row r="221" spans="2:65" s="428" customFormat="1" x14ac:dyDescent="0.25">
      <c r="B221" s="427"/>
      <c r="D221" s="182" t="s">
        <v>175</v>
      </c>
      <c r="E221" s="429" t="s">
        <v>62</v>
      </c>
      <c r="F221" s="430" t="s">
        <v>913</v>
      </c>
      <c r="H221" s="429" t="s">
        <v>62</v>
      </c>
      <c r="L221" s="427"/>
      <c r="M221" s="431"/>
      <c r="N221" s="432"/>
      <c r="O221" s="432"/>
      <c r="P221" s="432"/>
      <c r="Q221" s="432"/>
      <c r="R221" s="432"/>
      <c r="S221" s="432"/>
      <c r="T221" s="433"/>
      <c r="AT221" s="429" t="s">
        <v>175</v>
      </c>
      <c r="AU221" s="429" t="s">
        <v>55</v>
      </c>
      <c r="AV221" s="428" t="s">
        <v>124</v>
      </c>
      <c r="AW221" s="428" t="s">
        <v>177</v>
      </c>
      <c r="AX221" s="428" t="s">
        <v>125</v>
      </c>
      <c r="AY221" s="429" t="s">
        <v>126</v>
      </c>
    </row>
    <row r="222" spans="2:65" s="180" customFormat="1" x14ac:dyDescent="0.25">
      <c r="B222" s="181"/>
      <c r="D222" s="182" t="s">
        <v>175</v>
      </c>
      <c r="E222" s="183" t="s">
        <v>62</v>
      </c>
      <c r="F222" s="184" t="s">
        <v>914</v>
      </c>
      <c r="H222" s="185">
        <v>-63.16</v>
      </c>
      <c r="L222" s="181"/>
      <c r="M222" s="186"/>
      <c r="N222" s="187"/>
      <c r="O222" s="187"/>
      <c r="P222" s="187"/>
      <c r="Q222" s="187"/>
      <c r="R222" s="187"/>
      <c r="S222" s="187"/>
      <c r="T222" s="188"/>
      <c r="AT222" s="183" t="s">
        <v>175</v>
      </c>
      <c r="AU222" s="183" t="s">
        <v>55</v>
      </c>
      <c r="AV222" s="180" t="s">
        <v>55</v>
      </c>
      <c r="AW222" s="180" t="s">
        <v>177</v>
      </c>
      <c r="AX222" s="180" t="s">
        <v>125</v>
      </c>
      <c r="AY222" s="183" t="s">
        <v>126</v>
      </c>
    </row>
    <row r="223" spans="2:65" s="428" customFormat="1" x14ac:dyDescent="0.25">
      <c r="B223" s="427"/>
      <c r="D223" s="182" t="s">
        <v>175</v>
      </c>
      <c r="E223" s="429" t="s">
        <v>62</v>
      </c>
      <c r="F223" s="430" t="s">
        <v>852</v>
      </c>
      <c r="H223" s="429" t="s">
        <v>62</v>
      </c>
      <c r="L223" s="427"/>
      <c r="M223" s="431"/>
      <c r="N223" s="432"/>
      <c r="O223" s="432"/>
      <c r="P223" s="432"/>
      <c r="Q223" s="432"/>
      <c r="R223" s="432"/>
      <c r="S223" s="432"/>
      <c r="T223" s="433"/>
      <c r="AT223" s="429" t="s">
        <v>175</v>
      </c>
      <c r="AU223" s="429" t="s">
        <v>55</v>
      </c>
      <c r="AV223" s="428" t="s">
        <v>124</v>
      </c>
      <c r="AW223" s="428" t="s">
        <v>177</v>
      </c>
      <c r="AX223" s="428" t="s">
        <v>125</v>
      </c>
      <c r="AY223" s="429" t="s">
        <v>126</v>
      </c>
    </row>
    <row r="224" spans="2:65" s="180" customFormat="1" x14ac:dyDescent="0.25">
      <c r="B224" s="181"/>
      <c r="D224" s="182" t="s">
        <v>175</v>
      </c>
      <c r="E224" s="183" t="s">
        <v>62</v>
      </c>
      <c r="F224" s="184" t="s">
        <v>915</v>
      </c>
      <c r="H224" s="185">
        <v>14.385</v>
      </c>
      <c r="L224" s="181"/>
      <c r="M224" s="186"/>
      <c r="N224" s="187"/>
      <c r="O224" s="187"/>
      <c r="P224" s="187"/>
      <c r="Q224" s="187"/>
      <c r="R224" s="187"/>
      <c r="S224" s="187"/>
      <c r="T224" s="188"/>
      <c r="AT224" s="183" t="s">
        <v>175</v>
      </c>
      <c r="AU224" s="183" t="s">
        <v>55</v>
      </c>
      <c r="AV224" s="180" t="s">
        <v>55</v>
      </c>
      <c r="AW224" s="180" t="s">
        <v>177</v>
      </c>
      <c r="AX224" s="180" t="s">
        <v>125</v>
      </c>
      <c r="AY224" s="183" t="s">
        <v>126</v>
      </c>
    </row>
    <row r="225" spans="2:65" s="189" customFormat="1" x14ac:dyDescent="0.25">
      <c r="B225" s="190"/>
      <c r="D225" s="182" t="s">
        <v>175</v>
      </c>
      <c r="E225" s="191" t="s">
        <v>62</v>
      </c>
      <c r="F225" s="192" t="s">
        <v>178</v>
      </c>
      <c r="H225" s="193">
        <v>59.931000000000004</v>
      </c>
      <c r="L225" s="190"/>
      <c r="M225" s="194"/>
      <c r="N225" s="195"/>
      <c r="O225" s="195"/>
      <c r="P225" s="195"/>
      <c r="Q225" s="195"/>
      <c r="R225" s="195"/>
      <c r="S225" s="195"/>
      <c r="T225" s="196"/>
      <c r="AT225" s="191" t="s">
        <v>175</v>
      </c>
      <c r="AU225" s="191" t="s">
        <v>55</v>
      </c>
      <c r="AV225" s="189" t="s">
        <v>134</v>
      </c>
      <c r="AW225" s="189" t="s">
        <v>177</v>
      </c>
      <c r="AX225" s="189" t="s">
        <v>124</v>
      </c>
      <c r="AY225" s="191" t="s">
        <v>126</v>
      </c>
    </row>
    <row r="226" spans="2:65" s="308" customFormat="1" ht="16.5" customHeight="1" x14ac:dyDescent="0.25">
      <c r="B226" s="166"/>
      <c r="C226" s="409" t="s">
        <v>179</v>
      </c>
      <c r="D226" s="409" t="s">
        <v>130</v>
      </c>
      <c r="E226" s="410" t="s">
        <v>916</v>
      </c>
      <c r="F226" s="411" t="s">
        <v>917</v>
      </c>
      <c r="G226" s="412" t="s">
        <v>777</v>
      </c>
      <c r="H226" s="413">
        <v>63.16</v>
      </c>
      <c r="I226" s="446"/>
      <c r="J226" s="414">
        <f>ROUND(I226*H226,2)</f>
        <v>0</v>
      </c>
      <c r="K226" s="411" t="s">
        <v>762</v>
      </c>
      <c r="L226" s="86"/>
      <c r="M226" s="415" t="s">
        <v>62</v>
      </c>
      <c r="N226" s="416" t="s">
        <v>78</v>
      </c>
      <c r="O226" s="417">
        <v>0.3</v>
      </c>
      <c r="P226" s="417">
        <f>O226*H226</f>
        <v>18.947999999999997</v>
      </c>
      <c r="Q226" s="417">
        <v>0</v>
      </c>
      <c r="R226" s="417">
        <f>Q226*H226</f>
        <v>0</v>
      </c>
      <c r="S226" s="417">
        <v>6.8000000000000005E-2</v>
      </c>
      <c r="T226" s="418">
        <f>S226*H226</f>
        <v>4.29488</v>
      </c>
      <c r="AR226" s="79" t="s">
        <v>134</v>
      </c>
      <c r="AT226" s="79" t="s">
        <v>130</v>
      </c>
      <c r="AU226" s="79" t="s">
        <v>55</v>
      </c>
      <c r="AY226" s="79" t="s">
        <v>126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79" t="s">
        <v>124</v>
      </c>
      <c r="BK226" s="179">
        <f>ROUND(I226*H226,2)</f>
        <v>0</v>
      </c>
      <c r="BL226" s="79" t="s">
        <v>134</v>
      </c>
      <c r="BM226" s="79" t="s">
        <v>918</v>
      </c>
    </row>
    <row r="227" spans="2:65" s="180" customFormat="1" x14ac:dyDescent="0.25">
      <c r="B227" s="181"/>
      <c r="D227" s="182" t="s">
        <v>175</v>
      </c>
      <c r="E227" s="183" t="s">
        <v>62</v>
      </c>
      <c r="F227" s="184" t="s">
        <v>919</v>
      </c>
      <c r="H227" s="185">
        <v>35</v>
      </c>
      <c r="L227" s="181"/>
      <c r="M227" s="186"/>
      <c r="N227" s="187"/>
      <c r="O227" s="187"/>
      <c r="P227" s="187"/>
      <c r="Q227" s="187"/>
      <c r="R227" s="187"/>
      <c r="S227" s="187"/>
      <c r="T227" s="188"/>
      <c r="AT227" s="183" t="s">
        <v>175</v>
      </c>
      <c r="AU227" s="183" t="s">
        <v>55</v>
      </c>
      <c r="AV227" s="180" t="s">
        <v>55</v>
      </c>
      <c r="AW227" s="180" t="s">
        <v>177</v>
      </c>
      <c r="AX227" s="180" t="s">
        <v>125</v>
      </c>
      <c r="AY227" s="183" t="s">
        <v>126</v>
      </c>
    </row>
    <row r="228" spans="2:65" s="180" customFormat="1" x14ac:dyDescent="0.25">
      <c r="B228" s="181"/>
      <c r="D228" s="182" t="s">
        <v>175</v>
      </c>
      <c r="E228" s="183" t="s">
        <v>62</v>
      </c>
      <c r="F228" s="184" t="s">
        <v>920</v>
      </c>
      <c r="H228" s="185">
        <v>4</v>
      </c>
      <c r="L228" s="181"/>
      <c r="M228" s="186"/>
      <c r="N228" s="187"/>
      <c r="O228" s="187"/>
      <c r="P228" s="187"/>
      <c r="Q228" s="187"/>
      <c r="R228" s="187"/>
      <c r="S228" s="187"/>
      <c r="T228" s="188"/>
      <c r="AT228" s="183" t="s">
        <v>175</v>
      </c>
      <c r="AU228" s="183" t="s">
        <v>55</v>
      </c>
      <c r="AV228" s="180" t="s">
        <v>55</v>
      </c>
      <c r="AW228" s="180" t="s">
        <v>177</v>
      </c>
      <c r="AX228" s="180" t="s">
        <v>125</v>
      </c>
      <c r="AY228" s="183" t="s">
        <v>126</v>
      </c>
    </row>
    <row r="229" spans="2:65" s="180" customFormat="1" x14ac:dyDescent="0.25">
      <c r="B229" s="181"/>
      <c r="D229" s="182" t="s">
        <v>175</v>
      </c>
      <c r="E229" s="183" t="s">
        <v>62</v>
      </c>
      <c r="F229" s="184" t="s">
        <v>921</v>
      </c>
      <c r="H229" s="185">
        <v>12.8</v>
      </c>
      <c r="L229" s="181"/>
      <c r="M229" s="186"/>
      <c r="N229" s="187"/>
      <c r="O229" s="187"/>
      <c r="P229" s="187"/>
      <c r="Q229" s="187"/>
      <c r="R229" s="187"/>
      <c r="S229" s="187"/>
      <c r="T229" s="188"/>
      <c r="AT229" s="183" t="s">
        <v>175</v>
      </c>
      <c r="AU229" s="183" t="s">
        <v>55</v>
      </c>
      <c r="AV229" s="180" t="s">
        <v>55</v>
      </c>
      <c r="AW229" s="180" t="s">
        <v>177</v>
      </c>
      <c r="AX229" s="180" t="s">
        <v>125</v>
      </c>
      <c r="AY229" s="183" t="s">
        <v>126</v>
      </c>
    </row>
    <row r="230" spans="2:65" s="180" customFormat="1" x14ac:dyDescent="0.25">
      <c r="B230" s="181"/>
      <c r="D230" s="182" t="s">
        <v>175</v>
      </c>
      <c r="E230" s="183" t="s">
        <v>62</v>
      </c>
      <c r="F230" s="184" t="s">
        <v>922</v>
      </c>
      <c r="H230" s="185">
        <v>2.4</v>
      </c>
      <c r="L230" s="181"/>
      <c r="M230" s="186"/>
      <c r="N230" s="187"/>
      <c r="O230" s="187"/>
      <c r="P230" s="187"/>
      <c r="Q230" s="187"/>
      <c r="R230" s="187"/>
      <c r="S230" s="187"/>
      <c r="T230" s="188"/>
      <c r="AT230" s="183" t="s">
        <v>175</v>
      </c>
      <c r="AU230" s="183" t="s">
        <v>55</v>
      </c>
      <c r="AV230" s="180" t="s">
        <v>55</v>
      </c>
      <c r="AW230" s="180" t="s">
        <v>177</v>
      </c>
      <c r="AX230" s="180" t="s">
        <v>125</v>
      </c>
      <c r="AY230" s="183" t="s">
        <v>126</v>
      </c>
    </row>
    <row r="231" spans="2:65" s="180" customFormat="1" x14ac:dyDescent="0.25">
      <c r="B231" s="181"/>
      <c r="D231" s="182" t="s">
        <v>175</v>
      </c>
      <c r="E231" s="183" t="s">
        <v>62</v>
      </c>
      <c r="F231" s="184" t="s">
        <v>923</v>
      </c>
      <c r="H231" s="185">
        <v>8.9600000000000009</v>
      </c>
      <c r="L231" s="181"/>
      <c r="M231" s="186"/>
      <c r="N231" s="187"/>
      <c r="O231" s="187"/>
      <c r="P231" s="187"/>
      <c r="Q231" s="187"/>
      <c r="R231" s="187"/>
      <c r="S231" s="187"/>
      <c r="T231" s="188"/>
      <c r="AT231" s="183" t="s">
        <v>175</v>
      </c>
      <c r="AU231" s="183" t="s">
        <v>55</v>
      </c>
      <c r="AV231" s="180" t="s">
        <v>55</v>
      </c>
      <c r="AW231" s="180" t="s">
        <v>177</v>
      </c>
      <c r="AX231" s="180" t="s">
        <v>125</v>
      </c>
      <c r="AY231" s="183" t="s">
        <v>126</v>
      </c>
    </row>
    <row r="232" spans="2:65" s="189" customFormat="1" x14ac:dyDescent="0.25">
      <c r="B232" s="190"/>
      <c r="D232" s="182" t="s">
        <v>175</v>
      </c>
      <c r="E232" s="191" t="s">
        <v>62</v>
      </c>
      <c r="F232" s="192" t="s">
        <v>178</v>
      </c>
      <c r="H232" s="193">
        <v>63.16</v>
      </c>
      <c r="L232" s="190"/>
      <c r="M232" s="194"/>
      <c r="N232" s="195"/>
      <c r="O232" s="195"/>
      <c r="P232" s="195"/>
      <c r="Q232" s="195"/>
      <c r="R232" s="195"/>
      <c r="S232" s="195"/>
      <c r="T232" s="196"/>
      <c r="AT232" s="191" t="s">
        <v>175</v>
      </c>
      <c r="AU232" s="191" t="s">
        <v>55</v>
      </c>
      <c r="AV232" s="189" t="s">
        <v>134</v>
      </c>
      <c r="AW232" s="189" t="s">
        <v>177</v>
      </c>
      <c r="AX232" s="189" t="s">
        <v>124</v>
      </c>
      <c r="AY232" s="191" t="s">
        <v>126</v>
      </c>
    </row>
    <row r="233" spans="2:65" s="308" customFormat="1" ht="16.5" customHeight="1" x14ac:dyDescent="0.25">
      <c r="B233" s="166"/>
      <c r="C233" s="409" t="s">
        <v>661</v>
      </c>
      <c r="D233" s="409" t="s">
        <v>130</v>
      </c>
      <c r="E233" s="410" t="s">
        <v>924</v>
      </c>
      <c r="F233" s="411" t="s">
        <v>925</v>
      </c>
      <c r="G233" s="412" t="s">
        <v>777</v>
      </c>
      <c r="H233" s="413">
        <v>6.11</v>
      </c>
      <c r="I233" s="446"/>
      <c r="J233" s="414">
        <f>ROUND(I233*H233,2)</f>
        <v>0</v>
      </c>
      <c r="K233" s="411" t="s">
        <v>762</v>
      </c>
      <c r="L233" s="86"/>
      <c r="M233" s="415" t="s">
        <v>62</v>
      </c>
      <c r="N233" s="416" t="s">
        <v>78</v>
      </c>
      <c r="O233" s="417">
        <v>0.32500000000000001</v>
      </c>
      <c r="P233" s="417">
        <f>O233*H233</f>
        <v>1.9857500000000001</v>
      </c>
      <c r="Q233" s="417">
        <v>0</v>
      </c>
      <c r="R233" s="417">
        <f>Q233*H233</f>
        <v>0</v>
      </c>
      <c r="S233" s="417">
        <v>1.098E-2</v>
      </c>
      <c r="T233" s="418">
        <f>S233*H233</f>
        <v>6.7087800000000003E-2</v>
      </c>
      <c r="AR233" s="79" t="s">
        <v>134</v>
      </c>
      <c r="AT233" s="79" t="s">
        <v>130</v>
      </c>
      <c r="AU233" s="79" t="s">
        <v>55</v>
      </c>
      <c r="AY233" s="79" t="s">
        <v>126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79" t="s">
        <v>124</v>
      </c>
      <c r="BK233" s="179">
        <f>ROUND(I233*H233,2)</f>
        <v>0</v>
      </c>
      <c r="BL233" s="79" t="s">
        <v>134</v>
      </c>
      <c r="BM233" s="79" t="s">
        <v>926</v>
      </c>
    </row>
    <row r="234" spans="2:65" s="180" customFormat="1" x14ac:dyDescent="0.25">
      <c r="B234" s="181"/>
      <c r="D234" s="182" t="s">
        <v>175</v>
      </c>
      <c r="E234" s="183" t="s">
        <v>62</v>
      </c>
      <c r="F234" s="184" t="s">
        <v>927</v>
      </c>
      <c r="H234" s="185">
        <v>6.11</v>
      </c>
      <c r="L234" s="181"/>
      <c r="M234" s="186"/>
      <c r="N234" s="187"/>
      <c r="O234" s="187"/>
      <c r="P234" s="187"/>
      <c r="Q234" s="187"/>
      <c r="R234" s="187"/>
      <c r="S234" s="187"/>
      <c r="T234" s="188"/>
      <c r="AT234" s="183" t="s">
        <v>175</v>
      </c>
      <c r="AU234" s="183" t="s">
        <v>55</v>
      </c>
      <c r="AV234" s="180" t="s">
        <v>55</v>
      </c>
      <c r="AW234" s="180" t="s">
        <v>177</v>
      </c>
      <c r="AX234" s="180" t="s">
        <v>125</v>
      </c>
      <c r="AY234" s="183" t="s">
        <v>126</v>
      </c>
    </row>
    <row r="235" spans="2:65" s="189" customFormat="1" x14ac:dyDescent="0.25">
      <c r="B235" s="190"/>
      <c r="D235" s="182" t="s">
        <v>175</v>
      </c>
      <c r="E235" s="191" t="s">
        <v>62</v>
      </c>
      <c r="F235" s="192" t="s">
        <v>178</v>
      </c>
      <c r="H235" s="193">
        <v>6.11</v>
      </c>
      <c r="L235" s="190"/>
      <c r="M235" s="194"/>
      <c r="N235" s="195"/>
      <c r="O235" s="195"/>
      <c r="P235" s="195"/>
      <c r="Q235" s="195"/>
      <c r="R235" s="195"/>
      <c r="S235" s="195"/>
      <c r="T235" s="196"/>
      <c r="AT235" s="191" t="s">
        <v>175</v>
      </c>
      <c r="AU235" s="191" t="s">
        <v>55</v>
      </c>
      <c r="AV235" s="189" t="s">
        <v>134</v>
      </c>
      <c r="AW235" s="189" t="s">
        <v>177</v>
      </c>
      <c r="AX235" s="189" t="s">
        <v>124</v>
      </c>
      <c r="AY235" s="191" t="s">
        <v>126</v>
      </c>
    </row>
    <row r="236" spans="2:65" s="308" customFormat="1" ht="16.5" customHeight="1" x14ac:dyDescent="0.25">
      <c r="B236" s="166"/>
      <c r="C236" s="409" t="s">
        <v>636</v>
      </c>
      <c r="D236" s="409" t="s">
        <v>130</v>
      </c>
      <c r="E236" s="410" t="s">
        <v>928</v>
      </c>
      <c r="F236" s="411" t="s">
        <v>929</v>
      </c>
      <c r="G236" s="412" t="s">
        <v>777</v>
      </c>
      <c r="H236" s="413">
        <v>6.11</v>
      </c>
      <c r="I236" s="446"/>
      <c r="J236" s="414">
        <f>ROUND(I236*H236,2)</f>
        <v>0</v>
      </c>
      <c r="K236" s="411" t="s">
        <v>762</v>
      </c>
      <c r="L236" s="86"/>
      <c r="M236" s="415" t="s">
        <v>62</v>
      </c>
      <c r="N236" s="416" t="s">
        <v>78</v>
      </c>
      <c r="O236" s="417">
        <v>8.6999999999999994E-2</v>
      </c>
      <c r="P236" s="417">
        <f>O236*H236</f>
        <v>0.53156999999999999</v>
      </c>
      <c r="Q236" s="417">
        <v>0</v>
      </c>
      <c r="R236" s="417">
        <f>Q236*H236</f>
        <v>0</v>
      </c>
      <c r="S236" s="417">
        <v>8.0000000000000002E-3</v>
      </c>
      <c r="T236" s="418">
        <f>S236*H236</f>
        <v>4.8880000000000007E-2</v>
      </c>
      <c r="AR236" s="79" t="s">
        <v>134</v>
      </c>
      <c r="AT236" s="79" t="s">
        <v>130</v>
      </c>
      <c r="AU236" s="79" t="s">
        <v>55</v>
      </c>
      <c r="AY236" s="79" t="s">
        <v>126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79" t="s">
        <v>124</v>
      </c>
      <c r="BK236" s="179">
        <f>ROUND(I236*H236,2)</f>
        <v>0</v>
      </c>
      <c r="BL236" s="79" t="s">
        <v>134</v>
      </c>
      <c r="BM236" s="79" t="s">
        <v>930</v>
      </c>
    </row>
    <row r="237" spans="2:65" s="308" customFormat="1" ht="16.5" customHeight="1" x14ac:dyDescent="0.25">
      <c r="B237" s="166"/>
      <c r="C237" s="409" t="s">
        <v>931</v>
      </c>
      <c r="D237" s="409" t="s">
        <v>130</v>
      </c>
      <c r="E237" s="410" t="s">
        <v>932</v>
      </c>
      <c r="F237" s="411" t="s">
        <v>933</v>
      </c>
      <c r="G237" s="412" t="s">
        <v>250</v>
      </c>
      <c r="H237" s="413">
        <v>1.1499999999999999</v>
      </c>
      <c r="I237" s="446"/>
      <c r="J237" s="414">
        <f>ROUND(I237*H237,2)</f>
        <v>0</v>
      </c>
      <c r="K237" s="411" t="s">
        <v>762</v>
      </c>
      <c r="L237" s="86"/>
      <c r="M237" s="415" t="s">
        <v>62</v>
      </c>
      <c r="N237" s="416" t="s">
        <v>78</v>
      </c>
      <c r="O237" s="417">
        <v>0.19500000000000001</v>
      </c>
      <c r="P237" s="417">
        <f>O237*H237</f>
        <v>0.22424999999999998</v>
      </c>
      <c r="Q237" s="417">
        <v>0</v>
      </c>
      <c r="R237" s="417">
        <f>Q237*H237</f>
        <v>0</v>
      </c>
      <c r="S237" s="417">
        <v>1.67E-3</v>
      </c>
      <c r="T237" s="418">
        <f>S237*H237</f>
        <v>1.9204999999999999E-3</v>
      </c>
      <c r="AR237" s="79" t="s">
        <v>190</v>
      </c>
      <c r="AT237" s="79" t="s">
        <v>130</v>
      </c>
      <c r="AU237" s="79" t="s">
        <v>55</v>
      </c>
      <c r="AY237" s="79" t="s">
        <v>126</v>
      </c>
      <c r="BE237" s="179">
        <f>IF(N237="základní",J237,0)</f>
        <v>0</v>
      </c>
      <c r="BF237" s="179">
        <f>IF(N237="snížená",J237,0)</f>
        <v>0</v>
      </c>
      <c r="BG237" s="179">
        <f>IF(N237="zákl. přenesená",J237,0)</f>
        <v>0</v>
      </c>
      <c r="BH237" s="179">
        <f>IF(N237="sníž. přenesená",J237,0)</f>
        <v>0</v>
      </c>
      <c r="BI237" s="179">
        <f>IF(N237="nulová",J237,0)</f>
        <v>0</v>
      </c>
      <c r="BJ237" s="79" t="s">
        <v>124</v>
      </c>
      <c r="BK237" s="179">
        <f>ROUND(I237*H237,2)</f>
        <v>0</v>
      </c>
      <c r="BL237" s="79" t="s">
        <v>190</v>
      </c>
      <c r="BM237" s="79" t="s">
        <v>934</v>
      </c>
    </row>
    <row r="238" spans="2:65" s="153" customFormat="1" ht="22.9" customHeight="1" x14ac:dyDescent="0.2">
      <c r="B238" s="154"/>
      <c r="D238" s="155" t="s">
        <v>121</v>
      </c>
      <c r="E238" s="164" t="s">
        <v>157</v>
      </c>
      <c r="F238" s="164" t="s">
        <v>158</v>
      </c>
      <c r="J238" s="165">
        <f>BK238</f>
        <v>0</v>
      </c>
      <c r="L238" s="154"/>
      <c r="M238" s="158"/>
      <c r="N238" s="159"/>
      <c r="O238" s="159"/>
      <c r="P238" s="160">
        <f>SUM(P239:P246)</f>
        <v>65.246000999999993</v>
      </c>
      <c r="Q238" s="159"/>
      <c r="R238" s="160">
        <f>SUM(R239:R246)</f>
        <v>0</v>
      </c>
      <c r="S238" s="159"/>
      <c r="T238" s="161">
        <f>SUM(T239:T246)</f>
        <v>0</v>
      </c>
      <c r="AR238" s="155" t="s">
        <v>124</v>
      </c>
      <c r="AT238" s="162" t="s">
        <v>121</v>
      </c>
      <c r="AU238" s="162" t="s">
        <v>124</v>
      </c>
      <c r="AY238" s="155" t="s">
        <v>126</v>
      </c>
      <c r="BK238" s="163">
        <f>SUM(BK239:BK246)</f>
        <v>0</v>
      </c>
    </row>
    <row r="239" spans="2:65" s="308" customFormat="1" ht="16.5" customHeight="1" x14ac:dyDescent="0.25">
      <c r="B239" s="166"/>
      <c r="C239" s="409" t="s">
        <v>387</v>
      </c>
      <c r="D239" s="409" t="s">
        <v>130</v>
      </c>
      <c r="E239" s="410" t="s">
        <v>935</v>
      </c>
      <c r="F239" s="411" t="s">
        <v>936</v>
      </c>
      <c r="G239" s="412" t="s">
        <v>145</v>
      </c>
      <c r="H239" s="413">
        <v>25.881</v>
      </c>
      <c r="I239" s="446"/>
      <c r="J239" s="414">
        <f>ROUND(I239*H239,2)</f>
        <v>0</v>
      </c>
      <c r="K239" s="411" t="s">
        <v>762</v>
      </c>
      <c r="L239" s="86"/>
      <c r="M239" s="415" t="s">
        <v>62</v>
      </c>
      <c r="N239" s="416" t="s">
        <v>78</v>
      </c>
      <c r="O239" s="417">
        <v>0.13600000000000001</v>
      </c>
      <c r="P239" s="417">
        <f>O239*H239</f>
        <v>3.5198160000000005</v>
      </c>
      <c r="Q239" s="417">
        <v>0</v>
      </c>
      <c r="R239" s="417">
        <f>Q239*H239</f>
        <v>0</v>
      </c>
      <c r="S239" s="417">
        <v>0</v>
      </c>
      <c r="T239" s="418">
        <f>S239*H239</f>
        <v>0</v>
      </c>
      <c r="AR239" s="79" t="s">
        <v>134</v>
      </c>
      <c r="AT239" s="79" t="s">
        <v>130</v>
      </c>
      <c r="AU239" s="79" t="s">
        <v>55</v>
      </c>
      <c r="AY239" s="79" t="s">
        <v>126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79" t="s">
        <v>124</v>
      </c>
      <c r="BK239" s="179">
        <f>ROUND(I239*H239,2)</f>
        <v>0</v>
      </c>
      <c r="BL239" s="79" t="s">
        <v>134</v>
      </c>
      <c r="BM239" s="79" t="s">
        <v>937</v>
      </c>
    </row>
    <row r="240" spans="2:65" s="308" customFormat="1" ht="16.5" customHeight="1" x14ac:dyDescent="0.25">
      <c r="B240" s="166"/>
      <c r="C240" s="409" t="s">
        <v>938</v>
      </c>
      <c r="D240" s="409" t="s">
        <v>130</v>
      </c>
      <c r="E240" s="410" t="s">
        <v>160</v>
      </c>
      <c r="F240" s="411" t="s">
        <v>161</v>
      </c>
      <c r="G240" s="412" t="s">
        <v>145</v>
      </c>
      <c r="H240" s="413">
        <v>25.881</v>
      </c>
      <c r="I240" s="446"/>
      <c r="J240" s="414">
        <f>ROUND(I240*H240,2)</f>
        <v>0</v>
      </c>
      <c r="K240" s="411" t="s">
        <v>762</v>
      </c>
      <c r="L240" s="86"/>
      <c r="M240" s="415" t="s">
        <v>62</v>
      </c>
      <c r="N240" s="416" t="s">
        <v>78</v>
      </c>
      <c r="O240" s="417">
        <v>1.88</v>
      </c>
      <c r="P240" s="417">
        <f>O240*H240</f>
        <v>48.656279999999995</v>
      </c>
      <c r="Q240" s="417">
        <v>0</v>
      </c>
      <c r="R240" s="417">
        <f>Q240*H240</f>
        <v>0</v>
      </c>
      <c r="S240" s="417">
        <v>0</v>
      </c>
      <c r="T240" s="418">
        <f>S240*H240</f>
        <v>0</v>
      </c>
      <c r="AR240" s="79" t="s">
        <v>134</v>
      </c>
      <c r="AT240" s="79" t="s">
        <v>130</v>
      </c>
      <c r="AU240" s="79" t="s">
        <v>55</v>
      </c>
      <c r="AY240" s="79" t="s">
        <v>126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79" t="s">
        <v>124</v>
      </c>
      <c r="BK240" s="179">
        <f>ROUND(I240*H240,2)</f>
        <v>0</v>
      </c>
      <c r="BL240" s="79" t="s">
        <v>134</v>
      </c>
      <c r="BM240" s="79" t="s">
        <v>939</v>
      </c>
    </row>
    <row r="241" spans="2:65" s="308" customFormat="1" ht="16.5" customHeight="1" x14ac:dyDescent="0.25">
      <c r="B241" s="166"/>
      <c r="C241" s="409" t="s">
        <v>383</v>
      </c>
      <c r="D241" s="409" t="s">
        <v>130</v>
      </c>
      <c r="E241" s="410" t="s">
        <v>164</v>
      </c>
      <c r="F241" s="411" t="s">
        <v>165</v>
      </c>
      <c r="G241" s="412" t="s">
        <v>145</v>
      </c>
      <c r="H241" s="413">
        <v>25.881</v>
      </c>
      <c r="I241" s="446"/>
      <c r="J241" s="414">
        <f>ROUND(I241*H241,2)</f>
        <v>0</v>
      </c>
      <c r="K241" s="411" t="s">
        <v>762</v>
      </c>
      <c r="L241" s="86"/>
      <c r="M241" s="415" t="s">
        <v>62</v>
      </c>
      <c r="N241" s="416" t="s">
        <v>78</v>
      </c>
      <c r="O241" s="417">
        <v>0.26</v>
      </c>
      <c r="P241" s="417">
        <f>O241*H241</f>
        <v>6.7290600000000005</v>
      </c>
      <c r="Q241" s="417">
        <v>0</v>
      </c>
      <c r="R241" s="417">
        <f>Q241*H241</f>
        <v>0</v>
      </c>
      <c r="S241" s="417">
        <v>0</v>
      </c>
      <c r="T241" s="418">
        <f>S241*H241</f>
        <v>0</v>
      </c>
      <c r="AR241" s="79" t="s">
        <v>134</v>
      </c>
      <c r="AT241" s="79" t="s">
        <v>130</v>
      </c>
      <c r="AU241" s="79" t="s">
        <v>55</v>
      </c>
      <c r="AY241" s="79" t="s">
        <v>126</v>
      </c>
      <c r="BE241" s="179">
        <f>IF(N241="základní",J241,0)</f>
        <v>0</v>
      </c>
      <c r="BF241" s="179">
        <f>IF(N241="snížená",J241,0)</f>
        <v>0</v>
      </c>
      <c r="BG241" s="179">
        <f>IF(N241="zákl. přenesená",J241,0)</f>
        <v>0</v>
      </c>
      <c r="BH241" s="179">
        <f>IF(N241="sníž. přenesená",J241,0)</f>
        <v>0</v>
      </c>
      <c r="BI241" s="179">
        <f>IF(N241="nulová",J241,0)</f>
        <v>0</v>
      </c>
      <c r="BJ241" s="79" t="s">
        <v>124</v>
      </c>
      <c r="BK241" s="179">
        <f>ROUND(I241*H241,2)</f>
        <v>0</v>
      </c>
      <c r="BL241" s="79" t="s">
        <v>134</v>
      </c>
      <c r="BM241" s="79" t="s">
        <v>940</v>
      </c>
    </row>
    <row r="242" spans="2:65" s="308" customFormat="1" ht="16.5" customHeight="1" x14ac:dyDescent="0.25">
      <c r="B242" s="166"/>
      <c r="C242" s="409" t="s">
        <v>443</v>
      </c>
      <c r="D242" s="409" t="s">
        <v>130</v>
      </c>
      <c r="E242" s="410" t="s">
        <v>168</v>
      </c>
      <c r="F242" s="411" t="s">
        <v>169</v>
      </c>
      <c r="G242" s="412" t="s">
        <v>145</v>
      </c>
      <c r="H242" s="413">
        <v>25.881</v>
      </c>
      <c r="I242" s="446"/>
      <c r="J242" s="414">
        <f>ROUND(I242*H242,2)</f>
        <v>0</v>
      </c>
      <c r="K242" s="411" t="s">
        <v>762</v>
      </c>
      <c r="L242" s="86"/>
      <c r="M242" s="415" t="s">
        <v>62</v>
      </c>
      <c r="N242" s="416" t="s">
        <v>78</v>
      </c>
      <c r="O242" s="417">
        <v>0.125</v>
      </c>
      <c r="P242" s="417">
        <f>O242*H242</f>
        <v>3.235125</v>
      </c>
      <c r="Q242" s="417">
        <v>0</v>
      </c>
      <c r="R242" s="417">
        <f>Q242*H242</f>
        <v>0</v>
      </c>
      <c r="S242" s="417">
        <v>0</v>
      </c>
      <c r="T242" s="418">
        <f>S242*H242</f>
        <v>0</v>
      </c>
      <c r="AR242" s="79" t="s">
        <v>134</v>
      </c>
      <c r="AT242" s="79" t="s">
        <v>130</v>
      </c>
      <c r="AU242" s="79" t="s">
        <v>55</v>
      </c>
      <c r="AY242" s="79" t="s">
        <v>126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79" t="s">
        <v>124</v>
      </c>
      <c r="BK242" s="179">
        <f>ROUND(I242*H242,2)</f>
        <v>0</v>
      </c>
      <c r="BL242" s="79" t="s">
        <v>134</v>
      </c>
      <c r="BM242" s="79" t="s">
        <v>941</v>
      </c>
    </row>
    <row r="243" spans="2:65" s="308" customFormat="1" ht="16.5" customHeight="1" x14ac:dyDescent="0.25">
      <c r="B243" s="166"/>
      <c r="C243" s="409" t="s">
        <v>457</v>
      </c>
      <c r="D243" s="409" t="s">
        <v>130</v>
      </c>
      <c r="E243" s="410" t="s">
        <v>172</v>
      </c>
      <c r="F243" s="411" t="s">
        <v>173</v>
      </c>
      <c r="G243" s="412" t="s">
        <v>145</v>
      </c>
      <c r="H243" s="413">
        <v>517.62</v>
      </c>
      <c r="I243" s="446"/>
      <c r="J243" s="414">
        <f>ROUND(I243*H243,2)</f>
        <v>0</v>
      </c>
      <c r="K243" s="411" t="s">
        <v>762</v>
      </c>
      <c r="L243" s="86"/>
      <c r="M243" s="415" t="s">
        <v>62</v>
      </c>
      <c r="N243" s="416" t="s">
        <v>78</v>
      </c>
      <c r="O243" s="417">
        <v>6.0000000000000001E-3</v>
      </c>
      <c r="P243" s="417">
        <f>O243*H243</f>
        <v>3.1057200000000003</v>
      </c>
      <c r="Q243" s="417">
        <v>0</v>
      </c>
      <c r="R243" s="417">
        <f>Q243*H243</f>
        <v>0</v>
      </c>
      <c r="S243" s="417">
        <v>0</v>
      </c>
      <c r="T243" s="418">
        <f>S243*H243</f>
        <v>0</v>
      </c>
      <c r="AR243" s="79" t="s">
        <v>134</v>
      </c>
      <c r="AT243" s="79" t="s">
        <v>130</v>
      </c>
      <c r="AU243" s="79" t="s">
        <v>55</v>
      </c>
      <c r="AY243" s="79" t="s">
        <v>126</v>
      </c>
      <c r="BE243" s="179">
        <f>IF(N243="základní",J243,0)</f>
        <v>0</v>
      </c>
      <c r="BF243" s="179">
        <f>IF(N243="snížená",J243,0)</f>
        <v>0</v>
      </c>
      <c r="BG243" s="179">
        <f>IF(N243="zákl. přenesená",J243,0)</f>
        <v>0</v>
      </c>
      <c r="BH243" s="179">
        <f>IF(N243="sníž. přenesená",J243,0)</f>
        <v>0</v>
      </c>
      <c r="BI243" s="179">
        <f>IF(N243="nulová",J243,0)</f>
        <v>0</v>
      </c>
      <c r="BJ243" s="79" t="s">
        <v>124</v>
      </c>
      <c r="BK243" s="179">
        <f>ROUND(I243*H243,2)</f>
        <v>0</v>
      </c>
      <c r="BL243" s="79" t="s">
        <v>134</v>
      </c>
      <c r="BM243" s="79" t="s">
        <v>942</v>
      </c>
    </row>
    <row r="244" spans="2:65" s="180" customFormat="1" x14ac:dyDescent="0.25">
      <c r="B244" s="181"/>
      <c r="D244" s="182" t="s">
        <v>175</v>
      </c>
      <c r="E244" s="183" t="s">
        <v>62</v>
      </c>
      <c r="F244" s="184" t="s">
        <v>943</v>
      </c>
      <c r="H244" s="185">
        <v>517.62</v>
      </c>
      <c r="L244" s="181"/>
      <c r="M244" s="186"/>
      <c r="N244" s="187"/>
      <c r="O244" s="187"/>
      <c r="P244" s="187"/>
      <c r="Q244" s="187"/>
      <c r="R244" s="187"/>
      <c r="S244" s="187"/>
      <c r="T244" s="188"/>
      <c r="AT244" s="183" t="s">
        <v>175</v>
      </c>
      <c r="AU244" s="183" t="s">
        <v>55</v>
      </c>
      <c r="AV244" s="180" t="s">
        <v>55</v>
      </c>
      <c r="AW244" s="180" t="s">
        <v>177</v>
      </c>
      <c r="AX244" s="180" t="s">
        <v>125</v>
      </c>
      <c r="AY244" s="183" t="s">
        <v>126</v>
      </c>
    </row>
    <row r="245" spans="2:65" s="189" customFormat="1" x14ac:dyDescent="0.25">
      <c r="B245" s="190"/>
      <c r="D245" s="182" t="s">
        <v>175</v>
      </c>
      <c r="E245" s="191" t="s">
        <v>62</v>
      </c>
      <c r="F245" s="192" t="s">
        <v>178</v>
      </c>
      <c r="H245" s="193">
        <v>517.62</v>
      </c>
      <c r="L245" s="190"/>
      <c r="M245" s="194"/>
      <c r="N245" s="195"/>
      <c r="O245" s="195"/>
      <c r="P245" s="195"/>
      <c r="Q245" s="195"/>
      <c r="R245" s="195"/>
      <c r="S245" s="195"/>
      <c r="T245" s="196"/>
      <c r="AT245" s="191" t="s">
        <v>175</v>
      </c>
      <c r="AU245" s="191" t="s">
        <v>55</v>
      </c>
      <c r="AV245" s="189" t="s">
        <v>134</v>
      </c>
      <c r="AW245" s="189" t="s">
        <v>177</v>
      </c>
      <c r="AX245" s="189" t="s">
        <v>124</v>
      </c>
      <c r="AY245" s="191" t="s">
        <v>126</v>
      </c>
    </row>
    <row r="246" spans="2:65" s="308" customFormat="1" ht="16.5" customHeight="1" x14ac:dyDescent="0.25">
      <c r="B246" s="166"/>
      <c r="C246" s="409" t="s">
        <v>461</v>
      </c>
      <c r="D246" s="409" t="s">
        <v>130</v>
      </c>
      <c r="E246" s="410" t="s">
        <v>944</v>
      </c>
      <c r="F246" s="411" t="s">
        <v>181</v>
      </c>
      <c r="G246" s="412" t="s">
        <v>145</v>
      </c>
      <c r="H246" s="413">
        <v>25.881</v>
      </c>
      <c r="I246" s="446"/>
      <c r="J246" s="414">
        <f>ROUND(I246*H246,2)</f>
        <v>0</v>
      </c>
      <c r="K246" s="411" t="s">
        <v>762</v>
      </c>
      <c r="L246" s="86"/>
      <c r="M246" s="415" t="s">
        <v>62</v>
      </c>
      <c r="N246" s="416" t="s">
        <v>78</v>
      </c>
      <c r="O246" s="417">
        <v>0</v>
      </c>
      <c r="P246" s="417">
        <f>O246*H246</f>
        <v>0</v>
      </c>
      <c r="Q246" s="417">
        <v>0</v>
      </c>
      <c r="R246" s="417">
        <f>Q246*H246</f>
        <v>0</v>
      </c>
      <c r="S246" s="417">
        <v>0</v>
      </c>
      <c r="T246" s="418">
        <f>S246*H246</f>
        <v>0</v>
      </c>
      <c r="AR246" s="79" t="s">
        <v>134</v>
      </c>
      <c r="AT246" s="79" t="s">
        <v>130</v>
      </c>
      <c r="AU246" s="79" t="s">
        <v>55</v>
      </c>
      <c r="AY246" s="79" t="s">
        <v>126</v>
      </c>
      <c r="BE246" s="179">
        <f>IF(N246="základní",J246,0)</f>
        <v>0</v>
      </c>
      <c r="BF246" s="179">
        <f>IF(N246="snížená",J246,0)</f>
        <v>0</v>
      </c>
      <c r="BG246" s="179">
        <f>IF(N246="zákl. přenesená",J246,0)</f>
        <v>0</v>
      </c>
      <c r="BH246" s="179">
        <f>IF(N246="sníž. přenesená",J246,0)</f>
        <v>0</v>
      </c>
      <c r="BI246" s="179">
        <f>IF(N246="nulová",J246,0)</f>
        <v>0</v>
      </c>
      <c r="BJ246" s="79" t="s">
        <v>124</v>
      </c>
      <c r="BK246" s="179">
        <f>ROUND(I246*H246,2)</f>
        <v>0</v>
      </c>
      <c r="BL246" s="79" t="s">
        <v>134</v>
      </c>
      <c r="BM246" s="79" t="s">
        <v>945</v>
      </c>
    </row>
    <row r="247" spans="2:65" s="153" customFormat="1" ht="22.9" customHeight="1" x14ac:dyDescent="0.2">
      <c r="B247" s="154"/>
      <c r="D247" s="155" t="s">
        <v>121</v>
      </c>
      <c r="E247" s="164" t="s">
        <v>946</v>
      </c>
      <c r="F247" s="164" t="s">
        <v>947</v>
      </c>
      <c r="J247" s="165">
        <f>BK247</f>
        <v>0</v>
      </c>
      <c r="L247" s="154"/>
      <c r="M247" s="158"/>
      <c r="N247" s="159"/>
      <c r="O247" s="159"/>
      <c r="P247" s="160">
        <f>SUM(P248:P250)</f>
        <v>4.0949999999999998</v>
      </c>
      <c r="Q247" s="159"/>
      <c r="R247" s="160">
        <f>SUM(R248:R250)</f>
        <v>5.0699999999999999E-3</v>
      </c>
      <c r="S247" s="159"/>
      <c r="T247" s="161">
        <f>SUM(T248:T250)</f>
        <v>0</v>
      </c>
      <c r="AR247" s="155" t="s">
        <v>124</v>
      </c>
      <c r="AT247" s="162" t="s">
        <v>121</v>
      </c>
      <c r="AU247" s="162" t="s">
        <v>124</v>
      </c>
      <c r="AY247" s="155" t="s">
        <v>126</v>
      </c>
      <c r="BK247" s="163">
        <f>SUM(BK248:BK250)</f>
        <v>0</v>
      </c>
    </row>
    <row r="248" spans="2:65" s="308" customFormat="1" ht="16.5" customHeight="1" x14ac:dyDescent="0.25">
      <c r="B248" s="166"/>
      <c r="C248" s="409" t="s">
        <v>391</v>
      </c>
      <c r="D248" s="409" t="s">
        <v>130</v>
      </c>
      <c r="E248" s="410" t="s">
        <v>948</v>
      </c>
      <c r="F248" s="411" t="s">
        <v>949</v>
      </c>
      <c r="G248" s="412" t="s">
        <v>777</v>
      </c>
      <c r="H248" s="413">
        <v>39</v>
      </c>
      <c r="I248" s="446"/>
      <c r="J248" s="414">
        <f>ROUND(I248*H248,2)</f>
        <v>0</v>
      </c>
      <c r="K248" s="411" t="s">
        <v>762</v>
      </c>
      <c r="L248" s="86"/>
      <c r="M248" s="415" t="s">
        <v>62</v>
      </c>
      <c r="N248" s="416" t="s">
        <v>78</v>
      </c>
      <c r="O248" s="417">
        <v>0.105</v>
      </c>
      <c r="P248" s="417">
        <f>O248*H248</f>
        <v>4.0949999999999998</v>
      </c>
      <c r="Q248" s="417">
        <v>1.2999999999999999E-4</v>
      </c>
      <c r="R248" s="417">
        <f>Q248*H248</f>
        <v>5.0699999999999999E-3</v>
      </c>
      <c r="S248" s="417">
        <v>0</v>
      </c>
      <c r="T248" s="418">
        <f>S248*H248</f>
        <v>0</v>
      </c>
      <c r="AR248" s="79" t="s">
        <v>134</v>
      </c>
      <c r="AT248" s="79" t="s">
        <v>130</v>
      </c>
      <c r="AU248" s="79" t="s">
        <v>55</v>
      </c>
      <c r="AY248" s="79" t="s">
        <v>126</v>
      </c>
      <c r="BE248" s="179">
        <f>IF(N248="základní",J248,0)</f>
        <v>0</v>
      </c>
      <c r="BF248" s="179">
        <f>IF(N248="snížená",J248,0)</f>
        <v>0</v>
      </c>
      <c r="BG248" s="179">
        <f>IF(N248="zákl. přenesená",J248,0)</f>
        <v>0</v>
      </c>
      <c r="BH248" s="179">
        <f>IF(N248="sníž. přenesená",J248,0)</f>
        <v>0</v>
      </c>
      <c r="BI248" s="179">
        <f>IF(N248="nulová",J248,0)</f>
        <v>0</v>
      </c>
      <c r="BJ248" s="79" t="s">
        <v>124</v>
      </c>
      <c r="BK248" s="179">
        <f>ROUND(I248*H248,2)</f>
        <v>0</v>
      </c>
      <c r="BL248" s="79" t="s">
        <v>134</v>
      </c>
      <c r="BM248" s="79" t="s">
        <v>950</v>
      </c>
    </row>
    <row r="249" spans="2:65" s="180" customFormat="1" x14ac:dyDescent="0.25">
      <c r="B249" s="181"/>
      <c r="D249" s="182" t="s">
        <v>175</v>
      </c>
      <c r="E249" s="183" t="s">
        <v>62</v>
      </c>
      <c r="F249" s="184" t="s">
        <v>951</v>
      </c>
      <c r="H249" s="185">
        <v>39</v>
      </c>
      <c r="L249" s="181"/>
      <c r="M249" s="186"/>
      <c r="N249" s="187"/>
      <c r="O249" s="187"/>
      <c r="P249" s="187"/>
      <c r="Q249" s="187"/>
      <c r="R249" s="187"/>
      <c r="S249" s="187"/>
      <c r="T249" s="188"/>
      <c r="AT249" s="183" t="s">
        <v>175</v>
      </c>
      <c r="AU249" s="183" t="s">
        <v>55</v>
      </c>
      <c r="AV249" s="180" t="s">
        <v>55</v>
      </c>
      <c r="AW249" s="180" t="s">
        <v>177</v>
      </c>
      <c r="AX249" s="180" t="s">
        <v>125</v>
      </c>
      <c r="AY249" s="183" t="s">
        <v>126</v>
      </c>
    </row>
    <row r="250" spans="2:65" s="189" customFormat="1" x14ac:dyDescent="0.25">
      <c r="B250" s="190"/>
      <c r="D250" s="182" t="s">
        <v>175</v>
      </c>
      <c r="E250" s="191" t="s">
        <v>62</v>
      </c>
      <c r="F250" s="192" t="s">
        <v>178</v>
      </c>
      <c r="H250" s="193">
        <v>39</v>
      </c>
      <c r="L250" s="190"/>
      <c r="M250" s="194"/>
      <c r="N250" s="195"/>
      <c r="O250" s="195"/>
      <c r="P250" s="195"/>
      <c r="Q250" s="195"/>
      <c r="R250" s="195"/>
      <c r="S250" s="195"/>
      <c r="T250" s="196"/>
      <c r="AT250" s="191" t="s">
        <v>175</v>
      </c>
      <c r="AU250" s="191" t="s">
        <v>55</v>
      </c>
      <c r="AV250" s="189" t="s">
        <v>134</v>
      </c>
      <c r="AW250" s="189" t="s">
        <v>177</v>
      </c>
      <c r="AX250" s="189" t="s">
        <v>124</v>
      </c>
      <c r="AY250" s="191" t="s">
        <v>126</v>
      </c>
    </row>
    <row r="251" spans="2:65" s="153" customFormat="1" ht="22.9" customHeight="1" x14ac:dyDescent="0.2">
      <c r="B251" s="154"/>
      <c r="D251" s="155" t="s">
        <v>121</v>
      </c>
      <c r="E251" s="164" t="s">
        <v>952</v>
      </c>
      <c r="F251" s="164" t="s">
        <v>953</v>
      </c>
      <c r="J251" s="165">
        <f>BK251</f>
        <v>0</v>
      </c>
      <c r="L251" s="154"/>
      <c r="M251" s="158"/>
      <c r="N251" s="159"/>
      <c r="O251" s="159"/>
      <c r="P251" s="160">
        <f>SUM(P252:P254)</f>
        <v>19.02824</v>
      </c>
      <c r="Q251" s="159"/>
      <c r="R251" s="160">
        <f>SUM(R252:R254)</f>
        <v>2.4712000000000002E-3</v>
      </c>
      <c r="S251" s="159"/>
      <c r="T251" s="161">
        <f>SUM(T252:T254)</f>
        <v>0</v>
      </c>
      <c r="AR251" s="155" t="s">
        <v>124</v>
      </c>
      <c r="AT251" s="162" t="s">
        <v>121</v>
      </c>
      <c r="AU251" s="162" t="s">
        <v>124</v>
      </c>
      <c r="AY251" s="155" t="s">
        <v>126</v>
      </c>
      <c r="BK251" s="163">
        <f>SUM(BK252:BK254)</f>
        <v>0</v>
      </c>
    </row>
    <row r="252" spans="2:65" s="308" customFormat="1" ht="16.5" customHeight="1" x14ac:dyDescent="0.25">
      <c r="B252" s="166"/>
      <c r="C252" s="409" t="s">
        <v>447</v>
      </c>
      <c r="D252" s="409" t="s">
        <v>130</v>
      </c>
      <c r="E252" s="410" t="s">
        <v>954</v>
      </c>
      <c r="F252" s="411" t="s">
        <v>955</v>
      </c>
      <c r="G252" s="412" t="s">
        <v>777</v>
      </c>
      <c r="H252" s="413">
        <v>61.78</v>
      </c>
      <c r="I252" s="446"/>
      <c r="J252" s="414">
        <f>ROUND(I252*H252,2)</f>
        <v>0</v>
      </c>
      <c r="K252" s="411" t="s">
        <v>762</v>
      </c>
      <c r="L252" s="86"/>
      <c r="M252" s="415" t="s">
        <v>62</v>
      </c>
      <c r="N252" s="416" t="s">
        <v>78</v>
      </c>
      <c r="O252" s="417">
        <v>0.308</v>
      </c>
      <c r="P252" s="417">
        <f>O252*H252</f>
        <v>19.02824</v>
      </c>
      <c r="Q252" s="417">
        <v>4.0000000000000003E-5</v>
      </c>
      <c r="R252" s="417">
        <f>Q252*H252</f>
        <v>2.4712000000000002E-3</v>
      </c>
      <c r="S252" s="417">
        <v>0</v>
      </c>
      <c r="T252" s="418">
        <f>S252*H252</f>
        <v>0</v>
      </c>
      <c r="AR252" s="79" t="s">
        <v>190</v>
      </c>
      <c r="AT252" s="79" t="s">
        <v>130</v>
      </c>
      <c r="AU252" s="79" t="s">
        <v>55</v>
      </c>
      <c r="AY252" s="79" t="s">
        <v>126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79" t="s">
        <v>124</v>
      </c>
      <c r="BK252" s="179">
        <f>ROUND(I252*H252,2)</f>
        <v>0</v>
      </c>
      <c r="BL252" s="79" t="s">
        <v>190</v>
      </c>
      <c r="BM252" s="79" t="s">
        <v>956</v>
      </c>
    </row>
    <row r="253" spans="2:65" s="180" customFormat="1" x14ac:dyDescent="0.25">
      <c r="B253" s="181"/>
      <c r="D253" s="182" t="s">
        <v>175</v>
      </c>
      <c r="E253" s="183" t="s">
        <v>62</v>
      </c>
      <c r="F253" s="184" t="s">
        <v>957</v>
      </c>
      <c r="H253" s="185">
        <v>61.78</v>
      </c>
      <c r="L253" s="181"/>
      <c r="M253" s="186"/>
      <c r="N253" s="187"/>
      <c r="O253" s="187"/>
      <c r="P253" s="187"/>
      <c r="Q253" s="187"/>
      <c r="R253" s="187"/>
      <c r="S253" s="187"/>
      <c r="T253" s="188"/>
      <c r="AT253" s="183" t="s">
        <v>175</v>
      </c>
      <c r="AU253" s="183" t="s">
        <v>55</v>
      </c>
      <c r="AV253" s="180" t="s">
        <v>55</v>
      </c>
      <c r="AW253" s="180" t="s">
        <v>177</v>
      </c>
      <c r="AX253" s="180" t="s">
        <v>125</v>
      </c>
      <c r="AY253" s="183" t="s">
        <v>126</v>
      </c>
    </row>
    <row r="254" spans="2:65" s="189" customFormat="1" x14ac:dyDescent="0.25">
      <c r="B254" s="190"/>
      <c r="D254" s="182" t="s">
        <v>175</v>
      </c>
      <c r="E254" s="191" t="s">
        <v>62</v>
      </c>
      <c r="F254" s="192" t="s">
        <v>178</v>
      </c>
      <c r="H254" s="193">
        <v>61.78</v>
      </c>
      <c r="L254" s="190"/>
      <c r="M254" s="194"/>
      <c r="N254" s="195"/>
      <c r="O254" s="195"/>
      <c r="P254" s="195"/>
      <c r="Q254" s="195"/>
      <c r="R254" s="195"/>
      <c r="S254" s="195"/>
      <c r="T254" s="196"/>
      <c r="AT254" s="191" t="s">
        <v>175</v>
      </c>
      <c r="AU254" s="191" t="s">
        <v>55</v>
      </c>
      <c r="AV254" s="189" t="s">
        <v>134</v>
      </c>
      <c r="AW254" s="189" t="s">
        <v>177</v>
      </c>
      <c r="AX254" s="189" t="s">
        <v>124</v>
      </c>
      <c r="AY254" s="191" t="s">
        <v>126</v>
      </c>
    </row>
    <row r="255" spans="2:65" s="153" customFormat="1" ht="22.9" customHeight="1" x14ac:dyDescent="0.2">
      <c r="B255" s="154"/>
      <c r="D255" s="155" t="s">
        <v>121</v>
      </c>
      <c r="E255" s="164" t="s">
        <v>140</v>
      </c>
      <c r="F255" s="164" t="s">
        <v>141</v>
      </c>
      <c r="J255" s="165">
        <f>BK255</f>
        <v>0</v>
      </c>
      <c r="L255" s="154"/>
      <c r="M255" s="158"/>
      <c r="N255" s="159"/>
      <c r="O255" s="159"/>
      <c r="P255" s="160">
        <f>P256</f>
        <v>30.245413000000003</v>
      </c>
      <c r="Q255" s="159"/>
      <c r="R255" s="160">
        <f>R256</f>
        <v>0</v>
      </c>
      <c r="S255" s="159"/>
      <c r="T255" s="161">
        <f>T256</f>
        <v>0</v>
      </c>
      <c r="AR255" s="155" t="s">
        <v>124</v>
      </c>
      <c r="AT255" s="162" t="s">
        <v>121</v>
      </c>
      <c r="AU255" s="162" t="s">
        <v>124</v>
      </c>
      <c r="AY255" s="155" t="s">
        <v>126</v>
      </c>
      <c r="BK255" s="163">
        <f>BK256</f>
        <v>0</v>
      </c>
    </row>
    <row r="256" spans="2:65" s="308" customFormat="1" ht="16.5" customHeight="1" x14ac:dyDescent="0.25">
      <c r="B256" s="166"/>
      <c r="C256" s="409" t="s">
        <v>465</v>
      </c>
      <c r="D256" s="409" t="s">
        <v>130</v>
      </c>
      <c r="E256" s="410" t="s">
        <v>958</v>
      </c>
      <c r="F256" s="411" t="s">
        <v>959</v>
      </c>
      <c r="G256" s="412" t="s">
        <v>145</v>
      </c>
      <c r="H256" s="413">
        <v>13.817</v>
      </c>
      <c r="I256" s="446"/>
      <c r="J256" s="414">
        <f>ROUND(I256*H256,2)</f>
        <v>0</v>
      </c>
      <c r="K256" s="411" t="s">
        <v>762</v>
      </c>
      <c r="L256" s="86"/>
      <c r="M256" s="415" t="s">
        <v>62</v>
      </c>
      <c r="N256" s="416" t="s">
        <v>78</v>
      </c>
      <c r="O256" s="417">
        <v>2.1890000000000001</v>
      </c>
      <c r="P256" s="417">
        <f>O256*H256</f>
        <v>30.245413000000003</v>
      </c>
      <c r="Q256" s="417">
        <v>0</v>
      </c>
      <c r="R256" s="417">
        <f>Q256*H256</f>
        <v>0</v>
      </c>
      <c r="S256" s="417">
        <v>0</v>
      </c>
      <c r="T256" s="418">
        <f>S256*H256</f>
        <v>0</v>
      </c>
      <c r="AR256" s="79" t="s">
        <v>134</v>
      </c>
      <c r="AT256" s="79" t="s">
        <v>130</v>
      </c>
      <c r="AU256" s="79" t="s">
        <v>55</v>
      </c>
      <c r="AY256" s="79" t="s">
        <v>126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79" t="s">
        <v>124</v>
      </c>
      <c r="BK256" s="179">
        <f>ROUND(I256*H256,2)</f>
        <v>0</v>
      </c>
      <c r="BL256" s="79" t="s">
        <v>134</v>
      </c>
      <c r="BM256" s="79" t="s">
        <v>960</v>
      </c>
    </row>
    <row r="257" spans="2:65" s="153" customFormat="1" ht="25.9" customHeight="1" x14ac:dyDescent="0.2">
      <c r="B257" s="154"/>
      <c r="D257" s="155" t="s">
        <v>121</v>
      </c>
      <c r="E257" s="156" t="s">
        <v>183</v>
      </c>
      <c r="F257" s="156" t="s">
        <v>961</v>
      </c>
      <c r="J257" s="157">
        <f>BK257</f>
        <v>0</v>
      </c>
      <c r="L257" s="154"/>
      <c r="M257" s="158"/>
      <c r="N257" s="159"/>
      <c r="O257" s="159"/>
      <c r="P257" s="160">
        <f>P258+P265+P291+P294+P308+P324+P357</f>
        <v>473.59225599999996</v>
      </c>
      <c r="Q257" s="159"/>
      <c r="R257" s="160">
        <f>R258+R265+R291+R294+R308+R324+R357</f>
        <v>7.6130945200000006</v>
      </c>
      <c r="S257" s="159"/>
      <c r="T257" s="161">
        <f>T258+T265+T291+T294+T308+T324+T357</f>
        <v>0</v>
      </c>
      <c r="AR257" s="155" t="s">
        <v>55</v>
      </c>
      <c r="AT257" s="162" t="s">
        <v>121</v>
      </c>
      <c r="AU257" s="162" t="s">
        <v>125</v>
      </c>
      <c r="AY257" s="155" t="s">
        <v>126</v>
      </c>
      <c r="BK257" s="163">
        <f>BK258+BK265+BK291+BK294+BK308+BK324+BK357</f>
        <v>0</v>
      </c>
    </row>
    <row r="258" spans="2:65" s="153" customFormat="1" ht="22.9" customHeight="1" x14ac:dyDescent="0.2">
      <c r="B258" s="154"/>
      <c r="D258" s="155" t="s">
        <v>121</v>
      </c>
      <c r="E258" s="164" t="s">
        <v>962</v>
      </c>
      <c r="F258" s="164" t="s">
        <v>963</v>
      </c>
      <c r="J258" s="165">
        <f>BK258</f>
        <v>0</v>
      </c>
      <c r="L258" s="154"/>
      <c r="M258" s="158"/>
      <c r="N258" s="159"/>
      <c r="O258" s="159"/>
      <c r="P258" s="160">
        <f>SUM(P259:P264)</f>
        <v>0</v>
      </c>
      <c r="Q258" s="159"/>
      <c r="R258" s="160">
        <f>SUM(R259:R264)</f>
        <v>9.3042E-2</v>
      </c>
      <c r="S258" s="159"/>
      <c r="T258" s="161">
        <f>SUM(T259:T264)</f>
        <v>0</v>
      </c>
      <c r="AR258" s="155" t="s">
        <v>55</v>
      </c>
      <c r="AT258" s="162" t="s">
        <v>121</v>
      </c>
      <c r="AU258" s="162" t="s">
        <v>124</v>
      </c>
      <c r="AY258" s="155" t="s">
        <v>126</v>
      </c>
      <c r="BK258" s="163">
        <f>SUM(BK259:BK264)</f>
        <v>0</v>
      </c>
    </row>
    <row r="259" spans="2:65" s="308" customFormat="1" ht="16.5" customHeight="1" x14ac:dyDescent="0.25">
      <c r="B259" s="166"/>
      <c r="C259" s="409" t="s">
        <v>613</v>
      </c>
      <c r="D259" s="409" t="s">
        <v>130</v>
      </c>
      <c r="E259" s="410" t="s">
        <v>964</v>
      </c>
      <c r="F259" s="411" t="s">
        <v>965</v>
      </c>
      <c r="G259" s="412" t="s">
        <v>777</v>
      </c>
      <c r="H259" s="413">
        <v>103.38</v>
      </c>
      <c r="I259" s="446"/>
      <c r="J259" s="414">
        <f>ROUND(I259*H259,2)</f>
        <v>0</v>
      </c>
      <c r="K259" s="411" t="s">
        <v>62</v>
      </c>
      <c r="L259" s="86"/>
      <c r="M259" s="415" t="s">
        <v>62</v>
      </c>
      <c r="N259" s="416" t="s">
        <v>78</v>
      </c>
      <c r="O259" s="417">
        <v>0</v>
      </c>
      <c r="P259" s="417">
        <f>O259*H259</f>
        <v>0</v>
      </c>
      <c r="Q259" s="417">
        <v>8.9999999999999998E-4</v>
      </c>
      <c r="R259" s="417">
        <f>Q259*H259</f>
        <v>9.3042E-2</v>
      </c>
      <c r="S259" s="417">
        <v>0</v>
      </c>
      <c r="T259" s="418">
        <f>S259*H259</f>
        <v>0</v>
      </c>
      <c r="AR259" s="79" t="s">
        <v>190</v>
      </c>
      <c r="AT259" s="79" t="s">
        <v>130</v>
      </c>
      <c r="AU259" s="79" t="s">
        <v>55</v>
      </c>
      <c r="AY259" s="79" t="s">
        <v>126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79" t="s">
        <v>124</v>
      </c>
      <c r="BK259" s="179">
        <f>ROUND(I259*H259,2)</f>
        <v>0</v>
      </c>
      <c r="BL259" s="79" t="s">
        <v>190</v>
      </c>
      <c r="BM259" s="79" t="s">
        <v>966</v>
      </c>
    </row>
    <row r="260" spans="2:65" s="180" customFormat="1" x14ac:dyDescent="0.25">
      <c r="B260" s="181"/>
      <c r="D260" s="182" t="s">
        <v>175</v>
      </c>
      <c r="E260" s="183" t="s">
        <v>62</v>
      </c>
      <c r="F260" s="184" t="s">
        <v>967</v>
      </c>
      <c r="H260" s="185">
        <v>39.68</v>
      </c>
      <c r="L260" s="181"/>
      <c r="M260" s="186"/>
      <c r="N260" s="187"/>
      <c r="O260" s="187"/>
      <c r="P260" s="187"/>
      <c r="Q260" s="187"/>
      <c r="R260" s="187"/>
      <c r="S260" s="187"/>
      <c r="T260" s="188"/>
      <c r="AT260" s="183" t="s">
        <v>175</v>
      </c>
      <c r="AU260" s="183" t="s">
        <v>55</v>
      </c>
      <c r="AV260" s="180" t="s">
        <v>55</v>
      </c>
      <c r="AW260" s="180" t="s">
        <v>177</v>
      </c>
      <c r="AX260" s="180" t="s">
        <v>125</v>
      </c>
      <c r="AY260" s="183" t="s">
        <v>126</v>
      </c>
    </row>
    <row r="261" spans="2:65" s="428" customFormat="1" x14ac:dyDescent="0.25">
      <c r="B261" s="427"/>
      <c r="D261" s="182" t="s">
        <v>175</v>
      </c>
      <c r="E261" s="429" t="s">
        <v>62</v>
      </c>
      <c r="F261" s="430" t="s">
        <v>968</v>
      </c>
      <c r="H261" s="429" t="s">
        <v>62</v>
      </c>
      <c r="L261" s="427"/>
      <c r="M261" s="431"/>
      <c r="N261" s="432"/>
      <c r="O261" s="432"/>
      <c r="P261" s="432"/>
      <c r="Q261" s="432"/>
      <c r="R261" s="432"/>
      <c r="S261" s="432"/>
      <c r="T261" s="433"/>
      <c r="AT261" s="429" t="s">
        <v>175</v>
      </c>
      <c r="AU261" s="429" t="s">
        <v>55</v>
      </c>
      <c r="AV261" s="428" t="s">
        <v>124</v>
      </c>
      <c r="AW261" s="428" t="s">
        <v>177</v>
      </c>
      <c r="AX261" s="428" t="s">
        <v>125</v>
      </c>
      <c r="AY261" s="429" t="s">
        <v>126</v>
      </c>
    </row>
    <row r="262" spans="2:65" s="180" customFormat="1" x14ac:dyDescent="0.25">
      <c r="B262" s="181"/>
      <c r="D262" s="182" t="s">
        <v>175</v>
      </c>
      <c r="E262" s="183" t="s">
        <v>62</v>
      </c>
      <c r="F262" s="184" t="s">
        <v>969</v>
      </c>
      <c r="H262" s="185">
        <v>63.7</v>
      </c>
      <c r="L262" s="181"/>
      <c r="M262" s="186"/>
      <c r="N262" s="187"/>
      <c r="O262" s="187"/>
      <c r="P262" s="187"/>
      <c r="Q262" s="187"/>
      <c r="R262" s="187"/>
      <c r="S262" s="187"/>
      <c r="T262" s="188"/>
      <c r="AT262" s="183" t="s">
        <v>175</v>
      </c>
      <c r="AU262" s="183" t="s">
        <v>55</v>
      </c>
      <c r="AV262" s="180" t="s">
        <v>55</v>
      </c>
      <c r="AW262" s="180" t="s">
        <v>177</v>
      </c>
      <c r="AX262" s="180" t="s">
        <v>125</v>
      </c>
      <c r="AY262" s="183" t="s">
        <v>126</v>
      </c>
    </row>
    <row r="263" spans="2:65" s="189" customFormat="1" x14ac:dyDescent="0.25">
      <c r="B263" s="190"/>
      <c r="D263" s="182" t="s">
        <v>175</v>
      </c>
      <c r="E263" s="191" t="s">
        <v>62</v>
      </c>
      <c r="F263" s="192" t="s">
        <v>178</v>
      </c>
      <c r="H263" s="193">
        <v>103.38</v>
      </c>
      <c r="L263" s="190"/>
      <c r="M263" s="194"/>
      <c r="N263" s="195"/>
      <c r="O263" s="195"/>
      <c r="P263" s="195"/>
      <c r="Q263" s="195"/>
      <c r="R263" s="195"/>
      <c r="S263" s="195"/>
      <c r="T263" s="196"/>
      <c r="AT263" s="191" t="s">
        <v>175</v>
      </c>
      <c r="AU263" s="191" t="s">
        <v>55</v>
      </c>
      <c r="AV263" s="189" t="s">
        <v>134</v>
      </c>
      <c r="AW263" s="189" t="s">
        <v>177</v>
      </c>
      <c r="AX263" s="189" t="s">
        <v>124</v>
      </c>
      <c r="AY263" s="191" t="s">
        <v>126</v>
      </c>
    </row>
    <row r="264" spans="2:65" s="308" customFormat="1" ht="16.5" customHeight="1" x14ac:dyDescent="0.25">
      <c r="B264" s="166"/>
      <c r="C264" s="409" t="s">
        <v>617</v>
      </c>
      <c r="D264" s="409" t="s">
        <v>130</v>
      </c>
      <c r="E264" s="410" t="s">
        <v>970</v>
      </c>
      <c r="F264" s="411" t="s">
        <v>971</v>
      </c>
      <c r="G264" s="412" t="s">
        <v>202</v>
      </c>
      <c r="H264" s="413">
        <v>713.322</v>
      </c>
      <c r="I264" s="446"/>
      <c r="J264" s="414">
        <f>ROUND(I264*H264,2)</f>
        <v>0</v>
      </c>
      <c r="K264" s="411" t="s">
        <v>762</v>
      </c>
      <c r="L264" s="86"/>
      <c r="M264" s="415" t="s">
        <v>62</v>
      </c>
      <c r="N264" s="416" t="s">
        <v>78</v>
      </c>
      <c r="O264" s="417">
        <v>0</v>
      </c>
      <c r="P264" s="417">
        <f>O264*H264</f>
        <v>0</v>
      </c>
      <c r="Q264" s="417">
        <v>0</v>
      </c>
      <c r="R264" s="417">
        <f>Q264*H264</f>
        <v>0</v>
      </c>
      <c r="S264" s="417">
        <v>0</v>
      </c>
      <c r="T264" s="418">
        <f>S264*H264</f>
        <v>0</v>
      </c>
      <c r="AR264" s="79" t="s">
        <v>190</v>
      </c>
      <c r="AT264" s="79" t="s">
        <v>130</v>
      </c>
      <c r="AU264" s="79" t="s">
        <v>55</v>
      </c>
      <c r="AY264" s="79" t="s">
        <v>126</v>
      </c>
      <c r="BE264" s="179">
        <f>IF(N264="základní",J264,0)</f>
        <v>0</v>
      </c>
      <c r="BF264" s="179">
        <f>IF(N264="snížená",J264,0)</f>
        <v>0</v>
      </c>
      <c r="BG264" s="179">
        <f>IF(N264="zákl. přenesená",J264,0)</f>
        <v>0</v>
      </c>
      <c r="BH264" s="179">
        <f>IF(N264="sníž. přenesená",J264,0)</f>
        <v>0</v>
      </c>
      <c r="BI264" s="179">
        <f>IF(N264="nulová",J264,0)</f>
        <v>0</v>
      </c>
      <c r="BJ264" s="79" t="s">
        <v>124</v>
      </c>
      <c r="BK264" s="179">
        <f>ROUND(I264*H264,2)</f>
        <v>0</v>
      </c>
      <c r="BL264" s="79" t="s">
        <v>190</v>
      </c>
      <c r="BM264" s="79" t="s">
        <v>972</v>
      </c>
    </row>
    <row r="265" spans="2:65" s="153" customFormat="1" ht="22.9" customHeight="1" x14ac:dyDescent="0.2">
      <c r="B265" s="154"/>
      <c r="D265" s="155" t="s">
        <v>121</v>
      </c>
      <c r="E265" s="164" t="s">
        <v>185</v>
      </c>
      <c r="F265" s="164" t="s">
        <v>186</v>
      </c>
      <c r="J265" s="165">
        <f>BK265</f>
        <v>0</v>
      </c>
      <c r="L265" s="154"/>
      <c r="M265" s="158"/>
      <c r="N265" s="159"/>
      <c r="O265" s="159"/>
      <c r="P265" s="160">
        <f>SUM(P266:P290)</f>
        <v>110.53935999999999</v>
      </c>
      <c r="Q265" s="159"/>
      <c r="R265" s="160">
        <f>SUM(R266:R290)</f>
        <v>0.96295600000000015</v>
      </c>
      <c r="S265" s="159"/>
      <c r="T265" s="161">
        <f>SUM(T266:T290)</f>
        <v>0</v>
      </c>
      <c r="AR265" s="155" t="s">
        <v>55</v>
      </c>
      <c r="AT265" s="162" t="s">
        <v>121</v>
      </c>
      <c r="AU265" s="162" t="s">
        <v>124</v>
      </c>
      <c r="AY265" s="155" t="s">
        <v>126</v>
      </c>
      <c r="BK265" s="163">
        <f>SUM(BK266:BK290)</f>
        <v>0</v>
      </c>
    </row>
    <row r="266" spans="2:65" s="308" customFormat="1" ht="22.5" customHeight="1" x14ac:dyDescent="0.25">
      <c r="B266" s="166"/>
      <c r="C266" s="409" t="s">
        <v>190</v>
      </c>
      <c r="D266" s="409" t="s">
        <v>130</v>
      </c>
      <c r="E266" s="410" t="s">
        <v>973</v>
      </c>
      <c r="F266" s="411" t="s">
        <v>974</v>
      </c>
      <c r="G266" s="412" t="s">
        <v>777</v>
      </c>
      <c r="H266" s="413">
        <v>38.24</v>
      </c>
      <c r="I266" s="446"/>
      <c r="J266" s="414">
        <f>ROUND(I266*H266,2)</f>
        <v>0</v>
      </c>
      <c r="K266" s="411" t="s">
        <v>62</v>
      </c>
      <c r="L266" s="86"/>
      <c r="M266" s="415" t="s">
        <v>62</v>
      </c>
      <c r="N266" s="416" t="s">
        <v>78</v>
      </c>
      <c r="O266" s="417">
        <v>0.96799999999999997</v>
      </c>
      <c r="P266" s="417">
        <f>O266*H266</f>
        <v>37.01632</v>
      </c>
      <c r="Q266" s="417">
        <v>1.2540000000000001E-2</v>
      </c>
      <c r="R266" s="417">
        <f>Q266*H266</f>
        <v>0.47952960000000006</v>
      </c>
      <c r="S266" s="417">
        <v>0</v>
      </c>
      <c r="T266" s="418">
        <f>S266*H266</f>
        <v>0</v>
      </c>
      <c r="AR266" s="79" t="s">
        <v>190</v>
      </c>
      <c r="AT266" s="79" t="s">
        <v>130</v>
      </c>
      <c r="AU266" s="79" t="s">
        <v>55</v>
      </c>
      <c r="AY266" s="79" t="s">
        <v>126</v>
      </c>
      <c r="BE266" s="179">
        <f>IF(N266="základní",J266,0)</f>
        <v>0</v>
      </c>
      <c r="BF266" s="179">
        <f>IF(N266="snížená",J266,0)</f>
        <v>0</v>
      </c>
      <c r="BG266" s="179">
        <f>IF(N266="zákl. přenesená",J266,0)</f>
        <v>0</v>
      </c>
      <c r="BH266" s="179">
        <f>IF(N266="sníž. přenesená",J266,0)</f>
        <v>0</v>
      </c>
      <c r="BI266" s="179">
        <f>IF(N266="nulová",J266,0)</f>
        <v>0</v>
      </c>
      <c r="BJ266" s="79" t="s">
        <v>124</v>
      </c>
      <c r="BK266" s="179">
        <f>ROUND(I266*H266,2)</f>
        <v>0</v>
      </c>
      <c r="BL266" s="79" t="s">
        <v>190</v>
      </c>
      <c r="BM266" s="79" t="s">
        <v>975</v>
      </c>
    </row>
    <row r="267" spans="2:65" s="428" customFormat="1" x14ac:dyDescent="0.25">
      <c r="B267" s="427"/>
      <c r="D267" s="182" t="s">
        <v>175</v>
      </c>
      <c r="E267" s="429" t="s">
        <v>62</v>
      </c>
      <c r="F267" s="430" t="s">
        <v>976</v>
      </c>
      <c r="H267" s="429" t="s">
        <v>62</v>
      </c>
      <c r="L267" s="427"/>
      <c r="M267" s="431"/>
      <c r="N267" s="432"/>
      <c r="O267" s="432"/>
      <c r="P267" s="432"/>
      <c r="Q267" s="432"/>
      <c r="R267" s="432"/>
      <c r="S267" s="432"/>
      <c r="T267" s="433"/>
      <c r="AT267" s="429" t="s">
        <v>175</v>
      </c>
      <c r="AU267" s="429" t="s">
        <v>55</v>
      </c>
      <c r="AV267" s="428" t="s">
        <v>124</v>
      </c>
      <c r="AW267" s="428" t="s">
        <v>177</v>
      </c>
      <c r="AX267" s="428" t="s">
        <v>125</v>
      </c>
      <c r="AY267" s="429" t="s">
        <v>126</v>
      </c>
    </row>
    <row r="268" spans="2:65" s="180" customFormat="1" x14ac:dyDescent="0.25">
      <c r="B268" s="181"/>
      <c r="D268" s="182" t="s">
        <v>175</v>
      </c>
      <c r="E268" s="183" t="s">
        <v>62</v>
      </c>
      <c r="F268" s="184" t="s">
        <v>977</v>
      </c>
      <c r="H268" s="185">
        <v>38.24</v>
      </c>
      <c r="L268" s="181"/>
      <c r="M268" s="186"/>
      <c r="N268" s="187"/>
      <c r="O268" s="187"/>
      <c r="P268" s="187"/>
      <c r="Q268" s="187"/>
      <c r="R268" s="187"/>
      <c r="S268" s="187"/>
      <c r="T268" s="188"/>
      <c r="AT268" s="183" t="s">
        <v>175</v>
      </c>
      <c r="AU268" s="183" t="s">
        <v>55</v>
      </c>
      <c r="AV268" s="180" t="s">
        <v>55</v>
      </c>
      <c r="AW268" s="180" t="s">
        <v>177</v>
      </c>
      <c r="AX268" s="180" t="s">
        <v>125</v>
      </c>
      <c r="AY268" s="183" t="s">
        <v>126</v>
      </c>
    </row>
    <row r="269" spans="2:65" s="189" customFormat="1" x14ac:dyDescent="0.25">
      <c r="B269" s="190"/>
      <c r="D269" s="182" t="s">
        <v>175</v>
      </c>
      <c r="E269" s="191" t="s">
        <v>62</v>
      </c>
      <c r="F269" s="192" t="s">
        <v>178</v>
      </c>
      <c r="H269" s="193">
        <v>38.24</v>
      </c>
      <c r="L269" s="190"/>
      <c r="M269" s="194"/>
      <c r="N269" s="195"/>
      <c r="O269" s="195"/>
      <c r="P269" s="195"/>
      <c r="Q269" s="195"/>
      <c r="R269" s="195"/>
      <c r="S269" s="195"/>
      <c r="T269" s="196"/>
      <c r="AT269" s="191" t="s">
        <v>175</v>
      </c>
      <c r="AU269" s="191" t="s">
        <v>55</v>
      </c>
      <c r="AV269" s="189" t="s">
        <v>134</v>
      </c>
      <c r="AW269" s="189" t="s">
        <v>177</v>
      </c>
      <c r="AX269" s="189" t="s">
        <v>124</v>
      </c>
      <c r="AY269" s="191" t="s">
        <v>126</v>
      </c>
    </row>
    <row r="270" spans="2:65" s="308" customFormat="1" ht="16.5" customHeight="1" x14ac:dyDescent="0.25">
      <c r="B270" s="166"/>
      <c r="C270" s="409" t="s">
        <v>501</v>
      </c>
      <c r="D270" s="409" t="s">
        <v>130</v>
      </c>
      <c r="E270" s="410" t="s">
        <v>978</v>
      </c>
      <c r="F270" s="411" t="s">
        <v>979</v>
      </c>
      <c r="G270" s="412" t="s">
        <v>777</v>
      </c>
      <c r="H270" s="413">
        <v>38.24</v>
      </c>
      <c r="I270" s="446"/>
      <c r="J270" s="414">
        <f>ROUND(I270*H270,2)</f>
        <v>0</v>
      </c>
      <c r="K270" s="411" t="s">
        <v>762</v>
      </c>
      <c r="L270" s="86"/>
      <c r="M270" s="415" t="s">
        <v>62</v>
      </c>
      <c r="N270" s="416" t="s">
        <v>78</v>
      </c>
      <c r="O270" s="417">
        <v>0.08</v>
      </c>
      <c r="P270" s="417">
        <f>O270*H270</f>
        <v>3.0592000000000001</v>
      </c>
      <c r="Q270" s="417">
        <v>1E-4</v>
      </c>
      <c r="R270" s="417">
        <f>Q270*H270</f>
        <v>3.8240000000000006E-3</v>
      </c>
      <c r="S270" s="417">
        <v>0</v>
      </c>
      <c r="T270" s="418">
        <f>S270*H270</f>
        <v>0</v>
      </c>
      <c r="AR270" s="79" t="s">
        <v>190</v>
      </c>
      <c r="AT270" s="79" t="s">
        <v>130</v>
      </c>
      <c r="AU270" s="79" t="s">
        <v>55</v>
      </c>
      <c r="AY270" s="79" t="s">
        <v>126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79" t="s">
        <v>124</v>
      </c>
      <c r="BK270" s="179">
        <f>ROUND(I270*H270,2)</f>
        <v>0</v>
      </c>
      <c r="BL270" s="79" t="s">
        <v>190</v>
      </c>
      <c r="BM270" s="79" t="s">
        <v>980</v>
      </c>
    </row>
    <row r="271" spans="2:65" s="308" customFormat="1" ht="16.5" customHeight="1" x14ac:dyDescent="0.25">
      <c r="B271" s="166"/>
      <c r="C271" s="409" t="s">
        <v>163</v>
      </c>
      <c r="D271" s="409" t="s">
        <v>130</v>
      </c>
      <c r="E271" s="410" t="s">
        <v>981</v>
      </c>
      <c r="F271" s="411" t="s">
        <v>982</v>
      </c>
      <c r="G271" s="412" t="s">
        <v>777</v>
      </c>
      <c r="H271" s="413">
        <v>38.24</v>
      </c>
      <c r="I271" s="446"/>
      <c r="J271" s="414">
        <f>ROUND(I271*H271,2)</f>
        <v>0</v>
      </c>
      <c r="K271" s="411" t="s">
        <v>762</v>
      </c>
      <c r="L271" s="86"/>
      <c r="M271" s="415" t="s">
        <v>62</v>
      </c>
      <c r="N271" s="416" t="s">
        <v>78</v>
      </c>
      <c r="O271" s="417">
        <v>6.6000000000000003E-2</v>
      </c>
      <c r="P271" s="417">
        <f>O271*H271</f>
        <v>2.5238400000000003</v>
      </c>
      <c r="Q271" s="417">
        <v>0</v>
      </c>
      <c r="R271" s="417">
        <f>Q271*H271</f>
        <v>0</v>
      </c>
      <c r="S271" s="417">
        <v>0</v>
      </c>
      <c r="T271" s="418">
        <f>S271*H271</f>
        <v>0</v>
      </c>
      <c r="AR271" s="79" t="s">
        <v>190</v>
      </c>
      <c r="AT271" s="79" t="s">
        <v>130</v>
      </c>
      <c r="AU271" s="79" t="s">
        <v>55</v>
      </c>
      <c r="AY271" s="79" t="s">
        <v>126</v>
      </c>
      <c r="BE271" s="179">
        <f>IF(N271="základní",J271,0)</f>
        <v>0</v>
      </c>
      <c r="BF271" s="179">
        <f>IF(N271="snížená",J271,0)</f>
        <v>0</v>
      </c>
      <c r="BG271" s="179">
        <f>IF(N271="zákl. přenesená",J271,0)</f>
        <v>0</v>
      </c>
      <c r="BH271" s="179">
        <f>IF(N271="sníž. přenesená",J271,0)</f>
        <v>0</v>
      </c>
      <c r="BI271" s="179">
        <f>IF(N271="nulová",J271,0)</f>
        <v>0</v>
      </c>
      <c r="BJ271" s="79" t="s">
        <v>124</v>
      </c>
      <c r="BK271" s="179">
        <f>ROUND(I271*H271,2)</f>
        <v>0</v>
      </c>
      <c r="BL271" s="79" t="s">
        <v>190</v>
      </c>
      <c r="BM271" s="79" t="s">
        <v>983</v>
      </c>
    </row>
    <row r="272" spans="2:65" s="308" customFormat="1" ht="16.5" customHeight="1" x14ac:dyDescent="0.25">
      <c r="B272" s="166"/>
      <c r="C272" s="434" t="s">
        <v>159</v>
      </c>
      <c r="D272" s="434" t="s">
        <v>195</v>
      </c>
      <c r="E272" s="435" t="s">
        <v>984</v>
      </c>
      <c r="F272" s="436" t="s">
        <v>985</v>
      </c>
      <c r="G272" s="437" t="s">
        <v>777</v>
      </c>
      <c r="H272" s="438">
        <v>42.064</v>
      </c>
      <c r="I272" s="447"/>
      <c r="J272" s="439">
        <f>ROUND(I272*H272,2)</f>
        <v>0</v>
      </c>
      <c r="K272" s="436" t="s">
        <v>62</v>
      </c>
      <c r="L272" s="204"/>
      <c r="M272" s="440" t="s">
        <v>62</v>
      </c>
      <c r="N272" s="441" t="s">
        <v>78</v>
      </c>
      <c r="O272" s="417">
        <v>0</v>
      </c>
      <c r="P272" s="417">
        <f>O272*H272</f>
        <v>0</v>
      </c>
      <c r="Q272" s="417">
        <v>1E-4</v>
      </c>
      <c r="R272" s="417">
        <f>Q272*H272</f>
        <v>4.2063999999999999E-3</v>
      </c>
      <c r="S272" s="417">
        <v>0</v>
      </c>
      <c r="T272" s="418">
        <f>S272*H272</f>
        <v>0</v>
      </c>
      <c r="AR272" s="79" t="s">
        <v>198</v>
      </c>
      <c r="AT272" s="79" t="s">
        <v>195</v>
      </c>
      <c r="AU272" s="79" t="s">
        <v>55</v>
      </c>
      <c r="AY272" s="79" t="s">
        <v>126</v>
      </c>
      <c r="BE272" s="179">
        <f>IF(N272="základní",J272,0)</f>
        <v>0</v>
      </c>
      <c r="BF272" s="179">
        <f>IF(N272="snížená",J272,0)</f>
        <v>0</v>
      </c>
      <c r="BG272" s="179">
        <f>IF(N272="zákl. přenesená",J272,0)</f>
        <v>0</v>
      </c>
      <c r="BH272" s="179">
        <f>IF(N272="sníž. přenesená",J272,0)</f>
        <v>0</v>
      </c>
      <c r="BI272" s="179">
        <f>IF(N272="nulová",J272,0)</f>
        <v>0</v>
      </c>
      <c r="BJ272" s="79" t="s">
        <v>124</v>
      </c>
      <c r="BK272" s="179">
        <f>ROUND(I272*H272,2)</f>
        <v>0</v>
      </c>
      <c r="BL272" s="79" t="s">
        <v>190</v>
      </c>
      <c r="BM272" s="79" t="s">
        <v>986</v>
      </c>
    </row>
    <row r="273" spans="2:65" s="180" customFormat="1" x14ac:dyDescent="0.25">
      <c r="B273" s="181"/>
      <c r="D273" s="182" t="s">
        <v>175</v>
      </c>
      <c r="E273" s="183" t="s">
        <v>62</v>
      </c>
      <c r="F273" s="184" t="s">
        <v>987</v>
      </c>
      <c r="H273" s="185">
        <v>38.24</v>
      </c>
      <c r="L273" s="181"/>
      <c r="M273" s="186"/>
      <c r="N273" s="187"/>
      <c r="O273" s="187"/>
      <c r="P273" s="187"/>
      <c r="Q273" s="187"/>
      <c r="R273" s="187"/>
      <c r="S273" s="187"/>
      <c r="T273" s="188"/>
      <c r="AT273" s="183" t="s">
        <v>175</v>
      </c>
      <c r="AU273" s="183" t="s">
        <v>55</v>
      </c>
      <c r="AV273" s="180" t="s">
        <v>55</v>
      </c>
      <c r="AW273" s="180" t="s">
        <v>177</v>
      </c>
      <c r="AX273" s="180" t="s">
        <v>124</v>
      </c>
      <c r="AY273" s="183" t="s">
        <v>126</v>
      </c>
    </row>
    <row r="274" spans="2:65" s="180" customFormat="1" x14ac:dyDescent="0.25">
      <c r="B274" s="181"/>
      <c r="D274" s="182" t="s">
        <v>175</v>
      </c>
      <c r="F274" s="184" t="s">
        <v>988</v>
      </c>
      <c r="H274" s="185">
        <v>42.064</v>
      </c>
      <c r="L274" s="181"/>
      <c r="M274" s="186"/>
      <c r="N274" s="187"/>
      <c r="O274" s="187"/>
      <c r="P274" s="187"/>
      <c r="Q274" s="187"/>
      <c r="R274" s="187"/>
      <c r="S274" s="187"/>
      <c r="T274" s="188"/>
      <c r="AT274" s="183" t="s">
        <v>175</v>
      </c>
      <c r="AU274" s="183" t="s">
        <v>55</v>
      </c>
      <c r="AV274" s="180" t="s">
        <v>55</v>
      </c>
      <c r="AW274" s="180" t="s">
        <v>58</v>
      </c>
      <c r="AX274" s="180" t="s">
        <v>124</v>
      </c>
      <c r="AY274" s="183" t="s">
        <v>126</v>
      </c>
    </row>
    <row r="275" spans="2:65" s="308" customFormat="1" ht="22.5" customHeight="1" x14ac:dyDescent="0.25">
      <c r="B275" s="166"/>
      <c r="C275" s="409" t="s">
        <v>124</v>
      </c>
      <c r="D275" s="409" t="s">
        <v>130</v>
      </c>
      <c r="E275" s="410" t="s">
        <v>989</v>
      </c>
      <c r="F275" s="411" t="s">
        <v>990</v>
      </c>
      <c r="G275" s="412" t="s">
        <v>777</v>
      </c>
      <c r="H275" s="413">
        <v>15.9</v>
      </c>
      <c r="I275" s="446"/>
      <c r="J275" s="414">
        <f>ROUND(I275*H275,2)</f>
        <v>0</v>
      </c>
      <c r="K275" s="411" t="s">
        <v>62</v>
      </c>
      <c r="L275" s="86"/>
      <c r="M275" s="415" t="s">
        <v>62</v>
      </c>
      <c r="N275" s="416" t="s">
        <v>78</v>
      </c>
      <c r="O275" s="417">
        <v>3.5</v>
      </c>
      <c r="P275" s="417">
        <f>O275*H275</f>
        <v>55.65</v>
      </c>
      <c r="Q275" s="417">
        <v>1.874E-2</v>
      </c>
      <c r="R275" s="417">
        <f>Q275*H275</f>
        <v>0.29796600000000001</v>
      </c>
      <c r="S275" s="417">
        <v>0</v>
      </c>
      <c r="T275" s="418">
        <f>S275*H275</f>
        <v>0</v>
      </c>
      <c r="AR275" s="79" t="s">
        <v>190</v>
      </c>
      <c r="AT275" s="79" t="s">
        <v>130</v>
      </c>
      <c r="AU275" s="79" t="s">
        <v>55</v>
      </c>
      <c r="AY275" s="79" t="s">
        <v>126</v>
      </c>
      <c r="BE275" s="179">
        <f>IF(N275="základní",J275,0)</f>
        <v>0</v>
      </c>
      <c r="BF275" s="179">
        <f>IF(N275="snížená",J275,0)</f>
        <v>0</v>
      </c>
      <c r="BG275" s="179">
        <f>IF(N275="zákl. přenesená",J275,0)</f>
        <v>0</v>
      </c>
      <c r="BH275" s="179">
        <f>IF(N275="sníž. přenesená",J275,0)</f>
        <v>0</v>
      </c>
      <c r="BI275" s="179">
        <f>IF(N275="nulová",J275,0)</f>
        <v>0</v>
      </c>
      <c r="BJ275" s="79" t="s">
        <v>124</v>
      </c>
      <c r="BK275" s="179">
        <f>ROUND(I275*H275,2)</f>
        <v>0</v>
      </c>
      <c r="BL275" s="79" t="s">
        <v>190</v>
      </c>
      <c r="BM275" s="79" t="s">
        <v>991</v>
      </c>
    </row>
    <row r="276" spans="2:65" s="428" customFormat="1" x14ac:dyDescent="0.25">
      <c r="B276" s="427"/>
      <c r="D276" s="182" t="s">
        <v>175</v>
      </c>
      <c r="E276" s="429" t="s">
        <v>62</v>
      </c>
      <c r="F276" s="430" t="s">
        <v>992</v>
      </c>
      <c r="H276" s="429" t="s">
        <v>62</v>
      </c>
      <c r="L276" s="427"/>
      <c r="M276" s="431"/>
      <c r="N276" s="432"/>
      <c r="O276" s="432"/>
      <c r="P276" s="432"/>
      <c r="Q276" s="432"/>
      <c r="R276" s="432"/>
      <c r="S276" s="432"/>
      <c r="T276" s="433"/>
      <c r="AT276" s="429" t="s">
        <v>175</v>
      </c>
      <c r="AU276" s="429" t="s">
        <v>55</v>
      </c>
      <c r="AV276" s="428" t="s">
        <v>124</v>
      </c>
      <c r="AW276" s="428" t="s">
        <v>177</v>
      </c>
      <c r="AX276" s="428" t="s">
        <v>125</v>
      </c>
      <c r="AY276" s="429" t="s">
        <v>126</v>
      </c>
    </row>
    <row r="277" spans="2:65" s="180" customFormat="1" x14ac:dyDescent="0.25">
      <c r="B277" s="181"/>
      <c r="D277" s="182" t="s">
        <v>175</v>
      </c>
      <c r="E277" s="183" t="s">
        <v>62</v>
      </c>
      <c r="F277" s="184" t="s">
        <v>993</v>
      </c>
      <c r="H277" s="185">
        <v>9</v>
      </c>
      <c r="L277" s="181"/>
      <c r="M277" s="186"/>
      <c r="N277" s="187"/>
      <c r="O277" s="187"/>
      <c r="P277" s="187"/>
      <c r="Q277" s="187"/>
      <c r="R277" s="187"/>
      <c r="S277" s="187"/>
      <c r="T277" s="188"/>
      <c r="AT277" s="183" t="s">
        <v>175</v>
      </c>
      <c r="AU277" s="183" t="s">
        <v>55</v>
      </c>
      <c r="AV277" s="180" t="s">
        <v>55</v>
      </c>
      <c r="AW277" s="180" t="s">
        <v>177</v>
      </c>
      <c r="AX277" s="180" t="s">
        <v>125</v>
      </c>
      <c r="AY277" s="183" t="s">
        <v>126</v>
      </c>
    </row>
    <row r="278" spans="2:65" s="180" customFormat="1" x14ac:dyDescent="0.25">
      <c r="B278" s="181"/>
      <c r="D278" s="182" t="s">
        <v>175</v>
      </c>
      <c r="E278" s="183" t="s">
        <v>62</v>
      </c>
      <c r="F278" s="184" t="s">
        <v>994</v>
      </c>
      <c r="H278" s="185">
        <v>-2.8</v>
      </c>
      <c r="L278" s="181"/>
      <c r="M278" s="186"/>
      <c r="N278" s="187"/>
      <c r="O278" s="187"/>
      <c r="P278" s="187"/>
      <c r="Q278" s="187"/>
      <c r="R278" s="187"/>
      <c r="S278" s="187"/>
      <c r="T278" s="188"/>
      <c r="AT278" s="183" t="s">
        <v>175</v>
      </c>
      <c r="AU278" s="183" t="s">
        <v>55</v>
      </c>
      <c r="AV278" s="180" t="s">
        <v>55</v>
      </c>
      <c r="AW278" s="180" t="s">
        <v>177</v>
      </c>
      <c r="AX278" s="180" t="s">
        <v>125</v>
      </c>
      <c r="AY278" s="183" t="s">
        <v>126</v>
      </c>
    </row>
    <row r="279" spans="2:65" s="428" customFormat="1" x14ac:dyDescent="0.25">
      <c r="B279" s="427"/>
      <c r="D279" s="182" t="s">
        <v>175</v>
      </c>
      <c r="E279" s="429" t="s">
        <v>62</v>
      </c>
      <c r="F279" s="430" t="s">
        <v>995</v>
      </c>
      <c r="H279" s="429" t="s">
        <v>62</v>
      </c>
      <c r="L279" s="427"/>
      <c r="M279" s="431"/>
      <c r="N279" s="432"/>
      <c r="O279" s="432"/>
      <c r="P279" s="432"/>
      <c r="Q279" s="432"/>
      <c r="R279" s="432"/>
      <c r="S279" s="432"/>
      <c r="T279" s="433"/>
      <c r="AT279" s="429" t="s">
        <v>175</v>
      </c>
      <c r="AU279" s="429" t="s">
        <v>55</v>
      </c>
      <c r="AV279" s="428" t="s">
        <v>124</v>
      </c>
      <c r="AW279" s="428" t="s">
        <v>177</v>
      </c>
      <c r="AX279" s="428" t="s">
        <v>125</v>
      </c>
      <c r="AY279" s="429" t="s">
        <v>126</v>
      </c>
    </row>
    <row r="280" spans="2:65" s="180" customFormat="1" x14ac:dyDescent="0.25">
      <c r="B280" s="181"/>
      <c r="D280" s="182" t="s">
        <v>175</v>
      </c>
      <c r="E280" s="183" t="s">
        <v>62</v>
      </c>
      <c r="F280" s="184" t="s">
        <v>996</v>
      </c>
      <c r="H280" s="185">
        <v>13.9</v>
      </c>
      <c r="L280" s="181"/>
      <c r="M280" s="186"/>
      <c r="N280" s="187"/>
      <c r="O280" s="187"/>
      <c r="P280" s="187"/>
      <c r="Q280" s="187"/>
      <c r="R280" s="187"/>
      <c r="S280" s="187"/>
      <c r="T280" s="188"/>
      <c r="AT280" s="183" t="s">
        <v>175</v>
      </c>
      <c r="AU280" s="183" t="s">
        <v>55</v>
      </c>
      <c r="AV280" s="180" t="s">
        <v>55</v>
      </c>
      <c r="AW280" s="180" t="s">
        <v>177</v>
      </c>
      <c r="AX280" s="180" t="s">
        <v>125</v>
      </c>
      <c r="AY280" s="183" t="s">
        <v>126</v>
      </c>
    </row>
    <row r="281" spans="2:65" s="180" customFormat="1" x14ac:dyDescent="0.25">
      <c r="B281" s="181"/>
      <c r="D281" s="182" t="s">
        <v>175</v>
      </c>
      <c r="E281" s="183" t="s">
        <v>62</v>
      </c>
      <c r="F281" s="184" t="s">
        <v>997</v>
      </c>
      <c r="H281" s="185">
        <v>-4.2</v>
      </c>
      <c r="L281" s="181"/>
      <c r="M281" s="186"/>
      <c r="N281" s="187"/>
      <c r="O281" s="187"/>
      <c r="P281" s="187"/>
      <c r="Q281" s="187"/>
      <c r="R281" s="187"/>
      <c r="S281" s="187"/>
      <c r="T281" s="188"/>
      <c r="AT281" s="183" t="s">
        <v>175</v>
      </c>
      <c r="AU281" s="183" t="s">
        <v>55</v>
      </c>
      <c r="AV281" s="180" t="s">
        <v>55</v>
      </c>
      <c r="AW281" s="180" t="s">
        <v>177</v>
      </c>
      <c r="AX281" s="180" t="s">
        <v>125</v>
      </c>
      <c r="AY281" s="183" t="s">
        <v>126</v>
      </c>
    </row>
    <row r="282" spans="2:65" s="189" customFormat="1" x14ac:dyDescent="0.25">
      <c r="B282" s="190"/>
      <c r="D282" s="182" t="s">
        <v>175</v>
      </c>
      <c r="E282" s="191" t="s">
        <v>62</v>
      </c>
      <c r="F282" s="192" t="s">
        <v>178</v>
      </c>
      <c r="H282" s="193">
        <v>15.900000000000002</v>
      </c>
      <c r="L282" s="190"/>
      <c r="M282" s="194"/>
      <c r="N282" s="195"/>
      <c r="O282" s="195"/>
      <c r="P282" s="195"/>
      <c r="Q282" s="195"/>
      <c r="R282" s="195"/>
      <c r="S282" s="195"/>
      <c r="T282" s="196"/>
      <c r="AT282" s="191" t="s">
        <v>175</v>
      </c>
      <c r="AU282" s="191" t="s">
        <v>55</v>
      </c>
      <c r="AV282" s="189" t="s">
        <v>134</v>
      </c>
      <c r="AW282" s="189" t="s">
        <v>177</v>
      </c>
      <c r="AX282" s="189" t="s">
        <v>124</v>
      </c>
      <c r="AY282" s="191" t="s">
        <v>126</v>
      </c>
    </row>
    <row r="283" spans="2:65" s="308" customFormat="1" ht="22.5" customHeight="1" x14ac:dyDescent="0.25">
      <c r="B283" s="166"/>
      <c r="C283" s="409" t="s">
        <v>55</v>
      </c>
      <c r="D283" s="409" t="s">
        <v>130</v>
      </c>
      <c r="E283" s="410" t="s">
        <v>998</v>
      </c>
      <c r="F283" s="411" t="s">
        <v>999</v>
      </c>
      <c r="G283" s="412" t="s">
        <v>133</v>
      </c>
      <c r="H283" s="413">
        <v>5</v>
      </c>
      <c r="I283" s="446"/>
      <c r="J283" s="414">
        <f>ROUND(I283*H283,2)</f>
        <v>0</v>
      </c>
      <c r="K283" s="411" t="s">
        <v>62</v>
      </c>
      <c r="L283" s="86"/>
      <c r="M283" s="415" t="s">
        <v>62</v>
      </c>
      <c r="N283" s="416" t="s">
        <v>78</v>
      </c>
      <c r="O283" s="417">
        <v>1.538</v>
      </c>
      <c r="P283" s="417">
        <f>O283*H283</f>
        <v>7.69</v>
      </c>
      <c r="Q283" s="417">
        <v>2.8369999999999999E-2</v>
      </c>
      <c r="R283" s="417">
        <f>Q283*H283</f>
        <v>0.14185</v>
      </c>
      <c r="S283" s="417">
        <v>0</v>
      </c>
      <c r="T283" s="418">
        <f>S283*H283</f>
        <v>0</v>
      </c>
      <c r="AR283" s="79" t="s">
        <v>190</v>
      </c>
      <c r="AT283" s="79" t="s">
        <v>130</v>
      </c>
      <c r="AU283" s="79" t="s">
        <v>55</v>
      </c>
      <c r="AY283" s="79" t="s">
        <v>126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79" t="s">
        <v>124</v>
      </c>
      <c r="BK283" s="179">
        <f>ROUND(I283*H283,2)</f>
        <v>0</v>
      </c>
      <c r="BL283" s="79" t="s">
        <v>190</v>
      </c>
      <c r="BM283" s="79" t="s">
        <v>1000</v>
      </c>
    </row>
    <row r="284" spans="2:65" s="180" customFormat="1" x14ac:dyDescent="0.25">
      <c r="B284" s="181"/>
      <c r="D284" s="182" t="s">
        <v>175</v>
      </c>
      <c r="E284" s="183" t="s">
        <v>62</v>
      </c>
      <c r="F284" s="184" t="s">
        <v>210</v>
      </c>
      <c r="H284" s="185">
        <v>5</v>
      </c>
      <c r="L284" s="181"/>
      <c r="M284" s="186"/>
      <c r="N284" s="187"/>
      <c r="O284" s="187"/>
      <c r="P284" s="187"/>
      <c r="Q284" s="187"/>
      <c r="R284" s="187"/>
      <c r="S284" s="187"/>
      <c r="T284" s="188"/>
      <c r="AT284" s="183" t="s">
        <v>175</v>
      </c>
      <c r="AU284" s="183" t="s">
        <v>55</v>
      </c>
      <c r="AV284" s="180" t="s">
        <v>55</v>
      </c>
      <c r="AW284" s="180" t="s">
        <v>177</v>
      </c>
      <c r="AX284" s="180" t="s">
        <v>125</v>
      </c>
      <c r="AY284" s="183" t="s">
        <v>126</v>
      </c>
    </row>
    <row r="285" spans="2:65" s="189" customFormat="1" x14ac:dyDescent="0.25">
      <c r="B285" s="190"/>
      <c r="D285" s="182" t="s">
        <v>175</v>
      </c>
      <c r="E285" s="191" t="s">
        <v>62</v>
      </c>
      <c r="F285" s="192" t="s">
        <v>178</v>
      </c>
      <c r="H285" s="193">
        <v>5</v>
      </c>
      <c r="L285" s="190"/>
      <c r="M285" s="194"/>
      <c r="N285" s="195"/>
      <c r="O285" s="195"/>
      <c r="P285" s="195"/>
      <c r="Q285" s="195"/>
      <c r="R285" s="195"/>
      <c r="S285" s="195"/>
      <c r="T285" s="196"/>
      <c r="AT285" s="191" t="s">
        <v>175</v>
      </c>
      <c r="AU285" s="191" t="s">
        <v>55</v>
      </c>
      <c r="AV285" s="189" t="s">
        <v>134</v>
      </c>
      <c r="AW285" s="189" t="s">
        <v>177</v>
      </c>
      <c r="AX285" s="189" t="s">
        <v>124</v>
      </c>
      <c r="AY285" s="191" t="s">
        <v>126</v>
      </c>
    </row>
    <row r="286" spans="2:65" s="308" customFormat="1" ht="16.5" customHeight="1" x14ac:dyDescent="0.25">
      <c r="B286" s="166"/>
      <c r="C286" s="409" t="s">
        <v>127</v>
      </c>
      <c r="D286" s="409" t="s">
        <v>130</v>
      </c>
      <c r="E286" s="410" t="s">
        <v>1001</v>
      </c>
      <c r="F286" s="411" t="s">
        <v>1002</v>
      </c>
      <c r="G286" s="412" t="s">
        <v>777</v>
      </c>
      <c r="H286" s="413">
        <v>2</v>
      </c>
      <c r="I286" s="446"/>
      <c r="J286" s="414">
        <f>ROUND(I286*H286,2)</f>
        <v>0</v>
      </c>
      <c r="K286" s="411" t="s">
        <v>762</v>
      </c>
      <c r="L286" s="86"/>
      <c r="M286" s="415" t="s">
        <v>62</v>
      </c>
      <c r="N286" s="416" t="s">
        <v>78</v>
      </c>
      <c r="O286" s="417">
        <v>2.2999999999999998</v>
      </c>
      <c r="P286" s="417">
        <f>O286*H286</f>
        <v>4.5999999999999996</v>
      </c>
      <c r="Q286" s="417">
        <v>1.779E-2</v>
      </c>
      <c r="R286" s="417">
        <f>Q286*H286</f>
        <v>3.5580000000000001E-2</v>
      </c>
      <c r="S286" s="417">
        <v>0</v>
      </c>
      <c r="T286" s="418">
        <f>S286*H286</f>
        <v>0</v>
      </c>
      <c r="AR286" s="79" t="s">
        <v>190</v>
      </c>
      <c r="AT286" s="79" t="s">
        <v>130</v>
      </c>
      <c r="AU286" s="79" t="s">
        <v>55</v>
      </c>
      <c r="AY286" s="79" t="s">
        <v>126</v>
      </c>
      <c r="BE286" s="179">
        <f>IF(N286="základní",J286,0)</f>
        <v>0</v>
      </c>
      <c r="BF286" s="179">
        <f>IF(N286="snížená",J286,0)</f>
        <v>0</v>
      </c>
      <c r="BG286" s="179">
        <f>IF(N286="zákl. přenesená",J286,0)</f>
        <v>0</v>
      </c>
      <c r="BH286" s="179">
        <f>IF(N286="sníž. přenesená",J286,0)</f>
        <v>0</v>
      </c>
      <c r="BI286" s="179">
        <f>IF(N286="nulová",J286,0)</f>
        <v>0</v>
      </c>
      <c r="BJ286" s="79" t="s">
        <v>124</v>
      </c>
      <c r="BK286" s="179">
        <f>ROUND(I286*H286,2)</f>
        <v>0</v>
      </c>
      <c r="BL286" s="79" t="s">
        <v>190</v>
      </c>
      <c r="BM286" s="79" t="s">
        <v>1003</v>
      </c>
    </row>
    <row r="287" spans="2:65" s="428" customFormat="1" x14ac:dyDescent="0.25">
      <c r="B287" s="427"/>
      <c r="D287" s="182" t="s">
        <v>175</v>
      </c>
      <c r="E287" s="429" t="s">
        <v>62</v>
      </c>
      <c r="F287" s="430" t="s">
        <v>1004</v>
      </c>
      <c r="H287" s="429" t="s">
        <v>62</v>
      </c>
      <c r="L287" s="427"/>
      <c r="M287" s="431"/>
      <c r="N287" s="432"/>
      <c r="O287" s="432"/>
      <c r="P287" s="432"/>
      <c r="Q287" s="432"/>
      <c r="R287" s="432"/>
      <c r="S287" s="432"/>
      <c r="T287" s="433"/>
      <c r="AT287" s="429" t="s">
        <v>175</v>
      </c>
      <c r="AU287" s="429" t="s">
        <v>55</v>
      </c>
      <c r="AV287" s="428" t="s">
        <v>124</v>
      </c>
      <c r="AW287" s="428" t="s">
        <v>177</v>
      </c>
      <c r="AX287" s="428" t="s">
        <v>125</v>
      </c>
      <c r="AY287" s="429" t="s">
        <v>126</v>
      </c>
    </row>
    <row r="288" spans="2:65" s="180" customFormat="1" x14ac:dyDescent="0.25">
      <c r="B288" s="181"/>
      <c r="D288" s="182" t="s">
        <v>175</v>
      </c>
      <c r="E288" s="183" t="s">
        <v>62</v>
      </c>
      <c r="F288" s="184" t="s">
        <v>1005</v>
      </c>
      <c r="H288" s="185">
        <v>2</v>
      </c>
      <c r="L288" s="181"/>
      <c r="M288" s="186"/>
      <c r="N288" s="187"/>
      <c r="O288" s="187"/>
      <c r="P288" s="187"/>
      <c r="Q288" s="187"/>
      <c r="R288" s="187"/>
      <c r="S288" s="187"/>
      <c r="T288" s="188"/>
      <c r="AT288" s="183" t="s">
        <v>175</v>
      </c>
      <c r="AU288" s="183" t="s">
        <v>55</v>
      </c>
      <c r="AV288" s="180" t="s">
        <v>55</v>
      </c>
      <c r="AW288" s="180" t="s">
        <v>177</v>
      </c>
      <c r="AX288" s="180" t="s">
        <v>125</v>
      </c>
      <c r="AY288" s="183" t="s">
        <v>126</v>
      </c>
    </row>
    <row r="289" spans="2:65" s="189" customFormat="1" x14ac:dyDescent="0.25">
      <c r="B289" s="190"/>
      <c r="D289" s="182" t="s">
        <v>175</v>
      </c>
      <c r="E289" s="191" t="s">
        <v>62</v>
      </c>
      <c r="F289" s="192" t="s">
        <v>178</v>
      </c>
      <c r="H289" s="193">
        <v>2</v>
      </c>
      <c r="L289" s="190"/>
      <c r="M289" s="194"/>
      <c r="N289" s="195"/>
      <c r="O289" s="195"/>
      <c r="P289" s="195"/>
      <c r="Q289" s="195"/>
      <c r="R289" s="195"/>
      <c r="S289" s="195"/>
      <c r="T289" s="196"/>
      <c r="AT289" s="191" t="s">
        <v>175</v>
      </c>
      <c r="AU289" s="191" t="s">
        <v>55</v>
      </c>
      <c r="AV289" s="189" t="s">
        <v>134</v>
      </c>
      <c r="AW289" s="189" t="s">
        <v>177</v>
      </c>
      <c r="AX289" s="189" t="s">
        <v>124</v>
      </c>
      <c r="AY289" s="191" t="s">
        <v>126</v>
      </c>
    </row>
    <row r="290" spans="2:65" s="308" customFormat="1" ht="16.5" customHeight="1" x14ac:dyDescent="0.25">
      <c r="B290" s="166"/>
      <c r="C290" s="409" t="s">
        <v>134</v>
      </c>
      <c r="D290" s="409" t="s">
        <v>130</v>
      </c>
      <c r="E290" s="410" t="s">
        <v>200</v>
      </c>
      <c r="F290" s="411" t="s">
        <v>201</v>
      </c>
      <c r="G290" s="412" t="s">
        <v>202</v>
      </c>
      <c r="H290" s="413">
        <v>1352.454</v>
      </c>
      <c r="I290" s="446"/>
      <c r="J290" s="414">
        <f>ROUND(I290*H290,2)</f>
        <v>0</v>
      </c>
      <c r="K290" s="411" t="s">
        <v>762</v>
      </c>
      <c r="L290" s="86"/>
      <c r="M290" s="415" t="s">
        <v>62</v>
      </c>
      <c r="N290" s="416" t="s">
        <v>78</v>
      </c>
      <c r="O290" s="417">
        <v>0</v>
      </c>
      <c r="P290" s="417">
        <f>O290*H290</f>
        <v>0</v>
      </c>
      <c r="Q290" s="417">
        <v>0</v>
      </c>
      <c r="R290" s="417">
        <f>Q290*H290</f>
        <v>0</v>
      </c>
      <c r="S290" s="417">
        <v>0</v>
      </c>
      <c r="T290" s="418">
        <f>S290*H290</f>
        <v>0</v>
      </c>
      <c r="AR290" s="79" t="s">
        <v>190</v>
      </c>
      <c r="AT290" s="79" t="s">
        <v>130</v>
      </c>
      <c r="AU290" s="79" t="s">
        <v>55</v>
      </c>
      <c r="AY290" s="79" t="s">
        <v>126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79" t="s">
        <v>124</v>
      </c>
      <c r="BK290" s="179">
        <f>ROUND(I290*H290,2)</f>
        <v>0</v>
      </c>
      <c r="BL290" s="79" t="s">
        <v>190</v>
      </c>
      <c r="BM290" s="79" t="s">
        <v>1006</v>
      </c>
    </row>
    <row r="291" spans="2:65" s="153" customFormat="1" ht="22.9" customHeight="1" x14ac:dyDescent="0.2">
      <c r="B291" s="154"/>
      <c r="D291" s="155" t="s">
        <v>121</v>
      </c>
      <c r="E291" s="164" t="s">
        <v>1007</v>
      </c>
      <c r="F291" s="164" t="s">
        <v>1008</v>
      </c>
      <c r="J291" s="165">
        <f>BK291</f>
        <v>0</v>
      </c>
      <c r="L291" s="154"/>
      <c r="M291" s="158"/>
      <c r="N291" s="159"/>
      <c r="O291" s="159"/>
      <c r="P291" s="160">
        <f>SUM(P292:P293)</f>
        <v>0.39904999999999996</v>
      </c>
      <c r="Q291" s="159"/>
      <c r="R291" s="160">
        <f>SUM(R292:R293)</f>
        <v>2.2079999999999999E-3</v>
      </c>
      <c r="S291" s="159"/>
      <c r="T291" s="161">
        <f>SUM(T292:T293)</f>
        <v>0</v>
      </c>
      <c r="AR291" s="155" t="s">
        <v>55</v>
      </c>
      <c r="AT291" s="162" t="s">
        <v>121</v>
      </c>
      <c r="AU291" s="162" t="s">
        <v>124</v>
      </c>
      <c r="AY291" s="155" t="s">
        <v>126</v>
      </c>
      <c r="BK291" s="163">
        <f>SUM(BK292:BK293)</f>
        <v>0</v>
      </c>
    </row>
    <row r="292" spans="2:65" s="308" customFormat="1" ht="16.5" customHeight="1" x14ac:dyDescent="0.25">
      <c r="B292" s="166"/>
      <c r="C292" s="409" t="s">
        <v>1009</v>
      </c>
      <c r="D292" s="409" t="s">
        <v>130</v>
      </c>
      <c r="E292" s="410" t="s">
        <v>1010</v>
      </c>
      <c r="F292" s="411" t="s">
        <v>1011</v>
      </c>
      <c r="G292" s="412" t="s">
        <v>250</v>
      </c>
      <c r="H292" s="413">
        <v>1.1499999999999999</v>
      </c>
      <c r="I292" s="446"/>
      <c r="J292" s="414">
        <f>ROUND(I292*H292,2)</f>
        <v>0</v>
      </c>
      <c r="K292" s="411" t="s">
        <v>762</v>
      </c>
      <c r="L292" s="86"/>
      <c r="M292" s="415" t="s">
        <v>62</v>
      </c>
      <c r="N292" s="416" t="s">
        <v>78</v>
      </c>
      <c r="O292" s="417">
        <v>0.34699999999999998</v>
      </c>
      <c r="P292" s="417">
        <f>O292*H292</f>
        <v>0.39904999999999996</v>
      </c>
      <c r="Q292" s="417">
        <v>1.92E-3</v>
      </c>
      <c r="R292" s="417">
        <f>Q292*H292</f>
        <v>2.2079999999999999E-3</v>
      </c>
      <c r="S292" s="417">
        <v>0</v>
      </c>
      <c r="T292" s="418">
        <f>S292*H292</f>
        <v>0</v>
      </c>
      <c r="AR292" s="79" t="s">
        <v>190</v>
      </c>
      <c r="AT292" s="79" t="s">
        <v>130</v>
      </c>
      <c r="AU292" s="79" t="s">
        <v>55</v>
      </c>
      <c r="AY292" s="79" t="s">
        <v>126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79" t="s">
        <v>124</v>
      </c>
      <c r="BK292" s="179">
        <f>ROUND(I292*H292,2)</f>
        <v>0</v>
      </c>
      <c r="BL292" s="79" t="s">
        <v>190</v>
      </c>
      <c r="BM292" s="79" t="s">
        <v>1012</v>
      </c>
    </row>
    <row r="293" spans="2:65" s="308" customFormat="1" ht="16.5" customHeight="1" x14ac:dyDescent="0.25">
      <c r="B293" s="166"/>
      <c r="C293" s="409" t="s">
        <v>946</v>
      </c>
      <c r="D293" s="409" t="s">
        <v>130</v>
      </c>
      <c r="E293" s="410" t="s">
        <v>1013</v>
      </c>
      <c r="F293" s="411" t="s">
        <v>1014</v>
      </c>
      <c r="G293" s="412" t="s">
        <v>202</v>
      </c>
      <c r="H293" s="413">
        <v>8.5449999999999999</v>
      </c>
      <c r="I293" s="446"/>
      <c r="J293" s="414">
        <f>ROUND(I293*H293,2)</f>
        <v>0</v>
      </c>
      <c r="K293" s="411" t="s">
        <v>762</v>
      </c>
      <c r="L293" s="86"/>
      <c r="M293" s="415" t="s">
        <v>62</v>
      </c>
      <c r="N293" s="416" t="s">
        <v>78</v>
      </c>
      <c r="O293" s="417">
        <v>0</v>
      </c>
      <c r="P293" s="417">
        <f>O293*H293</f>
        <v>0</v>
      </c>
      <c r="Q293" s="417">
        <v>0</v>
      </c>
      <c r="R293" s="417">
        <f>Q293*H293</f>
        <v>0</v>
      </c>
      <c r="S293" s="417">
        <v>0</v>
      </c>
      <c r="T293" s="418">
        <f>S293*H293</f>
        <v>0</v>
      </c>
      <c r="AR293" s="79" t="s">
        <v>190</v>
      </c>
      <c r="AT293" s="79" t="s">
        <v>130</v>
      </c>
      <c r="AU293" s="79" t="s">
        <v>55</v>
      </c>
      <c r="AY293" s="79" t="s">
        <v>126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79" t="s">
        <v>124</v>
      </c>
      <c r="BK293" s="179">
        <f>ROUND(I293*H293,2)</f>
        <v>0</v>
      </c>
      <c r="BL293" s="79" t="s">
        <v>190</v>
      </c>
      <c r="BM293" s="79" t="s">
        <v>1015</v>
      </c>
    </row>
    <row r="294" spans="2:65" s="153" customFormat="1" ht="22.9" customHeight="1" x14ac:dyDescent="0.2">
      <c r="B294" s="154"/>
      <c r="D294" s="155" t="s">
        <v>121</v>
      </c>
      <c r="E294" s="164" t="s">
        <v>204</v>
      </c>
      <c r="F294" s="164" t="s">
        <v>205</v>
      </c>
      <c r="J294" s="165">
        <f>BK294</f>
        <v>0</v>
      </c>
      <c r="L294" s="154"/>
      <c r="M294" s="158"/>
      <c r="N294" s="159"/>
      <c r="O294" s="159"/>
      <c r="P294" s="160">
        <f>SUM(P295:P307)</f>
        <v>0</v>
      </c>
      <c r="Q294" s="159"/>
      <c r="R294" s="160">
        <f>SUM(R295:R307)</f>
        <v>0</v>
      </c>
      <c r="S294" s="159"/>
      <c r="T294" s="161">
        <f>SUM(T295:T307)</f>
        <v>0</v>
      </c>
      <c r="AR294" s="155" t="s">
        <v>55</v>
      </c>
      <c r="AT294" s="162" t="s">
        <v>121</v>
      </c>
      <c r="AU294" s="162" t="s">
        <v>124</v>
      </c>
      <c r="AY294" s="155" t="s">
        <v>126</v>
      </c>
      <c r="BK294" s="163">
        <f>SUM(BK295:BK307)</f>
        <v>0</v>
      </c>
    </row>
    <row r="295" spans="2:65" s="308" customFormat="1" ht="22.5" customHeight="1" x14ac:dyDescent="0.25">
      <c r="B295" s="166"/>
      <c r="C295" s="409" t="s">
        <v>210</v>
      </c>
      <c r="D295" s="409" t="s">
        <v>130</v>
      </c>
      <c r="E295" s="410" t="s">
        <v>1016</v>
      </c>
      <c r="F295" s="411" t="s">
        <v>1017</v>
      </c>
      <c r="G295" s="412" t="s">
        <v>266</v>
      </c>
      <c r="H295" s="413">
        <v>1</v>
      </c>
      <c r="I295" s="446"/>
      <c r="J295" s="414">
        <f>ROUND(I295*H295,2)</f>
        <v>0</v>
      </c>
      <c r="K295" s="411" t="s">
        <v>62</v>
      </c>
      <c r="L295" s="86"/>
      <c r="M295" s="415" t="s">
        <v>62</v>
      </c>
      <c r="N295" s="416" t="s">
        <v>78</v>
      </c>
      <c r="O295" s="417">
        <v>0</v>
      </c>
      <c r="P295" s="417">
        <f>O295*H295</f>
        <v>0</v>
      </c>
      <c r="Q295" s="417">
        <v>0</v>
      </c>
      <c r="R295" s="417">
        <f>Q295*H295</f>
        <v>0</v>
      </c>
      <c r="S295" s="417">
        <v>0</v>
      </c>
      <c r="T295" s="418">
        <f>S295*H295</f>
        <v>0</v>
      </c>
      <c r="AR295" s="79" t="s">
        <v>190</v>
      </c>
      <c r="AT295" s="79" t="s">
        <v>130</v>
      </c>
      <c r="AU295" s="79" t="s">
        <v>55</v>
      </c>
      <c r="AY295" s="79" t="s">
        <v>126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79" t="s">
        <v>124</v>
      </c>
      <c r="BK295" s="179">
        <f>ROUND(I295*H295,2)</f>
        <v>0</v>
      </c>
      <c r="BL295" s="79" t="s">
        <v>190</v>
      </c>
      <c r="BM295" s="79" t="s">
        <v>1018</v>
      </c>
    </row>
    <row r="296" spans="2:65" s="180" customFormat="1" x14ac:dyDescent="0.25">
      <c r="B296" s="181"/>
      <c r="D296" s="182" t="s">
        <v>175</v>
      </c>
      <c r="E296" s="183" t="s">
        <v>62</v>
      </c>
      <c r="F296" s="184" t="s">
        <v>124</v>
      </c>
      <c r="H296" s="185">
        <v>1</v>
      </c>
      <c r="L296" s="181"/>
      <c r="M296" s="186"/>
      <c r="N296" s="187"/>
      <c r="O296" s="187"/>
      <c r="P296" s="187"/>
      <c r="Q296" s="187"/>
      <c r="R296" s="187"/>
      <c r="S296" s="187"/>
      <c r="T296" s="188"/>
      <c r="AT296" s="183" t="s">
        <v>175</v>
      </c>
      <c r="AU296" s="183" t="s">
        <v>55</v>
      </c>
      <c r="AV296" s="180" t="s">
        <v>55</v>
      </c>
      <c r="AW296" s="180" t="s">
        <v>177</v>
      </c>
      <c r="AX296" s="180" t="s">
        <v>125</v>
      </c>
      <c r="AY296" s="183" t="s">
        <v>126</v>
      </c>
    </row>
    <row r="297" spans="2:65" s="189" customFormat="1" x14ac:dyDescent="0.25">
      <c r="B297" s="190"/>
      <c r="D297" s="182" t="s">
        <v>175</v>
      </c>
      <c r="E297" s="191" t="s">
        <v>62</v>
      </c>
      <c r="F297" s="192" t="s">
        <v>178</v>
      </c>
      <c r="H297" s="193">
        <v>1</v>
      </c>
      <c r="L297" s="190"/>
      <c r="M297" s="194"/>
      <c r="N297" s="195"/>
      <c r="O297" s="195"/>
      <c r="P297" s="195"/>
      <c r="Q297" s="195"/>
      <c r="R297" s="195"/>
      <c r="S297" s="195"/>
      <c r="T297" s="196"/>
      <c r="AT297" s="191" t="s">
        <v>175</v>
      </c>
      <c r="AU297" s="191" t="s">
        <v>55</v>
      </c>
      <c r="AV297" s="189" t="s">
        <v>134</v>
      </c>
      <c r="AW297" s="189" t="s">
        <v>177</v>
      </c>
      <c r="AX297" s="189" t="s">
        <v>124</v>
      </c>
      <c r="AY297" s="191" t="s">
        <v>126</v>
      </c>
    </row>
    <row r="298" spans="2:65" s="308" customFormat="1" ht="22.5" customHeight="1" x14ac:dyDescent="0.25">
      <c r="B298" s="166"/>
      <c r="C298" s="409" t="s">
        <v>214</v>
      </c>
      <c r="D298" s="409" t="s">
        <v>130</v>
      </c>
      <c r="E298" s="410" t="s">
        <v>1019</v>
      </c>
      <c r="F298" s="411" t="s">
        <v>1020</v>
      </c>
      <c r="G298" s="412" t="s">
        <v>266</v>
      </c>
      <c r="H298" s="413">
        <v>2</v>
      </c>
      <c r="I298" s="446"/>
      <c r="J298" s="414">
        <f>ROUND(I298*H298,2)</f>
        <v>0</v>
      </c>
      <c r="K298" s="411" t="s">
        <v>62</v>
      </c>
      <c r="L298" s="86"/>
      <c r="M298" s="415" t="s">
        <v>62</v>
      </c>
      <c r="N298" s="416" t="s">
        <v>78</v>
      </c>
      <c r="O298" s="417">
        <v>0</v>
      </c>
      <c r="P298" s="417">
        <f>O298*H298</f>
        <v>0</v>
      </c>
      <c r="Q298" s="417">
        <v>0</v>
      </c>
      <c r="R298" s="417">
        <f>Q298*H298</f>
        <v>0</v>
      </c>
      <c r="S298" s="417">
        <v>0</v>
      </c>
      <c r="T298" s="418">
        <f>S298*H298</f>
        <v>0</v>
      </c>
      <c r="AR298" s="79" t="s">
        <v>190</v>
      </c>
      <c r="AT298" s="79" t="s">
        <v>130</v>
      </c>
      <c r="AU298" s="79" t="s">
        <v>55</v>
      </c>
      <c r="AY298" s="79" t="s">
        <v>126</v>
      </c>
      <c r="BE298" s="179">
        <f>IF(N298="základní",J298,0)</f>
        <v>0</v>
      </c>
      <c r="BF298" s="179">
        <f>IF(N298="snížená",J298,0)</f>
        <v>0</v>
      </c>
      <c r="BG298" s="179">
        <f>IF(N298="zákl. přenesená",J298,0)</f>
        <v>0</v>
      </c>
      <c r="BH298" s="179">
        <f>IF(N298="sníž. přenesená",J298,0)</f>
        <v>0</v>
      </c>
      <c r="BI298" s="179">
        <f>IF(N298="nulová",J298,0)</f>
        <v>0</v>
      </c>
      <c r="BJ298" s="79" t="s">
        <v>124</v>
      </c>
      <c r="BK298" s="179">
        <f>ROUND(I298*H298,2)</f>
        <v>0</v>
      </c>
      <c r="BL298" s="79" t="s">
        <v>190</v>
      </c>
      <c r="BM298" s="79" t="s">
        <v>1021</v>
      </c>
    </row>
    <row r="299" spans="2:65" s="180" customFormat="1" x14ac:dyDescent="0.25">
      <c r="B299" s="181"/>
      <c r="D299" s="182" t="s">
        <v>175</v>
      </c>
      <c r="E299" s="183" t="s">
        <v>62</v>
      </c>
      <c r="F299" s="184" t="s">
        <v>55</v>
      </c>
      <c r="H299" s="185">
        <v>2</v>
      </c>
      <c r="L299" s="181"/>
      <c r="M299" s="186"/>
      <c r="N299" s="187"/>
      <c r="O299" s="187"/>
      <c r="P299" s="187"/>
      <c r="Q299" s="187"/>
      <c r="R299" s="187"/>
      <c r="S299" s="187"/>
      <c r="T299" s="188"/>
      <c r="AT299" s="183" t="s">
        <v>175</v>
      </c>
      <c r="AU299" s="183" t="s">
        <v>55</v>
      </c>
      <c r="AV299" s="180" t="s">
        <v>55</v>
      </c>
      <c r="AW299" s="180" t="s">
        <v>177</v>
      </c>
      <c r="AX299" s="180" t="s">
        <v>125</v>
      </c>
      <c r="AY299" s="183" t="s">
        <v>126</v>
      </c>
    </row>
    <row r="300" spans="2:65" s="189" customFormat="1" x14ac:dyDescent="0.25">
      <c r="B300" s="190"/>
      <c r="D300" s="182" t="s">
        <v>175</v>
      </c>
      <c r="E300" s="191" t="s">
        <v>62</v>
      </c>
      <c r="F300" s="192" t="s">
        <v>178</v>
      </c>
      <c r="H300" s="193">
        <v>2</v>
      </c>
      <c r="L300" s="190"/>
      <c r="M300" s="194"/>
      <c r="N300" s="195"/>
      <c r="O300" s="195"/>
      <c r="P300" s="195"/>
      <c r="Q300" s="195"/>
      <c r="R300" s="195"/>
      <c r="S300" s="195"/>
      <c r="T300" s="196"/>
      <c r="AT300" s="191" t="s">
        <v>175</v>
      </c>
      <c r="AU300" s="191" t="s">
        <v>55</v>
      </c>
      <c r="AV300" s="189" t="s">
        <v>134</v>
      </c>
      <c r="AW300" s="189" t="s">
        <v>177</v>
      </c>
      <c r="AX300" s="189" t="s">
        <v>124</v>
      </c>
      <c r="AY300" s="191" t="s">
        <v>126</v>
      </c>
    </row>
    <row r="301" spans="2:65" s="308" customFormat="1" ht="22.5" customHeight="1" x14ac:dyDescent="0.25">
      <c r="B301" s="166"/>
      <c r="C301" s="409" t="s">
        <v>149</v>
      </c>
      <c r="D301" s="409" t="s">
        <v>130</v>
      </c>
      <c r="E301" s="410" t="s">
        <v>1022</v>
      </c>
      <c r="F301" s="411" t="s">
        <v>1023</v>
      </c>
      <c r="G301" s="412" t="s">
        <v>266</v>
      </c>
      <c r="H301" s="413">
        <v>1</v>
      </c>
      <c r="I301" s="446"/>
      <c r="J301" s="414">
        <f>ROUND(I301*H301,2)</f>
        <v>0</v>
      </c>
      <c r="K301" s="411" t="s">
        <v>62</v>
      </c>
      <c r="L301" s="86"/>
      <c r="M301" s="415" t="s">
        <v>62</v>
      </c>
      <c r="N301" s="416" t="s">
        <v>78</v>
      </c>
      <c r="O301" s="417">
        <v>0</v>
      </c>
      <c r="P301" s="417">
        <f>O301*H301</f>
        <v>0</v>
      </c>
      <c r="Q301" s="417">
        <v>0</v>
      </c>
      <c r="R301" s="417">
        <f>Q301*H301</f>
        <v>0</v>
      </c>
      <c r="S301" s="417">
        <v>0</v>
      </c>
      <c r="T301" s="418">
        <f>S301*H301</f>
        <v>0</v>
      </c>
      <c r="AR301" s="79" t="s">
        <v>190</v>
      </c>
      <c r="AT301" s="79" t="s">
        <v>130</v>
      </c>
      <c r="AU301" s="79" t="s">
        <v>55</v>
      </c>
      <c r="AY301" s="79" t="s">
        <v>126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79" t="s">
        <v>124</v>
      </c>
      <c r="BK301" s="179">
        <f>ROUND(I301*H301,2)</f>
        <v>0</v>
      </c>
      <c r="BL301" s="79" t="s">
        <v>190</v>
      </c>
      <c r="BM301" s="79" t="s">
        <v>1024</v>
      </c>
    </row>
    <row r="302" spans="2:65" s="180" customFormat="1" x14ac:dyDescent="0.25">
      <c r="B302" s="181"/>
      <c r="D302" s="182" t="s">
        <v>175</v>
      </c>
      <c r="E302" s="183" t="s">
        <v>62</v>
      </c>
      <c r="F302" s="184" t="s">
        <v>124</v>
      </c>
      <c r="H302" s="185">
        <v>1</v>
      </c>
      <c r="L302" s="181"/>
      <c r="M302" s="186"/>
      <c r="N302" s="187"/>
      <c r="O302" s="187"/>
      <c r="P302" s="187"/>
      <c r="Q302" s="187"/>
      <c r="R302" s="187"/>
      <c r="S302" s="187"/>
      <c r="T302" s="188"/>
      <c r="AT302" s="183" t="s">
        <v>175</v>
      </c>
      <c r="AU302" s="183" t="s">
        <v>55</v>
      </c>
      <c r="AV302" s="180" t="s">
        <v>55</v>
      </c>
      <c r="AW302" s="180" t="s">
        <v>177</v>
      </c>
      <c r="AX302" s="180" t="s">
        <v>125</v>
      </c>
      <c r="AY302" s="183" t="s">
        <v>126</v>
      </c>
    </row>
    <row r="303" spans="2:65" s="189" customFormat="1" x14ac:dyDescent="0.25">
      <c r="B303" s="190"/>
      <c r="D303" s="182" t="s">
        <v>175</v>
      </c>
      <c r="E303" s="191" t="s">
        <v>62</v>
      </c>
      <c r="F303" s="192" t="s">
        <v>178</v>
      </c>
      <c r="H303" s="193">
        <v>1</v>
      </c>
      <c r="L303" s="190"/>
      <c r="M303" s="194"/>
      <c r="N303" s="195"/>
      <c r="O303" s="195"/>
      <c r="P303" s="195"/>
      <c r="Q303" s="195"/>
      <c r="R303" s="195"/>
      <c r="S303" s="195"/>
      <c r="T303" s="196"/>
      <c r="AT303" s="191" t="s">
        <v>175</v>
      </c>
      <c r="AU303" s="191" t="s">
        <v>55</v>
      </c>
      <c r="AV303" s="189" t="s">
        <v>134</v>
      </c>
      <c r="AW303" s="189" t="s">
        <v>177</v>
      </c>
      <c r="AX303" s="189" t="s">
        <v>124</v>
      </c>
      <c r="AY303" s="191" t="s">
        <v>126</v>
      </c>
    </row>
    <row r="304" spans="2:65" s="308" customFormat="1" ht="22.5" customHeight="1" x14ac:dyDescent="0.25">
      <c r="B304" s="166"/>
      <c r="C304" s="409" t="s">
        <v>1025</v>
      </c>
      <c r="D304" s="409" t="s">
        <v>130</v>
      </c>
      <c r="E304" s="410" t="s">
        <v>1026</v>
      </c>
      <c r="F304" s="411" t="s">
        <v>1027</v>
      </c>
      <c r="G304" s="412" t="s">
        <v>266</v>
      </c>
      <c r="H304" s="413">
        <v>1</v>
      </c>
      <c r="I304" s="446"/>
      <c r="J304" s="414">
        <f>ROUND(I304*H304,2)</f>
        <v>0</v>
      </c>
      <c r="K304" s="411" t="s">
        <v>62</v>
      </c>
      <c r="L304" s="86"/>
      <c r="M304" s="415" t="s">
        <v>62</v>
      </c>
      <c r="N304" s="416" t="s">
        <v>78</v>
      </c>
      <c r="O304" s="417">
        <v>0</v>
      </c>
      <c r="P304" s="417">
        <f>O304*H304</f>
        <v>0</v>
      </c>
      <c r="Q304" s="417">
        <v>0</v>
      </c>
      <c r="R304" s="417">
        <f>Q304*H304</f>
        <v>0</v>
      </c>
      <c r="S304" s="417">
        <v>0</v>
      </c>
      <c r="T304" s="418">
        <f>S304*H304</f>
        <v>0</v>
      </c>
      <c r="AR304" s="79" t="s">
        <v>190</v>
      </c>
      <c r="AT304" s="79" t="s">
        <v>130</v>
      </c>
      <c r="AU304" s="79" t="s">
        <v>55</v>
      </c>
      <c r="AY304" s="79" t="s">
        <v>126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79" t="s">
        <v>124</v>
      </c>
      <c r="BK304" s="179">
        <f>ROUND(I304*H304,2)</f>
        <v>0</v>
      </c>
      <c r="BL304" s="79" t="s">
        <v>190</v>
      </c>
      <c r="BM304" s="79" t="s">
        <v>1028</v>
      </c>
    </row>
    <row r="305" spans="2:65" s="180" customFormat="1" x14ac:dyDescent="0.25">
      <c r="B305" s="181"/>
      <c r="D305" s="182" t="s">
        <v>175</v>
      </c>
      <c r="E305" s="183" t="s">
        <v>62</v>
      </c>
      <c r="F305" s="184" t="s">
        <v>124</v>
      </c>
      <c r="H305" s="185">
        <v>1</v>
      </c>
      <c r="L305" s="181"/>
      <c r="M305" s="186"/>
      <c r="N305" s="187"/>
      <c r="O305" s="187"/>
      <c r="P305" s="187"/>
      <c r="Q305" s="187"/>
      <c r="R305" s="187"/>
      <c r="S305" s="187"/>
      <c r="T305" s="188"/>
      <c r="AT305" s="183" t="s">
        <v>175</v>
      </c>
      <c r="AU305" s="183" t="s">
        <v>55</v>
      </c>
      <c r="AV305" s="180" t="s">
        <v>55</v>
      </c>
      <c r="AW305" s="180" t="s">
        <v>177</v>
      </c>
      <c r="AX305" s="180" t="s">
        <v>125</v>
      </c>
      <c r="AY305" s="183" t="s">
        <v>126</v>
      </c>
    </row>
    <row r="306" spans="2:65" s="189" customFormat="1" x14ac:dyDescent="0.25">
      <c r="B306" s="190"/>
      <c r="D306" s="182" t="s">
        <v>175</v>
      </c>
      <c r="E306" s="191" t="s">
        <v>62</v>
      </c>
      <c r="F306" s="192" t="s">
        <v>178</v>
      </c>
      <c r="H306" s="193">
        <v>1</v>
      </c>
      <c r="L306" s="190"/>
      <c r="M306" s="194"/>
      <c r="N306" s="195"/>
      <c r="O306" s="195"/>
      <c r="P306" s="195"/>
      <c r="Q306" s="195"/>
      <c r="R306" s="195"/>
      <c r="S306" s="195"/>
      <c r="T306" s="196"/>
      <c r="AT306" s="191" t="s">
        <v>175</v>
      </c>
      <c r="AU306" s="191" t="s">
        <v>55</v>
      </c>
      <c r="AV306" s="189" t="s">
        <v>134</v>
      </c>
      <c r="AW306" s="189" t="s">
        <v>177</v>
      </c>
      <c r="AX306" s="189" t="s">
        <v>124</v>
      </c>
      <c r="AY306" s="191" t="s">
        <v>126</v>
      </c>
    </row>
    <row r="307" spans="2:65" s="308" customFormat="1" ht="16.5" customHeight="1" x14ac:dyDescent="0.25">
      <c r="B307" s="166"/>
      <c r="C307" s="409" t="s">
        <v>153</v>
      </c>
      <c r="D307" s="409" t="s">
        <v>130</v>
      </c>
      <c r="E307" s="410" t="s">
        <v>215</v>
      </c>
      <c r="F307" s="411" t="s">
        <v>216</v>
      </c>
      <c r="G307" s="412" t="s">
        <v>202</v>
      </c>
      <c r="H307" s="413">
        <v>607.79999999999995</v>
      </c>
      <c r="I307" s="446"/>
      <c r="J307" s="414">
        <f>ROUND(I307*H307,2)</f>
        <v>0</v>
      </c>
      <c r="K307" s="411" t="s">
        <v>762</v>
      </c>
      <c r="L307" s="86"/>
      <c r="M307" s="415" t="s">
        <v>62</v>
      </c>
      <c r="N307" s="416" t="s">
        <v>78</v>
      </c>
      <c r="O307" s="417">
        <v>0</v>
      </c>
      <c r="P307" s="417">
        <f>O307*H307</f>
        <v>0</v>
      </c>
      <c r="Q307" s="417">
        <v>0</v>
      </c>
      <c r="R307" s="417">
        <f>Q307*H307</f>
        <v>0</v>
      </c>
      <c r="S307" s="417">
        <v>0</v>
      </c>
      <c r="T307" s="418">
        <f>S307*H307</f>
        <v>0</v>
      </c>
      <c r="AR307" s="79" t="s">
        <v>190</v>
      </c>
      <c r="AT307" s="79" t="s">
        <v>130</v>
      </c>
      <c r="AU307" s="79" t="s">
        <v>55</v>
      </c>
      <c r="AY307" s="79" t="s">
        <v>126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79" t="s">
        <v>124</v>
      </c>
      <c r="BK307" s="179">
        <f>ROUND(I307*H307,2)</f>
        <v>0</v>
      </c>
      <c r="BL307" s="79" t="s">
        <v>190</v>
      </c>
      <c r="BM307" s="79" t="s">
        <v>1029</v>
      </c>
    </row>
    <row r="308" spans="2:65" s="153" customFormat="1" ht="22.9" customHeight="1" x14ac:dyDescent="0.2">
      <c r="B308" s="154"/>
      <c r="D308" s="155" t="s">
        <v>121</v>
      </c>
      <c r="E308" s="164" t="s">
        <v>1030</v>
      </c>
      <c r="F308" s="164" t="s">
        <v>1031</v>
      </c>
      <c r="J308" s="165">
        <f>BK308</f>
        <v>0</v>
      </c>
      <c r="L308" s="154"/>
      <c r="M308" s="158"/>
      <c r="N308" s="159"/>
      <c r="O308" s="159"/>
      <c r="P308" s="160">
        <f>SUM(P309:P323)</f>
        <v>76.541439999999994</v>
      </c>
      <c r="Q308" s="159"/>
      <c r="R308" s="160">
        <f>SUM(R309:R323)</f>
        <v>1.5909287999999999</v>
      </c>
      <c r="S308" s="159"/>
      <c r="T308" s="161">
        <f>SUM(T309:T323)</f>
        <v>0</v>
      </c>
      <c r="AR308" s="155" t="s">
        <v>55</v>
      </c>
      <c r="AT308" s="162" t="s">
        <v>121</v>
      </c>
      <c r="AU308" s="162" t="s">
        <v>124</v>
      </c>
      <c r="AY308" s="155" t="s">
        <v>126</v>
      </c>
      <c r="BK308" s="163">
        <f>SUM(BK309:BK323)</f>
        <v>0</v>
      </c>
    </row>
    <row r="309" spans="2:65" s="308" customFormat="1" ht="16.5" customHeight="1" x14ac:dyDescent="0.25">
      <c r="B309" s="166"/>
      <c r="C309" s="409" t="s">
        <v>625</v>
      </c>
      <c r="D309" s="409" t="s">
        <v>130</v>
      </c>
      <c r="E309" s="410" t="s">
        <v>1032</v>
      </c>
      <c r="F309" s="411" t="s">
        <v>1033</v>
      </c>
      <c r="G309" s="412" t="s">
        <v>777</v>
      </c>
      <c r="H309" s="413">
        <v>39.68</v>
      </c>
      <c r="I309" s="446"/>
      <c r="J309" s="414">
        <f>ROUND(I309*H309,2)</f>
        <v>0</v>
      </c>
      <c r="K309" s="411" t="s">
        <v>762</v>
      </c>
      <c r="L309" s="86"/>
      <c r="M309" s="415" t="s">
        <v>62</v>
      </c>
      <c r="N309" s="416" t="s">
        <v>78</v>
      </c>
      <c r="O309" s="417">
        <v>1.6</v>
      </c>
      <c r="P309" s="417">
        <f>O309*H309</f>
        <v>63.488</v>
      </c>
      <c r="Q309" s="417">
        <v>8.9999999999999993E-3</v>
      </c>
      <c r="R309" s="417">
        <f>Q309*H309</f>
        <v>0.35711999999999999</v>
      </c>
      <c r="S309" s="417">
        <v>0</v>
      </c>
      <c r="T309" s="418">
        <f>S309*H309</f>
        <v>0</v>
      </c>
      <c r="AR309" s="79" t="s">
        <v>190</v>
      </c>
      <c r="AT309" s="79" t="s">
        <v>130</v>
      </c>
      <c r="AU309" s="79" t="s">
        <v>55</v>
      </c>
      <c r="AY309" s="79" t="s">
        <v>126</v>
      </c>
      <c r="BE309" s="179">
        <f>IF(N309="základní",J309,0)</f>
        <v>0</v>
      </c>
      <c r="BF309" s="179">
        <f>IF(N309="snížená",J309,0)</f>
        <v>0</v>
      </c>
      <c r="BG309" s="179">
        <f>IF(N309="zákl. přenesená",J309,0)</f>
        <v>0</v>
      </c>
      <c r="BH309" s="179">
        <f>IF(N309="sníž. přenesená",J309,0)</f>
        <v>0</v>
      </c>
      <c r="BI309" s="179">
        <f>IF(N309="nulová",J309,0)</f>
        <v>0</v>
      </c>
      <c r="BJ309" s="79" t="s">
        <v>124</v>
      </c>
      <c r="BK309" s="179">
        <f>ROUND(I309*H309,2)</f>
        <v>0</v>
      </c>
      <c r="BL309" s="79" t="s">
        <v>190</v>
      </c>
      <c r="BM309" s="79" t="s">
        <v>1034</v>
      </c>
    </row>
    <row r="310" spans="2:65" s="180" customFormat="1" x14ac:dyDescent="0.25">
      <c r="B310" s="181"/>
      <c r="D310" s="182" t="s">
        <v>175</v>
      </c>
      <c r="E310" s="183" t="s">
        <v>62</v>
      </c>
      <c r="F310" s="184" t="s">
        <v>967</v>
      </c>
      <c r="H310" s="185">
        <v>39.68</v>
      </c>
      <c r="L310" s="181"/>
      <c r="M310" s="186"/>
      <c r="N310" s="187"/>
      <c r="O310" s="187"/>
      <c r="P310" s="187"/>
      <c r="Q310" s="187"/>
      <c r="R310" s="187"/>
      <c r="S310" s="187"/>
      <c r="T310" s="188"/>
      <c r="AT310" s="183" t="s">
        <v>175</v>
      </c>
      <c r="AU310" s="183" t="s">
        <v>55</v>
      </c>
      <c r="AV310" s="180" t="s">
        <v>55</v>
      </c>
      <c r="AW310" s="180" t="s">
        <v>177</v>
      </c>
      <c r="AX310" s="180" t="s">
        <v>125</v>
      </c>
      <c r="AY310" s="183" t="s">
        <v>126</v>
      </c>
    </row>
    <row r="311" spans="2:65" s="189" customFormat="1" x14ac:dyDescent="0.25">
      <c r="B311" s="190"/>
      <c r="D311" s="182" t="s">
        <v>175</v>
      </c>
      <c r="E311" s="191" t="s">
        <v>62</v>
      </c>
      <c r="F311" s="192" t="s">
        <v>178</v>
      </c>
      <c r="H311" s="193">
        <v>39.68</v>
      </c>
      <c r="L311" s="190"/>
      <c r="M311" s="194"/>
      <c r="N311" s="195"/>
      <c r="O311" s="195"/>
      <c r="P311" s="195"/>
      <c r="Q311" s="195"/>
      <c r="R311" s="195"/>
      <c r="S311" s="195"/>
      <c r="T311" s="196"/>
      <c r="AT311" s="191" t="s">
        <v>175</v>
      </c>
      <c r="AU311" s="191" t="s">
        <v>55</v>
      </c>
      <c r="AV311" s="189" t="s">
        <v>134</v>
      </c>
      <c r="AW311" s="189" t="s">
        <v>177</v>
      </c>
      <c r="AX311" s="189" t="s">
        <v>124</v>
      </c>
      <c r="AY311" s="191" t="s">
        <v>126</v>
      </c>
    </row>
    <row r="312" spans="2:65" s="308" customFormat="1" ht="16.5" customHeight="1" x14ac:dyDescent="0.25">
      <c r="B312" s="166"/>
      <c r="C312" s="434" t="s">
        <v>198</v>
      </c>
      <c r="D312" s="434" t="s">
        <v>195</v>
      </c>
      <c r="E312" s="435" t="s">
        <v>1035</v>
      </c>
      <c r="F312" s="436" t="s">
        <v>1036</v>
      </c>
      <c r="G312" s="437" t="s">
        <v>777</v>
      </c>
      <c r="H312" s="438">
        <v>45.631999999999998</v>
      </c>
      <c r="I312" s="447"/>
      <c r="J312" s="439">
        <f>ROUND(I312*H312,2)</f>
        <v>0</v>
      </c>
      <c r="K312" s="436" t="s">
        <v>62</v>
      </c>
      <c r="L312" s="204"/>
      <c r="M312" s="440" t="s">
        <v>62</v>
      </c>
      <c r="N312" s="441" t="s">
        <v>78</v>
      </c>
      <c r="O312" s="417">
        <v>0</v>
      </c>
      <c r="P312" s="417">
        <f>O312*H312</f>
        <v>0</v>
      </c>
      <c r="Q312" s="417">
        <v>0.02</v>
      </c>
      <c r="R312" s="417">
        <f>Q312*H312</f>
        <v>0.91264000000000001</v>
      </c>
      <c r="S312" s="417">
        <v>0</v>
      </c>
      <c r="T312" s="418">
        <f>S312*H312</f>
        <v>0</v>
      </c>
      <c r="AR312" s="79" t="s">
        <v>198</v>
      </c>
      <c r="AT312" s="79" t="s">
        <v>195</v>
      </c>
      <c r="AU312" s="79" t="s">
        <v>55</v>
      </c>
      <c r="AY312" s="79" t="s">
        <v>126</v>
      </c>
      <c r="BE312" s="179">
        <f>IF(N312="základní",J312,0)</f>
        <v>0</v>
      </c>
      <c r="BF312" s="179">
        <f>IF(N312="snížená",J312,0)</f>
        <v>0</v>
      </c>
      <c r="BG312" s="179">
        <f>IF(N312="zákl. přenesená",J312,0)</f>
        <v>0</v>
      </c>
      <c r="BH312" s="179">
        <f>IF(N312="sníž. přenesená",J312,0)</f>
        <v>0</v>
      </c>
      <c r="BI312" s="179">
        <f>IF(N312="nulová",J312,0)</f>
        <v>0</v>
      </c>
      <c r="BJ312" s="79" t="s">
        <v>124</v>
      </c>
      <c r="BK312" s="179">
        <f>ROUND(I312*H312,2)</f>
        <v>0</v>
      </c>
      <c r="BL312" s="79" t="s">
        <v>190</v>
      </c>
      <c r="BM312" s="79" t="s">
        <v>1037</v>
      </c>
    </row>
    <row r="313" spans="2:65" s="180" customFormat="1" x14ac:dyDescent="0.25">
      <c r="B313" s="181"/>
      <c r="D313" s="182" t="s">
        <v>175</v>
      </c>
      <c r="F313" s="184" t="s">
        <v>1038</v>
      </c>
      <c r="H313" s="185">
        <v>45.631999999999998</v>
      </c>
      <c r="L313" s="181"/>
      <c r="M313" s="186"/>
      <c r="N313" s="187"/>
      <c r="O313" s="187"/>
      <c r="P313" s="187"/>
      <c r="Q313" s="187"/>
      <c r="R313" s="187"/>
      <c r="S313" s="187"/>
      <c r="T313" s="188"/>
      <c r="AT313" s="183" t="s">
        <v>175</v>
      </c>
      <c r="AU313" s="183" t="s">
        <v>55</v>
      </c>
      <c r="AV313" s="180" t="s">
        <v>55</v>
      </c>
      <c r="AW313" s="180" t="s">
        <v>58</v>
      </c>
      <c r="AX313" s="180" t="s">
        <v>124</v>
      </c>
      <c r="AY313" s="183" t="s">
        <v>126</v>
      </c>
    </row>
    <row r="314" spans="2:65" s="308" customFormat="1" ht="16.5" customHeight="1" x14ac:dyDescent="0.25">
      <c r="B314" s="166"/>
      <c r="C314" s="409" t="s">
        <v>601</v>
      </c>
      <c r="D314" s="409" t="s">
        <v>130</v>
      </c>
      <c r="E314" s="410" t="s">
        <v>1039</v>
      </c>
      <c r="F314" s="411" t="s">
        <v>1040</v>
      </c>
      <c r="G314" s="412" t="s">
        <v>777</v>
      </c>
      <c r="H314" s="413">
        <v>39.68</v>
      </c>
      <c r="I314" s="446"/>
      <c r="J314" s="414">
        <f>ROUND(I314*H314,2)</f>
        <v>0</v>
      </c>
      <c r="K314" s="411" t="s">
        <v>762</v>
      </c>
      <c r="L314" s="86"/>
      <c r="M314" s="415" t="s">
        <v>62</v>
      </c>
      <c r="N314" s="416" t="s">
        <v>78</v>
      </c>
      <c r="O314" s="417">
        <v>2.4E-2</v>
      </c>
      <c r="P314" s="417">
        <f>O314*H314</f>
        <v>0.95232000000000006</v>
      </c>
      <c r="Q314" s="417">
        <v>0</v>
      </c>
      <c r="R314" s="417">
        <f>Q314*H314</f>
        <v>0</v>
      </c>
      <c r="S314" s="417">
        <v>0</v>
      </c>
      <c r="T314" s="418">
        <f>S314*H314</f>
        <v>0</v>
      </c>
      <c r="AR314" s="79" t="s">
        <v>190</v>
      </c>
      <c r="AT314" s="79" t="s">
        <v>130</v>
      </c>
      <c r="AU314" s="79" t="s">
        <v>55</v>
      </c>
      <c r="AY314" s="79" t="s">
        <v>126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79" t="s">
        <v>124</v>
      </c>
      <c r="BK314" s="179">
        <f>ROUND(I314*H314,2)</f>
        <v>0</v>
      </c>
      <c r="BL314" s="79" t="s">
        <v>190</v>
      </c>
      <c r="BM314" s="79" t="s">
        <v>1041</v>
      </c>
    </row>
    <row r="315" spans="2:65" s="308" customFormat="1" ht="16.5" customHeight="1" x14ac:dyDescent="0.25">
      <c r="B315" s="166"/>
      <c r="C315" s="409" t="s">
        <v>605</v>
      </c>
      <c r="D315" s="409" t="s">
        <v>130</v>
      </c>
      <c r="E315" s="410" t="s">
        <v>1042</v>
      </c>
      <c r="F315" s="411" t="s">
        <v>1043</v>
      </c>
      <c r="G315" s="412" t="s">
        <v>777</v>
      </c>
      <c r="H315" s="413">
        <v>39.68</v>
      </c>
      <c r="I315" s="446"/>
      <c r="J315" s="414">
        <f>ROUND(I315*H315,2)</f>
        <v>0</v>
      </c>
      <c r="K315" s="411" t="s">
        <v>762</v>
      </c>
      <c r="L315" s="86"/>
      <c r="M315" s="415" t="s">
        <v>62</v>
      </c>
      <c r="N315" s="416" t="s">
        <v>78</v>
      </c>
      <c r="O315" s="417">
        <v>4.3999999999999997E-2</v>
      </c>
      <c r="P315" s="417">
        <f>O315*H315</f>
        <v>1.7459199999999999</v>
      </c>
      <c r="Q315" s="417">
        <v>5.0000000000000001E-4</v>
      </c>
      <c r="R315" s="417">
        <f>Q315*H315</f>
        <v>1.984E-2</v>
      </c>
      <c r="S315" s="417">
        <v>0</v>
      </c>
      <c r="T315" s="418">
        <f>S315*H315</f>
        <v>0</v>
      </c>
      <c r="AR315" s="79" t="s">
        <v>190</v>
      </c>
      <c r="AT315" s="79" t="s">
        <v>130</v>
      </c>
      <c r="AU315" s="79" t="s">
        <v>55</v>
      </c>
      <c r="AY315" s="79" t="s">
        <v>126</v>
      </c>
      <c r="BE315" s="179">
        <f>IF(N315="základní",J315,0)</f>
        <v>0</v>
      </c>
      <c r="BF315" s="179">
        <f>IF(N315="snížená",J315,0)</f>
        <v>0</v>
      </c>
      <c r="BG315" s="179">
        <f>IF(N315="zákl. přenesená",J315,0)</f>
        <v>0</v>
      </c>
      <c r="BH315" s="179">
        <f>IF(N315="sníž. přenesená",J315,0)</f>
        <v>0</v>
      </c>
      <c r="BI315" s="179">
        <f>IF(N315="nulová",J315,0)</f>
        <v>0</v>
      </c>
      <c r="BJ315" s="79" t="s">
        <v>124</v>
      </c>
      <c r="BK315" s="179">
        <f>ROUND(I315*H315,2)</f>
        <v>0</v>
      </c>
      <c r="BL315" s="79" t="s">
        <v>190</v>
      </c>
      <c r="BM315" s="79" t="s">
        <v>1044</v>
      </c>
    </row>
    <row r="316" spans="2:65" s="308" customFormat="1" ht="16.5" customHeight="1" x14ac:dyDescent="0.25">
      <c r="B316" s="166"/>
      <c r="C316" s="409" t="s">
        <v>1045</v>
      </c>
      <c r="D316" s="409" t="s">
        <v>130</v>
      </c>
      <c r="E316" s="410" t="s">
        <v>1046</v>
      </c>
      <c r="F316" s="411" t="s">
        <v>1047</v>
      </c>
      <c r="G316" s="412" t="s">
        <v>777</v>
      </c>
      <c r="H316" s="413">
        <v>39.68</v>
      </c>
      <c r="I316" s="446"/>
      <c r="J316" s="414">
        <f>ROUND(I316*H316,2)</f>
        <v>0</v>
      </c>
      <c r="K316" s="411" t="s">
        <v>762</v>
      </c>
      <c r="L316" s="86"/>
      <c r="M316" s="415" t="s">
        <v>62</v>
      </c>
      <c r="N316" s="416" t="s">
        <v>78</v>
      </c>
      <c r="O316" s="417">
        <v>0.245</v>
      </c>
      <c r="P316" s="417">
        <f>O316*H316</f>
        <v>9.7216000000000005</v>
      </c>
      <c r="Q316" s="417">
        <v>7.5799999999999999E-3</v>
      </c>
      <c r="R316" s="417">
        <f>Q316*H316</f>
        <v>0.3007744</v>
      </c>
      <c r="S316" s="417">
        <v>0</v>
      </c>
      <c r="T316" s="418">
        <f>S316*H316</f>
        <v>0</v>
      </c>
      <c r="AR316" s="79" t="s">
        <v>190</v>
      </c>
      <c r="AT316" s="79" t="s">
        <v>130</v>
      </c>
      <c r="AU316" s="79" t="s">
        <v>55</v>
      </c>
      <c r="AY316" s="79" t="s">
        <v>126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79" t="s">
        <v>124</v>
      </c>
      <c r="BK316" s="179">
        <f>ROUND(I316*H316,2)</f>
        <v>0</v>
      </c>
      <c r="BL316" s="79" t="s">
        <v>190</v>
      </c>
      <c r="BM316" s="79" t="s">
        <v>1048</v>
      </c>
    </row>
    <row r="317" spans="2:65" s="308" customFormat="1" ht="16.5" customHeight="1" x14ac:dyDescent="0.25">
      <c r="B317" s="166"/>
      <c r="C317" s="409" t="s">
        <v>493</v>
      </c>
      <c r="D317" s="409" t="s">
        <v>130</v>
      </c>
      <c r="E317" s="410" t="s">
        <v>1049</v>
      </c>
      <c r="F317" s="411" t="s">
        <v>1050</v>
      </c>
      <c r="G317" s="412" t="s">
        <v>250</v>
      </c>
      <c r="H317" s="413">
        <v>2.4</v>
      </c>
      <c r="I317" s="446"/>
      <c r="J317" s="414">
        <f>ROUND(I317*H317,2)</f>
        <v>0</v>
      </c>
      <c r="K317" s="411" t="s">
        <v>762</v>
      </c>
      <c r="L317" s="86"/>
      <c r="M317" s="415" t="s">
        <v>62</v>
      </c>
      <c r="N317" s="416" t="s">
        <v>78</v>
      </c>
      <c r="O317" s="417">
        <v>0.26400000000000001</v>
      </c>
      <c r="P317" s="417">
        <f>O317*H317</f>
        <v>0.63360000000000005</v>
      </c>
      <c r="Q317" s="417">
        <v>0</v>
      </c>
      <c r="R317" s="417">
        <f>Q317*H317</f>
        <v>0</v>
      </c>
      <c r="S317" s="417">
        <v>0</v>
      </c>
      <c r="T317" s="418">
        <f>S317*H317</f>
        <v>0</v>
      </c>
      <c r="AR317" s="79" t="s">
        <v>190</v>
      </c>
      <c r="AT317" s="79" t="s">
        <v>130</v>
      </c>
      <c r="AU317" s="79" t="s">
        <v>55</v>
      </c>
      <c r="AY317" s="79" t="s">
        <v>126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79" t="s">
        <v>124</v>
      </c>
      <c r="BK317" s="179">
        <f>ROUND(I317*H317,2)</f>
        <v>0</v>
      </c>
      <c r="BL317" s="79" t="s">
        <v>190</v>
      </c>
      <c r="BM317" s="79" t="s">
        <v>1051</v>
      </c>
    </row>
    <row r="318" spans="2:65" s="180" customFormat="1" x14ac:dyDescent="0.25">
      <c r="B318" s="181"/>
      <c r="D318" s="182" t="s">
        <v>175</v>
      </c>
      <c r="E318" s="183" t="s">
        <v>62</v>
      </c>
      <c r="F318" s="184" t="s">
        <v>1052</v>
      </c>
      <c r="H318" s="185">
        <v>2.4</v>
      </c>
      <c r="L318" s="181"/>
      <c r="M318" s="186"/>
      <c r="N318" s="187"/>
      <c r="O318" s="187"/>
      <c r="P318" s="187"/>
      <c r="Q318" s="187"/>
      <c r="R318" s="187"/>
      <c r="S318" s="187"/>
      <c r="T318" s="188"/>
      <c r="AT318" s="183" t="s">
        <v>175</v>
      </c>
      <c r="AU318" s="183" t="s">
        <v>55</v>
      </c>
      <c r="AV318" s="180" t="s">
        <v>55</v>
      </c>
      <c r="AW318" s="180" t="s">
        <v>177</v>
      </c>
      <c r="AX318" s="180" t="s">
        <v>125</v>
      </c>
      <c r="AY318" s="183" t="s">
        <v>126</v>
      </c>
    </row>
    <row r="319" spans="2:65" s="189" customFormat="1" x14ac:dyDescent="0.25">
      <c r="B319" s="190"/>
      <c r="D319" s="182" t="s">
        <v>175</v>
      </c>
      <c r="E319" s="191" t="s">
        <v>62</v>
      </c>
      <c r="F319" s="192" t="s">
        <v>178</v>
      </c>
      <c r="H319" s="193">
        <v>2.4</v>
      </c>
      <c r="L319" s="190"/>
      <c r="M319" s="194"/>
      <c r="N319" s="195"/>
      <c r="O319" s="195"/>
      <c r="P319" s="195"/>
      <c r="Q319" s="195"/>
      <c r="R319" s="195"/>
      <c r="S319" s="195"/>
      <c r="T319" s="196"/>
      <c r="AT319" s="191" t="s">
        <v>175</v>
      </c>
      <c r="AU319" s="191" t="s">
        <v>55</v>
      </c>
      <c r="AV319" s="189" t="s">
        <v>134</v>
      </c>
      <c r="AW319" s="189" t="s">
        <v>177</v>
      </c>
      <c r="AX319" s="189" t="s">
        <v>124</v>
      </c>
      <c r="AY319" s="191" t="s">
        <v>126</v>
      </c>
    </row>
    <row r="320" spans="2:65" s="308" customFormat="1" ht="16.5" customHeight="1" x14ac:dyDescent="0.25">
      <c r="B320" s="166"/>
      <c r="C320" s="434" t="s">
        <v>497</v>
      </c>
      <c r="D320" s="434" t="s">
        <v>195</v>
      </c>
      <c r="E320" s="435" t="s">
        <v>1053</v>
      </c>
      <c r="F320" s="436" t="s">
        <v>1054</v>
      </c>
      <c r="G320" s="437" t="s">
        <v>250</v>
      </c>
      <c r="H320" s="438">
        <v>2.64</v>
      </c>
      <c r="I320" s="447"/>
      <c r="J320" s="439">
        <f>ROUND(I320*H320,2)</f>
        <v>0</v>
      </c>
      <c r="K320" s="436" t="s">
        <v>62</v>
      </c>
      <c r="L320" s="204"/>
      <c r="M320" s="440" t="s">
        <v>62</v>
      </c>
      <c r="N320" s="441" t="s">
        <v>78</v>
      </c>
      <c r="O320" s="417">
        <v>0</v>
      </c>
      <c r="P320" s="417">
        <f>O320*H320</f>
        <v>0</v>
      </c>
      <c r="Q320" s="417">
        <v>2.1000000000000001E-4</v>
      </c>
      <c r="R320" s="417">
        <f>Q320*H320</f>
        <v>5.5440000000000003E-4</v>
      </c>
      <c r="S320" s="417">
        <v>0</v>
      </c>
      <c r="T320" s="418">
        <f>S320*H320</f>
        <v>0</v>
      </c>
      <c r="AR320" s="79" t="s">
        <v>198</v>
      </c>
      <c r="AT320" s="79" t="s">
        <v>195</v>
      </c>
      <c r="AU320" s="79" t="s">
        <v>55</v>
      </c>
      <c r="AY320" s="79" t="s">
        <v>126</v>
      </c>
      <c r="BE320" s="179">
        <f>IF(N320="základní",J320,0)</f>
        <v>0</v>
      </c>
      <c r="BF320" s="179">
        <f>IF(N320="snížená",J320,0)</f>
        <v>0</v>
      </c>
      <c r="BG320" s="179">
        <f>IF(N320="zákl. přenesená",J320,0)</f>
        <v>0</v>
      </c>
      <c r="BH320" s="179">
        <f>IF(N320="sníž. přenesená",J320,0)</f>
        <v>0</v>
      </c>
      <c r="BI320" s="179">
        <f>IF(N320="nulová",J320,0)</f>
        <v>0</v>
      </c>
      <c r="BJ320" s="79" t="s">
        <v>124</v>
      </c>
      <c r="BK320" s="179">
        <f>ROUND(I320*H320,2)</f>
        <v>0</v>
      </c>
      <c r="BL320" s="79" t="s">
        <v>190</v>
      </c>
      <c r="BM320" s="79" t="s">
        <v>1055</v>
      </c>
    </row>
    <row r="321" spans="2:65" s="180" customFormat="1" x14ac:dyDescent="0.25">
      <c r="B321" s="181"/>
      <c r="D321" s="182" t="s">
        <v>175</v>
      </c>
      <c r="E321" s="183" t="s">
        <v>62</v>
      </c>
      <c r="F321" s="184" t="s">
        <v>1056</v>
      </c>
      <c r="H321" s="185">
        <v>2.64</v>
      </c>
      <c r="L321" s="181"/>
      <c r="M321" s="186"/>
      <c r="N321" s="187"/>
      <c r="O321" s="187"/>
      <c r="P321" s="187"/>
      <c r="Q321" s="187"/>
      <c r="R321" s="187"/>
      <c r="S321" s="187"/>
      <c r="T321" s="188"/>
      <c r="AT321" s="183" t="s">
        <v>175</v>
      </c>
      <c r="AU321" s="183" t="s">
        <v>55</v>
      </c>
      <c r="AV321" s="180" t="s">
        <v>55</v>
      </c>
      <c r="AW321" s="180" t="s">
        <v>177</v>
      </c>
      <c r="AX321" s="180" t="s">
        <v>125</v>
      </c>
      <c r="AY321" s="183" t="s">
        <v>126</v>
      </c>
    </row>
    <row r="322" spans="2:65" s="189" customFormat="1" x14ac:dyDescent="0.25">
      <c r="B322" s="190"/>
      <c r="D322" s="182" t="s">
        <v>175</v>
      </c>
      <c r="E322" s="191" t="s">
        <v>62</v>
      </c>
      <c r="F322" s="192" t="s">
        <v>178</v>
      </c>
      <c r="H322" s="193">
        <v>2.64</v>
      </c>
      <c r="L322" s="190"/>
      <c r="M322" s="194"/>
      <c r="N322" s="195"/>
      <c r="O322" s="195"/>
      <c r="P322" s="195"/>
      <c r="Q322" s="195"/>
      <c r="R322" s="195"/>
      <c r="S322" s="195"/>
      <c r="T322" s="196"/>
      <c r="AT322" s="191" t="s">
        <v>175</v>
      </c>
      <c r="AU322" s="191" t="s">
        <v>55</v>
      </c>
      <c r="AV322" s="189" t="s">
        <v>134</v>
      </c>
      <c r="AW322" s="189" t="s">
        <v>177</v>
      </c>
      <c r="AX322" s="189" t="s">
        <v>124</v>
      </c>
      <c r="AY322" s="191" t="s">
        <v>126</v>
      </c>
    </row>
    <row r="323" spans="2:65" s="308" customFormat="1" ht="16.5" customHeight="1" x14ac:dyDescent="0.25">
      <c r="B323" s="166"/>
      <c r="C323" s="409" t="s">
        <v>632</v>
      </c>
      <c r="D323" s="409" t="s">
        <v>130</v>
      </c>
      <c r="E323" s="410" t="s">
        <v>1057</v>
      </c>
      <c r="F323" s="411" t="s">
        <v>1058</v>
      </c>
      <c r="G323" s="412" t="s">
        <v>202</v>
      </c>
      <c r="H323" s="413">
        <v>828.49400000000003</v>
      </c>
      <c r="I323" s="446"/>
      <c r="J323" s="414">
        <f>ROUND(I323*H323,2)</f>
        <v>0</v>
      </c>
      <c r="K323" s="411" t="s">
        <v>762</v>
      </c>
      <c r="L323" s="86"/>
      <c r="M323" s="415" t="s">
        <v>62</v>
      </c>
      <c r="N323" s="416" t="s">
        <v>78</v>
      </c>
      <c r="O323" s="417">
        <v>0</v>
      </c>
      <c r="P323" s="417">
        <f>O323*H323</f>
        <v>0</v>
      </c>
      <c r="Q323" s="417">
        <v>0</v>
      </c>
      <c r="R323" s="417">
        <f>Q323*H323</f>
        <v>0</v>
      </c>
      <c r="S323" s="417">
        <v>0</v>
      </c>
      <c r="T323" s="418">
        <f>S323*H323</f>
        <v>0</v>
      </c>
      <c r="AR323" s="79" t="s">
        <v>190</v>
      </c>
      <c r="AT323" s="79" t="s">
        <v>130</v>
      </c>
      <c r="AU323" s="79" t="s">
        <v>55</v>
      </c>
      <c r="AY323" s="79" t="s">
        <v>126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79" t="s">
        <v>124</v>
      </c>
      <c r="BK323" s="179">
        <f>ROUND(I323*H323,2)</f>
        <v>0</v>
      </c>
      <c r="BL323" s="79" t="s">
        <v>190</v>
      </c>
      <c r="BM323" s="79" t="s">
        <v>1059</v>
      </c>
    </row>
    <row r="324" spans="2:65" s="153" customFormat="1" ht="22.9" customHeight="1" x14ac:dyDescent="0.2">
      <c r="B324" s="154"/>
      <c r="D324" s="155" t="s">
        <v>121</v>
      </c>
      <c r="E324" s="164" t="s">
        <v>1060</v>
      </c>
      <c r="F324" s="164" t="s">
        <v>1061</v>
      </c>
      <c r="J324" s="165">
        <f>BK324</f>
        <v>0</v>
      </c>
      <c r="L324" s="154"/>
      <c r="M324" s="158"/>
      <c r="N324" s="159"/>
      <c r="O324" s="159"/>
      <c r="P324" s="160">
        <f>SUM(P325:P356)</f>
        <v>270.87622999999996</v>
      </c>
      <c r="Q324" s="159"/>
      <c r="R324" s="160">
        <f>SUM(R325:R356)</f>
        <v>4.9080682800000002</v>
      </c>
      <c r="S324" s="159"/>
      <c r="T324" s="161">
        <f>SUM(T325:T356)</f>
        <v>0</v>
      </c>
      <c r="AR324" s="155" t="s">
        <v>55</v>
      </c>
      <c r="AT324" s="162" t="s">
        <v>121</v>
      </c>
      <c r="AU324" s="162" t="s">
        <v>124</v>
      </c>
      <c r="AY324" s="155" t="s">
        <v>126</v>
      </c>
      <c r="BK324" s="163">
        <f>SUM(BK325:BK356)</f>
        <v>0</v>
      </c>
    </row>
    <row r="325" spans="2:65" s="308" customFormat="1" ht="16.5" customHeight="1" x14ac:dyDescent="0.25">
      <c r="B325" s="166"/>
      <c r="C325" s="409" t="s">
        <v>655</v>
      </c>
      <c r="D325" s="409" t="s">
        <v>130</v>
      </c>
      <c r="E325" s="410" t="s">
        <v>1062</v>
      </c>
      <c r="F325" s="411" t="s">
        <v>1063</v>
      </c>
      <c r="G325" s="412" t="s">
        <v>777</v>
      </c>
      <c r="H325" s="413">
        <v>149.35599999999999</v>
      </c>
      <c r="I325" s="446"/>
      <c r="J325" s="414">
        <f>ROUND(I325*H325,2)</f>
        <v>0</v>
      </c>
      <c r="K325" s="411" t="s">
        <v>762</v>
      </c>
      <c r="L325" s="86"/>
      <c r="M325" s="415" t="s">
        <v>62</v>
      </c>
      <c r="N325" s="416" t="s">
        <v>78</v>
      </c>
      <c r="O325" s="417">
        <v>1.4</v>
      </c>
      <c r="P325" s="417">
        <f>O325*H325</f>
        <v>209.09839999999997</v>
      </c>
      <c r="Q325" s="417">
        <v>8.9999999999999993E-3</v>
      </c>
      <c r="R325" s="417">
        <f>Q325*H325</f>
        <v>1.344204</v>
      </c>
      <c r="S325" s="417">
        <v>0</v>
      </c>
      <c r="T325" s="418">
        <f>S325*H325</f>
        <v>0</v>
      </c>
      <c r="AR325" s="79" t="s">
        <v>190</v>
      </c>
      <c r="AT325" s="79" t="s">
        <v>130</v>
      </c>
      <c r="AU325" s="79" t="s">
        <v>55</v>
      </c>
      <c r="AY325" s="79" t="s">
        <v>126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79" t="s">
        <v>124</v>
      </c>
      <c r="BK325" s="179">
        <f>ROUND(I325*H325,2)</f>
        <v>0</v>
      </c>
      <c r="BL325" s="79" t="s">
        <v>190</v>
      </c>
      <c r="BM325" s="79" t="s">
        <v>1064</v>
      </c>
    </row>
    <row r="326" spans="2:65" s="428" customFormat="1" x14ac:dyDescent="0.25">
      <c r="B326" s="427"/>
      <c r="D326" s="182" t="s">
        <v>175</v>
      </c>
      <c r="E326" s="429" t="s">
        <v>62</v>
      </c>
      <c r="F326" s="430" t="s">
        <v>852</v>
      </c>
      <c r="H326" s="429" t="s">
        <v>62</v>
      </c>
      <c r="L326" s="427"/>
      <c r="M326" s="431"/>
      <c r="N326" s="432"/>
      <c r="O326" s="432"/>
      <c r="P326" s="432"/>
      <c r="Q326" s="432"/>
      <c r="R326" s="432"/>
      <c r="S326" s="432"/>
      <c r="T326" s="433"/>
      <c r="AT326" s="429" t="s">
        <v>175</v>
      </c>
      <c r="AU326" s="429" t="s">
        <v>55</v>
      </c>
      <c r="AV326" s="428" t="s">
        <v>124</v>
      </c>
      <c r="AW326" s="428" t="s">
        <v>177</v>
      </c>
      <c r="AX326" s="428" t="s">
        <v>125</v>
      </c>
      <c r="AY326" s="429" t="s">
        <v>126</v>
      </c>
    </row>
    <row r="327" spans="2:65" s="180" customFormat="1" x14ac:dyDescent="0.25">
      <c r="B327" s="181"/>
      <c r="D327" s="182" t="s">
        <v>175</v>
      </c>
      <c r="E327" s="183" t="s">
        <v>62</v>
      </c>
      <c r="F327" s="184" t="s">
        <v>1065</v>
      </c>
      <c r="H327" s="185">
        <v>19.925999999999998</v>
      </c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175</v>
      </c>
      <c r="AU327" s="183" t="s">
        <v>55</v>
      </c>
      <c r="AV327" s="180" t="s">
        <v>55</v>
      </c>
      <c r="AW327" s="180" t="s">
        <v>177</v>
      </c>
      <c r="AX327" s="180" t="s">
        <v>125</v>
      </c>
      <c r="AY327" s="183" t="s">
        <v>126</v>
      </c>
    </row>
    <row r="328" spans="2:65" s="428" customFormat="1" x14ac:dyDescent="0.25">
      <c r="B328" s="427"/>
      <c r="D328" s="182" t="s">
        <v>175</v>
      </c>
      <c r="E328" s="429" t="s">
        <v>62</v>
      </c>
      <c r="F328" s="430" t="s">
        <v>812</v>
      </c>
      <c r="H328" s="429" t="s">
        <v>62</v>
      </c>
      <c r="L328" s="427"/>
      <c r="M328" s="431"/>
      <c r="N328" s="432"/>
      <c r="O328" s="432"/>
      <c r="P328" s="432"/>
      <c r="Q328" s="432"/>
      <c r="R328" s="432"/>
      <c r="S328" s="432"/>
      <c r="T328" s="433"/>
      <c r="AT328" s="429" t="s">
        <v>175</v>
      </c>
      <c r="AU328" s="429" t="s">
        <v>55</v>
      </c>
      <c r="AV328" s="428" t="s">
        <v>124</v>
      </c>
      <c r="AW328" s="428" t="s">
        <v>177</v>
      </c>
      <c r="AX328" s="428" t="s">
        <v>125</v>
      </c>
      <c r="AY328" s="429" t="s">
        <v>126</v>
      </c>
    </row>
    <row r="329" spans="2:65" s="180" customFormat="1" x14ac:dyDescent="0.25">
      <c r="B329" s="181"/>
      <c r="D329" s="182" t="s">
        <v>175</v>
      </c>
      <c r="E329" s="183" t="s">
        <v>62</v>
      </c>
      <c r="F329" s="184" t="s">
        <v>1066</v>
      </c>
      <c r="H329" s="185">
        <v>12.587999999999999</v>
      </c>
      <c r="L329" s="181"/>
      <c r="M329" s="186"/>
      <c r="N329" s="187"/>
      <c r="O329" s="187"/>
      <c r="P329" s="187"/>
      <c r="Q329" s="187"/>
      <c r="R329" s="187"/>
      <c r="S329" s="187"/>
      <c r="T329" s="188"/>
      <c r="AT329" s="183" t="s">
        <v>175</v>
      </c>
      <c r="AU329" s="183" t="s">
        <v>55</v>
      </c>
      <c r="AV329" s="180" t="s">
        <v>55</v>
      </c>
      <c r="AW329" s="180" t="s">
        <v>177</v>
      </c>
      <c r="AX329" s="180" t="s">
        <v>125</v>
      </c>
      <c r="AY329" s="183" t="s">
        <v>126</v>
      </c>
    </row>
    <row r="330" spans="2:65" s="428" customFormat="1" x14ac:dyDescent="0.25">
      <c r="B330" s="427"/>
      <c r="D330" s="182" t="s">
        <v>175</v>
      </c>
      <c r="E330" s="429" t="s">
        <v>62</v>
      </c>
      <c r="F330" s="430" t="s">
        <v>1067</v>
      </c>
      <c r="H330" s="429" t="s">
        <v>62</v>
      </c>
      <c r="L330" s="427"/>
      <c r="M330" s="431"/>
      <c r="N330" s="432"/>
      <c r="O330" s="432"/>
      <c r="P330" s="432"/>
      <c r="Q330" s="432"/>
      <c r="R330" s="432"/>
      <c r="S330" s="432"/>
      <c r="T330" s="433"/>
      <c r="AT330" s="429" t="s">
        <v>175</v>
      </c>
      <c r="AU330" s="429" t="s">
        <v>55</v>
      </c>
      <c r="AV330" s="428" t="s">
        <v>124</v>
      </c>
      <c r="AW330" s="428" t="s">
        <v>177</v>
      </c>
      <c r="AX330" s="428" t="s">
        <v>125</v>
      </c>
      <c r="AY330" s="429" t="s">
        <v>126</v>
      </c>
    </row>
    <row r="331" spans="2:65" s="180" customFormat="1" x14ac:dyDescent="0.25">
      <c r="B331" s="181"/>
      <c r="D331" s="182" t="s">
        <v>175</v>
      </c>
      <c r="E331" s="183" t="s">
        <v>62</v>
      </c>
      <c r="F331" s="184" t="s">
        <v>1068</v>
      </c>
      <c r="H331" s="185">
        <v>24.663</v>
      </c>
      <c r="L331" s="181"/>
      <c r="M331" s="186"/>
      <c r="N331" s="187"/>
      <c r="O331" s="187"/>
      <c r="P331" s="187"/>
      <c r="Q331" s="187"/>
      <c r="R331" s="187"/>
      <c r="S331" s="187"/>
      <c r="T331" s="188"/>
      <c r="AT331" s="183" t="s">
        <v>175</v>
      </c>
      <c r="AU331" s="183" t="s">
        <v>55</v>
      </c>
      <c r="AV331" s="180" t="s">
        <v>55</v>
      </c>
      <c r="AW331" s="180" t="s">
        <v>177</v>
      </c>
      <c r="AX331" s="180" t="s">
        <v>125</v>
      </c>
      <c r="AY331" s="183" t="s">
        <v>126</v>
      </c>
    </row>
    <row r="332" spans="2:65" s="428" customFormat="1" x14ac:dyDescent="0.25">
      <c r="B332" s="427"/>
      <c r="D332" s="182" t="s">
        <v>175</v>
      </c>
      <c r="E332" s="429" t="s">
        <v>62</v>
      </c>
      <c r="F332" s="430" t="s">
        <v>1069</v>
      </c>
      <c r="H332" s="429" t="s">
        <v>62</v>
      </c>
      <c r="L332" s="427"/>
      <c r="M332" s="431"/>
      <c r="N332" s="432"/>
      <c r="O332" s="432"/>
      <c r="P332" s="432"/>
      <c r="Q332" s="432"/>
      <c r="R332" s="432"/>
      <c r="S332" s="432"/>
      <c r="T332" s="433"/>
      <c r="AT332" s="429" t="s">
        <v>175</v>
      </c>
      <c r="AU332" s="429" t="s">
        <v>55</v>
      </c>
      <c r="AV332" s="428" t="s">
        <v>124</v>
      </c>
      <c r="AW332" s="428" t="s">
        <v>177</v>
      </c>
      <c r="AX332" s="428" t="s">
        <v>125</v>
      </c>
      <c r="AY332" s="429" t="s">
        <v>126</v>
      </c>
    </row>
    <row r="333" spans="2:65" s="180" customFormat="1" x14ac:dyDescent="0.25">
      <c r="B333" s="181"/>
      <c r="D333" s="182" t="s">
        <v>175</v>
      </c>
      <c r="E333" s="183" t="s">
        <v>62</v>
      </c>
      <c r="F333" s="184" t="s">
        <v>1070</v>
      </c>
      <c r="H333" s="185">
        <v>32.258000000000003</v>
      </c>
      <c r="L333" s="181"/>
      <c r="M333" s="186"/>
      <c r="N333" s="187"/>
      <c r="O333" s="187"/>
      <c r="P333" s="187"/>
      <c r="Q333" s="187"/>
      <c r="R333" s="187"/>
      <c r="S333" s="187"/>
      <c r="T333" s="188"/>
      <c r="AT333" s="183" t="s">
        <v>175</v>
      </c>
      <c r="AU333" s="183" t="s">
        <v>55</v>
      </c>
      <c r="AV333" s="180" t="s">
        <v>55</v>
      </c>
      <c r="AW333" s="180" t="s">
        <v>177</v>
      </c>
      <c r="AX333" s="180" t="s">
        <v>125</v>
      </c>
      <c r="AY333" s="183" t="s">
        <v>126</v>
      </c>
    </row>
    <row r="334" spans="2:65" s="428" customFormat="1" x14ac:dyDescent="0.25">
      <c r="B334" s="427"/>
      <c r="D334" s="182" t="s">
        <v>175</v>
      </c>
      <c r="E334" s="429" t="s">
        <v>62</v>
      </c>
      <c r="F334" s="430" t="s">
        <v>1071</v>
      </c>
      <c r="H334" s="429" t="s">
        <v>62</v>
      </c>
      <c r="L334" s="427"/>
      <c r="M334" s="431"/>
      <c r="N334" s="432"/>
      <c r="O334" s="432"/>
      <c r="P334" s="432"/>
      <c r="Q334" s="432"/>
      <c r="R334" s="432"/>
      <c r="S334" s="432"/>
      <c r="T334" s="433"/>
      <c r="AT334" s="429" t="s">
        <v>175</v>
      </c>
      <c r="AU334" s="429" t="s">
        <v>55</v>
      </c>
      <c r="AV334" s="428" t="s">
        <v>124</v>
      </c>
      <c r="AW334" s="428" t="s">
        <v>177</v>
      </c>
      <c r="AX334" s="428" t="s">
        <v>125</v>
      </c>
      <c r="AY334" s="429" t="s">
        <v>126</v>
      </c>
    </row>
    <row r="335" spans="2:65" s="180" customFormat="1" x14ac:dyDescent="0.25">
      <c r="B335" s="181"/>
      <c r="D335" s="182" t="s">
        <v>175</v>
      </c>
      <c r="E335" s="183" t="s">
        <v>62</v>
      </c>
      <c r="F335" s="184" t="s">
        <v>1072</v>
      </c>
      <c r="H335" s="185">
        <v>28.628</v>
      </c>
      <c r="L335" s="181"/>
      <c r="M335" s="186"/>
      <c r="N335" s="187"/>
      <c r="O335" s="187"/>
      <c r="P335" s="187"/>
      <c r="Q335" s="187"/>
      <c r="R335" s="187"/>
      <c r="S335" s="187"/>
      <c r="T335" s="188"/>
      <c r="AT335" s="183" t="s">
        <v>175</v>
      </c>
      <c r="AU335" s="183" t="s">
        <v>55</v>
      </c>
      <c r="AV335" s="180" t="s">
        <v>55</v>
      </c>
      <c r="AW335" s="180" t="s">
        <v>177</v>
      </c>
      <c r="AX335" s="180" t="s">
        <v>125</v>
      </c>
      <c r="AY335" s="183" t="s">
        <v>126</v>
      </c>
    </row>
    <row r="336" spans="2:65" s="428" customFormat="1" x14ac:dyDescent="0.25">
      <c r="B336" s="427"/>
      <c r="D336" s="182" t="s">
        <v>175</v>
      </c>
      <c r="E336" s="429" t="s">
        <v>62</v>
      </c>
      <c r="F336" s="430" t="s">
        <v>1073</v>
      </c>
      <c r="H336" s="429" t="s">
        <v>62</v>
      </c>
      <c r="L336" s="427"/>
      <c r="M336" s="431"/>
      <c r="N336" s="432"/>
      <c r="O336" s="432"/>
      <c r="P336" s="432"/>
      <c r="Q336" s="432"/>
      <c r="R336" s="432"/>
      <c r="S336" s="432"/>
      <c r="T336" s="433"/>
      <c r="AT336" s="429" t="s">
        <v>175</v>
      </c>
      <c r="AU336" s="429" t="s">
        <v>55</v>
      </c>
      <c r="AV336" s="428" t="s">
        <v>124</v>
      </c>
      <c r="AW336" s="428" t="s">
        <v>177</v>
      </c>
      <c r="AX336" s="428" t="s">
        <v>125</v>
      </c>
      <c r="AY336" s="429" t="s">
        <v>126</v>
      </c>
    </row>
    <row r="337" spans="2:65" s="180" customFormat="1" x14ac:dyDescent="0.25">
      <c r="B337" s="181"/>
      <c r="D337" s="182" t="s">
        <v>175</v>
      </c>
      <c r="E337" s="183" t="s">
        <v>62</v>
      </c>
      <c r="F337" s="184" t="s">
        <v>1074</v>
      </c>
      <c r="H337" s="185">
        <v>35.343000000000004</v>
      </c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175</v>
      </c>
      <c r="AU337" s="183" t="s">
        <v>55</v>
      </c>
      <c r="AV337" s="180" t="s">
        <v>55</v>
      </c>
      <c r="AW337" s="180" t="s">
        <v>177</v>
      </c>
      <c r="AX337" s="180" t="s">
        <v>125</v>
      </c>
      <c r="AY337" s="183" t="s">
        <v>126</v>
      </c>
    </row>
    <row r="338" spans="2:65" s="420" customFormat="1" x14ac:dyDescent="0.25">
      <c r="B338" s="419"/>
      <c r="D338" s="182" t="s">
        <v>175</v>
      </c>
      <c r="E338" s="421" t="s">
        <v>62</v>
      </c>
      <c r="F338" s="422" t="s">
        <v>786</v>
      </c>
      <c r="H338" s="423">
        <v>153.40600000000001</v>
      </c>
      <c r="L338" s="419"/>
      <c r="M338" s="424"/>
      <c r="N338" s="425"/>
      <c r="O338" s="425"/>
      <c r="P338" s="425"/>
      <c r="Q338" s="425"/>
      <c r="R338" s="425"/>
      <c r="S338" s="425"/>
      <c r="T338" s="426"/>
      <c r="AT338" s="421" t="s">
        <v>175</v>
      </c>
      <c r="AU338" s="421" t="s">
        <v>55</v>
      </c>
      <c r="AV338" s="420" t="s">
        <v>127</v>
      </c>
      <c r="AW338" s="420" t="s">
        <v>177</v>
      </c>
      <c r="AX338" s="420" t="s">
        <v>125</v>
      </c>
      <c r="AY338" s="421" t="s">
        <v>126</v>
      </c>
    </row>
    <row r="339" spans="2:65" s="180" customFormat="1" x14ac:dyDescent="0.25">
      <c r="B339" s="181"/>
      <c r="D339" s="182" t="s">
        <v>175</v>
      </c>
      <c r="E339" s="183" t="s">
        <v>62</v>
      </c>
      <c r="F339" s="184" t="s">
        <v>1075</v>
      </c>
      <c r="H339" s="185">
        <v>-4.05</v>
      </c>
      <c r="L339" s="181"/>
      <c r="M339" s="186"/>
      <c r="N339" s="187"/>
      <c r="O339" s="187"/>
      <c r="P339" s="187"/>
      <c r="Q339" s="187"/>
      <c r="R339" s="187"/>
      <c r="S339" s="187"/>
      <c r="T339" s="188"/>
      <c r="AT339" s="183" t="s">
        <v>175</v>
      </c>
      <c r="AU339" s="183" t="s">
        <v>55</v>
      </c>
      <c r="AV339" s="180" t="s">
        <v>55</v>
      </c>
      <c r="AW339" s="180" t="s">
        <v>177</v>
      </c>
      <c r="AX339" s="180" t="s">
        <v>125</v>
      </c>
      <c r="AY339" s="183" t="s">
        <v>126</v>
      </c>
    </row>
    <row r="340" spans="2:65" s="189" customFormat="1" x14ac:dyDescent="0.25">
      <c r="B340" s="190"/>
      <c r="D340" s="182" t="s">
        <v>175</v>
      </c>
      <c r="E340" s="191" t="s">
        <v>62</v>
      </c>
      <c r="F340" s="192" t="s">
        <v>178</v>
      </c>
      <c r="H340" s="193">
        <v>149.35599999999999</v>
      </c>
      <c r="L340" s="190"/>
      <c r="M340" s="194"/>
      <c r="N340" s="195"/>
      <c r="O340" s="195"/>
      <c r="P340" s="195"/>
      <c r="Q340" s="195"/>
      <c r="R340" s="195"/>
      <c r="S340" s="195"/>
      <c r="T340" s="196"/>
      <c r="AT340" s="191" t="s">
        <v>175</v>
      </c>
      <c r="AU340" s="191" t="s">
        <v>55</v>
      </c>
      <c r="AV340" s="189" t="s">
        <v>134</v>
      </c>
      <c r="AW340" s="189" t="s">
        <v>177</v>
      </c>
      <c r="AX340" s="189" t="s">
        <v>124</v>
      </c>
      <c r="AY340" s="191" t="s">
        <v>126</v>
      </c>
    </row>
    <row r="341" spans="2:65" s="308" customFormat="1" ht="16.5" customHeight="1" x14ac:dyDescent="0.25">
      <c r="B341" s="166"/>
      <c r="C341" s="434" t="s">
        <v>545</v>
      </c>
      <c r="D341" s="434" t="s">
        <v>195</v>
      </c>
      <c r="E341" s="435" t="s">
        <v>1035</v>
      </c>
      <c r="F341" s="436" t="s">
        <v>1036</v>
      </c>
      <c r="G341" s="437" t="s">
        <v>777</v>
      </c>
      <c r="H341" s="438">
        <v>171.75899999999999</v>
      </c>
      <c r="I341" s="447"/>
      <c r="J341" s="439">
        <f>ROUND(I341*H341,2)</f>
        <v>0</v>
      </c>
      <c r="K341" s="436" t="s">
        <v>62</v>
      </c>
      <c r="L341" s="204"/>
      <c r="M341" s="440" t="s">
        <v>62</v>
      </c>
      <c r="N341" s="441" t="s">
        <v>78</v>
      </c>
      <c r="O341" s="417">
        <v>0</v>
      </c>
      <c r="P341" s="417">
        <f>O341*H341</f>
        <v>0</v>
      </c>
      <c r="Q341" s="417">
        <v>0.02</v>
      </c>
      <c r="R341" s="417">
        <f>Q341*H341</f>
        <v>3.4351799999999999</v>
      </c>
      <c r="S341" s="417">
        <v>0</v>
      </c>
      <c r="T341" s="418">
        <f>S341*H341</f>
        <v>0</v>
      </c>
      <c r="AR341" s="79" t="s">
        <v>198</v>
      </c>
      <c r="AT341" s="79" t="s">
        <v>195</v>
      </c>
      <c r="AU341" s="79" t="s">
        <v>55</v>
      </c>
      <c r="AY341" s="79" t="s">
        <v>126</v>
      </c>
      <c r="BE341" s="179">
        <f>IF(N341="základní",J341,0)</f>
        <v>0</v>
      </c>
      <c r="BF341" s="179">
        <f>IF(N341="snížená",J341,0)</f>
        <v>0</v>
      </c>
      <c r="BG341" s="179">
        <f>IF(N341="zákl. přenesená",J341,0)</f>
        <v>0</v>
      </c>
      <c r="BH341" s="179">
        <f>IF(N341="sníž. přenesená",J341,0)</f>
        <v>0</v>
      </c>
      <c r="BI341" s="179">
        <f>IF(N341="nulová",J341,0)</f>
        <v>0</v>
      </c>
      <c r="BJ341" s="79" t="s">
        <v>124</v>
      </c>
      <c r="BK341" s="179">
        <f>ROUND(I341*H341,2)</f>
        <v>0</v>
      </c>
      <c r="BL341" s="79" t="s">
        <v>190</v>
      </c>
      <c r="BM341" s="79" t="s">
        <v>1076</v>
      </c>
    </row>
    <row r="342" spans="2:65" s="180" customFormat="1" x14ac:dyDescent="0.25">
      <c r="B342" s="181"/>
      <c r="D342" s="182" t="s">
        <v>175</v>
      </c>
      <c r="E342" s="183" t="s">
        <v>62</v>
      </c>
      <c r="F342" s="184" t="s">
        <v>1077</v>
      </c>
      <c r="H342" s="185">
        <v>149.35599999999999</v>
      </c>
      <c r="L342" s="181"/>
      <c r="M342" s="186"/>
      <c r="N342" s="187"/>
      <c r="O342" s="187"/>
      <c r="P342" s="187"/>
      <c r="Q342" s="187"/>
      <c r="R342" s="187"/>
      <c r="S342" s="187"/>
      <c r="T342" s="188"/>
      <c r="AT342" s="183" t="s">
        <v>175</v>
      </c>
      <c r="AU342" s="183" t="s">
        <v>55</v>
      </c>
      <c r="AV342" s="180" t="s">
        <v>55</v>
      </c>
      <c r="AW342" s="180" t="s">
        <v>177</v>
      </c>
      <c r="AX342" s="180" t="s">
        <v>125</v>
      </c>
      <c r="AY342" s="183" t="s">
        <v>126</v>
      </c>
    </row>
    <row r="343" spans="2:65" s="189" customFormat="1" x14ac:dyDescent="0.25">
      <c r="B343" s="190"/>
      <c r="D343" s="182" t="s">
        <v>175</v>
      </c>
      <c r="E343" s="191" t="s">
        <v>62</v>
      </c>
      <c r="F343" s="192" t="s">
        <v>178</v>
      </c>
      <c r="H343" s="193">
        <v>149.35599999999999</v>
      </c>
      <c r="L343" s="190"/>
      <c r="M343" s="194"/>
      <c r="N343" s="195"/>
      <c r="O343" s="195"/>
      <c r="P343" s="195"/>
      <c r="Q343" s="195"/>
      <c r="R343" s="195"/>
      <c r="S343" s="195"/>
      <c r="T343" s="196"/>
      <c r="AT343" s="191" t="s">
        <v>175</v>
      </c>
      <c r="AU343" s="191" t="s">
        <v>55</v>
      </c>
      <c r="AV343" s="189" t="s">
        <v>134</v>
      </c>
      <c r="AW343" s="189" t="s">
        <v>177</v>
      </c>
      <c r="AX343" s="189" t="s">
        <v>124</v>
      </c>
      <c r="AY343" s="191" t="s">
        <v>126</v>
      </c>
    </row>
    <row r="344" spans="2:65" s="180" customFormat="1" x14ac:dyDescent="0.25">
      <c r="B344" s="181"/>
      <c r="D344" s="182" t="s">
        <v>175</v>
      </c>
      <c r="F344" s="184" t="s">
        <v>1078</v>
      </c>
      <c r="H344" s="185">
        <v>171.75899999999999</v>
      </c>
      <c r="L344" s="181"/>
      <c r="M344" s="186"/>
      <c r="N344" s="187"/>
      <c r="O344" s="187"/>
      <c r="P344" s="187"/>
      <c r="Q344" s="187"/>
      <c r="R344" s="187"/>
      <c r="S344" s="187"/>
      <c r="T344" s="188"/>
      <c r="AT344" s="183" t="s">
        <v>175</v>
      </c>
      <c r="AU344" s="183" t="s">
        <v>55</v>
      </c>
      <c r="AV344" s="180" t="s">
        <v>55</v>
      </c>
      <c r="AW344" s="180" t="s">
        <v>58</v>
      </c>
      <c r="AX344" s="180" t="s">
        <v>124</v>
      </c>
      <c r="AY344" s="183" t="s">
        <v>126</v>
      </c>
    </row>
    <row r="345" spans="2:65" s="308" customFormat="1" ht="16.5" customHeight="1" x14ac:dyDescent="0.25">
      <c r="B345" s="166"/>
      <c r="C345" s="409" t="s">
        <v>509</v>
      </c>
      <c r="D345" s="409" t="s">
        <v>130</v>
      </c>
      <c r="E345" s="410" t="s">
        <v>1079</v>
      </c>
      <c r="F345" s="411" t="s">
        <v>1080</v>
      </c>
      <c r="G345" s="412" t="s">
        <v>777</v>
      </c>
      <c r="H345" s="413">
        <v>153.40600000000001</v>
      </c>
      <c r="I345" s="446"/>
      <c r="J345" s="414">
        <f>ROUND(I345*H345,2)</f>
        <v>0</v>
      </c>
      <c r="K345" s="411" t="s">
        <v>762</v>
      </c>
      <c r="L345" s="86"/>
      <c r="M345" s="415" t="s">
        <v>62</v>
      </c>
      <c r="N345" s="416" t="s">
        <v>78</v>
      </c>
      <c r="O345" s="417">
        <v>0.13</v>
      </c>
      <c r="P345" s="417">
        <f>O345*H345</f>
        <v>19.942780000000003</v>
      </c>
      <c r="Q345" s="417">
        <v>0</v>
      </c>
      <c r="R345" s="417">
        <f>Q345*H345</f>
        <v>0</v>
      </c>
      <c r="S345" s="417">
        <v>0</v>
      </c>
      <c r="T345" s="418">
        <f>S345*H345</f>
        <v>0</v>
      </c>
      <c r="AR345" s="79" t="s">
        <v>190</v>
      </c>
      <c r="AT345" s="79" t="s">
        <v>130</v>
      </c>
      <c r="AU345" s="79" t="s">
        <v>55</v>
      </c>
      <c r="AY345" s="79" t="s">
        <v>126</v>
      </c>
      <c r="BE345" s="179">
        <f>IF(N345="základní",J345,0)</f>
        <v>0</v>
      </c>
      <c r="BF345" s="179">
        <f>IF(N345="snížená",J345,0)</f>
        <v>0</v>
      </c>
      <c r="BG345" s="179">
        <f>IF(N345="zákl. přenesená",J345,0)</f>
        <v>0</v>
      </c>
      <c r="BH345" s="179">
        <f>IF(N345="sníž. přenesená",J345,0)</f>
        <v>0</v>
      </c>
      <c r="BI345" s="179">
        <f>IF(N345="nulová",J345,0)</f>
        <v>0</v>
      </c>
      <c r="BJ345" s="79" t="s">
        <v>124</v>
      </c>
      <c r="BK345" s="179">
        <f>ROUND(I345*H345,2)</f>
        <v>0</v>
      </c>
      <c r="BL345" s="79" t="s">
        <v>190</v>
      </c>
      <c r="BM345" s="79" t="s">
        <v>1081</v>
      </c>
    </row>
    <row r="346" spans="2:65" s="308" customFormat="1" ht="16.5" customHeight="1" x14ac:dyDescent="0.25">
      <c r="B346" s="166"/>
      <c r="C346" s="409" t="s">
        <v>517</v>
      </c>
      <c r="D346" s="409" t="s">
        <v>130</v>
      </c>
      <c r="E346" s="410" t="s">
        <v>1082</v>
      </c>
      <c r="F346" s="411" t="s">
        <v>1083</v>
      </c>
      <c r="G346" s="412" t="s">
        <v>777</v>
      </c>
      <c r="H346" s="413">
        <v>153.40600000000001</v>
      </c>
      <c r="I346" s="446"/>
      <c r="J346" s="414">
        <f>ROUND(I346*H346,2)</f>
        <v>0</v>
      </c>
      <c r="K346" s="411" t="s">
        <v>762</v>
      </c>
      <c r="L346" s="86"/>
      <c r="M346" s="415" t="s">
        <v>62</v>
      </c>
      <c r="N346" s="416" t="s">
        <v>78</v>
      </c>
      <c r="O346" s="417">
        <v>0.1</v>
      </c>
      <c r="P346" s="417">
        <f>O346*H346</f>
        <v>15.340600000000002</v>
      </c>
      <c r="Q346" s="417">
        <v>0</v>
      </c>
      <c r="R346" s="417">
        <f>Q346*H346</f>
        <v>0</v>
      </c>
      <c r="S346" s="417">
        <v>0</v>
      </c>
      <c r="T346" s="418">
        <f>S346*H346</f>
        <v>0</v>
      </c>
      <c r="AR346" s="79" t="s">
        <v>190</v>
      </c>
      <c r="AT346" s="79" t="s">
        <v>130</v>
      </c>
      <c r="AU346" s="79" t="s">
        <v>55</v>
      </c>
      <c r="AY346" s="79" t="s">
        <v>126</v>
      </c>
      <c r="BE346" s="179">
        <f>IF(N346="základní",J346,0)</f>
        <v>0</v>
      </c>
      <c r="BF346" s="179">
        <f>IF(N346="snížená",J346,0)</f>
        <v>0</v>
      </c>
      <c r="BG346" s="179">
        <f>IF(N346="zákl. přenesená",J346,0)</f>
        <v>0</v>
      </c>
      <c r="BH346" s="179">
        <f>IF(N346="sníž. přenesená",J346,0)</f>
        <v>0</v>
      </c>
      <c r="BI346" s="179">
        <f>IF(N346="nulová",J346,0)</f>
        <v>0</v>
      </c>
      <c r="BJ346" s="79" t="s">
        <v>124</v>
      </c>
      <c r="BK346" s="179">
        <f>ROUND(I346*H346,2)</f>
        <v>0</v>
      </c>
      <c r="BL346" s="79" t="s">
        <v>190</v>
      </c>
      <c r="BM346" s="79" t="s">
        <v>1084</v>
      </c>
    </row>
    <row r="347" spans="2:65" s="308" customFormat="1" ht="16.5" customHeight="1" x14ac:dyDescent="0.25">
      <c r="B347" s="166"/>
      <c r="C347" s="409" t="s">
        <v>565</v>
      </c>
      <c r="D347" s="409" t="s">
        <v>130</v>
      </c>
      <c r="E347" s="410" t="s">
        <v>1085</v>
      </c>
      <c r="F347" s="411" t="s">
        <v>1086</v>
      </c>
      <c r="G347" s="412" t="s">
        <v>777</v>
      </c>
      <c r="H347" s="413">
        <v>153.40600000000001</v>
      </c>
      <c r="I347" s="446"/>
      <c r="J347" s="414">
        <f>ROUND(I347*H347,2)</f>
        <v>0</v>
      </c>
      <c r="K347" s="411" t="s">
        <v>762</v>
      </c>
      <c r="L347" s="86"/>
      <c r="M347" s="415" t="s">
        <v>62</v>
      </c>
      <c r="N347" s="416" t="s">
        <v>78</v>
      </c>
      <c r="O347" s="417">
        <v>0.1</v>
      </c>
      <c r="P347" s="417">
        <f>O347*H347</f>
        <v>15.340600000000002</v>
      </c>
      <c r="Q347" s="417">
        <v>0</v>
      </c>
      <c r="R347" s="417">
        <f>Q347*H347</f>
        <v>0</v>
      </c>
      <c r="S347" s="417">
        <v>0</v>
      </c>
      <c r="T347" s="418">
        <f>S347*H347</f>
        <v>0</v>
      </c>
      <c r="AR347" s="79" t="s">
        <v>190</v>
      </c>
      <c r="AT347" s="79" t="s">
        <v>130</v>
      </c>
      <c r="AU347" s="79" t="s">
        <v>55</v>
      </c>
      <c r="AY347" s="79" t="s">
        <v>126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79" t="s">
        <v>124</v>
      </c>
      <c r="BK347" s="179">
        <f>ROUND(I347*H347,2)</f>
        <v>0</v>
      </c>
      <c r="BL347" s="79" t="s">
        <v>190</v>
      </c>
      <c r="BM347" s="79" t="s">
        <v>1087</v>
      </c>
    </row>
    <row r="348" spans="2:65" s="308" customFormat="1" ht="16.5" customHeight="1" x14ac:dyDescent="0.25">
      <c r="B348" s="166"/>
      <c r="C348" s="409" t="s">
        <v>505</v>
      </c>
      <c r="D348" s="409" t="s">
        <v>130</v>
      </c>
      <c r="E348" s="410" t="s">
        <v>1088</v>
      </c>
      <c r="F348" s="411" t="s">
        <v>1089</v>
      </c>
      <c r="G348" s="412" t="s">
        <v>250</v>
      </c>
      <c r="H348" s="413">
        <v>30</v>
      </c>
      <c r="I348" s="446"/>
      <c r="J348" s="414">
        <f>ROUND(I348*H348,2)</f>
        <v>0</v>
      </c>
      <c r="K348" s="411" t="s">
        <v>762</v>
      </c>
      <c r="L348" s="86"/>
      <c r="M348" s="415" t="s">
        <v>62</v>
      </c>
      <c r="N348" s="416" t="s">
        <v>78</v>
      </c>
      <c r="O348" s="417">
        <v>0.248</v>
      </c>
      <c r="P348" s="417">
        <f>O348*H348</f>
        <v>7.4399999999999995</v>
      </c>
      <c r="Q348" s="417">
        <v>3.1E-4</v>
      </c>
      <c r="R348" s="417">
        <f>Q348*H348</f>
        <v>9.2999999999999992E-3</v>
      </c>
      <c r="S348" s="417">
        <v>0</v>
      </c>
      <c r="T348" s="418">
        <f>S348*H348</f>
        <v>0</v>
      </c>
      <c r="AR348" s="79" t="s">
        <v>190</v>
      </c>
      <c r="AT348" s="79" t="s">
        <v>130</v>
      </c>
      <c r="AU348" s="79" t="s">
        <v>55</v>
      </c>
      <c r="AY348" s="79" t="s">
        <v>126</v>
      </c>
      <c r="BE348" s="179">
        <f>IF(N348="základní",J348,0)</f>
        <v>0</v>
      </c>
      <c r="BF348" s="179">
        <f>IF(N348="snížená",J348,0)</f>
        <v>0</v>
      </c>
      <c r="BG348" s="179">
        <f>IF(N348="zákl. přenesená",J348,0)</f>
        <v>0</v>
      </c>
      <c r="BH348" s="179">
        <f>IF(N348="sníž. přenesená",J348,0)</f>
        <v>0</v>
      </c>
      <c r="BI348" s="179">
        <f>IF(N348="nulová",J348,0)</f>
        <v>0</v>
      </c>
      <c r="BJ348" s="79" t="s">
        <v>124</v>
      </c>
      <c r="BK348" s="179">
        <f>ROUND(I348*H348,2)</f>
        <v>0</v>
      </c>
      <c r="BL348" s="79" t="s">
        <v>190</v>
      </c>
      <c r="BM348" s="79" t="s">
        <v>1090</v>
      </c>
    </row>
    <row r="349" spans="2:65" s="180" customFormat="1" x14ac:dyDescent="0.25">
      <c r="B349" s="181"/>
      <c r="D349" s="182" t="s">
        <v>175</v>
      </c>
      <c r="E349" s="183" t="s">
        <v>62</v>
      </c>
      <c r="F349" s="184" t="s">
        <v>1091</v>
      </c>
      <c r="H349" s="185">
        <v>30</v>
      </c>
      <c r="L349" s="181"/>
      <c r="M349" s="186"/>
      <c r="N349" s="187"/>
      <c r="O349" s="187"/>
      <c r="P349" s="187"/>
      <c r="Q349" s="187"/>
      <c r="R349" s="187"/>
      <c r="S349" s="187"/>
      <c r="T349" s="188"/>
      <c r="AT349" s="183" t="s">
        <v>175</v>
      </c>
      <c r="AU349" s="183" t="s">
        <v>55</v>
      </c>
      <c r="AV349" s="180" t="s">
        <v>55</v>
      </c>
      <c r="AW349" s="180" t="s">
        <v>177</v>
      </c>
      <c r="AX349" s="180" t="s">
        <v>124</v>
      </c>
      <c r="AY349" s="183" t="s">
        <v>126</v>
      </c>
    </row>
    <row r="350" spans="2:65" s="308" customFormat="1" ht="16.5" customHeight="1" x14ac:dyDescent="0.25">
      <c r="B350" s="166"/>
      <c r="C350" s="409" t="s">
        <v>473</v>
      </c>
      <c r="D350" s="409" t="s">
        <v>130</v>
      </c>
      <c r="E350" s="410" t="s">
        <v>1092</v>
      </c>
      <c r="F350" s="411" t="s">
        <v>1093</v>
      </c>
      <c r="G350" s="412" t="s">
        <v>777</v>
      </c>
      <c r="H350" s="413">
        <v>4.05</v>
      </c>
      <c r="I350" s="446"/>
      <c r="J350" s="414">
        <f>ROUND(I350*H350,2)</f>
        <v>0</v>
      </c>
      <c r="K350" s="411" t="s">
        <v>762</v>
      </c>
      <c r="L350" s="86"/>
      <c r="M350" s="415" t="s">
        <v>62</v>
      </c>
      <c r="N350" s="416" t="s">
        <v>78</v>
      </c>
      <c r="O350" s="417">
        <v>0.91700000000000004</v>
      </c>
      <c r="P350" s="417">
        <f>O350*H350</f>
        <v>3.7138499999999999</v>
      </c>
      <c r="Q350" s="417">
        <v>5.7000000000000002E-3</v>
      </c>
      <c r="R350" s="417">
        <f>Q350*H350</f>
        <v>2.3085000000000001E-2</v>
      </c>
      <c r="S350" s="417">
        <v>0</v>
      </c>
      <c r="T350" s="418">
        <f>S350*H350</f>
        <v>0</v>
      </c>
      <c r="AR350" s="79" t="s">
        <v>190</v>
      </c>
      <c r="AT350" s="79" t="s">
        <v>130</v>
      </c>
      <c r="AU350" s="79" t="s">
        <v>55</v>
      </c>
      <c r="AY350" s="79" t="s">
        <v>126</v>
      </c>
      <c r="BE350" s="179">
        <f>IF(N350="základní",J350,0)</f>
        <v>0</v>
      </c>
      <c r="BF350" s="179">
        <f>IF(N350="snížená",J350,0)</f>
        <v>0</v>
      </c>
      <c r="BG350" s="179">
        <f>IF(N350="zákl. přenesená",J350,0)</f>
        <v>0</v>
      </c>
      <c r="BH350" s="179">
        <f>IF(N350="sníž. přenesená",J350,0)</f>
        <v>0</v>
      </c>
      <c r="BI350" s="179">
        <f>IF(N350="nulová",J350,0)</f>
        <v>0</v>
      </c>
      <c r="BJ350" s="79" t="s">
        <v>124</v>
      </c>
      <c r="BK350" s="179">
        <f>ROUND(I350*H350,2)</f>
        <v>0</v>
      </c>
      <c r="BL350" s="79" t="s">
        <v>190</v>
      </c>
      <c r="BM350" s="79" t="s">
        <v>1094</v>
      </c>
    </row>
    <row r="351" spans="2:65" s="180" customFormat="1" x14ac:dyDescent="0.25">
      <c r="B351" s="181"/>
      <c r="D351" s="182" t="s">
        <v>175</v>
      </c>
      <c r="E351" s="183" t="s">
        <v>62</v>
      </c>
      <c r="F351" s="184" t="s">
        <v>1095</v>
      </c>
      <c r="H351" s="185">
        <v>4.05</v>
      </c>
      <c r="L351" s="181"/>
      <c r="M351" s="186"/>
      <c r="N351" s="187"/>
      <c r="O351" s="187"/>
      <c r="P351" s="187"/>
      <c r="Q351" s="187"/>
      <c r="R351" s="187"/>
      <c r="S351" s="187"/>
      <c r="T351" s="188"/>
      <c r="AT351" s="183" t="s">
        <v>175</v>
      </c>
      <c r="AU351" s="183" t="s">
        <v>55</v>
      </c>
      <c r="AV351" s="180" t="s">
        <v>55</v>
      </c>
      <c r="AW351" s="180" t="s">
        <v>177</v>
      </c>
      <c r="AX351" s="180" t="s">
        <v>125</v>
      </c>
      <c r="AY351" s="183" t="s">
        <v>126</v>
      </c>
    </row>
    <row r="352" spans="2:65" s="189" customFormat="1" x14ac:dyDescent="0.25">
      <c r="B352" s="190"/>
      <c r="D352" s="182" t="s">
        <v>175</v>
      </c>
      <c r="E352" s="191" t="s">
        <v>62</v>
      </c>
      <c r="F352" s="192" t="s">
        <v>178</v>
      </c>
      <c r="H352" s="193">
        <v>4.05</v>
      </c>
      <c r="L352" s="190"/>
      <c r="M352" s="194"/>
      <c r="N352" s="195"/>
      <c r="O352" s="195"/>
      <c r="P352" s="195"/>
      <c r="Q352" s="195"/>
      <c r="R352" s="195"/>
      <c r="S352" s="195"/>
      <c r="T352" s="196"/>
      <c r="AT352" s="191" t="s">
        <v>175</v>
      </c>
      <c r="AU352" s="191" t="s">
        <v>55</v>
      </c>
      <c r="AV352" s="189" t="s">
        <v>134</v>
      </c>
      <c r="AW352" s="189" t="s">
        <v>177</v>
      </c>
      <c r="AX352" s="189" t="s">
        <v>124</v>
      </c>
      <c r="AY352" s="191" t="s">
        <v>126</v>
      </c>
    </row>
    <row r="353" spans="2:65" s="308" customFormat="1" ht="16.5" customHeight="1" x14ac:dyDescent="0.25">
      <c r="B353" s="166"/>
      <c r="C353" s="434" t="s">
        <v>477</v>
      </c>
      <c r="D353" s="434" t="s">
        <v>195</v>
      </c>
      <c r="E353" s="435" t="s">
        <v>1096</v>
      </c>
      <c r="F353" s="436" t="s">
        <v>1097</v>
      </c>
      <c r="G353" s="437" t="s">
        <v>133</v>
      </c>
      <c r="H353" s="438">
        <v>49.896000000000001</v>
      </c>
      <c r="I353" s="447"/>
      <c r="J353" s="439">
        <f>ROUND(I353*H353,2)</f>
        <v>0</v>
      </c>
      <c r="K353" s="436" t="s">
        <v>62</v>
      </c>
      <c r="L353" s="204"/>
      <c r="M353" s="440" t="s">
        <v>62</v>
      </c>
      <c r="N353" s="441" t="s">
        <v>78</v>
      </c>
      <c r="O353" s="417">
        <v>0</v>
      </c>
      <c r="P353" s="417">
        <f>O353*H353</f>
        <v>0</v>
      </c>
      <c r="Q353" s="417">
        <v>1.9300000000000001E-3</v>
      </c>
      <c r="R353" s="417">
        <f>Q353*H353</f>
        <v>9.6299280000000001E-2</v>
      </c>
      <c r="S353" s="417">
        <v>0</v>
      </c>
      <c r="T353" s="418">
        <f>S353*H353</f>
        <v>0</v>
      </c>
      <c r="AR353" s="79" t="s">
        <v>198</v>
      </c>
      <c r="AT353" s="79" t="s">
        <v>195</v>
      </c>
      <c r="AU353" s="79" t="s">
        <v>55</v>
      </c>
      <c r="AY353" s="79" t="s">
        <v>126</v>
      </c>
      <c r="BE353" s="179">
        <f>IF(N353="základní",J353,0)</f>
        <v>0</v>
      </c>
      <c r="BF353" s="179">
        <f>IF(N353="snížená",J353,0)</f>
        <v>0</v>
      </c>
      <c r="BG353" s="179">
        <f>IF(N353="zákl. přenesená",J353,0)</f>
        <v>0</v>
      </c>
      <c r="BH353" s="179">
        <f>IF(N353="sníž. přenesená",J353,0)</f>
        <v>0</v>
      </c>
      <c r="BI353" s="179">
        <f>IF(N353="nulová",J353,0)</f>
        <v>0</v>
      </c>
      <c r="BJ353" s="79" t="s">
        <v>124</v>
      </c>
      <c r="BK353" s="179">
        <f>ROUND(I353*H353,2)</f>
        <v>0</v>
      </c>
      <c r="BL353" s="79" t="s">
        <v>190</v>
      </c>
      <c r="BM353" s="79" t="s">
        <v>1098</v>
      </c>
    </row>
    <row r="354" spans="2:65" s="180" customFormat="1" x14ac:dyDescent="0.25">
      <c r="B354" s="181"/>
      <c r="D354" s="182" t="s">
        <v>175</v>
      </c>
      <c r="E354" s="183" t="s">
        <v>62</v>
      </c>
      <c r="F354" s="184" t="s">
        <v>1099</v>
      </c>
      <c r="H354" s="185">
        <v>49.896000000000001</v>
      </c>
      <c r="L354" s="181"/>
      <c r="M354" s="186"/>
      <c r="N354" s="187"/>
      <c r="O354" s="187"/>
      <c r="P354" s="187"/>
      <c r="Q354" s="187"/>
      <c r="R354" s="187"/>
      <c r="S354" s="187"/>
      <c r="T354" s="188"/>
      <c r="AT354" s="183" t="s">
        <v>175</v>
      </c>
      <c r="AU354" s="183" t="s">
        <v>55</v>
      </c>
      <c r="AV354" s="180" t="s">
        <v>55</v>
      </c>
      <c r="AW354" s="180" t="s">
        <v>177</v>
      </c>
      <c r="AX354" s="180" t="s">
        <v>125</v>
      </c>
      <c r="AY354" s="183" t="s">
        <v>126</v>
      </c>
    </row>
    <row r="355" spans="2:65" s="189" customFormat="1" x14ac:dyDescent="0.25">
      <c r="B355" s="190"/>
      <c r="D355" s="182" t="s">
        <v>175</v>
      </c>
      <c r="E355" s="191" t="s">
        <v>62</v>
      </c>
      <c r="F355" s="192" t="s">
        <v>178</v>
      </c>
      <c r="H355" s="193">
        <v>49.896000000000001</v>
      </c>
      <c r="L355" s="190"/>
      <c r="M355" s="194"/>
      <c r="N355" s="195"/>
      <c r="O355" s="195"/>
      <c r="P355" s="195"/>
      <c r="Q355" s="195"/>
      <c r="R355" s="195"/>
      <c r="S355" s="195"/>
      <c r="T355" s="196"/>
      <c r="AT355" s="191" t="s">
        <v>175</v>
      </c>
      <c r="AU355" s="191" t="s">
        <v>55</v>
      </c>
      <c r="AV355" s="189" t="s">
        <v>134</v>
      </c>
      <c r="AW355" s="189" t="s">
        <v>177</v>
      </c>
      <c r="AX355" s="189" t="s">
        <v>124</v>
      </c>
      <c r="AY355" s="191" t="s">
        <v>126</v>
      </c>
    </row>
    <row r="356" spans="2:65" s="308" customFormat="1" ht="16.5" customHeight="1" x14ac:dyDescent="0.25">
      <c r="B356" s="166"/>
      <c r="C356" s="409" t="s">
        <v>597</v>
      </c>
      <c r="D356" s="409" t="s">
        <v>130</v>
      </c>
      <c r="E356" s="410" t="s">
        <v>1100</v>
      </c>
      <c r="F356" s="411" t="s">
        <v>1101</v>
      </c>
      <c r="G356" s="412" t="s">
        <v>202</v>
      </c>
      <c r="H356" s="413">
        <v>3109.509</v>
      </c>
      <c r="I356" s="446"/>
      <c r="J356" s="414">
        <f>ROUND(I356*H356,2)</f>
        <v>0</v>
      </c>
      <c r="K356" s="411" t="s">
        <v>762</v>
      </c>
      <c r="L356" s="86"/>
      <c r="M356" s="415" t="s">
        <v>62</v>
      </c>
      <c r="N356" s="416" t="s">
        <v>78</v>
      </c>
      <c r="O356" s="417">
        <v>0</v>
      </c>
      <c r="P356" s="417">
        <f>O356*H356</f>
        <v>0</v>
      </c>
      <c r="Q356" s="417">
        <v>0</v>
      </c>
      <c r="R356" s="417">
        <f>Q356*H356</f>
        <v>0</v>
      </c>
      <c r="S356" s="417">
        <v>0</v>
      </c>
      <c r="T356" s="418">
        <f>S356*H356</f>
        <v>0</v>
      </c>
      <c r="AR356" s="79" t="s">
        <v>190</v>
      </c>
      <c r="AT356" s="79" t="s">
        <v>130</v>
      </c>
      <c r="AU356" s="79" t="s">
        <v>55</v>
      </c>
      <c r="AY356" s="79" t="s">
        <v>126</v>
      </c>
      <c r="BE356" s="179">
        <f>IF(N356="základní",J356,0)</f>
        <v>0</v>
      </c>
      <c r="BF356" s="179">
        <f>IF(N356="snížená",J356,0)</f>
        <v>0</v>
      </c>
      <c r="BG356" s="179">
        <f>IF(N356="zákl. přenesená",J356,0)</f>
        <v>0</v>
      </c>
      <c r="BH356" s="179">
        <f>IF(N356="sníž. přenesená",J356,0)</f>
        <v>0</v>
      </c>
      <c r="BI356" s="179">
        <f>IF(N356="nulová",J356,0)</f>
        <v>0</v>
      </c>
      <c r="BJ356" s="79" t="s">
        <v>124</v>
      </c>
      <c r="BK356" s="179">
        <f>ROUND(I356*H356,2)</f>
        <v>0</v>
      </c>
      <c r="BL356" s="79" t="s">
        <v>190</v>
      </c>
      <c r="BM356" s="79" t="s">
        <v>1102</v>
      </c>
    </row>
    <row r="357" spans="2:65" s="153" customFormat="1" ht="22.9" customHeight="1" x14ac:dyDescent="0.2">
      <c r="B357" s="154"/>
      <c r="D357" s="155" t="s">
        <v>121</v>
      </c>
      <c r="E357" s="164" t="s">
        <v>1103</v>
      </c>
      <c r="F357" s="164" t="s">
        <v>1104</v>
      </c>
      <c r="J357" s="165">
        <f>BK357</f>
        <v>0</v>
      </c>
      <c r="L357" s="154"/>
      <c r="M357" s="158"/>
      <c r="N357" s="159"/>
      <c r="O357" s="159"/>
      <c r="P357" s="160">
        <f>SUM(P358:P379)</f>
        <v>15.236176</v>
      </c>
      <c r="Q357" s="159"/>
      <c r="R357" s="160">
        <f>SUM(R358:R379)</f>
        <v>5.5891440000000001E-2</v>
      </c>
      <c r="S357" s="159"/>
      <c r="T357" s="161">
        <f>SUM(T358:T379)</f>
        <v>0</v>
      </c>
      <c r="AR357" s="155" t="s">
        <v>55</v>
      </c>
      <c r="AT357" s="162" t="s">
        <v>121</v>
      </c>
      <c r="AU357" s="162" t="s">
        <v>124</v>
      </c>
      <c r="AY357" s="155" t="s">
        <v>126</v>
      </c>
      <c r="BK357" s="163">
        <f>SUM(BK358:BK379)</f>
        <v>0</v>
      </c>
    </row>
    <row r="358" spans="2:65" s="308" customFormat="1" ht="16.5" customHeight="1" x14ac:dyDescent="0.25">
      <c r="B358" s="166"/>
      <c r="C358" s="409" t="s">
        <v>481</v>
      </c>
      <c r="D358" s="409" t="s">
        <v>130</v>
      </c>
      <c r="E358" s="410" t="s">
        <v>1105</v>
      </c>
      <c r="F358" s="411" t="s">
        <v>1106</v>
      </c>
      <c r="G358" s="412" t="s">
        <v>777</v>
      </c>
      <c r="H358" s="413">
        <v>35</v>
      </c>
      <c r="I358" s="446"/>
      <c r="J358" s="414">
        <f>ROUND(I358*H358,2)</f>
        <v>0</v>
      </c>
      <c r="K358" s="411" t="s">
        <v>762</v>
      </c>
      <c r="L358" s="86"/>
      <c r="M358" s="415" t="s">
        <v>62</v>
      </c>
      <c r="N358" s="416" t="s">
        <v>78</v>
      </c>
      <c r="O358" s="417">
        <v>1.2E-2</v>
      </c>
      <c r="P358" s="417">
        <f>O358*H358</f>
        <v>0.42</v>
      </c>
      <c r="Q358" s="417">
        <v>0</v>
      </c>
      <c r="R358" s="417">
        <f>Q358*H358</f>
        <v>0</v>
      </c>
      <c r="S358" s="417">
        <v>0</v>
      </c>
      <c r="T358" s="418">
        <f>S358*H358</f>
        <v>0</v>
      </c>
      <c r="AR358" s="79" t="s">
        <v>190</v>
      </c>
      <c r="AT358" s="79" t="s">
        <v>130</v>
      </c>
      <c r="AU358" s="79" t="s">
        <v>55</v>
      </c>
      <c r="AY358" s="79" t="s">
        <v>126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79" t="s">
        <v>124</v>
      </c>
      <c r="BK358" s="179">
        <f>ROUND(I358*H358,2)</f>
        <v>0</v>
      </c>
      <c r="BL358" s="79" t="s">
        <v>190</v>
      </c>
      <c r="BM358" s="79" t="s">
        <v>1107</v>
      </c>
    </row>
    <row r="359" spans="2:65" s="180" customFormat="1" x14ac:dyDescent="0.25">
      <c r="B359" s="181"/>
      <c r="D359" s="182" t="s">
        <v>175</v>
      </c>
      <c r="E359" s="183" t="s">
        <v>62</v>
      </c>
      <c r="F359" s="184" t="s">
        <v>1108</v>
      </c>
      <c r="H359" s="185">
        <v>35</v>
      </c>
      <c r="L359" s="181"/>
      <c r="M359" s="186"/>
      <c r="N359" s="187"/>
      <c r="O359" s="187"/>
      <c r="P359" s="187"/>
      <c r="Q359" s="187"/>
      <c r="R359" s="187"/>
      <c r="S359" s="187"/>
      <c r="T359" s="188"/>
      <c r="AT359" s="183" t="s">
        <v>175</v>
      </c>
      <c r="AU359" s="183" t="s">
        <v>55</v>
      </c>
      <c r="AV359" s="180" t="s">
        <v>55</v>
      </c>
      <c r="AW359" s="180" t="s">
        <v>177</v>
      </c>
      <c r="AX359" s="180" t="s">
        <v>125</v>
      </c>
      <c r="AY359" s="183" t="s">
        <v>126</v>
      </c>
    </row>
    <row r="360" spans="2:65" s="189" customFormat="1" x14ac:dyDescent="0.25">
      <c r="B360" s="190"/>
      <c r="D360" s="182" t="s">
        <v>175</v>
      </c>
      <c r="E360" s="191" t="s">
        <v>62</v>
      </c>
      <c r="F360" s="192" t="s">
        <v>178</v>
      </c>
      <c r="H360" s="193">
        <v>35</v>
      </c>
      <c r="L360" s="190"/>
      <c r="M360" s="194"/>
      <c r="N360" s="195"/>
      <c r="O360" s="195"/>
      <c r="P360" s="195"/>
      <c r="Q360" s="195"/>
      <c r="R360" s="195"/>
      <c r="S360" s="195"/>
      <c r="T360" s="196"/>
      <c r="AT360" s="191" t="s">
        <v>175</v>
      </c>
      <c r="AU360" s="191" t="s">
        <v>55</v>
      </c>
      <c r="AV360" s="189" t="s">
        <v>134</v>
      </c>
      <c r="AW360" s="189" t="s">
        <v>177</v>
      </c>
      <c r="AX360" s="189" t="s">
        <v>124</v>
      </c>
      <c r="AY360" s="191" t="s">
        <v>126</v>
      </c>
    </row>
    <row r="361" spans="2:65" s="308" customFormat="1" ht="16.5" customHeight="1" x14ac:dyDescent="0.25">
      <c r="B361" s="166"/>
      <c r="C361" s="409" t="s">
        <v>485</v>
      </c>
      <c r="D361" s="409" t="s">
        <v>130</v>
      </c>
      <c r="E361" s="410" t="s">
        <v>1109</v>
      </c>
      <c r="F361" s="411" t="s">
        <v>1110</v>
      </c>
      <c r="G361" s="412" t="s">
        <v>777</v>
      </c>
      <c r="H361" s="413">
        <v>58</v>
      </c>
      <c r="I361" s="446"/>
      <c r="J361" s="414">
        <f>ROUND(I361*H361,2)</f>
        <v>0</v>
      </c>
      <c r="K361" s="411" t="s">
        <v>762</v>
      </c>
      <c r="L361" s="86"/>
      <c r="M361" s="415" t="s">
        <v>62</v>
      </c>
      <c r="N361" s="416" t="s">
        <v>78</v>
      </c>
      <c r="O361" s="417">
        <v>1.6E-2</v>
      </c>
      <c r="P361" s="417">
        <f>O361*H361</f>
        <v>0.92800000000000005</v>
      </c>
      <c r="Q361" s="417">
        <v>0</v>
      </c>
      <c r="R361" s="417">
        <f>Q361*H361</f>
        <v>0</v>
      </c>
      <c r="S361" s="417">
        <v>0</v>
      </c>
      <c r="T361" s="418">
        <f>S361*H361</f>
        <v>0</v>
      </c>
      <c r="AR361" s="79" t="s">
        <v>190</v>
      </c>
      <c r="AT361" s="79" t="s">
        <v>130</v>
      </c>
      <c r="AU361" s="79" t="s">
        <v>55</v>
      </c>
      <c r="AY361" s="79" t="s">
        <v>126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79" t="s">
        <v>124</v>
      </c>
      <c r="BK361" s="179">
        <f>ROUND(I361*H361,2)</f>
        <v>0</v>
      </c>
      <c r="BL361" s="79" t="s">
        <v>190</v>
      </c>
      <c r="BM361" s="79" t="s">
        <v>1111</v>
      </c>
    </row>
    <row r="362" spans="2:65" s="428" customFormat="1" x14ac:dyDescent="0.25">
      <c r="B362" s="427"/>
      <c r="D362" s="182" t="s">
        <v>175</v>
      </c>
      <c r="E362" s="429" t="s">
        <v>62</v>
      </c>
      <c r="F362" s="430" t="s">
        <v>1112</v>
      </c>
      <c r="H362" s="429" t="s">
        <v>62</v>
      </c>
      <c r="L362" s="427"/>
      <c r="M362" s="431"/>
      <c r="N362" s="432"/>
      <c r="O362" s="432"/>
      <c r="P362" s="432"/>
      <c r="Q362" s="432"/>
      <c r="R362" s="432"/>
      <c r="S362" s="432"/>
      <c r="T362" s="433"/>
      <c r="AT362" s="429" t="s">
        <v>175</v>
      </c>
      <c r="AU362" s="429" t="s">
        <v>55</v>
      </c>
      <c r="AV362" s="428" t="s">
        <v>124</v>
      </c>
      <c r="AW362" s="428" t="s">
        <v>177</v>
      </c>
      <c r="AX362" s="428" t="s">
        <v>125</v>
      </c>
      <c r="AY362" s="429" t="s">
        <v>126</v>
      </c>
    </row>
    <row r="363" spans="2:65" s="180" customFormat="1" x14ac:dyDescent="0.25">
      <c r="B363" s="181"/>
      <c r="D363" s="182" t="s">
        <v>175</v>
      </c>
      <c r="E363" s="183" t="s">
        <v>62</v>
      </c>
      <c r="F363" s="184" t="s">
        <v>1113</v>
      </c>
      <c r="H363" s="185">
        <v>58</v>
      </c>
      <c r="L363" s="181"/>
      <c r="M363" s="186"/>
      <c r="N363" s="187"/>
      <c r="O363" s="187"/>
      <c r="P363" s="187"/>
      <c r="Q363" s="187"/>
      <c r="R363" s="187"/>
      <c r="S363" s="187"/>
      <c r="T363" s="188"/>
      <c r="AT363" s="183" t="s">
        <v>175</v>
      </c>
      <c r="AU363" s="183" t="s">
        <v>55</v>
      </c>
      <c r="AV363" s="180" t="s">
        <v>55</v>
      </c>
      <c r="AW363" s="180" t="s">
        <v>177</v>
      </c>
      <c r="AX363" s="180" t="s">
        <v>125</v>
      </c>
      <c r="AY363" s="183" t="s">
        <v>126</v>
      </c>
    </row>
    <row r="364" spans="2:65" s="189" customFormat="1" x14ac:dyDescent="0.25">
      <c r="B364" s="190"/>
      <c r="D364" s="182" t="s">
        <v>175</v>
      </c>
      <c r="E364" s="191" t="s">
        <v>62</v>
      </c>
      <c r="F364" s="192" t="s">
        <v>178</v>
      </c>
      <c r="H364" s="193">
        <v>58</v>
      </c>
      <c r="L364" s="190"/>
      <c r="M364" s="194"/>
      <c r="N364" s="195"/>
      <c r="O364" s="195"/>
      <c r="P364" s="195"/>
      <c r="Q364" s="195"/>
      <c r="R364" s="195"/>
      <c r="S364" s="195"/>
      <c r="T364" s="196"/>
      <c r="AT364" s="191" t="s">
        <v>175</v>
      </c>
      <c r="AU364" s="191" t="s">
        <v>55</v>
      </c>
      <c r="AV364" s="189" t="s">
        <v>134</v>
      </c>
      <c r="AW364" s="189" t="s">
        <v>177</v>
      </c>
      <c r="AX364" s="189" t="s">
        <v>124</v>
      </c>
      <c r="AY364" s="191" t="s">
        <v>126</v>
      </c>
    </row>
    <row r="365" spans="2:65" s="308" customFormat="1" ht="16.5" customHeight="1" x14ac:dyDescent="0.25">
      <c r="B365" s="166"/>
      <c r="C365" s="434" t="s">
        <v>489</v>
      </c>
      <c r="D365" s="434" t="s">
        <v>195</v>
      </c>
      <c r="E365" s="435" t="s">
        <v>1114</v>
      </c>
      <c r="F365" s="436" t="s">
        <v>1115</v>
      </c>
      <c r="G365" s="437" t="s">
        <v>777</v>
      </c>
      <c r="H365" s="438">
        <v>97.65</v>
      </c>
      <c r="I365" s="447"/>
      <c r="J365" s="439">
        <f>ROUND(I365*H365,2)</f>
        <v>0</v>
      </c>
      <c r="K365" s="436" t="s">
        <v>762</v>
      </c>
      <c r="L365" s="204"/>
      <c r="M365" s="440" t="s">
        <v>62</v>
      </c>
      <c r="N365" s="441" t="s">
        <v>78</v>
      </c>
      <c r="O365" s="417">
        <v>0</v>
      </c>
      <c r="P365" s="417">
        <f>O365*H365</f>
        <v>0</v>
      </c>
      <c r="Q365" s="417">
        <v>0</v>
      </c>
      <c r="R365" s="417">
        <f>Q365*H365</f>
        <v>0</v>
      </c>
      <c r="S365" s="417">
        <v>0</v>
      </c>
      <c r="T365" s="418">
        <f>S365*H365</f>
        <v>0</v>
      </c>
      <c r="AR365" s="79" t="s">
        <v>198</v>
      </c>
      <c r="AT365" s="79" t="s">
        <v>195</v>
      </c>
      <c r="AU365" s="79" t="s">
        <v>55</v>
      </c>
      <c r="AY365" s="79" t="s">
        <v>126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79" t="s">
        <v>124</v>
      </c>
      <c r="BK365" s="179">
        <f>ROUND(I365*H365,2)</f>
        <v>0</v>
      </c>
      <c r="BL365" s="79" t="s">
        <v>190</v>
      </c>
      <c r="BM365" s="79" t="s">
        <v>1116</v>
      </c>
    </row>
    <row r="366" spans="2:65" s="180" customFormat="1" x14ac:dyDescent="0.25">
      <c r="B366" s="181"/>
      <c r="D366" s="182" t="s">
        <v>175</v>
      </c>
      <c r="E366" s="183" t="s">
        <v>62</v>
      </c>
      <c r="F366" s="184" t="s">
        <v>1117</v>
      </c>
      <c r="H366" s="185">
        <v>93</v>
      </c>
      <c r="L366" s="181"/>
      <c r="M366" s="186"/>
      <c r="N366" s="187"/>
      <c r="O366" s="187"/>
      <c r="P366" s="187"/>
      <c r="Q366" s="187"/>
      <c r="R366" s="187"/>
      <c r="S366" s="187"/>
      <c r="T366" s="188"/>
      <c r="AT366" s="183" t="s">
        <v>175</v>
      </c>
      <c r="AU366" s="183" t="s">
        <v>55</v>
      </c>
      <c r="AV366" s="180" t="s">
        <v>55</v>
      </c>
      <c r="AW366" s="180" t="s">
        <v>177</v>
      </c>
      <c r="AX366" s="180" t="s">
        <v>125</v>
      </c>
      <c r="AY366" s="183" t="s">
        <v>126</v>
      </c>
    </row>
    <row r="367" spans="2:65" s="189" customFormat="1" x14ac:dyDescent="0.25">
      <c r="B367" s="190"/>
      <c r="D367" s="182" t="s">
        <v>175</v>
      </c>
      <c r="E367" s="191" t="s">
        <v>62</v>
      </c>
      <c r="F367" s="192" t="s">
        <v>178</v>
      </c>
      <c r="H367" s="193">
        <v>93</v>
      </c>
      <c r="L367" s="190"/>
      <c r="M367" s="194"/>
      <c r="N367" s="195"/>
      <c r="O367" s="195"/>
      <c r="P367" s="195"/>
      <c r="Q367" s="195"/>
      <c r="R367" s="195"/>
      <c r="S367" s="195"/>
      <c r="T367" s="196"/>
      <c r="AT367" s="191" t="s">
        <v>175</v>
      </c>
      <c r="AU367" s="191" t="s">
        <v>55</v>
      </c>
      <c r="AV367" s="189" t="s">
        <v>134</v>
      </c>
      <c r="AW367" s="189" t="s">
        <v>177</v>
      </c>
      <c r="AX367" s="189" t="s">
        <v>124</v>
      </c>
      <c r="AY367" s="191" t="s">
        <v>126</v>
      </c>
    </row>
    <row r="368" spans="2:65" s="180" customFormat="1" x14ac:dyDescent="0.25">
      <c r="B368" s="181"/>
      <c r="D368" s="182" t="s">
        <v>175</v>
      </c>
      <c r="F368" s="184" t="s">
        <v>1118</v>
      </c>
      <c r="H368" s="185">
        <v>97.65</v>
      </c>
      <c r="L368" s="181"/>
      <c r="M368" s="186"/>
      <c r="N368" s="187"/>
      <c r="O368" s="187"/>
      <c r="P368" s="187"/>
      <c r="Q368" s="187"/>
      <c r="R368" s="187"/>
      <c r="S368" s="187"/>
      <c r="T368" s="188"/>
      <c r="AT368" s="183" t="s">
        <v>175</v>
      </c>
      <c r="AU368" s="183" t="s">
        <v>55</v>
      </c>
      <c r="AV368" s="180" t="s">
        <v>55</v>
      </c>
      <c r="AW368" s="180" t="s">
        <v>58</v>
      </c>
      <c r="AX368" s="180" t="s">
        <v>124</v>
      </c>
      <c r="AY368" s="183" t="s">
        <v>126</v>
      </c>
    </row>
    <row r="369" spans="2:65" s="308" customFormat="1" ht="16.5" customHeight="1" x14ac:dyDescent="0.25">
      <c r="B369" s="166"/>
      <c r="C369" s="409" t="s">
        <v>435</v>
      </c>
      <c r="D369" s="409" t="s">
        <v>130</v>
      </c>
      <c r="E369" s="410" t="s">
        <v>1119</v>
      </c>
      <c r="F369" s="411" t="s">
        <v>1120</v>
      </c>
      <c r="G369" s="412" t="s">
        <v>777</v>
      </c>
      <c r="H369" s="413">
        <v>84.683999999999997</v>
      </c>
      <c r="I369" s="446"/>
      <c r="J369" s="414">
        <f>ROUND(I369*H369,2)</f>
        <v>0</v>
      </c>
      <c r="K369" s="411" t="s">
        <v>1121</v>
      </c>
      <c r="L369" s="86"/>
      <c r="M369" s="415" t="s">
        <v>62</v>
      </c>
      <c r="N369" s="416" t="s">
        <v>78</v>
      </c>
      <c r="O369" s="417">
        <v>0.06</v>
      </c>
      <c r="P369" s="417">
        <f>O369*H369</f>
        <v>5.0810399999999998</v>
      </c>
      <c r="Q369" s="417">
        <v>4.0000000000000002E-4</v>
      </c>
      <c r="R369" s="417">
        <f>Q369*H369</f>
        <v>3.3873600000000004E-2</v>
      </c>
      <c r="S369" s="417">
        <v>0</v>
      </c>
      <c r="T369" s="418">
        <f>S369*H369</f>
        <v>0</v>
      </c>
      <c r="AR369" s="79" t="s">
        <v>190</v>
      </c>
      <c r="AT369" s="79" t="s">
        <v>130</v>
      </c>
      <c r="AU369" s="79" t="s">
        <v>55</v>
      </c>
      <c r="AY369" s="79" t="s">
        <v>126</v>
      </c>
      <c r="BE369" s="179">
        <f>IF(N369="základní",J369,0)</f>
        <v>0</v>
      </c>
      <c r="BF369" s="179">
        <f>IF(N369="snížená",J369,0)</f>
        <v>0</v>
      </c>
      <c r="BG369" s="179">
        <f>IF(N369="zákl. přenesená",J369,0)</f>
        <v>0</v>
      </c>
      <c r="BH369" s="179">
        <f>IF(N369="sníž. přenesená",J369,0)</f>
        <v>0</v>
      </c>
      <c r="BI369" s="179">
        <f>IF(N369="nulová",J369,0)</f>
        <v>0</v>
      </c>
      <c r="BJ369" s="79" t="s">
        <v>124</v>
      </c>
      <c r="BK369" s="179">
        <f>ROUND(I369*H369,2)</f>
        <v>0</v>
      </c>
      <c r="BL369" s="79" t="s">
        <v>190</v>
      </c>
      <c r="BM369" s="79" t="s">
        <v>1122</v>
      </c>
    </row>
    <row r="370" spans="2:65" s="428" customFormat="1" x14ac:dyDescent="0.25">
      <c r="B370" s="427"/>
      <c r="D370" s="182" t="s">
        <v>175</v>
      </c>
      <c r="E370" s="429" t="s">
        <v>62</v>
      </c>
      <c r="F370" s="430" t="s">
        <v>1123</v>
      </c>
      <c r="H370" s="429" t="s">
        <v>62</v>
      </c>
      <c r="L370" s="427"/>
      <c r="M370" s="431"/>
      <c r="N370" s="432"/>
      <c r="O370" s="432"/>
      <c r="P370" s="432"/>
      <c r="Q370" s="432"/>
      <c r="R370" s="432"/>
      <c r="S370" s="432"/>
      <c r="T370" s="433"/>
      <c r="AT370" s="429" t="s">
        <v>175</v>
      </c>
      <c r="AU370" s="429" t="s">
        <v>55</v>
      </c>
      <c r="AV370" s="428" t="s">
        <v>124</v>
      </c>
      <c r="AW370" s="428" t="s">
        <v>177</v>
      </c>
      <c r="AX370" s="428" t="s">
        <v>125</v>
      </c>
      <c r="AY370" s="429" t="s">
        <v>126</v>
      </c>
    </row>
    <row r="371" spans="2:65" s="180" customFormat="1" x14ac:dyDescent="0.25">
      <c r="B371" s="181"/>
      <c r="D371" s="182" t="s">
        <v>175</v>
      </c>
      <c r="E371" s="183" t="s">
        <v>62</v>
      </c>
      <c r="F371" s="184" t="s">
        <v>829</v>
      </c>
      <c r="H371" s="185">
        <v>1.704</v>
      </c>
      <c r="L371" s="181"/>
      <c r="M371" s="186"/>
      <c r="N371" s="187"/>
      <c r="O371" s="187"/>
      <c r="P371" s="187"/>
      <c r="Q371" s="187"/>
      <c r="R371" s="187"/>
      <c r="S371" s="187"/>
      <c r="T371" s="188"/>
      <c r="AT371" s="183" t="s">
        <v>175</v>
      </c>
      <c r="AU371" s="183" t="s">
        <v>55</v>
      </c>
      <c r="AV371" s="180" t="s">
        <v>55</v>
      </c>
      <c r="AW371" s="180" t="s">
        <v>177</v>
      </c>
      <c r="AX371" s="180" t="s">
        <v>125</v>
      </c>
      <c r="AY371" s="183" t="s">
        <v>126</v>
      </c>
    </row>
    <row r="372" spans="2:65" s="428" customFormat="1" x14ac:dyDescent="0.25">
      <c r="B372" s="427"/>
      <c r="D372" s="182" t="s">
        <v>175</v>
      </c>
      <c r="E372" s="429" t="s">
        <v>62</v>
      </c>
      <c r="F372" s="430" t="s">
        <v>812</v>
      </c>
      <c r="H372" s="429" t="s">
        <v>62</v>
      </c>
      <c r="L372" s="427"/>
      <c r="M372" s="431"/>
      <c r="N372" s="432"/>
      <c r="O372" s="432"/>
      <c r="P372" s="432"/>
      <c r="Q372" s="432"/>
      <c r="R372" s="432"/>
      <c r="S372" s="432"/>
      <c r="T372" s="433"/>
      <c r="AT372" s="429" t="s">
        <v>175</v>
      </c>
      <c r="AU372" s="429" t="s">
        <v>55</v>
      </c>
      <c r="AV372" s="428" t="s">
        <v>124</v>
      </c>
      <c r="AW372" s="428" t="s">
        <v>177</v>
      </c>
      <c r="AX372" s="428" t="s">
        <v>125</v>
      </c>
      <c r="AY372" s="429" t="s">
        <v>126</v>
      </c>
    </row>
    <row r="373" spans="2:65" s="180" customFormat="1" x14ac:dyDescent="0.25">
      <c r="B373" s="181"/>
      <c r="D373" s="182" t="s">
        <v>175</v>
      </c>
      <c r="E373" s="183" t="s">
        <v>62</v>
      </c>
      <c r="F373" s="184" t="s">
        <v>813</v>
      </c>
      <c r="H373" s="185">
        <v>1.44</v>
      </c>
      <c r="L373" s="181"/>
      <c r="M373" s="186"/>
      <c r="N373" s="187"/>
      <c r="O373" s="187"/>
      <c r="P373" s="187"/>
      <c r="Q373" s="187"/>
      <c r="R373" s="187"/>
      <c r="S373" s="187"/>
      <c r="T373" s="188"/>
      <c r="AT373" s="183" t="s">
        <v>175</v>
      </c>
      <c r="AU373" s="183" t="s">
        <v>55</v>
      </c>
      <c r="AV373" s="180" t="s">
        <v>55</v>
      </c>
      <c r="AW373" s="180" t="s">
        <v>177</v>
      </c>
      <c r="AX373" s="180" t="s">
        <v>125</v>
      </c>
      <c r="AY373" s="183" t="s">
        <v>126</v>
      </c>
    </row>
    <row r="374" spans="2:65" s="180" customFormat="1" x14ac:dyDescent="0.25">
      <c r="B374" s="181"/>
      <c r="D374" s="182" t="s">
        <v>175</v>
      </c>
      <c r="E374" s="183" t="s">
        <v>62</v>
      </c>
      <c r="F374" s="184" t="s">
        <v>847</v>
      </c>
      <c r="H374" s="185">
        <v>5.0999999999999996</v>
      </c>
      <c r="L374" s="181"/>
      <c r="M374" s="186"/>
      <c r="N374" s="187"/>
      <c r="O374" s="187"/>
      <c r="P374" s="187"/>
      <c r="Q374" s="187"/>
      <c r="R374" s="187"/>
      <c r="S374" s="187"/>
      <c r="T374" s="188"/>
      <c r="AT374" s="183" t="s">
        <v>175</v>
      </c>
      <c r="AU374" s="183" t="s">
        <v>55</v>
      </c>
      <c r="AV374" s="180" t="s">
        <v>55</v>
      </c>
      <c r="AW374" s="180" t="s">
        <v>177</v>
      </c>
      <c r="AX374" s="180" t="s">
        <v>125</v>
      </c>
      <c r="AY374" s="183" t="s">
        <v>126</v>
      </c>
    </row>
    <row r="375" spans="2:65" s="428" customFormat="1" x14ac:dyDescent="0.25">
      <c r="B375" s="427"/>
      <c r="D375" s="182" t="s">
        <v>175</v>
      </c>
      <c r="E375" s="429" t="s">
        <v>62</v>
      </c>
      <c r="F375" s="430" t="s">
        <v>1124</v>
      </c>
      <c r="H375" s="429" t="s">
        <v>62</v>
      </c>
      <c r="L375" s="427"/>
      <c r="M375" s="431"/>
      <c r="N375" s="432"/>
      <c r="O375" s="432"/>
      <c r="P375" s="432"/>
      <c r="Q375" s="432"/>
      <c r="R375" s="432"/>
      <c r="S375" s="432"/>
      <c r="T375" s="433"/>
      <c r="AT375" s="429" t="s">
        <v>175</v>
      </c>
      <c r="AU375" s="429" t="s">
        <v>55</v>
      </c>
      <c r="AV375" s="428" t="s">
        <v>124</v>
      </c>
      <c r="AW375" s="428" t="s">
        <v>177</v>
      </c>
      <c r="AX375" s="428" t="s">
        <v>125</v>
      </c>
      <c r="AY375" s="429" t="s">
        <v>126</v>
      </c>
    </row>
    <row r="376" spans="2:65" s="180" customFormat="1" x14ac:dyDescent="0.25">
      <c r="B376" s="181"/>
      <c r="D376" s="182" t="s">
        <v>175</v>
      </c>
      <c r="E376" s="183" t="s">
        <v>62</v>
      </c>
      <c r="F376" s="184" t="s">
        <v>1125</v>
      </c>
      <c r="H376" s="185">
        <v>20.88</v>
      </c>
      <c r="L376" s="181"/>
      <c r="M376" s="186"/>
      <c r="N376" s="187"/>
      <c r="O376" s="187"/>
      <c r="P376" s="187"/>
      <c r="Q376" s="187"/>
      <c r="R376" s="187"/>
      <c r="S376" s="187"/>
      <c r="T376" s="188"/>
      <c r="AT376" s="183" t="s">
        <v>175</v>
      </c>
      <c r="AU376" s="183" t="s">
        <v>55</v>
      </c>
      <c r="AV376" s="180" t="s">
        <v>55</v>
      </c>
      <c r="AW376" s="180" t="s">
        <v>177</v>
      </c>
      <c r="AX376" s="180" t="s">
        <v>125</v>
      </c>
      <c r="AY376" s="183" t="s">
        <v>126</v>
      </c>
    </row>
    <row r="377" spans="2:65" s="180" customFormat="1" x14ac:dyDescent="0.25">
      <c r="B377" s="181"/>
      <c r="D377" s="182" t="s">
        <v>175</v>
      </c>
      <c r="E377" s="183" t="s">
        <v>62</v>
      </c>
      <c r="F377" s="184" t="s">
        <v>1126</v>
      </c>
      <c r="H377" s="185">
        <v>55.56</v>
      </c>
      <c r="L377" s="181"/>
      <c r="M377" s="186"/>
      <c r="N377" s="187"/>
      <c r="O377" s="187"/>
      <c r="P377" s="187"/>
      <c r="Q377" s="187"/>
      <c r="R377" s="187"/>
      <c r="S377" s="187"/>
      <c r="T377" s="188"/>
      <c r="AT377" s="183" t="s">
        <v>175</v>
      </c>
      <c r="AU377" s="183" t="s">
        <v>55</v>
      </c>
      <c r="AV377" s="180" t="s">
        <v>55</v>
      </c>
      <c r="AW377" s="180" t="s">
        <v>177</v>
      </c>
      <c r="AX377" s="180" t="s">
        <v>125</v>
      </c>
      <c r="AY377" s="183" t="s">
        <v>126</v>
      </c>
    </row>
    <row r="378" spans="2:65" s="189" customFormat="1" x14ac:dyDescent="0.25">
      <c r="B378" s="190"/>
      <c r="D378" s="182" t="s">
        <v>175</v>
      </c>
      <c r="E378" s="191" t="s">
        <v>62</v>
      </c>
      <c r="F378" s="192" t="s">
        <v>178</v>
      </c>
      <c r="H378" s="193">
        <v>84.683999999999997</v>
      </c>
      <c r="L378" s="190"/>
      <c r="M378" s="194"/>
      <c r="N378" s="195"/>
      <c r="O378" s="195"/>
      <c r="P378" s="195"/>
      <c r="Q378" s="195"/>
      <c r="R378" s="195"/>
      <c r="S378" s="195"/>
      <c r="T378" s="196"/>
      <c r="AT378" s="191" t="s">
        <v>175</v>
      </c>
      <c r="AU378" s="191" t="s">
        <v>55</v>
      </c>
      <c r="AV378" s="189" t="s">
        <v>134</v>
      </c>
      <c r="AW378" s="189" t="s">
        <v>177</v>
      </c>
      <c r="AX378" s="189" t="s">
        <v>124</v>
      </c>
      <c r="AY378" s="191" t="s">
        <v>126</v>
      </c>
    </row>
    <row r="379" spans="2:65" s="308" customFormat="1" ht="22.5" customHeight="1" x14ac:dyDescent="0.25">
      <c r="B379" s="166"/>
      <c r="C379" s="409" t="s">
        <v>439</v>
      </c>
      <c r="D379" s="409" t="s">
        <v>130</v>
      </c>
      <c r="E379" s="410" t="s">
        <v>1127</v>
      </c>
      <c r="F379" s="411" t="s">
        <v>1128</v>
      </c>
      <c r="G379" s="412" t="s">
        <v>777</v>
      </c>
      <c r="H379" s="413">
        <v>84.683999999999997</v>
      </c>
      <c r="I379" s="446"/>
      <c r="J379" s="414">
        <f>ROUND(I379*H379,2)</f>
        <v>0</v>
      </c>
      <c r="K379" s="411" t="s">
        <v>62</v>
      </c>
      <c r="L379" s="86"/>
      <c r="M379" s="442" t="s">
        <v>62</v>
      </c>
      <c r="N379" s="443" t="s">
        <v>78</v>
      </c>
      <c r="O379" s="444">
        <v>0.104</v>
      </c>
      <c r="P379" s="444">
        <f>O379*H379</f>
        <v>8.8071359999999999</v>
      </c>
      <c r="Q379" s="444">
        <v>2.5999999999999998E-4</v>
      </c>
      <c r="R379" s="444">
        <f>Q379*H379</f>
        <v>2.2017839999999997E-2</v>
      </c>
      <c r="S379" s="444">
        <v>0</v>
      </c>
      <c r="T379" s="445">
        <f>S379*H379</f>
        <v>0</v>
      </c>
      <c r="AR379" s="79" t="s">
        <v>190</v>
      </c>
      <c r="AT379" s="79" t="s">
        <v>130</v>
      </c>
      <c r="AU379" s="79" t="s">
        <v>55</v>
      </c>
      <c r="AY379" s="79" t="s">
        <v>126</v>
      </c>
      <c r="BE379" s="179">
        <f>IF(N379="základní",J379,0)</f>
        <v>0</v>
      </c>
      <c r="BF379" s="179">
        <f>IF(N379="snížená",J379,0)</f>
        <v>0</v>
      </c>
      <c r="BG379" s="179">
        <f>IF(N379="zákl. přenesená",J379,0)</f>
        <v>0</v>
      </c>
      <c r="BH379" s="179">
        <f>IF(N379="sníž. přenesená",J379,0)</f>
        <v>0</v>
      </c>
      <c r="BI379" s="179">
        <f>IF(N379="nulová",J379,0)</f>
        <v>0</v>
      </c>
      <c r="BJ379" s="79" t="s">
        <v>124</v>
      </c>
      <c r="BK379" s="179">
        <f>ROUND(I379*H379,2)</f>
        <v>0</v>
      </c>
      <c r="BL379" s="79" t="s">
        <v>190</v>
      </c>
      <c r="BM379" s="79" t="s">
        <v>1129</v>
      </c>
    </row>
    <row r="380" spans="2:65" s="308" customFormat="1" ht="6.95" customHeight="1" x14ac:dyDescent="0.25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86"/>
    </row>
  </sheetData>
  <sheetProtection algorithmName="SHA-512" hashValue="/X6cFxDmTVBLupK0KiR50IDACaV9a549SQF5UHBtsX0Btx6+hagIq3NsY8pHqqKmRjr9JnVSkF24DM2z82vQMA==" saltValue="cSfiBfLebIFJBr4Ma+1T1Q==" spinCount="100000" sheet="1" objects="1" scenarios="1"/>
  <protectedRanges>
    <protectedRange sqref="I1:I1048576" name="Oblast1"/>
  </protectedRanges>
  <autoFilter ref="C89:K379" xr:uid="{00000000-0009-0000-0000-000001000000}"/>
  <mergeCells count="6">
    <mergeCell ref="E82:H82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BM150"/>
  <sheetViews>
    <sheetView showGridLines="0" topLeftCell="A100" workbookViewId="0">
      <selection activeCell="I131" sqref="I131"/>
    </sheetView>
  </sheetViews>
  <sheetFormatPr defaultRowHeight="11.25" x14ac:dyDescent="0.2"/>
  <cols>
    <col min="1" max="1" width="7.140625" style="78" customWidth="1"/>
    <col min="2" max="2" width="1" style="78" customWidth="1"/>
    <col min="3" max="3" width="3.5703125" style="78" customWidth="1"/>
    <col min="4" max="4" width="3.7109375" style="78" customWidth="1"/>
    <col min="5" max="5" width="14.7109375" style="78" customWidth="1"/>
    <col min="6" max="6" width="43.5703125" style="78" customWidth="1"/>
    <col min="7" max="7" width="6.42578125" style="78" customWidth="1"/>
    <col min="8" max="8" width="12" style="78" customWidth="1"/>
    <col min="9" max="9" width="13.5703125" style="78" customWidth="1"/>
    <col min="10" max="10" width="19.140625" style="78" customWidth="1"/>
    <col min="11" max="11" width="19.140625" style="78" hidden="1" customWidth="1"/>
    <col min="12" max="12" width="8" style="78" customWidth="1"/>
    <col min="13" max="13" width="9.28515625" style="78" hidden="1" customWidth="1"/>
    <col min="14" max="14" width="9.140625" style="78"/>
    <col min="15" max="20" width="12.140625" style="78" hidden="1" customWidth="1"/>
    <col min="21" max="21" width="14" style="78" hidden="1" customWidth="1"/>
    <col min="22" max="22" width="10.5703125" style="78" customWidth="1"/>
    <col min="23" max="23" width="14" style="78" customWidth="1"/>
    <col min="24" max="24" width="10.5703125" style="78" customWidth="1"/>
    <col min="25" max="25" width="12.85546875" style="78" customWidth="1"/>
    <col min="26" max="26" width="9.42578125" style="78" customWidth="1"/>
    <col min="27" max="27" width="12.85546875" style="78" customWidth="1"/>
    <col min="28" max="28" width="14" style="78" customWidth="1"/>
    <col min="29" max="29" width="9.42578125" style="78" customWidth="1"/>
    <col min="30" max="30" width="12.85546875" style="78" customWidth="1"/>
    <col min="31" max="31" width="14" style="78" customWidth="1"/>
    <col min="32" max="16384" width="9.140625" style="78"/>
  </cols>
  <sheetData>
    <row r="1" spans="1:46" x14ac:dyDescent="0.2">
      <c r="A1" s="77"/>
    </row>
    <row r="2" spans="1:46" ht="36.950000000000003" customHeight="1" x14ac:dyDescent="0.2">
      <c r="L2" s="457" t="s">
        <v>53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79" t="s">
        <v>54</v>
      </c>
    </row>
    <row r="3" spans="1:46" ht="6.95" customHeight="1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2"/>
      <c r="AT3" s="79" t="s">
        <v>55</v>
      </c>
    </row>
    <row r="4" spans="1:46" ht="24.95" customHeight="1" x14ac:dyDescent="0.2">
      <c r="B4" s="82"/>
      <c r="D4" s="83" t="s">
        <v>56</v>
      </c>
      <c r="L4" s="82"/>
      <c r="M4" s="84" t="s">
        <v>57</v>
      </c>
      <c r="AT4" s="79" t="s">
        <v>58</v>
      </c>
    </row>
    <row r="5" spans="1:46" ht="6.95" customHeight="1" x14ac:dyDescent="0.2">
      <c r="B5" s="82"/>
      <c r="L5" s="82"/>
    </row>
    <row r="6" spans="1:46" s="89" customFormat="1" ht="12" customHeight="1" x14ac:dyDescent="0.25">
      <c r="A6" s="85"/>
      <c r="B6" s="86"/>
      <c r="C6" s="85"/>
      <c r="D6" s="87" t="s">
        <v>59</v>
      </c>
      <c r="E6" s="85"/>
      <c r="F6" s="85"/>
      <c r="G6" s="85"/>
      <c r="H6" s="85"/>
      <c r="I6" s="85"/>
      <c r="J6" s="85"/>
      <c r="K6" s="85"/>
      <c r="L6" s="88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</row>
    <row r="7" spans="1:46" s="89" customFormat="1" ht="16.5" customHeight="1" x14ac:dyDescent="0.25">
      <c r="A7" s="85"/>
      <c r="B7" s="86"/>
      <c r="C7" s="85"/>
      <c r="D7" s="85"/>
      <c r="E7" s="459" t="s">
        <v>60</v>
      </c>
      <c r="F7" s="460"/>
      <c r="G7" s="460"/>
      <c r="H7" s="460"/>
      <c r="I7" s="85"/>
      <c r="J7" s="85"/>
      <c r="K7" s="85"/>
      <c r="L7" s="88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</row>
    <row r="8" spans="1:46" s="89" customFormat="1" x14ac:dyDescent="0.25">
      <c r="A8" s="85"/>
      <c r="B8" s="86"/>
      <c r="C8" s="85"/>
      <c r="D8" s="85"/>
      <c r="E8" s="85"/>
      <c r="F8" s="85"/>
      <c r="G8" s="85"/>
      <c r="H8" s="85"/>
      <c r="I8" s="85"/>
      <c r="J8" s="85"/>
      <c r="K8" s="85"/>
      <c r="L8" s="88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</row>
    <row r="9" spans="1:46" s="89" customFormat="1" ht="12" customHeight="1" x14ac:dyDescent="0.25">
      <c r="A9" s="85"/>
      <c r="B9" s="86"/>
      <c r="C9" s="85"/>
      <c r="D9" s="87" t="s">
        <v>61</v>
      </c>
      <c r="E9" s="85"/>
      <c r="F9" s="90" t="s">
        <v>62</v>
      </c>
      <c r="G9" s="85"/>
      <c r="H9" s="85"/>
      <c r="I9" s="87" t="s">
        <v>63</v>
      </c>
      <c r="J9" s="90" t="s">
        <v>62</v>
      </c>
      <c r="K9" s="85"/>
      <c r="L9" s="88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</row>
    <row r="10" spans="1:46" s="89" customFormat="1" ht="12" customHeight="1" x14ac:dyDescent="0.25">
      <c r="A10" s="85"/>
      <c r="B10" s="86"/>
      <c r="C10" s="85"/>
      <c r="D10" s="87" t="s">
        <v>64</v>
      </c>
      <c r="E10" s="85"/>
      <c r="F10" s="90" t="s">
        <v>65</v>
      </c>
      <c r="G10" s="85"/>
      <c r="H10" s="85"/>
      <c r="I10" s="87" t="s">
        <v>66</v>
      </c>
      <c r="J10" s="91" t="str">
        <f>'[5]Rekapitulace stavby'!AN8</f>
        <v>13. 5. 2021</v>
      </c>
      <c r="K10" s="85"/>
      <c r="L10" s="88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</row>
    <row r="11" spans="1:46" s="89" customFormat="1" ht="10.9" customHeight="1" x14ac:dyDescent="0.25">
      <c r="A11" s="85"/>
      <c r="B11" s="86"/>
      <c r="C11" s="85"/>
      <c r="D11" s="85"/>
      <c r="E11" s="85"/>
      <c r="F11" s="85"/>
      <c r="G11" s="85"/>
      <c r="H11" s="85"/>
      <c r="I11" s="85"/>
      <c r="J11" s="85"/>
      <c r="K11" s="85"/>
      <c r="L11" s="88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</row>
    <row r="12" spans="1:46" s="89" customFormat="1" ht="12" customHeight="1" x14ac:dyDescent="0.25">
      <c r="A12" s="85"/>
      <c r="B12" s="86"/>
      <c r="C12" s="85"/>
      <c r="D12" s="87" t="s">
        <v>67</v>
      </c>
      <c r="E12" s="85"/>
      <c r="F12" s="85"/>
      <c r="G12" s="85"/>
      <c r="H12" s="85"/>
      <c r="I12" s="87" t="s">
        <v>68</v>
      </c>
      <c r="J12" s="90" t="str">
        <f>IF('[5]Rekapitulace stavby'!AN10="","",'[5]Rekapitulace stavby'!AN10)</f>
        <v/>
      </c>
      <c r="K12" s="85"/>
      <c r="L12" s="88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</row>
    <row r="13" spans="1:46" s="89" customFormat="1" ht="18" customHeight="1" x14ac:dyDescent="0.25">
      <c r="A13" s="85"/>
      <c r="B13" s="86"/>
      <c r="C13" s="85"/>
      <c r="D13" s="85"/>
      <c r="E13" s="90" t="str">
        <f>IF('[5]Rekapitulace stavby'!E11="","",'[5]Rekapitulace stavby'!E11)</f>
        <v xml:space="preserve"> </v>
      </c>
      <c r="F13" s="85"/>
      <c r="G13" s="85"/>
      <c r="H13" s="85"/>
      <c r="I13" s="87" t="s">
        <v>69</v>
      </c>
      <c r="J13" s="90" t="str">
        <f>IF('[5]Rekapitulace stavby'!AN11="","",'[5]Rekapitulace stavby'!AN11)</f>
        <v/>
      </c>
      <c r="K13" s="85"/>
      <c r="L13" s="88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</row>
    <row r="14" spans="1:46" s="89" customFormat="1" ht="6.95" customHeight="1" x14ac:dyDescent="0.25">
      <c r="A14" s="85"/>
      <c r="B14" s="86"/>
      <c r="C14" s="85"/>
      <c r="D14" s="85"/>
      <c r="E14" s="85"/>
      <c r="F14" s="85"/>
      <c r="G14" s="85"/>
      <c r="H14" s="85"/>
      <c r="I14" s="85"/>
      <c r="J14" s="85"/>
      <c r="K14" s="85"/>
      <c r="L14" s="88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</row>
    <row r="15" spans="1:46" s="89" customFormat="1" ht="12" customHeight="1" x14ac:dyDescent="0.25">
      <c r="A15" s="85"/>
      <c r="B15" s="86"/>
      <c r="C15" s="85"/>
      <c r="D15" s="87" t="s">
        <v>70</v>
      </c>
      <c r="E15" s="85"/>
      <c r="F15" s="85"/>
      <c r="G15" s="85"/>
      <c r="H15" s="85"/>
      <c r="I15" s="87" t="s">
        <v>68</v>
      </c>
      <c r="J15" s="90" t="str">
        <f>'[5]Rekapitulace stavby'!AN13</f>
        <v/>
      </c>
      <c r="K15" s="85"/>
      <c r="L15" s="88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</row>
    <row r="16" spans="1:46" s="89" customFormat="1" ht="18" customHeight="1" x14ac:dyDescent="0.25">
      <c r="A16" s="85"/>
      <c r="B16" s="86"/>
      <c r="C16" s="85"/>
      <c r="D16" s="85"/>
      <c r="E16" s="463" t="str">
        <f>'[5]Rekapitulace stavby'!E14</f>
        <v xml:space="preserve"> </v>
      </c>
      <c r="F16" s="463"/>
      <c r="G16" s="463"/>
      <c r="H16" s="463"/>
      <c r="I16" s="87" t="s">
        <v>69</v>
      </c>
      <c r="J16" s="90" t="str">
        <f>'[5]Rekapitulace stavby'!AN14</f>
        <v/>
      </c>
      <c r="K16" s="85"/>
      <c r="L16" s="88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</row>
    <row r="17" spans="1:31" s="89" customFormat="1" ht="6.95" customHeight="1" x14ac:dyDescent="0.25">
      <c r="A17" s="85"/>
      <c r="B17" s="86"/>
      <c r="C17" s="85"/>
      <c r="D17" s="85"/>
      <c r="E17" s="85"/>
      <c r="F17" s="85"/>
      <c r="G17" s="85"/>
      <c r="H17" s="85"/>
      <c r="I17" s="85"/>
      <c r="J17" s="85"/>
      <c r="K17" s="85"/>
      <c r="L17" s="88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</row>
    <row r="18" spans="1:31" s="89" customFormat="1" ht="12" customHeight="1" x14ac:dyDescent="0.25">
      <c r="A18" s="85"/>
      <c r="B18" s="86"/>
      <c r="C18" s="85"/>
      <c r="D18" s="87" t="s">
        <v>71</v>
      </c>
      <c r="E18" s="85"/>
      <c r="F18" s="85"/>
      <c r="G18" s="85"/>
      <c r="H18" s="85"/>
      <c r="I18" s="87" t="s">
        <v>68</v>
      </c>
      <c r="J18" s="90" t="str">
        <f>IF('[5]Rekapitulace stavby'!AN16="","",'[5]Rekapitulace stavby'!AN16)</f>
        <v/>
      </c>
      <c r="K18" s="85"/>
      <c r="L18" s="88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</row>
    <row r="19" spans="1:31" s="89" customFormat="1" ht="18" customHeight="1" x14ac:dyDescent="0.25">
      <c r="A19" s="85"/>
      <c r="B19" s="86"/>
      <c r="C19" s="85"/>
      <c r="D19" s="85"/>
      <c r="E19" s="90" t="str">
        <f>IF('[5]Rekapitulace stavby'!E17="","",'[5]Rekapitulace stavby'!E17)</f>
        <v xml:space="preserve"> </v>
      </c>
      <c r="F19" s="85"/>
      <c r="G19" s="85"/>
      <c r="H19" s="85"/>
      <c r="I19" s="87" t="s">
        <v>69</v>
      </c>
      <c r="J19" s="90" t="str">
        <f>IF('[5]Rekapitulace stavby'!AN17="","",'[5]Rekapitulace stavby'!AN17)</f>
        <v/>
      </c>
      <c r="K19" s="85"/>
      <c r="L19" s="88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</row>
    <row r="20" spans="1:31" s="89" customFormat="1" ht="6.95" customHeight="1" x14ac:dyDescent="0.25">
      <c r="A20" s="85"/>
      <c r="B20" s="86"/>
      <c r="C20" s="85"/>
      <c r="D20" s="85"/>
      <c r="E20" s="85"/>
      <c r="F20" s="85"/>
      <c r="G20" s="85"/>
      <c r="H20" s="85"/>
      <c r="I20" s="85"/>
      <c r="J20" s="85"/>
      <c r="K20" s="85"/>
      <c r="L20" s="88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s="89" customFormat="1" ht="12" customHeight="1" x14ac:dyDescent="0.25">
      <c r="A21" s="85"/>
      <c r="B21" s="86"/>
      <c r="C21" s="85"/>
      <c r="D21" s="87" t="s">
        <v>72</v>
      </c>
      <c r="E21" s="85"/>
      <c r="F21" s="85"/>
      <c r="G21" s="85"/>
      <c r="H21" s="85"/>
      <c r="I21" s="87" t="s">
        <v>68</v>
      </c>
      <c r="J21" s="90" t="str">
        <f>IF('[5]Rekapitulace stavby'!AN19="","",'[5]Rekapitulace stavby'!AN19)</f>
        <v/>
      </c>
      <c r="K21" s="85"/>
      <c r="L21" s="88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</row>
    <row r="22" spans="1:31" s="89" customFormat="1" ht="18" customHeight="1" x14ac:dyDescent="0.25">
      <c r="A22" s="85"/>
      <c r="B22" s="86"/>
      <c r="C22" s="85"/>
      <c r="D22" s="85"/>
      <c r="E22" s="90" t="str">
        <f>IF('[5]Rekapitulace stavby'!E20="","",'[5]Rekapitulace stavby'!E20)</f>
        <v xml:space="preserve"> </v>
      </c>
      <c r="F22" s="85"/>
      <c r="G22" s="85"/>
      <c r="H22" s="85"/>
      <c r="I22" s="87" t="s">
        <v>69</v>
      </c>
      <c r="J22" s="90" t="str">
        <f>IF('[5]Rekapitulace stavby'!AN20="","",'[5]Rekapitulace stavby'!AN20)</f>
        <v/>
      </c>
      <c r="K22" s="85"/>
      <c r="L22" s="88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</row>
    <row r="23" spans="1:31" s="89" customFormat="1" ht="6.95" customHeight="1" x14ac:dyDescent="0.25">
      <c r="A23" s="85"/>
      <c r="B23" s="86"/>
      <c r="C23" s="85"/>
      <c r="D23" s="85"/>
      <c r="E23" s="85"/>
      <c r="F23" s="85"/>
      <c r="G23" s="85"/>
      <c r="H23" s="85"/>
      <c r="I23" s="85"/>
      <c r="J23" s="85"/>
      <c r="K23" s="85"/>
      <c r="L23" s="88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</row>
    <row r="24" spans="1:31" s="89" customFormat="1" ht="12" customHeight="1" x14ac:dyDescent="0.25">
      <c r="A24" s="85"/>
      <c r="B24" s="86"/>
      <c r="C24" s="85"/>
      <c r="D24" s="87" t="s">
        <v>9</v>
      </c>
      <c r="E24" s="85"/>
      <c r="F24" s="85"/>
      <c r="G24" s="85"/>
      <c r="H24" s="85"/>
      <c r="I24" s="85"/>
      <c r="J24" s="85"/>
      <c r="K24" s="85"/>
      <c r="L24" s="88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</row>
    <row r="25" spans="1:31" s="95" customFormat="1" ht="16.5" customHeight="1" x14ac:dyDescent="0.25">
      <c r="A25" s="92"/>
      <c r="B25" s="93"/>
      <c r="C25" s="92"/>
      <c r="D25" s="92"/>
      <c r="E25" s="464" t="s">
        <v>62</v>
      </c>
      <c r="F25" s="464"/>
      <c r="G25" s="464"/>
      <c r="H25" s="464"/>
      <c r="I25" s="92"/>
      <c r="J25" s="92"/>
      <c r="K25" s="92"/>
      <c r="L25" s="94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s="89" customFormat="1" ht="6.95" customHeight="1" x14ac:dyDescent="0.25">
      <c r="A26" s="85"/>
      <c r="B26" s="86"/>
      <c r="C26" s="85"/>
      <c r="D26" s="85"/>
      <c r="E26" s="85"/>
      <c r="F26" s="85"/>
      <c r="G26" s="85"/>
      <c r="H26" s="85"/>
      <c r="I26" s="85"/>
      <c r="J26" s="85"/>
      <c r="K26" s="85"/>
      <c r="L26" s="88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</row>
    <row r="27" spans="1:31" s="89" customFormat="1" ht="6.95" customHeight="1" x14ac:dyDescent="0.25">
      <c r="A27" s="85"/>
      <c r="B27" s="86"/>
      <c r="C27" s="85"/>
      <c r="D27" s="96"/>
      <c r="E27" s="96"/>
      <c r="F27" s="96"/>
      <c r="G27" s="96"/>
      <c r="H27" s="96"/>
      <c r="I27" s="96"/>
      <c r="J27" s="96"/>
      <c r="K27" s="96"/>
      <c r="L27" s="88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89" customFormat="1" ht="25.35" customHeight="1" x14ac:dyDescent="0.25">
      <c r="A28" s="85"/>
      <c r="B28" s="86"/>
      <c r="C28" s="85"/>
      <c r="D28" s="97" t="s">
        <v>73</v>
      </c>
      <c r="E28" s="85"/>
      <c r="F28" s="85"/>
      <c r="G28" s="85"/>
      <c r="H28" s="85"/>
      <c r="I28" s="85"/>
      <c r="J28" s="98">
        <f>ROUND(J120, 2)</f>
        <v>0</v>
      </c>
      <c r="K28" s="85"/>
      <c r="L28" s="88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</row>
    <row r="29" spans="1:31" s="89" customFormat="1" ht="6.95" customHeight="1" x14ac:dyDescent="0.25">
      <c r="A29" s="85"/>
      <c r="B29" s="86"/>
      <c r="C29" s="85"/>
      <c r="D29" s="96"/>
      <c r="E29" s="96"/>
      <c r="F29" s="96"/>
      <c r="G29" s="96"/>
      <c r="H29" s="96"/>
      <c r="I29" s="96"/>
      <c r="J29" s="96"/>
      <c r="K29" s="96"/>
      <c r="L29" s="88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</row>
    <row r="30" spans="1:31" s="89" customFormat="1" ht="14.45" customHeight="1" x14ac:dyDescent="0.25">
      <c r="A30" s="85"/>
      <c r="B30" s="86"/>
      <c r="C30" s="85"/>
      <c r="D30" s="85"/>
      <c r="E30" s="85"/>
      <c r="F30" s="99" t="s">
        <v>74</v>
      </c>
      <c r="G30" s="85"/>
      <c r="H30" s="85"/>
      <c r="I30" s="99" t="s">
        <v>75</v>
      </c>
      <c r="J30" s="99" t="s">
        <v>76</v>
      </c>
      <c r="K30" s="85"/>
      <c r="L30" s="88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</row>
    <row r="31" spans="1:31" s="89" customFormat="1" ht="14.45" customHeight="1" x14ac:dyDescent="0.25">
      <c r="A31" s="85"/>
      <c r="B31" s="86"/>
      <c r="C31" s="85"/>
      <c r="D31" s="100" t="s">
        <v>77</v>
      </c>
      <c r="E31" s="87" t="s">
        <v>78</v>
      </c>
      <c r="F31" s="101">
        <f>ROUND((SUM(BE120:BE149)),  2)</f>
        <v>0</v>
      </c>
      <c r="G31" s="85"/>
      <c r="H31" s="85"/>
      <c r="I31" s="102">
        <v>0.21</v>
      </c>
      <c r="J31" s="101">
        <f>ROUND(((SUM(BE120:BE149))*I31),  2)</f>
        <v>0</v>
      </c>
      <c r="K31" s="85"/>
      <c r="L31" s="88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</row>
    <row r="32" spans="1:31" s="89" customFormat="1" ht="14.45" customHeight="1" x14ac:dyDescent="0.25">
      <c r="A32" s="85"/>
      <c r="B32" s="86"/>
      <c r="C32" s="85"/>
      <c r="D32" s="85"/>
      <c r="E32" s="87" t="s">
        <v>79</v>
      </c>
      <c r="F32" s="101">
        <f>ROUND((SUM(BF120:BF149)),  2)</f>
        <v>0</v>
      </c>
      <c r="G32" s="85"/>
      <c r="H32" s="85"/>
      <c r="I32" s="102">
        <v>0.15</v>
      </c>
      <c r="J32" s="101">
        <f>ROUND(((SUM(BF120:BF149))*I32),  2)</f>
        <v>0</v>
      </c>
      <c r="K32" s="85"/>
      <c r="L32" s="88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</row>
    <row r="33" spans="1:31" s="89" customFormat="1" ht="14.45" hidden="1" customHeight="1" x14ac:dyDescent="0.25">
      <c r="A33" s="85"/>
      <c r="B33" s="86"/>
      <c r="C33" s="85"/>
      <c r="D33" s="85"/>
      <c r="E33" s="87" t="s">
        <v>80</v>
      </c>
      <c r="F33" s="101">
        <f>ROUND((SUM(BG120:BG149)),  2)</f>
        <v>0</v>
      </c>
      <c r="G33" s="85"/>
      <c r="H33" s="85"/>
      <c r="I33" s="102">
        <v>0.21</v>
      </c>
      <c r="J33" s="101">
        <f>0</f>
        <v>0</v>
      </c>
      <c r="K33" s="85"/>
      <c r="L33" s="88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</row>
    <row r="34" spans="1:31" s="89" customFormat="1" ht="14.45" hidden="1" customHeight="1" x14ac:dyDescent="0.25">
      <c r="A34" s="85"/>
      <c r="B34" s="86"/>
      <c r="C34" s="85"/>
      <c r="D34" s="85"/>
      <c r="E34" s="87" t="s">
        <v>81</v>
      </c>
      <c r="F34" s="101">
        <f>ROUND((SUM(BH120:BH149)),  2)</f>
        <v>0</v>
      </c>
      <c r="G34" s="85"/>
      <c r="H34" s="85"/>
      <c r="I34" s="102">
        <v>0.15</v>
      </c>
      <c r="J34" s="101">
        <f>0</f>
        <v>0</v>
      </c>
      <c r="K34" s="85"/>
      <c r="L34" s="88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</row>
    <row r="35" spans="1:31" s="89" customFormat="1" ht="14.45" hidden="1" customHeight="1" x14ac:dyDescent="0.25">
      <c r="A35" s="85"/>
      <c r="B35" s="86"/>
      <c r="C35" s="85"/>
      <c r="D35" s="85"/>
      <c r="E35" s="87" t="s">
        <v>82</v>
      </c>
      <c r="F35" s="101">
        <f>ROUND((SUM(BI120:BI149)),  2)</f>
        <v>0</v>
      </c>
      <c r="G35" s="85"/>
      <c r="H35" s="85"/>
      <c r="I35" s="102">
        <v>0</v>
      </c>
      <c r="J35" s="101">
        <f>0</f>
        <v>0</v>
      </c>
      <c r="K35" s="85"/>
      <c r="L35" s="88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</row>
    <row r="36" spans="1:31" s="89" customFormat="1" ht="6.95" customHeight="1" x14ac:dyDescent="0.25">
      <c r="A36" s="85"/>
      <c r="B36" s="86"/>
      <c r="C36" s="85"/>
      <c r="D36" s="85"/>
      <c r="E36" s="85"/>
      <c r="F36" s="85"/>
      <c r="G36" s="85"/>
      <c r="H36" s="85"/>
      <c r="I36" s="85"/>
      <c r="J36" s="85"/>
      <c r="K36" s="85"/>
      <c r="L36" s="88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</row>
    <row r="37" spans="1:31" s="89" customFormat="1" ht="25.35" customHeight="1" x14ac:dyDescent="0.25">
      <c r="A37" s="85"/>
      <c r="B37" s="86"/>
      <c r="C37" s="103"/>
      <c r="D37" s="104" t="s">
        <v>83</v>
      </c>
      <c r="E37" s="105"/>
      <c r="F37" s="105"/>
      <c r="G37" s="106" t="s">
        <v>84</v>
      </c>
      <c r="H37" s="107" t="s">
        <v>85</v>
      </c>
      <c r="I37" s="105"/>
      <c r="J37" s="108">
        <f>SUM(J28:J35)</f>
        <v>0</v>
      </c>
      <c r="K37" s="109"/>
      <c r="L37" s="88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  <row r="38" spans="1:31" s="89" customFormat="1" ht="14.45" customHeight="1" x14ac:dyDescent="0.25">
      <c r="A38" s="85"/>
      <c r="B38" s="86"/>
      <c r="C38" s="85"/>
      <c r="D38" s="85"/>
      <c r="E38" s="85"/>
      <c r="F38" s="85"/>
      <c r="G38" s="85"/>
      <c r="H38" s="85"/>
      <c r="I38" s="85"/>
      <c r="J38" s="85"/>
      <c r="K38" s="85"/>
      <c r="L38" s="88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</row>
    <row r="39" spans="1:31" ht="14.45" customHeight="1" x14ac:dyDescent="0.2">
      <c r="B39" s="82"/>
      <c r="L39" s="82"/>
    </row>
    <row r="40" spans="1:31" ht="14.45" customHeight="1" x14ac:dyDescent="0.2">
      <c r="B40" s="82"/>
      <c r="L40" s="82"/>
    </row>
    <row r="41" spans="1:31" ht="14.45" customHeight="1" x14ac:dyDescent="0.2">
      <c r="B41" s="82"/>
      <c r="L41" s="82"/>
    </row>
    <row r="42" spans="1:31" ht="14.45" customHeight="1" x14ac:dyDescent="0.2">
      <c r="B42" s="82"/>
      <c r="L42" s="82"/>
    </row>
    <row r="43" spans="1:31" ht="14.45" customHeight="1" x14ac:dyDescent="0.2">
      <c r="B43" s="82"/>
      <c r="L43" s="82"/>
    </row>
    <row r="44" spans="1:31" ht="14.45" customHeight="1" x14ac:dyDescent="0.2">
      <c r="B44" s="82"/>
      <c r="L44" s="82"/>
    </row>
    <row r="45" spans="1:31" ht="14.45" customHeight="1" x14ac:dyDescent="0.2">
      <c r="B45" s="82"/>
      <c r="L45" s="82"/>
    </row>
    <row r="46" spans="1:31" ht="14.45" customHeight="1" x14ac:dyDescent="0.2">
      <c r="B46" s="82"/>
      <c r="L46" s="82"/>
    </row>
    <row r="47" spans="1:31" ht="14.45" customHeight="1" x14ac:dyDescent="0.2">
      <c r="B47" s="82"/>
      <c r="L47" s="82"/>
    </row>
    <row r="48" spans="1:31" ht="14.45" customHeight="1" x14ac:dyDescent="0.2">
      <c r="B48" s="82"/>
      <c r="L48" s="82"/>
    </row>
    <row r="49" spans="1:31" ht="14.45" customHeight="1" x14ac:dyDescent="0.2">
      <c r="B49" s="82"/>
      <c r="L49" s="82"/>
    </row>
    <row r="50" spans="1:31" s="89" customFormat="1" ht="14.45" customHeight="1" x14ac:dyDescent="0.25">
      <c r="B50" s="88"/>
      <c r="D50" s="110" t="s">
        <v>86</v>
      </c>
      <c r="E50" s="111"/>
      <c r="F50" s="111"/>
      <c r="G50" s="110" t="s">
        <v>87</v>
      </c>
      <c r="H50" s="111"/>
      <c r="I50" s="111"/>
      <c r="J50" s="111"/>
      <c r="K50" s="111"/>
      <c r="L50" s="88"/>
    </row>
    <row r="51" spans="1:31" x14ac:dyDescent="0.2">
      <c r="B51" s="82"/>
      <c r="L51" s="82"/>
    </row>
    <row r="52" spans="1:31" x14ac:dyDescent="0.2">
      <c r="B52" s="82"/>
      <c r="L52" s="82"/>
    </row>
    <row r="53" spans="1:31" x14ac:dyDescent="0.2">
      <c r="B53" s="82"/>
      <c r="L53" s="82"/>
    </row>
    <row r="54" spans="1:31" x14ac:dyDescent="0.2">
      <c r="B54" s="82"/>
      <c r="L54" s="82"/>
    </row>
    <row r="55" spans="1:31" x14ac:dyDescent="0.2">
      <c r="B55" s="82"/>
      <c r="L55" s="82"/>
    </row>
    <row r="56" spans="1:31" x14ac:dyDescent="0.2">
      <c r="B56" s="82"/>
      <c r="L56" s="82"/>
    </row>
    <row r="57" spans="1:31" x14ac:dyDescent="0.2">
      <c r="B57" s="82"/>
      <c r="L57" s="82"/>
    </row>
    <row r="58" spans="1:31" x14ac:dyDescent="0.2">
      <c r="B58" s="82"/>
      <c r="L58" s="82"/>
    </row>
    <row r="59" spans="1:31" x14ac:dyDescent="0.2">
      <c r="B59" s="82"/>
      <c r="L59" s="82"/>
    </row>
    <row r="60" spans="1:31" x14ac:dyDescent="0.2">
      <c r="B60" s="82"/>
      <c r="L60" s="82"/>
    </row>
    <row r="61" spans="1:31" s="89" customFormat="1" ht="12.75" x14ac:dyDescent="0.25">
      <c r="A61" s="85"/>
      <c r="B61" s="86"/>
      <c r="C61" s="85"/>
      <c r="D61" s="112" t="s">
        <v>88</v>
      </c>
      <c r="E61" s="113"/>
      <c r="F61" s="114" t="s">
        <v>89</v>
      </c>
      <c r="G61" s="112" t="s">
        <v>88</v>
      </c>
      <c r="H61" s="113"/>
      <c r="I61" s="113"/>
      <c r="J61" s="115" t="s">
        <v>89</v>
      </c>
      <c r="K61" s="113"/>
      <c r="L61" s="88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</row>
    <row r="62" spans="1:31" x14ac:dyDescent="0.2">
      <c r="B62" s="82"/>
      <c r="L62" s="82"/>
    </row>
    <row r="63" spans="1:31" x14ac:dyDescent="0.2">
      <c r="B63" s="82"/>
      <c r="L63" s="82"/>
    </row>
    <row r="64" spans="1:31" x14ac:dyDescent="0.2">
      <c r="B64" s="82"/>
      <c r="L64" s="82"/>
    </row>
    <row r="65" spans="1:31" s="89" customFormat="1" ht="12.75" x14ac:dyDescent="0.25">
      <c r="A65" s="85"/>
      <c r="B65" s="86"/>
      <c r="C65" s="85"/>
      <c r="D65" s="110" t="s">
        <v>90</v>
      </c>
      <c r="E65" s="116"/>
      <c r="F65" s="116"/>
      <c r="G65" s="110" t="s">
        <v>91</v>
      </c>
      <c r="H65" s="116"/>
      <c r="I65" s="116"/>
      <c r="J65" s="116"/>
      <c r="K65" s="116"/>
      <c r="L65" s="88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</row>
    <row r="66" spans="1:31" x14ac:dyDescent="0.2">
      <c r="B66" s="82"/>
      <c r="L66" s="82"/>
    </row>
    <row r="67" spans="1:31" x14ac:dyDescent="0.2">
      <c r="B67" s="82"/>
      <c r="L67" s="82"/>
    </row>
    <row r="68" spans="1:31" x14ac:dyDescent="0.2">
      <c r="B68" s="82"/>
      <c r="L68" s="82"/>
    </row>
    <row r="69" spans="1:31" x14ac:dyDescent="0.2">
      <c r="B69" s="82"/>
      <c r="L69" s="82"/>
    </row>
    <row r="70" spans="1:31" x14ac:dyDescent="0.2">
      <c r="B70" s="82"/>
      <c r="L70" s="82"/>
    </row>
    <row r="71" spans="1:31" x14ac:dyDescent="0.2">
      <c r="B71" s="82"/>
      <c r="L71" s="82"/>
    </row>
    <row r="72" spans="1:31" x14ac:dyDescent="0.2">
      <c r="B72" s="82"/>
      <c r="L72" s="82"/>
    </row>
    <row r="73" spans="1:31" x14ac:dyDescent="0.2">
      <c r="B73" s="82"/>
      <c r="L73" s="82"/>
    </row>
    <row r="74" spans="1:31" x14ac:dyDescent="0.2">
      <c r="B74" s="82"/>
      <c r="L74" s="82"/>
    </row>
    <row r="75" spans="1:31" x14ac:dyDescent="0.2">
      <c r="B75" s="82"/>
      <c r="L75" s="82"/>
    </row>
    <row r="76" spans="1:31" s="89" customFormat="1" ht="12.75" x14ac:dyDescent="0.25">
      <c r="A76" s="85"/>
      <c r="B76" s="86"/>
      <c r="C76" s="85"/>
      <c r="D76" s="112" t="s">
        <v>88</v>
      </c>
      <c r="E76" s="113"/>
      <c r="F76" s="114" t="s">
        <v>89</v>
      </c>
      <c r="G76" s="112" t="s">
        <v>88</v>
      </c>
      <c r="H76" s="113"/>
      <c r="I76" s="113"/>
      <c r="J76" s="115" t="s">
        <v>89</v>
      </c>
      <c r="K76" s="113"/>
      <c r="L76" s="88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</row>
    <row r="77" spans="1:31" s="89" customFormat="1" ht="14.45" customHeight="1" x14ac:dyDescent="0.25">
      <c r="A77" s="85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88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</row>
    <row r="81" spans="1:47" s="89" customFormat="1" ht="6.95" customHeight="1" x14ac:dyDescent="0.25">
      <c r="A81" s="85"/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88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</row>
    <row r="82" spans="1:47" s="89" customFormat="1" ht="24.95" customHeight="1" x14ac:dyDescent="0.25">
      <c r="A82" s="85"/>
      <c r="B82" s="86"/>
      <c r="C82" s="83" t="s">
        <v>92</v>
      </c>
      <c r="D82" s="85"/>
      <c r="E82" s="85"/>
      <c r="F82" s="85"/>
      <c r="G82" s="85"/>
      <c r="H82" s="85"/>
      <c r="I82" s="85"/>
      <c r="J82" s="85"/>
      <c r="K82" s="85"/>
      <c r="L82" s="88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</row>
    <row r="83" spans="1:47" s="89" customFormat="1" ht="6.95" customHeight="1" x14ac:dyDescent="0.25">
      <c r="A83" s="85"/>
      <c r="B83" s="86"/>
      <c r="C83" s="85"/>
      <c r="D83" s="85"/>
      <c r="E83" s="85"/>
      <c r="F83" s="85"/>
      <c r="G83" s="85"/>
      <c r="H83" s="85"/>
      <c r="I83" s="85"/>
      <c r="J83" s="85"/>
      <c r="K83" s="85"/>
      <c r="L83" s="88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</row>
    <row r="84" spans="1:47" s="89" customFormat="1" ht="12" customHeight="1" x14ac:dyDescent="0.25">
      <c r="A84" s="85"/>
      <c r="B84" s="86"/>
      <c r="C84" s="87" t="s">
        <v>59</v>
      </c>
      <c r="D84" s="85"/>
      <c r="E84" s="85"/>
      <c r="F84" s="85"/>
      <c r="G84" s="85"/>
      <c r="H84" s="85"/>
      <c r="I84" s="85"/>
      <c r="J84" s="85"/>
      <c r="K84" s="85"/>
      <c r="L84" s="88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</row>
    <row r="85" spans="1:47" s="89" customFormat="1" ht="16.5" customHeight="1" x14ac:dyDescent="0.25">
      <c r="A85" s="85"/>
      <c r="B85" s="86"/>
      <c r="C85" s="85"/>
      <c r="D85" s="85"/>
      <c r="E85" s="459" t="str">
        <f>E7</f>
        <v>Oprava WC v kulturním domě Dačice-dodatek</v>
      </c>
      <c r="F85" s="460"/>
      <c r="G85" s="460"/>
      <c r="H85" s="460"/>
      <c r="I85" s="85"/>
      <c r="J85" s="85"/>
      <c r="K85" s="85"/>
      <c r="L85" s="88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</row>
    <row r="86" spans="1:47" s="89" customFormat="1" ht="6.95" customHeight="1" x14ac:dyDescent="0.25">
      <c r="A86" s="85"/>
      <c r="B86" s="86"/>
      <c r="C86" s="85"/>
      <c r="D86" s="85"/>
      <c r="E86" s="85"/>
      <c r="F86" s="85"/>
      <c r="G86" s="85"/>
      <c r="H86" s="85"/>
      <c r="I86" s="85"/>
      <c r="J86" s="85"/>
      <c r="K86" s="85"/>
      <c r="L86" s="88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</row>
    <row r="87" spans="1:47" s="89" customFormat="1" ht="12" customHeight="1" x14ac:dyDescent="0.25">
      <c r="A87" s="85"/>
      <c r="B87" s="86"/>
      <c r="C87" s="87" t="s">
        <v>64</v>
      </c>
      <c r="D87" s="85"/>
      <c r="E87" s="85"/>
      <c r="F87" s="90" t="str">
        <f>F10</f>
        <v xml:space="preserve"> </v>
      </c>
      <c r="G87" s="85"/>
      <c r="H87" s="85"/>
      <c r="I87" s="87" t="s">
        <v>66</v>
      </c>
      <c r="J87" s="91" t="str">
        <f>IF(J10="","",J10)</f>
        <v>13. 5. 2021</v>
      </c>
      <c r="K87" s="85"/>
      <c r="L87" s="88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</row>
    <row r="88" spans="1:47" s="89" customFormat="1" ht="6.95" customHeight="1" x14ac:dyDescent="0.25">
      <c r="A88" s="85"/>
      <c r="B88" s="86"/>
      <c r="C88" s="85"/>
      <c r="D88" s="85"/>
      <c r="E88" s="85"/>
      <c r="F88" s="85"/>
      <c r="G88" s="85"/>
      <c r="H88" s="85"/>
      <c r="I88" s="85"/>
      <c r="J88" s="85"/>
      <c r="K88" s="85"/>
      <c r="L88" s="88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</row>
    <row r="89" spans="1:47" s="89" customFormat="1" ht="15.2" customHeight="1" x14ac:dyDescent="0.25">
      <c r="A89" s="85"/>
      <c r="B89" s="86"/>
      <c r="C89" s="87" t="s">
        <v>67</v>
      </c>
      <c r="D89" s="85"/>
      <c r="E89" s="85"/>
      <c r="F89" s="90" t="str">
        <f>E13</f>
        <v xml:space="preserve"> </v>
      </c>
      <c r="G89" s="85"/>
      <c r="H89" s="85"/>
      <c r="I89" s="87" t="s">
        <v>71</v>
      </c>
      <c r="J89" s="121" t="str">
        <f>E19</f>
        <v xml:space="preserve"> </v>
      </c>
      <c r="K89" s="85"/>
      <c r="L89" s="88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</row>
    <row r="90" spans="1:47" s="89" customFormat="1" ht="15.2" customHeight="1" x14ac:dyDescent="0.25">
      <c r="A90" s="85"/>
      <c r="B90" s="86"/>
      <c r="C90" s="87" t="s">
        <v>70</v>
      </c>
      <c r="D90" s="85"/>
      <c r="E90" s="85"/>
      <c r="F90" s="90" t="str">
        <f>IF(E16="","",E16)</f>
        <v xml:space="preserve"> </v>
      </c>
      <c r="G90" s="85"/>
      <c r="H90" s="85"/>
      <c r="I90" s="87" t="s">
        <v>72</v>
      </c>
      <c r="J90" s="121" t="str">
        <f>E22</f>
        <v xml:space="preserve"> </v>
      </c>
      <c r="K90" s="85"/>
      <c r="L90" s="88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</row>
    <row r="91" spans="1:47" s="89" customFormat="1" ht="10.35" customHeight="1" x14ac:dyDescent="0.25">
      <c r="A91" s="85"/>
      <c r="B91" s="86"/>
      <c r="C91" s="85"/>
      <c r="D91" s="85"/>
      <c r="E91" s="85"/>
      <c r="F91" s="85"/>
      <c r="G91" s="85"/>
      <c r="H91" s="85"/>
      <c r="I91" s="85"/>
      <c r="J91" s="85"/>
      <c r="K91" s="85"/>
      <c r="L91" s="88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</row>
    <row r="92" spans="1:47" s="89" customFormat="1" ht="29.25" customHeight="1" x14ac:dyDescent="0.25">
      <c r="A92" s="85"/>
      <c r="B92" s="86"/>
      <c r="C92" s="122" t="s">
        <v>93</v>
      </c>
      <c r="D92" s="103"/>
      <c r="E92" s="103"/>
      <c r="F92" s="103"/>
      <c r="G92" s="103"/>
      <c r="H92" s="103"/>
      <c r="I92" s="103"/>
      <c r="J92" s="123" t="s">
        <v>94</v>
      </c>
      <c r="K92" s="103"/>
      <c r="L92" s="88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</row>
    <row r="93" spans="1:47" s="89" customFormat="1" ht="10.35" customHeight="1" x14ac:dyDescent="0.25">
      <c r="A93" s="85"/>
      <c r="B93" s="86"/>
      <c r="C93" s="85"/>
      <c r="D93" s="85"/>
      <c r="E93" s="85"/>
      <c r="F93" s="85"/>
      <c r="G93" s="85"/>
      <c r="H93" s="85"/>
      <c r="I93" s="85"/>
      <c r="J93" s="85"/>
      <c r="K93" s="85"/>
      <c r="L93" s="88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</row>
    <row r="94" spans="1:47" s="89" customFormat="1" ht="22.9" customHeight="1" x14ac:dyDescent="0.25">
      <c r="A94" s="85"/>
      <c r="B94" s="86"/>
      <c r="C94" s="124" t="s">
        <v>95</v>
      </c>
      <c r="D94" s="85"/>
      <c r="E94" s="85"/>
      <c r="F94" s="85"/>
      <c r="G94" s="85"/>
      <c r="H94" s="85"/>
      <c r="I94" s="85"/>
      <c r="J94" s="98">
        <f>J120</f>
        <v>0</v>
      </c>
      <c r="K94" s="85"/>
      <c r="L94" s="88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U94" s="79" t="s">
        <v>96</v>
      </c>
    </row>
    <row r="95" spans="1:47" s="125" customFormat="1" ht="24.95" customHeight="1" x14ac:dyDescent="0.25">
      <c r="B95" s="126"/>
      <c r="D95" s="127" t="s">
        <v>97</v>
      </c>
      <c r="E95" s="128"/>
      <c r="F95" s="128"/>
      <c r="G95" s="128"/>
      <c r="H95" s="128"/>
      <c r="I95" s="128"/>
      <c r="J95" s="129">
        <f>J121</f>
        <v>0</v>
      </c>
      <c r="L95" s="126"/>
    </row>
    <row r="96" spans="1:47" s="130" customFormat="1" ht="19.899999999999999" customHeight="1" x14ac:dyDescent="0.25">
      <c r="B96" s="131"/>
      <c r="D96" s="132" t="s">
        <v>98</v>
      </c>
      <c r="E96" s="133"/>
      <c r="F96" s="133"/>
      <c r="G96" s="133"/>
      <c r="H96" s="133"/>
      <c r="I96" s="133"/>
      <c r="J96" s="134">
        <f>J122</f>
        <v>0</v>
      </c>
      <c r="L96" s="131"/>
    </row>
    <row r="97" spans="1:31" s="130" customFormat="1" ht="19.899999999999999" customHeight="1" x14ac:dyDescent="0.25">
      <c r="B97" s="131"/>
      <c r="D97" s="132" t="s">
        <v>99</v>
      </c>
      <c r="E97" s="133"/>
      <c r="F97" s="133"/>
      <c r="G97" s="133"/>
      <c r="H97" s="133"/>
      <c r="I97" s="133"/>
      <c r="J97" s="134">
        <f>J125</f>
        <v>0</v>
      </c>
      <c r="L97" s="131"/>
    </row>
    <row r="98" spans="1:31" s="130" customFormat="1" ht="19.899999999999999" customHeight="1" x14ac:dyDescent="0.25">
      <c r="B98" s="131"/>
      <c r="D98" s="132" t="s">
        <v>100</v>
      </c>
      <c r="E98" s="133"/>
      <c r="F98" s="133"/>
      <c r="G98" s="133"/>
      <c r="H98" s="133"/>
      <c r="I98" s="133"/>
      <c r="J98" s="134">
        <f>J127</f>
        <v>0</v>
      </c>
      <c r="L98" s="131"/>
    </row>
    <row r="99" spans="1:31" s="130" customFormat="1" ht="19.899999999999999" customHeight="1" x14ac:dyDescent="0.25">
      <c r="B99" s="131"/>
      <c r="D99" s="132" t="s">
        <v>101</v>
      </c>
      <c r="E99" s="133"/>
      <c r="F99" s="133"/>
      <c r="G99" s="133"/>
      <c r="H99" s="133"/>
      <c r="I99" s="133"/>
      <c r="J99" s="134">
        <f>J130</f>
        <v>0</v>
      </c>
      <c r="L99" s="131"/>
    </row>
    <row r="100" spans="1:31" s="125" customFormat="1" ht="24.95" customHeight="1" x14ac:dyDescent="0.25">
      <c r="B100" s="126"/>
      <c r="D100" s="127" t="s">
        <v>102</v>
      </c>
      <c r="E100" s="128"/>
      <c r="F100" s="128"/>
      <c r="G100" s="128"/>
      <c r="H100" s="128"/>
      <c r="I100" s="128"/>
      <c r="J100" s="129">
        <f>J138</f>
        <v>0</v>
      </c>
      <c r="L100" s="126"/>
    </row>
    <row r="101" spans="1:31" s="130" customFormat="1" ht="19.899999999999999" customHeight="1" x14ac:dyDescent="0.25">
      <c r="B101" s="131"/>
      <c r="D101" s="132" t="s">
        <v>103</v>
      </c>
      <c r="E101" s="133"/>
      <c r="F101" s="133"/>
      <c r="G101" s="133"/>
      <c r="H101" s="133"/>
      <c r="I101" s="133"/>
      <c r="J101" s="134">
        <f>J139</f>
        <v>0</v>
      </c>
      <c r="L101" s="131"/>
    </row>
    <row r="102" spans="1:31" s="130" customFormat="1" ht="19.899999999999999" customHeight="1" x14ac:dyDescent="0.25">
      <c r="B102" s="131"/>
      <c r="D102" s="132" t="s">
        <v>104</v>
      </c>
      <c r="E102" s="133"/>
      <c r="F102" s="133"/>
      <c r="G102" s="133"/>
      <c r="H102" s="133"/>
      <c r="I102" s="133"/>
      <c r="J102" s="134">
        <f>J144</f>
        <v>0</v>
      </c>
      <c r="L102" s="131"/>
    </row>
    <row r="103" spans="1:31" s="89" customFormat="1" ht="21.75" customHeight="1" x14ac:dyDescent="0.25">
      <c r="A103" s="85"/>
      <c r="B103" s="86"/>
      <c r="C103" s="85"/>
      <c r="D103" s="85"/>
      <c r="E103" s="85"/>
      <c r="F103" s="85"/>
      <c r="G103" s="85"/>
      <c r="H103" s="85"/>
      <c r="I103" s="85"/>
      <c r="J103" s="85"/>
      <c r="K103" s="85"/>
      <c r="L103" s="88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</row>
    <row r="104" spans="1:31" s="89" customFormat="1" ht="6.95" customHeight="1" x14ac:dyDescent="0.25">
      <c r="A104" s="85"/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88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</row>
    <row r="108" spans="1:31" s="89" customFormat="1" ht="6.95" customHeight="1" x14ac:dyDescent="0.25">
      <c r="A108" s="85"/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88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</row>
    <row r="109" spans="1:31" s="89" customFormat="1" ht="24.95" customHeight="1" x14ac:dyDescent="0.25">
      <c r="A109" s="85"/>
      <c r="B109" s="86"/>
      <c r="C109" s="83" t="s">
        <v>105</v>
      </c>
      <c r="D109" s="85"/>
      <c r="E109" s="85"/>
      <c r="F109" s="85"/>
      <c r="G109" s="85"/>
      <c r="H109" s="85"/>
      <c r="I109" s="85"/>
      <c r="J109" s="85"/>
      <c r="K109" s="85"/>
      <c r="L109" s="88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</row>
    <row r="110" spans="1:31" s="89" customFormat="1" ht="6.95" customHeight="1" x14ac:dyDescent="0.25">
      <c r="A110" s="85"/>
      <c r="B110" s="86"/>
      <c r="C110" s="85"/>
      <c r="D110" s="85"/>
      <c r="E110" s="85"/>
      <c r="F110" s="85"/>
      <c r="G110" s="85"/>
      <c r="H110" s="85"/>
      <c r="I110" s="85"/>
      <c r="J110" s="85"/>
      <c r="K110" s="85"/>
      <c r="L110" s="88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</row>
    <row r="111" spans="1:31" s="89" customFormat="1" ht="12" customHeight="1" x14ac:dyDescent="0.25">
      <c r="A111" s="85"/>
      <c r="B111" s="86"/>
      <c r="C111" s="87" t="s">
        <v>59</v>
      </c>
      <c r="D111" s="85"/>
      <c r="E111" s="85"/>
      <c r="F111" s="85"/>
      <c r="G111" s="85"/>
      <c r="H111" s="85"/>
      <c r="I111" s="85"/>
      <c r="J111" s="85"/>
      <c r="K111" s="85"/>
      <c r="L111" s="88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</row>
    <row r="112" spans="1:31" s="89" customFormat="1" ht="16.5" customHeight="1" x14ac:dyDescent="0.25">
      <c r="A112" s="85"/>
      <c r="B112" s="86"/>
      <c r="C112" s="85"/>
      <c r="D112" s="85"/>
      <c r="E112" s="459" t="str">
        <f>E7</f>
        <v>Oprava WC v kulturním domě Dačice-dodatek</v>
      </c>
      <c r="F112" s="460"/>
      <c r="G112" s="460"/>
      <c r="H112" s="460"/>
      <c r="I112" s="85"/>
      <c r="J112" s="85"/>
      <c r="K112" s="85"/>
      <c r="L112" s="88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</row>
    <row r="113" spans="1:65" s="89" customFormat="1" ht="6.95" customHeight="1" x14ac:dyDescent="0.25">
      <c r="A113" s="85"/>
      <c r="B113" s="86"/>
      <c r="C113" s="85"/>
      <c r="D113" s="85"/>
      <c r="E113" s="85"/>
      <c r="F113" s="85"/>
      <c r="G113" s="85"/>
      <c r="H113" s="85"/>
      <c r="I113" s="85"/>
      <c r="J113" s="85"/>
      <c r="K113" s="85"/>
      <c r="L113" s="88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</row>
    <row r="114" spans="1:65" s="89" customFormat="1" ht="12" customHeight="1" x14ac:dyDescent="0.25">
      <c r="A114" s="85"/>
      <c r="B114" s="86"/>
      <c r="C114" s="87" t="s">
        <v>64</v>
      </c>
      <c r="D114" s="85"/>
      <c r="E114" s="85"/>
      <c r="F114" s="90" t="str">
        <f>F10</f>
        <v xml:space="preserve"> </v>
      </c>
      <c r="G114" s="85"/>
      <c r="H114" s="85"/>
      <c r="I114" s="87" t="s">
        <v>66</v>
      </c>
      <c r="J114" s="91" t="str">
        <f>IF(J10="","",J10)</f>
        <v>13. 5. 2021</v>
      </c>
      <c r="K114" s="85"/>
      <c r="L114" s="88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</row>
    <row r="115" spans="1:65" s="89" customFormat="1" ht="6.95" customHeight="1" x14ac:dyDescent="0.25">
      <c r="A115" s="85"/>
      <c r="B115" s="86"/>
      <c r="C115" s="85"/>
      <c r="D115" s="85"/>
      <c r="E115" s="85"/>
      <c r="F115" s="85"/>
      <c r="G115" s="85"/>
      <c r="H115" s="85"/>
      <c r="I115" s="85"/>
      <c r="J115" s="85"/>
      <c r="K115" s="85"/>
      <c r="L115" s="88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</row>
    <row r="116" spans="1:65" s="89" customFormat="1" ht="15.2" customHeight="1" x14ac:dyDescent="0.25">
      <c r="A116" s="85"/>
      <c r="B116" s="86"/>
      <c r="C116" s="87" t="s">
        <v>67</v>
      </c>
      <c r="D116" s="85"/>
      <c r="E116" s="85"/>
      <c r="F116" s="90" t="str">
        <f>E13</f>
        <v xml:space="preserve"> </v>
      </c>
      <c r="G116" s="85"/>
      <c r="H116" s="85"/>
      <c r="I116" s="87" t="s">
        <v>71</v>
      </c>
      <c r="J116" s="121" t="str">
        <f>E19</f>
        <v xml:space="preserve"> </v>
      </c>
      <c r="K116" s="85"/>
      <c r="L116" s="88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</row>
    <row r="117" spans="1:65" s="89" customFormat="1" ht="15.2" customHeight="1" x14ac:dyDescent="0.25">
      <c r="A117" s="85"/>
      <c r="B117" s="86"/>
      <c r="C117" s="87" t="s">
        <v>70</v>
      </c>
      <c r="D117" s="85"/>
      <c r="E117" s="85"/>
      <c r="F117" s="90" t="str">
        <f>IF(E16="","",E16)</f>
        <v xml:space="preserve"> </v>
      </c>
      <c r="G117" s="85"/>
      <c r="H117" s="85"/>
      <c r="I117" s="87" t="s">
        <v>72</v>
      </c>
      <c r="J117" s="121" t="str">
        <f>E22</f>
        <v xml:space="preserve"> </v>
      </c>
      <c r="K117" s="85"/>
      <c r="L117" s="88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</row>
    <row r="118" spans="1:65" s="89" customFormat="1" ht="10.35" customHeight="1" x14ac:dyDescent="0.25">
      <c r="A118" s="85"/>
      <c r="B118" s="86"/>
      <c r="C118" s="85"/>
      <c r="D118" s="85"/>
      <c r="E118" s="85"/>
      <c r="F118" s="85"/>
      <c r="G118" s="85"/>
      <c r="H118" s="85"/>
      <c r="I118" s="85"/>
      <c r="J118" s="85"/>
      <c r="K118" s="85"/>
      <c r="L118" s="88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</row>
    <row r="119" spans="1:65" s="145" customFormat="1" ht="29.25" customHeight="1" x14ac:dyDescent="0.25">
      <c r="A119" s="135"/>
      <c r="B119" s="136"/>
      <c r="C119" s="137" t="s">
        <v>106</v>
      </c>
      <c r="D119" s="138" t="s">
        <v>107</v>
      </c>
      <c r="E119" s="138" t="s">
        <v>108</v>
      </c>
      <c r="F119" s="138" t="s">
        <v>109</v>
      </c>
      <c r="G119" s="138" t="s">
        <v>110</v>
      </c>
      <c r="H119" s="138" t="s">
        <v>111</v>
      </c>
      <c r="I119" s="138" t="s">
        <v>112</v>
      </c>
      <c r="J119" s="139" t="s">
        <v>94</v>
      </c>
      <c r="K119" s="140" t="s">
        <v>113</v>
      </c>
      <c r="L119" s="141"/>
      <c r="M119" s="142" t="s">
        <v>62</v>
      </c>
      <c r="N119" s="143" t="s">
        <v>77</v>
      </c>
      <c r="O119" s="143" t="s">
        <v>114</v>
      </c>
      <c r="P119" s="143" t="s">
        <v>115</v>
      </c>
      <c r="Q119" s="143" t="s">
        <v>116</v>
      </c>
      <c r="R119" s="143" t="s">
        <v>117</v>
      </c>
      <c r="S119" s="143" t="s">
        <v>118</v>
      </c>
      <c r="T119" s="144" t="s">
        <v>119</v>
      </c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</row>
    <row r="120" spans="1:65" s="89" customFormat="1" ht="22.9" customHeight="1" x14ac:dyDescent="0.25">
      <c r="A120" s="85"/>
      <c r="B120" s="86"/>
      <c r="C120" s="146" t="s">
        <v>120</v>
      </c>
      <c r="D120" s="85"/>
      <c r="E120" s="85"/>
      <c r="F120" s="85"/>
      <c r="G120" s="85"/>
      <c r="H120" s="85"/>
      <c r="I120" s="85"/>
      <c r="J120" s="147">
        <f>BK120</f>
        <v>0</v>
      </c>
      <c r="K120" s="85"/>
      <c r="L120" s="86"/>
      <c r="M120" s="148"/>
      <c r="N120" s="149"/>
      <c r="O120" s="96"/>
      <c r="P120" s="150">
        <f>P121+P138</f>
        <v>17.053736999999998</v>
      </c>
      <c r="Q120" s="96"/>
      <c r="R120" s="150">
        <f>R121+R138</f>
        <v>0.45088</v>
      </c>
      <c r="S120" s="96"/>
      <c r="T120" s="151">
        <f>T121+T138</f>
        <v>0.80700000000000005</v>
      </c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T120" s="79" t="s">
        <v>121</v>
      </c>
      <c r="AU120" s="79" t="s">
        <v>96</v>
      </c>
      <c r="BK120" s="152">
        <f>BK121+BK138</f>
        <v>0</v>
      </c>
    </row>
    <row r="121" spans="1:65" s="153" customFormat="1" ht="25.9" customHeight="1" x14ac:dyDescent="0.2">
      <c r="B121" s="154"/>
      <c r="D121" s="155" t="s">
        <v>121</v>
      </c>
      <c r="E121" s="156" t="s">
        <v>122</v>
      </c>
      <c r="F121" s="156" t="s">
        <v>123</v>
      </c>
      <c r="J121" s="157">
        <f>BK121</f>
        <v>0</v>
      </c>
      <c r="L121" s="154"/>
      <c r="M121" s="158"/>
      <c r="N121" s="159"/>
      <c r="O121" s="159"/>
      <c r="P121" s="160">
        <f>P122+P125+P127+P130</f>
        <v>9.085737</v>
      </c>
      <c r="Q121" s="159"/>
      <c r="R121" s="160">
        <f>R122+R125+R127+R130</f>
        <v>0.42183999999999999</v>
      </c>
      <c r="S121" s="159"/>
      <c r="T121" s="161">
        <f>T122+T125+T127+T130</f>
        <v>0.78500000000000003</v>
      </c>
      <c r="AR121" s="155" t="s">
        <v>124</v>
      </c>
      <c r="AT121" s="162" t="s">
        <v>121</v>
      </c>
      <c r="AU121" s="162" t="s">
        <v>125</v>
      </c>
      <c r="AY121" s="155" t="s">
        <v>126</v>
      </c>
      <c r="BK121" s="163">
        <f>BK122+BK125+BK127+BK130</f>
        <v>0</v>
      </c>
    </row>
    <row r="122" spans="1:65" s="153" customFormat="1" ht="22.9" customHeight="1" x14ac:dyDescent="0.2">
      <c r="B122" s="154"/>
      <c r="D122" s="155" t="s">
        <v>121</v>
      </c>
      <c r="E122" s="164" t="s">
        <v>127</v>
      </c>
      <c r="F122" s="164" t="s">
        <v>128</v>
      </c>
      <c r="J122" s="165">
        <f>BK122</f>
        <v>0</v>
      </c>
      <c r="L122" s="154"/>
      <c r="M122" s="158"/>
      <c r="N122" s="159"/>
      <c r="O122" s="159"/>
      <c r="P122" s="160">
        <f>SUM(P123:P124)</f>
        <v>1.7530000000000001</v>
      </c>
      <c r="Q122" s="159"/>
      <c r="R122" s="160">
        <f>SUM(R123:R124)</f>
        <v>0.42183999999999999</v>
      </c>
      <c r="S122" s="159"/>
      <c r="T122" s="161">
        <f>SUM(T123:T124)</f>
        <v>0</v>
      </c>
      <c r="AR122" s="155" t="s">
        <v>124</v>
      </c>
      <c r="AT122" s="162" t="s">
        <v>121</v>
      </c>
      <c r="AU122" s="162" t="s">
        <v>124</v>
      </c>
      <c r="AY122" s="155" t="s">
        <v>126</v>
      </c>
      <c r="BK122" s="163">
        <f>SUM(BK123:BK124)</f>
        <v>0</v>
      </c>
    </row>
    <row r="123" spans="1:65" s="89" customFormat="1" ht="21.75" customHeight="1" x14ac:dyDescent="0.25">
      <c r="A123" s="85"/>
      <c r="B123" s="166"/>
      <c r="C123" s="167" t="s">
        <v>129</v>
      </c>
      <c r="D123" s="167" t="s">
        <v>130</v>
      </c>
      <c r="E123" s="168" t="s">
        <v>131</v>
      </c>
      <c r="F123" s="169" t="s">
        <v>132</v>
      </c>
      <c r="G123" s="170" t="s">
        <v>133</v>
      </c>
      <c r="H123" s="171">
        <v>1</v>
      </c>
      <c r="I123" s="304"/>
      <c r="J123" s="172">
        <f>ROUND(I123*H123,2)</f>
        <v>0</v>
      </c>
      <c r="K123" s="173"/>
      <c r="L123" s="86"/>
      <c r="M123" s="174" t="s">
        <v>62</v>
      </c>
      <c r="N123" s="175" t="s">
        <v>78</v>
      </c>
      <c r="O123" s="176">
        <v>0.78100000000000003</v>
      </c>
      <c r="P123" s="176">
        <f>O123*H123</f>
        <v>0.78100000000000003</v>
      </c>
      <c r="Q123" s="176">
        <v>0.18142</v>
      </c>
      <c r="R123" s="176">
        <f>Q123*H123</f>
        <v>0.18142</v>
      </c>
      <c r="S123" s="176">
        <v>0</v>
      </c>
      <c r="T123" s="177">
        <f>S123*H123</f>
        <v>0</v>
      </c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R123" s="178" t="s">
        <v>134</v>
      </c>
      <c r="AT123" s="178" t="s">
        <v>130</v>
      </c>
      <c r="AU123" s="178" t="s">
        <v>55</v>
      </c>
      <c r="AY123" s="79" t="s">
        <v>126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79" t="s">
        <v>124</v>
      </c>
      <c r="BK123" s="179">
        <f>ROUND(I123*H123,2)</f>
        <v>0</v>
      </c>
      <c r="BL123" s="79" t="s">
        <v>134</v>
      </c>
      <c r="BM123" s="178" t="s">
        <v>135</v>
      </c>
    </row>
    <row r="124" spans="1:65" s="89" customFormat="1" ht="21.75" customHeight="1" x14ac:dyDescent="0.25">
      <c r="A124" s="85"/>
      <c r="B124" s="166"/>
      <c r="C124" s="167" t="s">
        <v>136</v>
      </c>
      <c r="D124" s="167" t="s">
        <v>130</v>
      </c>
      <c r="E124" s="168" t="s">
        <v>137</v>
      </c>
      <c r="F124" s="169" t="s">
        <v>138</v>
      </c>
      <c r="G124" s="170" t="s">
        <v>133</v>
      </c>
      <c r="H124" s="171">
        <v>1</v>
      </c>
      <c r="I124" s="304"/>
      <c r="J124" s="172">
        <f>ROUND(I124*H124,2)</f>
        <v>0</v>
      </c>
      <c r="K124" s="173"/>
      <c r="L124" s="86"/>
      <c r="M124" s="174" t="s">
        <v>62</v>
      </c>
      <c r="N124" s="175" t="s">
        <v>78</v>
      </c>
      <c r="O124" s="176">
        <v>0.97199999999999998</v>
      </c>
      <c r="P124" s="176">
        <f>O124*H124</f>
        <v>0.97199999999999998</v>
      </c>
      <c r="Q124" s="176">
        <v>0.24041999999999999</v>
      </c>
      <c r="R124" s="176">
        <f>Q124*H124</f>
        <v>0.24041999999999999</v>
      </c>
      <c r="S124" s="176">
        <v>0</v>
      </c>
      <c r="T124" s="177">
        <f>S124*H124</f>
        <v>0</v>
      </c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R124" s="178" t="s">
        <v>134</v>
      </c>
      <c r="AT124" s="178" t="s">
        <v>130</v>
      </c>
      <c r="AU124" s="178" t="s">
        <v>55</v>
      </c>
      <c r="AY124" s="79" t="s">
        <v>126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79" t="s">
        <v>124</v>
      </c>
      <c r="BK124" s="179">
        <f>ROUND(I124*H124,2)</f>
        <v>0</v>
      </c>
      <c r="BL124" s="79" t="s">
        <v>134</v>
      </c>
      <c r="BM124" s="178" t="s">
        <v>139</v>
      </c>
    </row>
    <row r="125" spans="1:65" s="153" customFormat="1" ht="22.9" customHeight="1" x14ac:dyDescent="0.2">
      <c r="B125" s="154"/>
      <c r="D125" s="155" t="s">
        <v>121</v>
      </c>
      <c r="E125" s="164" t="s">
        <v>140</v>
      </c>
      <c r="F125" s="164" t="s">
        <v>141</v>
      </c>
      <c r="J125" s="165">
        <f>BK125</f>
        <v>0</v>
      </c>
      <c r="L125" s="154"/>
      <c r="M125" s="158"/>
      <c r="N125" s="159"/>
      <c r="O125" s="159"/>
      <c r="P125" s="160">
        <f>P126</f>
        <v>0.35068199999999999</v>
      </c>
      <c r="Q125" s="159"/>
      <c r="R125" s="160">
        <f>R126</f>
        <v>0</v>
      </c>
      <c r="S125" s="159"/>
      <c r="T125" s="161">
        <f>T126</f>
        <v>0</v>
      </c>
      <c r="AR125" s="155" t="s">
        <v>124</v>
      </c>
      <c r="AT125" s="162" t="s">
        <v>121</v>
      </c>
      <c r="AU125" s="162" t="s">
        <v>124</v>
      </c>
      <c r="AY125" s="155" t="s">
        <v>126</v>
      </c>
      <c r="BK125" s="163">
        <f>BK126</f>
        <v>0</v>
      </c>
    </row>
    <row r="126" spans="1:65" s="89" customFormat="1" ht="16.5" customHeight="1" x14ac:dyDescent="0.25">
      <c r="A126" s="85"/>
      <c r="B126" s="166"/>
      <c r="C126" s="167" t="s">
        <v>142</v>
      </c>
      <c r="D126" s="167" t="s">
        <v>130</v>
      </c>
      <c r="E126" s="168" t="s">
        <v>143</v>
      </c>
      <c r="F126" s="169" t="s">
        <v>144</v>
      </c>
      <c r="G126" s="170" t="s">
        <v>145</v>
      </c>
      <c r="H126" s="171">
        <v>0.42199999999999999</v>
      </c>
      <c r="I126" s="304"/>
      <c r="J126" s="172">
        <f>ROUND(I126*H126,2)</f>
        <v>0</v>
      </c>
      <c r="K126" s="173"/>
      <c r="L126" s="86"/>
      <c r="M126" s="174" t="s">
        <v>62</v>
      </c>
      <c r="N126" s="175" t="s">
        <v>78</v>
      </c>
      <c r="O126" s="176">
        <v>0.83099999999999996</v>
      </c>
      <c r="P126" s="176">
        <f>O126*H126</f>
        <v>0.35068199999999999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R126" s="178" t="s">
        <v>134</v>
      </c>
      <c r="AT126" s="178" t="s">
        <v>130</v>
      </c>
      <c r="AU126" s="178" t="s">
        <v>55</v>
      </c>
      <c r="AY126" s="79" t="s">
        <v>126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79" t="s">
        <v>124</v>
      </c>
      <c r="BK126" s="179">
        <f>ROUND(I126*H126,2)</f>
        <v>0</v>
      </c>
      <c r="BL126" s="79" t="s">
        <v>134</v>
      </c>
      <c r="BM126" s="178" t="s">
        <v>146</v>
      </c>
    </row>
    <row r="127" spans="1:65" s="153" customFormat="1" ht="22.9" customHeight="1" x14ac:dyDescent="0.2">
      <c r="B127" s="154"/>
      <c r="D127" s="155" t="s">
        <v>121</v>
      </c>
      <c r="E127" s="164" t="s">
        <v>147</v>
      </c>
      <c r="F127" s="164" t="s">
        <v>148</v>
      </c>
      <c r="J127" s="165">
        <f>BK127</f>
        <v>0</v>
      </c>
      <c r="L127" s="154"/>
      <c r="M127" s="158"/>
      <c r="N127" s="159"/>
      <c r="O127" s="159"/>
      <c r="P127" s="160">
        <f>SUM(P128:P129)</f>
        <v>5.0599999999999996</v>
      </c>
      <c r="Q127" s="159"/>
      <c r="R127" s="160">
        <f>SUM(R128:R129)</f>
        <v>0</v>
      </c>
      <c r="S127" s="159"/>
      <c r="T127" s="161">
        <f>SUM(T128:T129)</f>
        <v>0.78500000000000003</v>
      </c>
      <c r="AR127" s="155" t="s">
        <v>124</v>
      </c>
      <c r="AT127" s="162" t="s">
        <v>121</v>
      </c>
      <c r="AU127" s="162" t="s">
        <v>124</v>
      </c>
      <c r="AY127" s="155" t="s">
        <v>126</v>
      </c>
      <c r="BK127" s="163">
        <f>SUM(BK128:BK129)</f>
        <v>0</v>
      </c>
    </row>
    <row r="128" spans="1:65" s="89" customFormat="1" ht="21.75" customHeight="1" x14ac:dyDescent="0.25">
      <c r="A128" s="85"/>
      <c r="B128" s="166"/>
      <c r="C128" s="167" t="s">
        <v>149</v>
      </c>
      <c r="D128" s="167" t="s">
        <v>130</v>
      </c>
      <c r="E128" s="168" t="s">
        <v>150</v>
      </c>
      <c r="F128" s="169" t="s">
        <v>151</v>
      </c>
      <c r="G128" s="170" t="s">
        <v>133</v>
      </c>
      <c r="H128" s="171">
        <v>1</v>
      </c>
      <c r="I128" s="304"/>
      <c r="J128" s="172">
        <f>ROUND(I128*H128,2)</f>
        <v>0</v>
      </c>
      <c r="K128" s="173"/>
      <c r="L128" s="86"/>
      <c r="M128" s="174" t="s">
        <v>62</v>
      </c>
      <c r="N128" s="175" t="s">
        <v>78</v>
      </c>
      <c r="O128" s="176">
        <v>1.6839999999999999</v>
      </c>
      <c r="P128" s="176">
        <f>O128*H128</f>
        <v>1.6839999999999999</v>
      </c>
      <c r="Q128" s="176">
        <v>0</v>
      </c>
      <c r="R128" s="176">
        <f>Q128*H128</f>
        <v>0</v>
      </c>
      <c r="S128" s="176">
        <v>0.26200000000000001</v>
      </c>
      <c r="T128" s="177">
        <f>S128*H128</f>
        <v>0.26200000000000001</v>
      </c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R128" s="178" t="s">
        <v>134</v>
      </c>
      <c r="AT128" s="178" t="s">
        <v>130</v>
      </c>
      <c r="AU128" s="178" t="s">
        <v>55</v>
      </c>
      <c r="AY128" s="79" t="s">
        <v>126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79" t="s">
        <v>124</v>
      </c>
      <c r="BK128" s="179">
        <f>ROUND(I128*H128,2)</f>
        <v>0</v>
      </c>
      <c r="BL128" s="79" t="s">
        <v>134</v>
      </c>
      <c r="BM128" s="178" t="s">
        <v>152</v>
      </c>
    </row>
    <row r="129" spans="1:65" s="89" customFormat="1" ht="21.75" customHeight="1" x14ac:dyDescent="0.25">
      <c r="A129" s="85"/>
      <c r="B129" s="166"/>
      <c r="C129" s="167" t="s">
        <v>153</v>
      </c>
      <c r="D129" s="167" t="s">
        <v>130</v>
      </c>
      <c r="E129" s="168" t="s">
        <v>154</v>
      </c>
      <c r="F129" s="169" t="s">
        <v>155</v>
      </c>
      <c r="G129" s="170" t="s">
        <v>133</v>
      </c>
      <c r="H129" s="171">
        <v>1</v>
      </c>
      <c r="I129" s="304"/>
      <c r="J129" s="172">
        <f>ROUND(I129*H129,2)</f>
        <v>0</v>
      </c>
      <c r="K129" s="173"/>
      <c r="L129" s="86"/>
      <c r="M129" s="174" t="s">
        <v>62</v>
      </c>
      <c r="N129" s="175" t="s">
        <v>78</v>
      </c>
      <c r="O129" s="176">
        <v>3.3759999999999999</v>
      </c>
      <c r="P129" s="176">
        <f>O129*H129</f>
        <v>3.3759999999999999</v>
      </c>
      <c r="Q129" s="176">
        <v>0</v>
      </c>
      <c r="R129" s="176">
        <f>Q129*H129</f>
        <v>0</v>
      </c>
      <c r="S129" s="176">
        <v>0.52300000000000002</v>
      </c>
      <c r="T129" s="177">
        <f>S129*H129</f>
        <v>0.52300000000000002</v>
      </c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R129" s="178" t="s">
        <v>134</v>
      </c>
      <c r="AT129" s="178" t="s">
        <v>130</v>
      </c>
      <c r="AU129" s="178" t="s">
        <v>55</v>
      </c>
      <c r="AY129" s="79" t="s">
        <v>126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79" t="s">
        <v>124</v>
      </c>
      <c r="BK129" s="179">
        <f>ROUND(I129*H129,2)</f>
        <v>0</v>
      </c>
      <c r="BL129" s="79" t="s">
        <v>134</v>
      </c>
      <c r="BM129" s="178" t="s">
        <v>156</v>
      </c>
    </row>
    <row r="130" spans="1:65" s="153" customFormat="1" ht="22.9" customHeight="1" x14ac:dyDescent="0.2">
      <c r="B130" s="154"/>
      <c r="D130" s="155" t="s">
        <v>121</v>
      </c>
      <c r="E130" s="164" t="s">
        <v>157</v>
      </c>
      <c r="F130" s="164" t="s">
        <v>158</v>
      </c>
      <c r="J130" s="165">
        <f>BK130</f>
        <v>0</v>
      </c>
      <c r="L130" s="154"/>
      <c r="M130" s="158"/>
      <c r="N130" s="159"/>
      <c r="O130" s="159"/>
      <c r="P130" s="160">
        <f>SUM(P131:P137)</f>
        <v>1.9220550000000003</v>
      </c>
      <c r="Q130" s="159"/>
      <c r="R130" s="160">
        <f>SUM(R131:R137)</f>
        <v>0</v>
      </c>
      <c r="S130" s="159"/>
      <c r="T130" s="161">
        <f>SUM(T131:T137)</f>
        <v>0</v>
      </c>
      <c r="AR130" s="155" t="s">
        <v>124</v>
      </c>
      <c r="AT130" s="162" t="s">
        <v>121</v>
      </c>
      <c r="AU130" s="162" t="s">
        <v>124</v>
      </c>
      <c r="AY130" s="155" t="s">
        <v>126</v>
      </c>
      <c r="BK130" s="163">
        <f>SUM(BK131:BK137)</f>
        <v>0</v>
      </c>
    </row>
    <row r="131" spans="1:65" s="89" customFormat="1" ht="33" customHeight="1" x14ac:dyDescent="0.25">
      <c r="A131" s="85"/>
      <c r="B131" s="166"/>
      <c r="C131" s="167" t="s">
        <v>159</v>
      </c>
      <c r="D131" s="167" t="s">
        <v>130</v>
      </c>
      <c r="E131" s="168" t="s">
        <v>160</v>
      </c>
      <c r="F131" s="169" t="s">
        <v>161</v>
      </c>
      <c r="G131" s="170" t="s">
        <v>145</v>
      </c>
      <c r="H131" s="171">
        <v>0.80700000000000005</v>
      </c>
      <c r="I131" s="304"/>
      <c r="J131" s="172">
        <f>ROUND(I131*H131,2)</f>
        <v>0</v>
      </c>
      <c r="K131" s="173"/>
      <c r="L131" s="86"/>
      <c r="M131" s="174" t="s">
        <v>62</v>
      </c>
      <c r="N131" s="175" t="s">
        <v>78</v>
      </c>
      <c r="O131" s="176">
        <v>1.88</v>
      </c>
      <c r="P131" s="176">
        <f>O131*H131</f>
        <v>1.5171600000000001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R131" s="178" t="s">
        <v>134</v>
      </c>
      <c r="AT131" s="178" t="s">
        <v>130</v>
      </c>
      <c r="AU131" s="178" t="s">
        <v>55</v>
      </c>
      <c r="AY131" s="79" t="s">
        <v>126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79" t="s">
        <v>124</v>
      </c>
      <c r="BK131" s="179">
        <f>ROUND(I131*H131,2)</f>
        <v>0</v>
      </c>
      <c r="BL131" s="79" t="s">
        <v>134</v>
      </c>
      <c r="BM131" s="178" t="s">
        <v>162</v>
      </c>
    </row>
    <row r="132" spans="1:65" s="89" customFormat="1" ht="33" customHeight="1" x14ac:dyDescent="0.25">
      <c r="A132" s="85"/>
      <c r="B132" s="166"/>
      <c r="C132" s="167" t="s">
        <v>163</v>
      </c>
      <c r="D132" s="167" t="s">
        <v>130</v>
      </c>
      <c r="E132" s="168" t="s">
        <v>164</v>
      </c>
      <c r="F132" s="169" t="s">
        <v>165</v>
      </c>
      <c r="G132" s="170" t="s">
        <v>145</v>
      </c>
      <c r="H132" s="171">
        <v>0.80700000000000005</v>
      </c>
      <c r="I132" s="304"/>
      <c r="J132" s="172">
        <f>ROUND(I132*H132,2)</f>
        <v>0</v>
      </c>
      <c r="K132" s="173"/>
      <c r="L132" s="86"/>
      <c r="M132" s="174" t="s">
        <v>62</v>
      </c>
      <c r="N132" s="175" t="s">
        <v>78</v>
      </c>
      <c r="O132" s="176">
        <v>0.26</v>
      </c>
      <c r="P132" s="176">
        <f>O132*H132</f>
        <v>0.20982000000000001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R132" s="178" t="s">
        <v>134</v>
      </c>
      <c r="AT132" s="178" t="s">
        <v>130</v>
      </c>
      <c r="AU132" s="178" t="s">
        <v>55</v>
      </c>
      <c r="AY132" s="79" t="s">
        <v>126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79" t="s">
        <v>124</v>
      </c>
      <c r="BK132" s="179">
        <f>ROUND(I132*H132,2)</f>
        <v>0</v>
      </c>
      <c r="BL132" s="79" t="s">
        <v>134</v>
      </c>
      <c r="BM132" s="178" t="s">
        <v>166</v>
      </c>
    </row>
    <row r="133" spans="1:65" s="89" customFormat="1" ht="21.75" customHeight="1" x14ac:dyDescent="0.25">
      <c r="A133" s="85"/>
      <c r="B133" s="166"/>
      <c r="C133" s="167" t="s">
        <v>167</v>
      </c>
      <c r="D133" s="167" t="s">
        <v>130</v>
      </c>
      <c r="E133" s="168" t="s">
        <v>168</v>
      </c>
      <c r="F133" s="169" t="s">
        <v>169</v>
      </c>
      <c r="G133" s="170" t="s">
        <v>145</v>
      </c>
      <c r="H133" s="171">
        <v>0.80700000000000005</v>
      </c>
      <c r="I133" s="304"/>
      <c r="J133" s="172">
        <f>ROUND(I133*H133,2)</f>
        <v>0</v>
      </c>
      <c r="K133" s="173"/>
      <c r="L133" s="86"/>
      <c r="M133" s="174" t="s">
        <v>62</v>
      </c>
      <c r="N133" s="175" t="s">
        <v>78</v>
      </c>
      <c r="O133" s="176">
        <v>0.125</v>
      </c>
      <c r="P133" s="176">
        <f>O133*H133</f>
        <v>0.10087500000000001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R133" s="178" t="s">
        <v>134</v>
      </c>
      <c r="AT133" s="178" t="s">
        <v>130</v>
      </c>
      <c r="AU133" s="178" t="s">
        <v>55</v>
      </c>
      <c r="AY133" s="79" t="s">
        <v>126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79" t="s">
        <v>124</v>
      </c>
      <c r="BK133" s="179">
        <f>ROUND(I133*H133,2)</f>
        <v>0</v>
      </c>
      <c r="BL133" s="79" t="s">
        <v>134</v>
      </c>
      <c r="BM133" s="178" t="s">
        <v>170</v>
      </c>
    </row>
    <row r="134" spans="1:65" s="89" customFormat="1" ht="21.75" customHeight="1" x14ac:dyDescent="0.25">
      <c r="A134" s="85"/>
      <c r="B134" s="166"/>
      <c r="C134" s="167" t="s">
        <v>171</v>
      </c>
      <c r="D134" s="167" t="s">
        <v>130</v>
      </c>
      <c r="E134" s="168" t="s">
        <v>172</v>
      </c>
      <c r="F134" s="169" t="s">
        <v>173</v>
      </c>
      <c r="G134" s="170" t="s">
        <v>145</v>
      </c>
      <c r="H134" s="171">
        <v>15.7</v>
      </c>
      <c r="I134" s="304"/>
      <c r="J134" s="172">
        <f>ROUND(I134*H134,2)</f>
        <v>0</v>
      </c>
      <c r="K134" s="173"/>
      <c r="L134" s="86"/>
      <c r="M134" s="174" t="s">
        <v>62</v>
      </c>
      <c r="N134" s="175" t="s">
        <v>78</v>
      </c>
      <c r="O134" s="176">
        <v>6.0000000000000001E-3</v>
      </c>
      <c r="P134" s="176">
        <f>O134*H134</f>
        <v>9.4199999999999992E-2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R134" s="178" t="s">
        <v>134</v>
      </c>
      <c r="AT134" s="178" t="s">
        <v>130</v>
      </c>
      <c r="AU134" s="178" t="s">
        <v>55</v>
      </c>
      <c r="AY134" s="79" t="s">
        <v>126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79" t="s">
        <v>124</v>
      </c>
      <c r="BK134" s="179">
        <f>ROUND(I134*H134,2)</f>
        <v>0</v>
      </c>
      <c r="BL134" s="79" t="s">
        <v>134</v>
      </c>
      <c r="BM134" s="178" t="s">
        <v>174</v>
      </c>
    </row>
    <row r="135" spans="1:65" s="180" customFormat="1" x14ac:dyDescent="0.25">
      <c r="B135" s="181"/>
      <c r="D135" s="182" t="s">
        <v>175</v>
      </c>
      <c r="E135" s="183" t="s">
        <v>62</v>
      </c>
      <c r="F135" s="184" t="s">
        <v>176</v>
      </c>
      <c r="H135" s="185">
        <v>15.7</v>
      </c>
      <c r="L135" s="181"/>
      <c r="M135" s="186"/>
      <c r="N135" s="187"/>
      <c r="O135" s="187"/>
      <c r="P135" s="187"/>
      <c r="Q135" s="187"/>
      <c r="R135" s="187"/>
      <c r="S135" s="187"/>
      <c r="T135" s="188"/>
      <c r="AT135" s="183" t="s">
        <v>175</v>
      </c>
      <c r="AU135" s="183" t="s">
        <v>55</v>
      </c>
      <c r="AV135" s="180" t="s">
        <v>55</v>
      </c>
      <c r="AW135" s="180" t="s">
        <v>177</v>
      </c>
      <c r="AX135" s="180" t="s">
        <v>125</v>
      </c>
      <c r="AY135" s="183" t="s">
        <v>126</v>
      </c>
    </row>
    <row r="136" spans="1:65" s="189" customFormat="1" x14ac:dyDescent="0.25">
      <c r="B136" s="190"/>
      <c r="D136" s="182" t="s">
        <v>175</v>
      </c>
      <c r="E136" s="191" t="s">
        <v>62</v>
      </c>
      <c r="F136" s="192" t="s">
        <v>178</v>
      </c>
      <c r="H136" s="193">
        <v>15.7</v>
      </c>
      <c r="L136" s="190"/>
      <c r="M136" s="194"/>
      <c r="N136" s="195"/>
      <c r="O136" s="195"/>
      <c r="P136" s="195"/>
      <c r="Q136" s="195"/>
      <c r="R136" s="195"/>
      <c r="S136" s="195"/>
      <c r="T136" s="196"/>
      <c r="AT136" s="191" t="s">
        <v>175</v>
      </c>
      <c r="AU136" s="191" t="s">
        <v>55</v>
      </c>
      <c r="AV136" s="189" t="s">
        <v>134</v>
      </c>
      <c r="AW136" s="189" t="s">
        <v>177</v>
      </c>
      <c r="AX136" s="189" t="s">
        <v>124</v>
      </c>
      <c r="AY136" s="191" t="s">
        <v>126</v>
      </c>
    </row>
    <row r="137" spans="1:65" s="89" customFormat="1" ht="21.75" customHeight="1" x14ac:dyDescent="0.25">
      <c r="A137" s="85"/>
      <c r="B137" s="166"/>
      <c r="C137" s="167" t="s">
        <v>179</v>
      </c>
      <c r="D137" s="167" t="s">
        <v>130</v>
      </c>
      <c r="E137" s="168" t="s">
        <v>180</v>
      </c>
      <c r="F137" s="169" t="s">
        <v>181</v>
      </c>
      <c r="G137" s="170" t="s">
        <v>145</v>
      </c>
      <c r="H137" s="171">
        <v>0.78500000000000003</v>
      </c>
      <c r="I137" s="304"/>
      <c r="J137" s="172">
        <f>ROUND(I137*H137,2)</f>
        <v>0</v>
      </c>
      <c r="K137" s="173"/>
      <c r="L137" s="86"/>
      <c r="M137" s="174" t="s">
        <v>62</v>
      </c>
      <c r="N137" s="175" t="s">
        <v>78</v>
      </c>
      <c r="O137" s="176">
        <v>0</v>
      </c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R137" s="178" t="s">
        <v>134</v>
      </c>
      <c r="AT137" s="178" t="s">
        <v>130</v>
      </c>
      <c r="AU137" s="178" t="s">
        <v>55</v>
      </c>
      <c r="AY137" s="79" t="s">
        <v>126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79" t="s">
        <v>124</v>
      </c>
      <c r="BK137" s="179">
        <f>ROUND(I137*H137,2)</f>
        <v>0</v>
      </c>
      <c r="BL137" s="79" t="s">
        <v>134</v>
      </c>
      <c r="BM137" s="178" t="s">
        <v>182</v>
      </c>
    </row>
    <row r="138" spans="1:65" s="153" customFormat="1" ht="25.9" customHeight="1" x14ac:dyDescent="0.2">
      <c r="B138" s="154"/>
      <c r="D138" s="155" t="s">
        <v>121</v>
      </c>
      <c r="E138" s="156" t="s">
        <v>183</v>
      </c>
      <c r="F138" s="156" t="s">
        <v>184</v>
      </c>
      <c r="J138" s="157">
        <f>BK138</f>
        <v>0</v>
      </c>
      <c r="L138" s="154"/>
      <c r="M138" s="158"/>
      <c r="N138" s="159"/>
      <c r="O138" s="159"/>
      <c r="P138" s="160">
        <f>P139+P144</f>
        <v>7.968</v>
      </c>
      <c r="Q138" s="159"/>
      <c r="R138" s="160">
        <f>R139+R144</f>
        <v>2.904E-2</v>
      </c>
      <c r="S138" s="159"/>
      <c r="T138" s="161">
        <f>T139+T144</f>
        <v>2.1999999999999999E-2</v>
      </c>
      <c r="AR138" s="155" t="s">
        <v>55</v>
      </c>
      <c r="AT138" s="162" t="s">
        <v>121</v>
      </c>
      <c r="AU138" s="162" t="s">
        <v>125</v>
      </c>
      <c r="AY138" s="155" t="s">
        <v>126</v>
      </c>
      <c r="BK138" s="163">
        <f>BK139+BK144</f>
        <v>0</v>
      </c>
    </row>
    <row r="139" spans="1:65" s="153" customFormat="1" ht="22.9" customHeight="1" x14ac:dyDescent="0.2">
      <c r="B139" s="154"/>
      <c r="D139" s="155" t="s">
        <v>121</v>
      </c>
      <c r="E139" s="164" t="s">
        <v>185</v>
      </c>
      <c r="F139" s="164" t="s">
        <v>186</v>
      </c>
      <c r="J139" s="165">
        <f>BK139</f>
        <v>0</v>
      </c>
      <c r="L139" s="154"/>
      <c r="M139" s="158"/>
      <c r="N139" s="159"/>
      <c r="O139" s="159"/>
      <c r="P139" s="160">
        <f>SUM(P140:P143)</f>
        <v>5.6639999999999997</v>
      </c>
      <c r="Q139" s="159"/>
      <c r="R139" s="160">
        <f>SUM(R140:R143)</f>
        <v>2.8240000000000001E-2</v>
      </c>
      <c r="S139" s="159"/>
      <c r="T139" s="161">
        <f>SUM(T140:T143)</f>
        <v>2.1999999999999999E-2</v>
      </c>
      <c r="AR139" s="155" t="s">
        <v>55</v>
      </c>
      <c r="AT139" s="162" t="s">
        <v>121</v>
      </c>
      <c r="AU139" s="162" t="s">
        <v>124</v>
      </c>
      <c r="AY139" s="155" t="s">
        <v>126</v>
      </c>
      <c r="BK139" s="163">
        <f>SUM(BK140:BK143)</f>
        <v>0</v>
      </c>
    </row>
    <row r="140" spans="1:65" s="89" customFormat="1" ht="21.75" customHeight="1" x14ac:dyDescent="0.25">
      <c r="A140" s="85"/>
      <c r="B140" s="166"/>
      <c r="C140" s="167" t="s">
        <v>187</v>
      </c>
      <c r="D140" s="167" t="s">
        <v>130</v>
      </c>
      <c r="E140" s="168" t="s">
        <v>188</v>
      </c>
      <c r="F140" s="169" t="s">
        <v>189</v>
      </c>
      <c r="G140" s="170" t="s">
        <v>133</v>
      </c>
      <c r="H140" s="171">
        <v>2</v>
      </c>
      <c r="I140" s="304"/>
      <c r="J140" s="172">
        <f>ROUND(I140*H140,2)</f>
        <v>0</v>
      </c>
      <c r="K140" s="173"/>
      <c r="L140" s="86"/>
      <c r="M140" s="174" t="s">
        <v>62</v>
      </c>
      <c r="N140" s="175" t="s">
        <v>78</v>
      </c>
      <c r="O140" s="176">
        <v>1.694</v>
      </c>
      <c r="P140" s="176">
        <f>O140*H140</f>
        <v>3.3879999999999999</v>
      </c>
      <c r="Q140" s="176">
        <v>1.4400000000000001E-3</v>
      </c>
      <c r="R140" s="176">
        <f>Q140*H140</f>
        <v>2.8800000000000002E-3</v>
      </c>
      <c r="S140" s="176">
        <v>1.0999999999999999E-2</v>
      </c>
      <c r="T140" s="177">
        <f>S140*H140</f>
        <v>2.1999999999999999E-2</v>
      </c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R140" s="178" t="s">
        <v>190</v>
      </c>
      <c r="AT140" s="178" t="s">
        <v>130</v>
      </c>
      <c r="AU140" s="178" t="s">
        <v>55</v>
      </c>
      <c r="AY140" s="79" t="s">
        <v>126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79" t="s">
        <v>124</v>
      </c>
      <c r="BK140" s="179">
        <f>ROUND(I140*H140,2)</f>
        <v>0</v>
      </c>
      <c r="BL140" s="79" t="s">
        <v>190</v>
      </c>
      <c r="BM140" s="178" t="s">
        <v>191</v>
      </c>
    </row>
    <row r="141" spans="1:65" s="89" customFormat="1" ht="21.75" customHeight="1" x14ac:dyDescent="0.25">
      <c r="A141" s="85"/>
      <c r="B141" s="166"/>
      <c r="C141" s="167" t="s">
        <v>124</v>
      </c>
      <c r="D141" s="167" t="s">
        <v>130</v>
      </c>
      <c r="E141" s="168" t="s">
        <v>192</v>
      </c>
      <c r="F141" s="169" t="s">
        <v>193</v>
      </c>
      <c r="G141" s="170" t="s">
        <v>133</v>
      </c>
      <c r="H141" s="171">
        <v>2</v>
      </c>
      <c r="I141" s="304"/>
      <c r="J141" s="172">
        <f>ROUND(I141*H141,2)</f>
        <v>0</v>
      </c>
      <c r="K141" s="173"/>
      <c r="L141" s="86"/>
      <c r="M141" s="174" t="s">
        <v>62</v>
      </c>
      <c r="N141" s="175" t="s">
        <v>78</v>
      </c>
      <c r="O141" s="176">
        <v>1.1379999999999999</v>
      </c>
      <c r="P141" s="176">
        <f>O141*H141</f>
        <v>2.2759999999999998</v>
      </c>
      <c r="Q141" s="176">
        <v>8.8000000000000003E-4</v>
      </c>
      <c r="R141" s="176">
        <f>Q141*H141</f>
        <v>1.7600000000000001E-3</v>
      </c>
      <c r="S141" s="176">
        <v>0</v>
      </c>
      <c r="T141" s="177">
        <f>S141*H141</f>
        <v>0</v>
      </c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R141" s="178" t="s">
        <v>190</v>
      </c>
      <c r="AT141" s="178" t="s">
        <v>130</v>
      </c>
      <c r="AU141" s="178" t="s">
        <v>55</v>
      </c>
      <c r="AY141" s="79" t="s">
        <v>126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79" t="s">
        <v>124</v>
      </c>
      <c r="BK141" s="179">
        <f>ROUND(I141*H141,2)</f>
        <v>0</v>
      </c>
      <c r="BL141" s="79" t="s">
        <v>190</v>
      </c>
      <c r="BM141" s="178" t="s">
        <v>194</v>
      </c>
    </row>
    <row r="142" spans="1:65" s="89" customFormat="1" ht="21.75" customHeight="1" x14ac:dyDescent="0.25">
      <c r="A142" s="85"/>
      <c r="B142" s="166"/>
      <c r="C142" s="197" t="s">
        <v>55</v>
      </c>
      <c r="D142" s="197" t="s">
        <v>195</v>
      </c>
      <c r="E142" s="198" t="s">
        <v>196</v>
      </c>
      <c r="F142" s="199" t="s">
        <v>197</v>
      </c>
      <c r="G142" s="200" t="s">
        <v>133</v>
      </c>
      <c r="H142" s="201">
        <v>2</v>
      </c>
      <c r="I142" s="305"/>
      <c r="J142" s="202">
        <f>ROUND(I142*H142,2)</f>
        <v>0</v>
      </c>
      <c r="K142" s="203"/>
      <c r="L142" s="204"/>
      <c r="M142" s="205" t="s">
        <v>62</v>
      </c>
      <c r="N142" s="206" t="s">
        <v>78</v>
      </c>
      <c r="O142" s="176">
        <v>0</v>
      </c>
      <c r="P142" s="176">
        <f>O142*H142</f>
        <v>0</v>
      </c>
      <c r="Q142" s="176">
        <v>1.18E-2</v>
      </c>
      <c r="R142" s="176">
        <f>Q142*H142</f>
        <v>2.3599999999999999E-2</v>
      </c>
      <c r="S142" s="176">
        <v>0</v>
      </c>
      <c r="T142" s="177">
        <f>S142*H142</f>
        <v>0</v>
      </c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R142" s="178" t="s">
        <v>198</v>
      </c>
      <c r="AT142" s="178" t="s">
        <v>195</v>
      </c>
      <c r="AU142" s="178" t="s">
        <v>55</v>
      </c>
      <c r="AY142" s="79" t="s">
        <v>126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79" t="s">
        <v>124</v>
      </c>
      <c r="BK142" s="179">
        <f>ROUND(I142*H142,2)</f>
        <v>0</v>
      </c>
      <c r="BL142" s="79" t="s">
        <v>190</v>
      </c>
      <c r="BM142" s="178" t="s">
        <v>199</v>
      </c>
    </row>
    <row r="143" spans="1:65" s="89" customFormat="1" ht="21.75" customHeight="1" x14ac:dyDescent="0.25">
      <c r="A143" s="85"/>
      <c r="B143" s="166"/>
      <c r="C143" s="167" t="s">
        <v>127</v>
      </c>
      <c r="D143" s="167" t="s">
        <v>130</v>
      </c>
      <c r="E143" s="168" t="s">
        <v>200</v>
      </c>
      <c r="F143" s="169" t="s">
        <v>201</v>
      </c>
      <c r="G143" s="170" t="s">
        <v>202</v>
      </c>
      <c r="H143" s="171">
        <v>163.38</v>
      </c>
      <c r="I143" s="304"/>
      <c r="J143" s="172">
        <f>ROUND(I143*H143,2)</f>
        <v>0</v>
      </c>
      <c r="K143" s="173"/>
      <c r="L143" s="86"/>
      <c r="M143" s="174" t="s">
        <v>62</v>
      </c>
      <c r="N143" s="175" t="s">
        <v>78</v>
      </c>
      <c r="O143" s="176">
        <v>0</v>
      </c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R143" s="178" t="s">
        <v>190</v>
      </c>
      <c r="AT143" s="178" t="s">
        <v>130</v>
      </c>
      <c r="AU143" s="178" t="s">
        <v>55</v>
      </c>
      <c r="AY143" s="79" t="s">
        <v>126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79" t="s">
        <v>124</v>
      </c>
      <c r="BK143" s="179">
        <f>ROUND(I143*H143,2)</f>
        <v>0</v>
      </c>
      <c r="BL143" s="79" t="s">
        <v>190</v>
      </c>
      <c r="BM143" s="178" t="s">
        <v>203</v>
      </c>
    </row>
    <row r="144" spans="1:65" s="153" customFormat="1" ht="22.9" customHeight="1" x14ac:dyDescent="0.2">
      <c r="B144" s="154"/>
      <c r="D144" s="155" t="s">
        <v>121</v>
      </c>
      <c r="E144" s="164" t="s">
        <v>204</v>
      </c>
      <c r="F144" s="164" t="s">
        <v>205</v>
      </c>
      <c r="J144" s="165">
        <f>BK144</f>
        <v>0</v>
      </c>
      <c r="L144" s="154"/>
      <c r="M144" s="158"/>
      <c r="N144" s="159"/>
      <c r="O144" s="159"/>
      <c r="P144" s="160">
        <f>SUM(P145:P149)</f>
        <v>2.3039999999999998</v>
      </c>
      <c r="Q144" s="159"/>
      <c r="R144" s="160">
        <f>SUM(R145:R149)</f>
        <v>8.0000000000000004E-4</v>
      </c>
      <c r="S144" s="159"/>
      <c r="T144" s="161">
        <f>SUM(T145:T149)</f>
        <v>0</v>
      </c>
      <c r="AR144" s="155" t="s">
        <v>55</v>
      </c>
      <c r="AT144" s="162" t="s">
        <v>121</v>
      </c>
      <c r="AU144" s="162" t="s">
        <v>124</v>
      </c>
      <c r="AY144" s="155" t="s">
        <v>126</v>
      </c>
      <c r="BK144" s="163">
        <f>SUM(BK145:BK149)</f>
        <v>0</v>
      </c>
    </row>
    <row r="145" spans="1:65" s="89" customFormat="1" ht="16.5" customHeight="1" x14ac:dyDescent="0.25">
      <c r="A145" s="85"/>
      <c r="B145" s="166"/>
      <c r="C145" s="167" t="s">
        <v>134</v>
      </c>
      <c r="D145" s="167" t="s">
        <v>130</v>
      </c>
      <c r="E145" s="168" t="s">
        <v>206</v>
      </c>
      <c r="F145" s="169" t="s">
        <v>207</v>
      </c>
      <c r="G145" s="170" t="s">
        <v>133</v>
      </c>
      <c r="H145" s="171">
        <v>8</v>
      </c>
      <c r="I145" s="304"/>
      <c r="J145" s="172">
        <f>ROUND(I145*H145,2)</f>
        <v>0</v>
      </c>
      <c r="K145" s="173"/>
      <c r="L145" s="86"/>
      <c r="M145" s="174" t="s">
        <v>62</v>
      </c>
      <c r="N145" s="175" t="s">
        <v>78</v>
      </c>
      <c r="O145" s="176">
        <v>0.28799999999999998</v>
      </c>
      <c r="P145" s="176">
        <f>O145*H145</f>
        <v>2.3039999999999998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R145" s="178" t="s">
        <v>190</v>
      </c>
      <c r="AT145" s="178" t="s">
        <v>130</v>
      </c>
      <c r="AU145" s="178" t="s">
        <v>55</v>
      </c>
      <c r="AY145" s="79" t="s">
        <v>126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79" t="s">
        <v>124</v>
      </c>
      <c r="BK145" s="179">
        <f>ROUND(I145*H145,2)</f>
        <v>0</v>
      </c>
      <c r="BL145" s="79" t="s">
        <v>190</v>
      </c>
      <c r="BM145" s="178" t="s">
        <v>208</v>
      </c>
    </row>
    <row r="146" spans="1:65" s="180" customFormat="1" x14ac:dyDescent="0.25">
      <c r="B146" s="181"/>
      <c r="D146" s="182" t="s">
        <v>175</v>
      </c>
      <c r="E146" s="183" t="s">
        <v>62</v>
      </c>
      <c r="F146" s="184" t="s">
        <v>209</v>
      </c>
      <c r="H146" s="185">
        <v>8</v>
      </c>
      <c r="L146" s="181"/>
      <c r="M146" s="186"/>
      <c r="N146" s="187"/>
      <c r="O146" s="187"/>
      <c r="P146" s="187"/>
      <c r="Q146" s="187"/>
      <c r="R146" s="187"/>
      <c r="S146" s="187"/>
      <c r="T146" s="188"/>
      <c r="AT146" s="183" t="s">
        <v>175</v>
      </c>
      <c r="AU146" s="183" t="s">
        <v>55</v>
      </c>
      <c r="AV146" s="180" t="s">
        <v>55</v>
      </c>
      <c r="AW146" s="180" t="s">
        <v>177</v>
      </c>
      <c r="AX146" s="180" t="s">
        <v>125</v>
      </c>
      <c r="AY146" s="183" t="s">
        <v>126</v>
      </c>
    </row>
    <row r="147" spans="1:65" s="189" customFormat="1" x14ac:dyDescent="0.25">
      <c r="B147" s="190"/>
      <c r="D147" s="182" t="s">
        <v>175</v>
      </c>
      <c r="E147" s="191" t="s">
        <v>62</v>
      </c>
      <c r="F147" s="192" t="s">
        <v>178</v>
      </c>
      <c r="H147" s="193">
        <v>8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175</v>
      </c>
      <c r="AU147" s="191" t="s">
        <v>55</v>
      </c>
      <c r="AV147" s="189" t="s">
        <v>134</v>
      </c>
      <c r="AW147" s="189" t="s">
        <v>177</v>
      </c>
      <c r="AX147" s="189" t="s">
        <v>124</v>
      </c>
      <c r="AY147" s="191" t="s">
        <v>126</v>
      </c>
    </row>
    <row r="148" spans="1:65" s="89" customFormat="1" ht="21.75" customHeight="1" x14ac:dyDescent="0.25">
      <c r="A148" s="85"/>
      <c r="B148" s="166"/>
      <c r="C148" s="197" t="s">
        <v>210</v>
      </c>
      <c r="D148" s="197" t="s">
        <v>195</v>
      </c>
      <c r="E148" s="198" t="s">
        <v>211</v>
      </c>
      <c r="F148" s="199" t="s">
        <v>212</v>
      </c>
      <c r="G148" s="200" t="s">
        <v>133</v>
      </c>
      <c r="H148" s="201">
        <v>4</v>
      </c>
      <c r="I148" s="305"/>
      <c r="J148" s="202">
        <f>ROUND(I148*H148,2)</f>
        <v>0</v>
      </c>
      <c r="K148" s="203"/>
      <c r="L148" s="204"/>
      <c r="M148" s="205" t="s">
        <v>62</v>
      </c>
      <c r="N148" s="206" t="s">
        <v>78</v>
      </c>
      <c r="O148" s="176">
        <v>0</v>
      </c>
      <c r="P148" s="176">
        <f>O148*H148</f>
        <v>0</v>
      </c>
      <c r="Q148" s="176">
        <v>2.0000000000000001E-4</v>
      </c>
      <c r="R148" s="176">
        <f>Q148*H148</f>
        <v>8.0000000000000004E-4</v>
      </c>
      <c r="S148" s="176">
        <v>0</v>
      </c>
      <c r="T148" s="177">
        <f>S148*H148</f>
        <v>0</v>
      </c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R148" s="178" t="s">
        <v>198</v>
      </c>
      <c r="AT148" s="178" t="s">
        <v>195</v>
      </c>
      <c r="AU148" s="178" t="s">
        <v>55</v>
      </c>
      <c r="AY148" s="79" t="s">
        <v>126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79" t="s">
        <v>124</v>
      </c>
      <c r="BK148" s="179">
        <f>ROUND(I148*H148,2)</f>
        <v>0</v>
      </c>
      <c r="BL148" s="79" t="s">
        <v>190</v>
      </c>
      <c r="BM148" s="178" t="s">
        <v>213</v>
      </c>
    </row>
    <row r="149" spans="1:65" s="89" customFormat="1" ht="21.75" customHeight="1" x14ac:dyDescent="0.25">
      <c r="A149" s="85"/>
      <c r="B149" s="166"/>
      <c r="C149" s="167" t="s">
        <v>214</v>
      </c>
      <c r="D149" s="167" t="s">
        <v>130</v>
      </c>
      <c r="E149" s="168" t="s">
        <v>215</v>
      </c>
      <c r="F149" s="169" t="s">
        <v>216</v>
      </c>
      <c r="G149" s="170" t="s">
        <v>202</v>
      </c>
      <c r="H149" s="171">
        <v>42.48</v>
      </c>
      <c r="I149" s="304"/>
      <c r="J149" s="172">
        <f>ROUND(I149*H149,2)</f>
        <v>0</v>
      </c>
      <c r="K149" s="173"/>
      <c r="L149" s="86"/>
      <c r="M149" s="207" t="s">
        <v>62</v>
      </c>
      <c r="N149" s="208" t="s">
        <v>78</v>
      </c>
      <c r="O149" s="209">
        <v>0</v>
      </c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R149" s="178" t="s">
        <v>190</v>
      </c>
      <c r="AT149" s="178" t="s">
        <v>130</v>
      </c>
      <c r="AU149" s="178" t="s">
        <v>55</v>
      </c>
      <c r="AY149" s="79" t="s">
        <v>126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79" t="s">
        <v>124</v>
      </c>
      <c r="BK149" s="179">
        <f>ROUND(I149*H149,2)</f>
        <v>0</v>
      </c>
      <c r="BL149" s="79" t="s">
        <v>190</v>
      </c>
      <c r="BM149" s="178" t="s">
        <v>217</v>
      </c>
    </row>
    <row r="150" spans="1:65" s="89" customFormat="1" ht="6.95" customHeight="1" x14ac:dyDescent="0.25">
      <c r="A150" s="85"/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86"/>
      <c r="M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</row>
  </sheetData>
  <sheetProtection algorithmName="SHA-512" hashValue="Ju2iy5KFr49EYTfxb++wQPvHVkDWNoirtcf7Oq9wVNcXwSZs7nprjFjrO7mMOEc1iZgZwfr6bi0/miKatR3nVA==" saltValue="nZSRgcoRfaKeVJb8PS27/A==" spinCount="100000" sheet="1" objects="1" scenarios="1"/>
  <protectedRanges>
    <protectedRange sqref="I1:I1048576" name="Oblast1"/>
  </protectedRanges>
  <autoFilter ref="C119:K149" xr:uid="{00000000-0009-0000-0000-000002000000}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BM205"/>
  <sheetViews>
    <sheetView showGridLines="0" topLeftCell="A102" workbookViewId="0">
      <selection activeCell="J127" sqref="J127"/>
    </sheetView>
  </sheetViews>
  <sheetFormatPr defaultRowHeight="11.25" x14ac:dyDescent="0.2"/>
  <cols>
    <col min="1" max="1" width="7.140625" style="249" customWidth="1"/>
    <col min="2" max="2" width="1" style="249" customWidth="1"/>
    <col min="3" max="3" width="3.5703125" style="249" customWidth="1"/>
    <col min="4" max="4" width="3.7109375" style="249" customWidth="1"/>
    <col min="5" max="5" width="14.7109375" style="249" customWidth="1"/>
    <col min="6" max="6" width="43.5703125" style="249" customWidth="1"/>
    <col min="7" max="7" width="6.42578125" style="249" customWidth="1"/>
    <col min="8" max="8" width="12" style="249" customWidth="1"/>
    <col min="9" max="9" width="13.5703125" style="249" customWidth="1"/>
    <col min="10" max="10" width="19.140625" style="249" customWidth="1"/>
    <col min="11" max="11" width="19.140625" style="249" hidden="1" customWidth="1"/>
    <col min="12" max="12" width="8" style="249" customWidth="1"/>
    <col min="13" max="13" width="9.28515625" style="249" hidden="1" customWidth="1"/>
    <col min="14" max="14" width="9.140625" style="249"/>
    <col min="15" max="20" width="12.140625" style="249" hidden="1" customWidth="1"/>
    <col min="21" max="21" width="14" style="249" hidden="1" customWidth="1"/>
    <col min="22" max="22" width="10.5703125" style="249" customWidth="1"/>
    <col min="23" max="23" width="14" style="249" customWidth="1"/>
    <col min="24" max="24" width="10.5703125" style="249" customWidth="1"/>
    <col min="25" max="25" width="12.85546875" style="249" customWidth="1"/>
    <col min="26" max="26" width="9.42578125" style="249" customWidth="1"/>
    <col min="27" max="27" width="12.85546875" style="249" customWidth="1"/>
    <col min="28" max="28" width="14" style="249" customWidth="1"/>
    <col min="29" max="29" width="9.42578125" style="249" customWidth="1"/>
    <col min="30" max="30" width="12.85546875" style="249" customWidth="1"/>
    <col min="31" max="31" width="14" style="249" customWidth="1"/>
    <col min="32" max="16384" width="9.140625" style="249"/>
  </cols>
  <sheetData>
    <row r="1" spans="1:46" x14ac:dyDescent="0.2">
      <c r="A1" s="77"/>
    </row>
    <row r="2" spans="1:46" ht="36.950000000000003" customHeight="1" x14ac:dyDescent="0.2">
      <c r="L2" s="457" t="s">
        <v>53</v>
      </c>
      <c r="M2" s="458"/>
      <c r="N2" s="458"/>
      <c r="O2" s="458"/>
      <c r="P2" s="458"/>
      <c r="Q2" s="458"/>
      <c r="R2" s="458"/>
      <c r="S2" s="458"/>
      <c r="T2" s="458"/>
      <c r="U2" s="458"/>
      <c r="V2" s="458"/>
      <c r="AT2" s="79" t="s">
        <v>365</v>
      </c>
    </row>
    <row r="3" spans="1:46" ht="6.95" hidden="1" customHeight="1" x14ac:dyDescent="0.2">
      <c r="B3" s="80"/>
      <c r="C3" s="81"/>
      <c r="D3" s="81"/>
      <c r="E3" s="81"/>
      <c r="F3" s="81"/>
      <c r="G3" s="81"/>
      <c r="H3" s="81"/>
      <c r="I3" s="81"/>
      <c r="J3" s="81"/>
      <c r="K3" s="81"/>
      <c r="L3" s="82"/>
      <c r="AT3" s="79" t="s">
        <v>55</v>
      </c>
    </row>
    <row r="4" spans="1:46" ht="24.95" hidden="1" customHeight="1" x14ac:dyDescent="0.2">
      <c r="B4" s="82"/>
      <c r="D4" s="83" t="s">
        <v>56</v>
      </c>
      <c r="L4" s="82"/>
      <c r="M4" s="84" t="s">
        <v>57</v>
      </c>
      <c r="AT4" s="79" t="s">
        <v>58</v>
      </c>
    </row>
    <row r="5" spans="1:46" ht="6.95" hidden="1" customHeight="1" x14ac:dyDescent="0.2">
      <c r="B5" s="82"/>
      <c r="L5" s="82"/>
    </row>
    <row r="6" spans="1:46" ht="12" hidden="1" customHeight="1" x14ac:dyDescent="0.2">
      <c r="B6" s="82"/>
      <c r="D6" s="87" t="s">
        <v>59</v>
      </c>
      <c r="L6" s="82"/>
    </row>
    <row r="7" spans="1:46" ht="16.5" hidden="1" customHeight="1" x14ac:dyDescent="0.2">
      <c r="B7" s="82"/>
      <c r="E7" s="465" t="str">
        <f>'[6]Rekapitulace stavby'!K6</f>
        <v>Oprava WC v kulturním domě Dačice</v>
      </c>
      <c r="F7" s="466"/>
      <c r="G7" s="466"/>
      <c r="H7" s="466"/>
      <c r="L7" s="82"/>
    </row>
    <row r="8" spans="1:46" s="89" customFormat="1" ht="12" hidden="1" customHeight="1" x14ac:dyDescent="0.25">
      <c r="A8" s="248"/>
      <c r="B8" s="86"/>
      <c r="C8" s="248"/>
      <c r="D8" s="87" t="s">
        <v>366</v>
      </c>
      <c r="E8" s="248"/>
      <c r="F8" s="248"/>
      <c r="G8" s="248"/>
      <c r="H8" s="248"/>
      <c r="I8" s="248"/>
      <c r="J8" s="248"/>
      <c r="K8" s="248"/>
      <c r="L8" s="8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</row>
    <row r="9" spans="1:46" s="89" customFormat="1" ht="16.5" hidden="1" customHeight="1" x14ac:dyDescent="0.25">
      <c r="A9" s="248"/>
      <c r="B9" s="86"/>
      <c r="C9" s="248"/>
      <c r="D9" s="248"/>
      <c r="E9" s="459" t="s">
        <v>367</v>
      </c>
      <c r="F9" s="460"/>
      <c r="G9" s="460"/>
      <c r="H9" s="460"/>
      <c r="I9" s="248"/>
      <c r="J9" s="248"/>
      <c r="K9" s="248"/>
      <c r="L9" s="8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</row>
    <row r="10" spans="1:46" s="89" customFormat="1" hidden="1" x14ac:dyDescent="0.25">
      <c r="A10" s="248"/>
      <c r="B10" s="86"/>
      <c r="C10" s="248"/>
      <c r="D10" s="248"/>
      <c r="E10" s="248"/>
      <c r="F10" s="248"/>
      <c r="G10" s="248"/>
      <c r="H10" s="248"/>
      <c r="I10" s="248"/>
      <c r="J10" s="248"/>
      <c r="K10" s="248"/>
      <c r="L10" s="8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46" s="89" customFormat="1" ht="12" hidden="1" customHeight="1" x14ac:dyDescent="0.25">
      <c r="A11" s="248"/>
      <c r="B11" s="86"/>
      <c r="C11" s="248"/>
      <c r="D11" s="87" t="s">
        <v>61</v>
      </c>
      <c r="E11" s="248"/>
      <c r="F11" s="250" t="s">
        <v>62</v>
      </c>
      <c r="G11" s="248"/>
      <c r="H11" s="248"/>
      <c r="I11" s="87" t="s">
        <v>63</v>
      </c>
      <c r="J11" s="250" t="s">
        <v>62</v>
      </c>
      <c r="K11" s="248"/>
      <c r="L11" s="8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</row>
    <row r="12" spans="1:46" s="89" customFormat="1" ht="12" hidden="1" customHeight="1" x14ac:dyDescent="0.25">
      <c r="A12" s="248"/>
      <c r="B12" s="86"/>
      <c r="C12" s="248"/>
      <c r="D12" s="87" t="s">
        <v>64</v>
      </c>
      <c r="E12" s="248"/>
      <c r="F12" s="250" t="s">
        <v>368</v>
      </c>
      <c r="G12" s="248"/>
      <c r="H12" s="248"/>
      <c r="I12" s="87" t="s">
        <v>66</v>
      </c>
      <c r="J12" s="91" t="str">
        <f>'[6]Rekapitulace stavby'!AN8</f>
        <v>11. 5. 2021</v>
      </c>
      <c r="K12" s="248"/>
      <c r="L12" s="8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</row>
    <row r="13" spans="1:46" s="89" customFormat="1" ht="10.9" hidden="1" customHeight="1" x14ac:dyDescent="0.25">
      <c r="A13" s="248"/>
      <c r="B13" s="86"/>
      <c r="C13" s="248"/>
      <c r="D13" s="248"/>
      <c r="E13" s="248"/>
      <c r="F13" s="248"/>
      <c r="G13" s="248"/>
      <c r="H13" s="248"/>
      <c r="I13" s="248"/>
      <c r="J13" s="248"/>
      <c r="K13" s="248"/>
      <c r="L13" s="8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</row>
    <row r="14" spans="1:46" s="89" customFormat="1" ht="12" hidden="1" customHeight="1" x14ac:dyDescent="0.25">
      <c r="A14" s="248"/>
      <c r="B14" s="86"/>
      <c r="C14" s="248"/>
      <c r="D14" s="87" t="s">
        <v>67</v>
      </c>
      <c r="E14" s="248"/>
      <c r="F14" s="248"/>
      <c r="G14" s="248"/>
      <c r="H14" s="248"/>
      <c r="I14" s="87" t="s">
        <v>68</v>
      </c>
      <c r="J14" s="250" t="s">
        <v>62</v>
      </c>
      <c r="K14" s="248"/>
      <c r="L14" s="8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</row>
    <row r="15" spans="1:46" s="89" customFormat="1" ht="18" hidden="1" customHeight="1" x14ac:dyDescent="0.25">
      <c r="A15" s="248"/>
      <c r="B15" s="86"/>
      <c r="C15" s="248"/>
      <c r="D15" s="248"/>
      <c r="E15" s="250" t="s">
        <v>369</v>
      </c>
      <c r="F15" s="248"/>
      <c r="G15" s="248"/>
      <c r="H15" s="248"/>
      <c r="I15" s="87" t="s">
        <v>69</v>
      </c>
      <c r="J15" s="250" t="s">
        <v>62</v>
      </c>
      <c r="K15" s="248"/>
      <c r="L15" s="8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</row>
    <row r="16" spans="1:46" s="89" customFormat="1" ht="6.95" hidden="1" customHeight="1" x14ac:dyDescent="0.25">
      <c r="A16" s="248"/>
      <c r="B16" s="86"/>
      <c r="C16" s="248"/>
      <c r="D16" s="248"/>
      <c r="E16" s="248"/>
      <c r="F16" s="248"/>
      <c r="G16" s="248"/>
      <c r="H16" s="248"/>
      <c r="I16" s="248"/>
      <c r="J16" s="248"/>
      <c r="K16" s="248"/>
      <c r="L16" s="8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</row>
    <row r="17" spans="1:31" s="89" customFormat="1" ht="12" hidden="1" customHeight="1" x14ac:dyDescent="0.25">
      <c r="A17" s="248"/>
      <c r="B17" s="86"/>
      <c r="C17" s="248"/>
      <c r="D17" s="87" t="s">
        <v>70</v>
      </c>
      <c r="E17" s="248"/>
      <c r="F17" s="248"/>
      <c r="G17" s="248"/>
      <c r="H17" s="248"/>
      <c r="I17" s="87" t="s">
        <v>68</v>
      </c>
      <c r="J17" s="250" t="str">
        <f>'[6]Rekapitulace stavby'!AN13</f>
        <v/>
      </c>
      <c r="K17" s="248"/>
      <c r="L17" s="8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</row>
    <row r="18" spans="1:31" s="89" customFormat="1" ht="18" hidden="1" customHeight="1" x14ac:dyDescent="0.25">
      <c r="A18" s="248"/>
      <c r="B18" s="86"/>
      <c r="C18" s="248"/>
      <c r="D18" s="248"/>
      <c r="E18" s="463" t="str">
        <f>'[6]Rekapitulace stavby'!E14</f>
        <v xml:space="preserve"> </v>
      </c>
      <c r="F18" s="463"/>
      <c r="G18" s="463"/>
      <c r="H18" s="463"/>
      <c r="I18" s="87" t="s">
        <v>69</v>
      </c>
      <c r="J18" s="250" t="str">
        <f>'[6]Rekapitulace stavby'!AN14</f>
        <v/>
      </c>
      <c r="K18" s="248"/>
      <c r="L18" s="8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</row>
    <row r="19" spans="1:31" s="89" customFormat="1" ht="6.95" hidden="1" customHeight="1" x14ac:dyDescent="0.25">
      <c r="A19" s="248"/>
      <c r="B19" s="86"/>
      <c r="C19" s="248"/>
      <c r="D19" s="248"/>
      <c r="E19" s="248"/>
      <c r="F19" s="248"/>
      <c r="G19" s="248"/>
      <c r="H19" s="248"/>
      <c r="I19" s="248"/>
      <c r="J19" s="248"/>
      <c r="K19" s="248"/>
      <c r="L19" s="8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</row>
    <row r="20" spans="1:31" s="89" customFormat="1" ht="12" hidden="1" customHeight="1" x14ac:dyDescent="0.25">
      <c r="A20" s="248"/>
      <c r="B20" s="86"/>
      <c r="C20" s="248"/>
      <c r="D20" s="87" t="s">
        <v>71</v>
      </c>
      <c r="E20" s="248"/>
      <c r="F20" s="248"/>
      <c r="G20" s="248"/>
      <c r="H20" s="248"/>
      <c r="I20" s="87" t="s">
        <v>68</v>
      </c>
      <c r="J20" s="250" t="s">
        <v>62</v>
      </c>
      <c r="K20" s="248"/>
      <c r="L20" s="8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</row>
    <row r="21" spans="1:31" s="89" customFormat="1" ht="18" hidden="1" customHeight="1" x14ac:dyDescent="0.25">
      <c r="A21" s="248"/>
      <c r="B21" s="86"/>
      <c r="C21" s="248"/>
      <c r="D21" s="248"/>
      <c r="E21" s="250" t="s">
        <v>370</v>
      </c>
      <c r="F21" s="248"/>
      <c r="G21" s="248"/>
      <c r="H21" s="248"/>
      <c r="I21" s="87" t="s">
        <v>69</v>
      </c>
      <c r="J21" s="250" t="s">
        <v>62</v>
      </c>
      <c r="K21" s="248"/>
      <c r="L21" s="8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</row>
    <row r="22" spans="1:31" s="89" customFormat="1" ht="6.95" hidden="1" customHeight="1" x14ac:dyDescent="0.25">
      <c r="A22" s="248"/>
      <c r="B22" s="86"/>
      <c r="C22" s="248"/>
      <c r="D22" s="248"/>
      <c r="E22" s="248"/>
      <c r="F22" s="248"/>
      <c r="G22" s="248"/>
      <c r="H22" s="248"/>
      <c r="I22" s="248"/>
      <c r="J22" s="248"/>
      <c r="K22" s="248"/>
      <c r="L22" s="8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</row>
    <row r="23" spans="1:31" s="89" customFormat="1" ht="12" hidden="1" customHeight="1" x14ac:dyDescent="0.25">
      <c r="A23" s="248"/>
      <c r="B23" s="86"/>
      <c r="C23" s="248"/>
      <c r="D23" s="87" t="s">
        <v>72</v>
      </c>
      <c r="E23" s="248"/>
      <c r="F23" s="248"/>
      <c r="G23" s="248"/>
      <c r="H23" s="248"/>
      <c r="I23" s="87" t="s">
        <v>68</v>
      </c>
      <c r="J23" s="250" t="s">
        <v>62</v>
      </c>
      <c r="K23" s="248"/>
      <c r="L23" s="8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</row>
    <row r="24" spans="1:31" s="89" customFormat="1" ht="18" hidden="1" customHeight="1" x14ac:dyDescent="0.25">
      <c r="A24" s="248"/>
      <c r="B24" s="86"/>
      <c r="C24" s="248"/>
      <c r="D24" s="248"/>
      <c r="E24" s="250" t="s">
        <v>371</v>
      </c>
      <c r="F24" s="248"/>
      <c r="G24" s="248"/>
      <c r="H24" s="248"/>
      <c r="I24" s="87" t="s">
        <v>69</v>
      </c>
      <c r="J24" s="250" t="s">
        <v>62</v>
      </c>
      <c r="K24" s="248"/>
      <c r="L24" s="8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</row>
    <row r="25" spans="1:31" s="89" customFormat="1" ht="6.95" hidden="1" customHeight="1" x14ac:dyDescent="0.25">
      <c r="A25" s="248"/>
      <c r="B25" s="86"/>
      <c r="C25" s="248"/>
      <c r="D25" s="248"/>
      <c r="E25" s="248"/>
      <c r="F25" s="248"/>
      <c r="G25" s="248"/>
      <c r="H25" s="248"/>
      <c r="I25" s="248"/>
      <c r="J25" s="248"/>
      <c r="K25" s="248"/>
      <c r="L25" s="8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</row>
    <row r="26" spans="1:31" s="89" customFormat="1" ht="12" hidden="1" customHeight="1" x14ac:dyDescent="0.25">
      <c r="A26" s="248"/>
      <c r="B26" s="86"/>
      <c r="C26" s="248"/>
      <c r="D26" s="87" t="s">
        <v>9</v>
      </c>
      <c r="E26" s="248"/>
      <c r="F26" s="248"/>
      <c r="G26" s="248"/>
      <c r="H26" s="248"/>
      <c r="I26" s="248"/>
      <c r="J26" s="248"/>
      <c r="K26" s="248"/>
      <c r="L26" s="8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</row>
    <row r="27" spans="1:31" s="95" customFormat="1" ht="16.5" hidden="1" customHeight="1" x14ac:dyDescent="0.25">
      <c r="A27" s="92"/>
      <c r="B27" s="93"/>
      <c r="C27" s="92"/>
      <c r="D27" s="92"/>
      <c r="E27" s="464" t="s">
        <v>62</v>
      </c>
      <c r="F27" s="464"/>
      <c r="G27" s="464"/>
      <c r="H27" s="464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89" customFormat="1" ht="6.95" hidden="1" customHeight="1" x14ac:dyDescent="0.25">
      <c r="A28" s="248"/>
      <c r="B28" s="86"/>
      <c r="C28" s="248"/>
      <c r="D28" s="248"/>
      <c r="E28" s="248"/>
      <c r="F28" s="248"/>
      <c r="G28" s="248"/>
      <c r="H28" s="248"/>
      <c r="I28" s="248"/>
      <c r="J28" s="248"/>
      <c r="K28" s="248"/>
      <c r="L28" s="8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</row>
    <row r="29" spans="1:31" s="89" customFormat="1" ht="6.95" hidden="1" customHeight="1" x14ac:dyDescent="0.25">
      <c r="A29" s="248"/>
      <c r="B29" s="86"/>
      <c r="C29" s="248"/>
      <c r="D29" s="96"/>
      <c r="E29" s="96"/>
      <c r="F29" s="96"/>
      <c r="G29" s="96"/>
      <c r="H29" s="96"/>
      <c r="I29" s="96"/>
      <c r="J29" s="96"/>
      <c r="K29" s="96"/>
      <c r="L29" s="8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</row>
    <row r="30" spans="1:31" s="89" customFormat="1" ht="25.35" hidden="1" customHeight="1" x14ac:dyDescent="0.25">
      <c r="A30" s="248"/>
      <c r="B30" s="86"/>
      <c r="C30" s="248"/>
      <c r="D30" s="97" t="s">
        <v>73</v>
      </c>
      <c r="E30" s="248"/>
      <c r="F30" s="248"/>
      <c r="G30" s="248"/>
      <c r="H30" s="248"/>
      <c r="I30" s="248"/>
      <c r="J30" s="98">
        <f>ROUND(J122, 2)</f>
        <v>0</v>
      </c>
      <c r="K30" s="248"/>
      <c r="L30" s="8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</row>
    <row r="31" spans="1:31" s="89" customFormat="1" ht="6.95" hidden="1" customHeight="1" x14ac:dyDescent="0.25">
      <c r="A31" s="248"/>
      <c r="B31" s="86"/>
      <c r="C31" s="248"/>
      <c r="D31" s="96"/>
      <c r="E31" s="96"/>
      <c r="F31" s="96"/>
      <c r="G31" s="96"/>
      <c r="H31" s="96"/>
      <c r="I31" s="96"/>
      <c r="J31" s="96"/>
      <c r="K31" s="96"/>
      <c r="L31" s="8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</row>
    <row r="32" spans="1:31" s="89" customFormat="1" ht="14.45" hidden="1" customHeight="1" x14ac:dyDescent="0.25">
      <c r="A32" s="248"/>
      <c r="B32" s="86"/>
      <c r="C32" s="248"/>
      <c r="D32" s="248"/>
      <c r="E32" s="248"/>
      <c r="F32" s="99" t="s">
        <v>74</v>
      </c>
      <c r="G32" s="248"/>
      <c r="H32" s="248"/>
      <c r="I32" s="99" t="s">
        <v>75</v>
      </c>
      <c r="J32" s="99" t="s">
        <v>76</v>
      </c>
      <c r="K32" s="248"/>
      <c r="L32" s="8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</row>
    <row r="33" spans="1:31" s="89" customFormat="1" ht="14.45" hidden="1" customHeight="1" x14ac:dyDescent="0.25">
      <c r="A33" s="248"/>
      <c r="B33" s="86"/>
      <c r="C33" s="248"/>
      <c r="D33" s="100" t="s">
        <v>77</v>
      </c>
      <c r="E33" s="87" t="s">
        <v>78</v>
      </c>
      <c r="F33" s="101">
        <f>ROUND((SUM(BE122:BE204)),  2)</f>
        <v>0</v>
      </c>
      <c r="G33" s="248"/>
      <c r="H33" s="248"/>
      <c r="I33" s="102">
        <v>0.21</v>
      </c>
      <c r="J33" s="101">
        <f>ROUND(((SUM(BE122:BE204))*I33),  2)</f>
        <v>0</v>
      </c>
      <c r="K33" s="248"/>
      <c r="L33" s="8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</row>
    <row r="34" spans="1:31" s="89" customFormat="1" ht="14.45" hidden="1" customHeight="1" x14ac:dyDescent="0.25">
      <c r="A34" s="248"/>
      <c r="B34" s="86"/>
      <c r="C34" s="248"/>
      <c r="D34" s="248"/>
      <c r="E34" s="87" t="s">
        <v>79</v>
      </c>
      <c r="F34" s="101">
        <f>ROUND((SUM(BF122:BF204)),  2)</f>
        <v>0</v>
      </c>
      <c r="G34" s="248"/>
      <c r="H34" s="248"/>
      <c r="I34" s="102">
        <v>0.15</v>
      </c>
      <c r="J34" s="101">
        <f>ROUND(((SUM(BF122:BF204))*I34),  2)</f>
        <v>0</v>
      </c>
      <c r="K34" s="248"/>
      <c r="L34" s="8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</row>
    <row r="35" spans="1:31" s="89" customFormat="1" ht="14.45" hidden="1" customHeight="1" x14ac:dyDescent="0.25">
      <c r="A35" s="248"/>
      <c r="B35" s="86"/>
      <c r="C35" s="248"/>
      <c r="D35" s="248"/>
      <c r="E35" s="87" t="s">
        <v>80</v>
      </c>
      <c r="F35" s="101">
        <f>ROUND((SUM(BG122:BG204)),  2)</f>
        <v>0</v>
      </c>
      <c r="G35" s="248"/>
      <c r="H35" s="248"/>
      <c r="I35" s="102">
        <v>0.21</v>
      </c>
      <c r="J35" s="101">
        <f>0</f>
        <v>0</v>
      </c>
      <c r="K35" s="248"/>
      <c r="L35" s="8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</row>
    <row r="36" spans="1:31" s="89" customFormat="1" ht="14.45" hidden="1" customHeight="1" x14ac:dyDescent="0.25">
      <c r="A36" s="248"/>
      <c r="B36" s="86"/>
      <c r="C36" s="248"/>
      <c r="D36" s="248"/>
      <c r="E36" s="87" t="s">
        <v>81</v>
      </c>
      <c r="F36" s="101">
        <f>ROUND((SUM(BH122:BH204)),  2)</f>
        <v>0</v>
      </c>
      <c r="G36" s="248"/>
      <c r="H36" s="248"/>
      <c r="I36" s="102">
        <v>0.15</v>
      </c>
      <c r="J36" s="101">
        <f>0</f>
        <v>0</v>
      </c>
      <c r="K36" s="248"/>
      <c r="L36" s="8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</row>
    <row r="37" spans="1:31" s="89" customFormat="1" ht="14.45" hidden="1" customHeight="1" x14ac:dyDescent="0.25">
      <c r="A37" s="248"/>
      <c r="B37" s="86"/>
      <c r="C37" s="248"/>
      <c r="D37" s="248"/>
      <c r="E37" s="87" t="s">
        <v>82</v>
      </c>
      <c r="F37" s="101">
        <f>ROUND((SUM(BI122:BI204)),  2)</f>
        <v>0</v>
      </c>
      <c r="G37" s="248"/>
      <c r="H37" s="248"/>
      <c r="I37" s="102">
        <v>0</v>
      </c>
      <c r="J37" s="101">
        <f>0</f>
        <v>0</v>
      </c>
      <c r="K37" s="248"/>
      <c r="L37" s="8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</row>
    <row r="38" spans="1:31" s="89" customFormat="1" ht="6.95" hidden="1" customHeight="1" x14ac:dyDescent="0.25">
      <c r="A38" s="248"/>
      <c r="B38" s="86"/>
      <c r="C38" s="248"/>
      <c r="D38" s="248"/>
      <c r="E38" s="248"/>
      <c r="F38" s="248"/>
      <c r="G38" s="248"/>
      <c r="H38" s="248"/>
      <c r="I38" s="248"/>
      <c r="J38" s="248"/>
      <c r="K38" s="248"/>
      <c r="L38" s="8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</row>
    <row r="39" spans="1:31" s="89" customFormat="1" ht="25.35" hidden="1" customHeight="1" x14ac:dyDescent="0.25">
      <c r="A39" s="248"/>
      <c r="B39" s="86"/>
      <c r="C39" s="103"/>
      <c r="D39" s="104" t="s">
        <v>83</v>
      </c>
      <c r="E39" s="105"/>
      <c r="F39" s="105"/>
      <c r="G39" s="106" t="s">
        <v>84</v>
      </c>
      <c r="H39" s="107" t="s">
        <v>85</v>
      </c>
      <c r="I39" s="105"/>
      <c r="J39" s="108">
        <f>SUM(J30:J37)</f>
        <v>0</v>
      </c>
      <c r="K39" s="109"/>
      <c r="L39" s="8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</row>
    <row r="40" spans="1:31" s="89" customFormat="1" ht="14.45" hidden="1" customHeight="1" x14ac:dyDescent="0.25">
      <c r="A40" s="248"/>
      <c r="B40" s="86"/>
      <c r="C40" s="248"/>
      <c r="D40" s="248"/>
      <c r="E40" s="248"/>
      <c r="F40" s="248"/>
      <c r="G40" s="248"/>
      <c r="H40" s="248"/>
      <c r="I40" s="248"/>
      <c r="J40" s="248"/>
      <c r="K40" s="248"/>
      <c r="L40" s="8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</row>
    <row r="41" spans="1:31" ht="14.45" hidden="1" customHeight="1" x14ac:dyDescent="0.2">
      <c r="B41" s="82"/>
      <c r="L41" s="82"/>
    </row>
    <row r="42" spans="1:31" ht="14.45" hidden="1" customHeight="1" x14ac:dyDescent="0.2">
      <c r="B42" s="82"/>
      <c r="L42" s="82"/>
    </row>
    <row r="43" spans="1:31" ht="14.45" hidden="1" customHeight="1" x14ac:dyDescent="0.2">
      <c r="B43" s="82"/>
      <c r="L43" s="82"/>
    </row>
    <row r="44" spans="1:31" ht="14.45" hidden="1" customHeight="1" x14ac:dyDescent="0.2">
      <c r="B44" s="82"/>
      <c r="L44" s="82"/>
    </row>
    <row r="45" spans="1:31" ht="14.45" hidden="1" customHeight="1" x14ac:dyDescent="0.2">
      <c r="B45" s="82"/>
      <c r="L45" s="82"/>
    </row>
    <row r="46" spans="1:31" ht="14.45" hidden="1" customHeight="1" x14ac:dyDescent="0.2">
      <c r="B46" s="82"/>
      <c r="L46" s="82"/>
    </row>
    <row r="47" spans="1:31" ht="14.45" hidden="1" customHeight="1" x14ac:dyDescent="0.2">
      <c r="B47" s="82"/>
      <c r="L47" s="82"/>
    </row>
    <row r="48" spans="1:31" ht="14.45" hidden="1" customHeight="1" x14ac:dyDescent="0.2">
      <c r="B48" s="82"/>
      <c r="L48" s="82"/>
    </row>
    <row r="49" spans="1:31" ht="14.45" hidden="1" customHeight="1" x14ac:dyDescent="0.2">
      <c r="B49" s="82"/>
      <c r="L49" s="82"/>
    </row>
    <row r="50" spans="1:31" s="89" customFormat="1" ht="14.45" hidden="1" customHeight="1" x14ac:dyDescent="0.25">
      <c r="B50" s="88"/>
      <c r="D50" s="110" t="s">
        <v>86</v>
      </c>
      <c r="E50" s="111"/>
      <c r="F50" s="111"/>
      <c r="G50" s="110" t="s">
        <v>87</v>
      </c>
      <c r="H50" s="111"/>
      <c r="I50" s="111"/>
      <c r="J50" s="111"/>
      <c r="K50" s="111"/>
      <c r="L50" s="88"/>
    </row>
    <row r="51" spans="1:31" hidden="1" x14ac:dyDescent="0.2">
      <c r="B51" s="82"/>
      <c r="L51" s="82"/>
    </row>
    <row r="52" spans="1:31" hidden="1" x14ac:dyDescent="0.2">
      <c r="B52" s="82"/>
      <c r="L52" s="82"/>
    </row>
    <row r="53" spans="1:31" hidden="1" x14ac:dyDescent="0.2">
      <c r="B53" s="82"/>
      <c r="L53" s="82"/>
    </row>
    <row r="54" spans="1:31" hidden="1" x14ac:dyDescent="0.2">
      <c r="B54" s="82"/>
      <c r="L54" s="82"/>
    </row>
    <row r="55" spans="1:31" hidden="1" x14ac:dyDescent="0.2">
      <c r="B55" s="82"/>
      <c r="L55" s="82"/>
    </row>
    <row r="56" spans="1:31" hidden="1" x14ac:dyDescent="0.2">
      <c r="B56" s="82"/>
      <c r="L56" s="82"/>
    </row>
    <row r="57" spans="1:31" hidden="1" x14ac:dyDescent="0.2">
      <c r="B57" s="82"/>
      <c r="L57" s="82"/>
    </row>
    <row r="58" spans="1:31" hidden="1" x14ac:dyDescent="0.2">
      <c r="B58" s="82"/>
      <c r="L58" s="82"/>
    </row>
    <row r="59" spans="1:31" hidden="1" x14ac:dyDescent="0.2">
      <c r="B59" s="82"/>
      <c r="L59" s="82"/>
    </row>
    <row r="60" spans="1:31" hidden="1" x14ac:dyDescent="0.2">
      <c r="B60" s="82"/>
      <c r="L60" s="82"/>
    </row>
    <row r="61" spans="1:31" s="89" customFormat="1" ht="12.75" hidden="1" x14ac:dyDescent="0.25">
      <c r="A61" s="248"/>
      <c r="B61" s="86"/>
      <c r="C61" s="248"/>
      <c r="D61" s="112" t="s">
        <v>88</v>
      </c>
      <c r="E61" s="113"/>
      <c r="F61" s="114" t="s">
        <v>89</v>
      </c>
      <c r="G61" s="112" t="s">
        <v>88</v>
      </c>
      <c r="H61" s="113"/>
      <c r="I61" s="113"/>
      <c r="J61" s="115" t="s">
        <v>89</v>
      </c>
      <c r="K61" s="113"/>
      <c r="L61" s="8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</row>
    <row r="62" spans="1:31" hidden="1" x14ac:dyDescent="0.2">
      <c r="B62" s="82"/>
      <c r="L62" s="82"/>
    </row>
    <row r="63" spans="1:31" hidden="1" x14ac:dyDescent="0.2">
      <c r="B63" s="82"/>
      <c r="L63" s="82"/>
    </row>
    <row r="64" spans="1:31" hidden="1" x14ac:dyDescent="0.2">
      <c r="B64" s="82"/>
      <c r="L64" s="82"/>
    </row>
    <row r="65" spans="1:31" s="89" customFormat="1" ht="12.75" hidden="1" x14ac:dyDescent="0.25">
      <c r="A65" s="248"/>
      <c r="B65" s="86"/>
      <c r="C65" s="248"/>
      <c r="D65" s="110" t="s">
        <v>90</v>
      </c>
      <c r="E65" s="116"/>
      <c r="F65" s="116"/>
      <c r="G65" s="110" t="s">
        <v>91</v>
      </c>
      <c r="H65" s="116"/>
      <c r="I65" s="116"/>
      <c r="J65" s="116"/>
      <c r="K65" s="116"/>
      <c r="L65" s="8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</row>
    <row r="66" spans="1:31" hidden="1" x14ac:dyDescent="0.2">
      <c r="B66" s="82"/>
      <c r="L66" s="82"/>
    </row>
    <row r="67" spans="1:31" hidden="1" x14ac:dyDescent="0.2">
      <c r="B67" s="82"/>
      <c r="L67" s="82"/>
    </row>
    <row r="68" spans="1:31" hidden="1" x14ac:dyDescent="0.2">
      <c r="B68" s="82"/>
      <c r="L68" s="82"/>
    </row>
    <row r="69" spans="1:31" hidden="1" x14ac:dyDescent="0.2">
      <c r="B69" s="82"/>
      <c r="L69" s="82"/>
    </row>
    <row r="70" spans="1:31" hidden="1" x14ac:dyDescent="0.2">
      <c r="B70" s="82"/>
      <c r="L70" s="82"/>
    </row>
    <row r="71" spans="1:31" hidden="1" x14ac:dyDescent="0.2">
      <c r="B71" s="82"/>
      <c r="L71" s="82"/>
    </row>
    <row r="72" spans="1:31" hidden="1" x14ac:dyDescent="0.2">
      <c r="B72" s="82"/>
      <c r="L72" s="82"/>
    </row>
    <row r="73" spans="1:31" hidden="1" x14ac:dyDescent="0.2">
      <c r="B73" s="82"/>
      <c r="L73" s="82"/>
    </row>
    <row r="74" spans="1:31" hidden="1" x14ac:dyDescent="0.2">
      <c r="B74" s="82"/>
      <c r="L74" s="82"/>
    </row>
    <row r="75" spans="1:31" hidden="1" x14ac:dyDescent="0.2">
      <c r="B75" s="82"/>
      <c r="L75" s="82"/>
    </row>
    <row r="76" spans="1:31" s="89" customFormat="1" ht="12.75" hidden="1" x14ac:dyDescent="0.25">
      <c r="A76" s="248"/>
      <c r="B76" s="86"/>
      <c r="C76" s="248"/>
      <c r="D76" s="112" t="s">
        <v>88</v>
      </c>
      <c r="E76" s="113"/>
      <c r="F76" s="114" t="s">
        <v>89</v>
      </c>
      <c r="G76" s="112" t="s">
        <v>88</v>
      </c>
      <c r="H76" s="113"/>
      <c r="I76" s="113"/>
      <c r="J76" s="115" t="s">
        <v>89</v>
      </c>
      <c r="K76" s="113"/>
      <c r="L76" s="8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</row>
    <row r="77" spans="1:31" s="89" customFormat="1" ht="14.45" hidden="1" customHeight="1" x14ac:dyDescent="0.25">
      <c r="A77" s="248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8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</row>
    <row r="78" spans="1:31" hidden="1" x14ac:dyDescent="0.2"/>
    <row r="79" spans="1:31" hidden="1" x14ac:dyDescent="0.2"/>
    <row r="80" spans="1:31" hidden="1" x14ac:dyDescent="0.2"/>
    <row r="81" spans="1:47" s="89" customFormat="1" ht="6.95" customHeight="1" x14ac:dyDescent="0.25">
      <c r="A81" s="248"/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8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</row>
    <row r="82" spans="1:47" s="89" customFormat="1" ht="24.95" customHeight="1" x14ac:dyDescent="0.25">
      <c r="A82" s="248"/>
      <c r="B82" s="86"/>
      <c r="C82" s="83" t="s">
        <v>92</v>
      </c>
      <c r="D82" s="248"/>
      <c r="E82" s="248"/>
      <c r="F82" s="248"/>
      <c r="G82" s="248"/>
      <c r="H82" s="248"/>
      <c r="I82" s="248"/>
      <c r="J82" s="248"/>
      <c r="K82" s="248"/>
      <c r="L82" s="8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</row>
    <row r="83" spans="1:47" s="89" customFormat="1" ht="6.95" customHeight="1" x14ac:dyDescent="0.25">
      <c r="A83" s="248"/>
      <c r="B83" s="86"/>
      <c r="C83" s="248"/>
      <c r="D83" s="248"/>
      <c r="E83" s="248"/>
      <c r="F83" s="248"/>
      <c r="G83" s="248"/>
      <c r="H83" s="248"/>
      <c r="I83" s="248"/>
      <c r="J83" s="248"/>
      <c r="K83" s="248"/>
      <c r="L83" s="8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</row>
    <row r="84" spans="1:47" s="89" customFormat="1" ht="12" customHeight="1" x14ac:dyDescent="0.25">
      <c r="A84" s="248"/>
      <c r="B84" s="86"/>
      <c r="C84" s="87" t="s">
        <v>59</v>
      </c>
      <c r="D84" s="248"/>
      <c r="E84" s="248"/>
      <c r="F84" s="248"/>
      <c r="G84" s="248"/>
      <c r="H84" s="248"/>
      <c r="I84" s="248"/>
      <c r="J84" s="248"/>
      <c r="K84" s="248"/>
      <c r="L84" s="8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</row>
    <row r="85" spans="1:47" s="89" customFormat="1" ht="16.5" customHeight="1" x14ac:dyDescent="0.25">
      <c r="A85" s="248"/>
      <c r="B85" s="86"/>
      <c r="C85" s="248"/>
      <c r="D85" s="248"/>
      <c r="E85" s="465" t="str">
        <f>E7</f>
        <v>Oprava WC v kulturním domě Dačice</v>
      </c>
      <c r="F85" s="466"/>
      <c r="G85" s="466"/>
      <c r="H85" s="466"/>
      <c r="I85" s="248"/>
      <c r="J85" s="248"/>
      <c r="K85" s="248"/>
      <c r="L85" s="8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</row>
    <row r="86" spans="1:47" s="89" customFormat="1" ht="12" customHeight="1" x14ac:dyDescent="0.25">
      <c r="A86" s="248"/>
      <c r="B86" s="86"/>
      <c r="C86" s="87" t="s">
        <v>366</v>
      </c>
      <c r="D86" s="248"/>
      <c r="E86" s="248"/>
      <c r="F86" s="248"/>
      <c r="G86" s="248"/>
      <c r="H86" s="248"/>
      <c r="I86" s="248"/>
      <c r="J86" s="248"/>
      <c r="K86" s="248"/>
      <c r="L86" s="8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</row>
    <row r="87" spans="1:47" s="89" customFormat="1" ht="16.5" customHeight="1" x14ac:dyDescent="0.25">
      <c r="A87" s="248"/>
      <c r="B87" s="86"/>
      <c r="C87" s="248"/>
      <c r="D87" s="248"/>
      <c r="E87" s="459" t="str">
        <f>E9</f>
        <v>356-1 - Zdravotní instalace</v>
      </c>
      <c r="F87" s="460"/>
      <c r="G87" s="460"/>
      <c r="H87" s="460"/>
      <c r="I87" s="248"/>
      <c r="J87" s="248"/>
      <c r="K87" s="248"/>
      <c r="L87" s="8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</row>
    <row r="88" spans="1:47" s="89" customFormat="1" ht="6.95" customHeight="1" x14ac:dyDescent="0.25">
      <c r="A88" s="248"/>
      <c r="B88" s="86"/>
      <c r="C88" s="248"/>
      <c r="D88" s="248"/>
      <c r="E88" s="248"/>
      <c r="F88" s="248"/>
      <c r="G88" s="248"/>
      <c r="H88" s="248"/>
      <c r="I88" s="248"/>
      <c r="J88" s="248"/>
      <c r="K88" s="248"/>
      <c r="L88" s="8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</row>
    <row r="89" spans="1:47" s="89" customFormat="1" ht="12" customHeight="1" x14ac:dyDescent="0.25">
      <c r="A89" s="248"/>
      <c r="B89" s="86"/>
      <c r="C89" s="87" t="s">
        <v>64</v>
      </c>
      <c r="D89" s="248"/>
      <c r="E89" s="248"/>
      <c r="F89" s="250" t="str">
        <f>F12</f>
        <v>Dačice</v>
      </c>
      <c r="G89" s="248"/>
      <c r="H89" s="248"/>
      <c r="I89" s="87" t="s">
        <v>66</v>
      </c>
      <c r="J89" s="91" t="str">
        <f>IF(J12="","",J12)</f>
        <v>11. 5. 2021</v>
      </c>
      <c r="K89" s="248"/>
      <c r="L89" s="8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</row>
    <row r="90" spans="1:47" s="89" customFormat="1" ht="6.95" customHeight="1" x14ac:dyDescent="0.25">
      <c r="A90" s="248"/>
      <c r="B90" s="86"/>
      <c r="C90" s="248"/>
      <c r="D90" s="248"/>
      <c r="E90" s="248"/>
      <c r="F90" s="248"/>
      <c r="G90" s="248"/>
      <c r="H90" s="248"/>
      <c r="I90" s="248"/>
      <c r="J90" s="248"/>
      <c r="K90" s="248"/>
      <c r="L90" s="8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</row>
    <row r="91" spans="1:47" s="89" customFormat="1" ht="15.2" customHeight="1" x14ac:dyDescent="0.25">
      <c r="A91" s="248"/>
      <c r="B91" s="86"/>
      <c r="C91" s="87" t="s">
        <v>67</v>
      </c>
      <c r="D91" s="248"/>
      <c r="E91" s="248"/>
      <c r="F91" s="250" t="str">
        <f>E15</f>
        <v>Město Dačice</v>
      </c>
      <c r="G91" s="248"/>
      <c r="H91" s="248"/>
      <c r="I91" s="87" t="s">
        <v>71</v>
      </c>
      <c r="J91" s="251" t="str">
        <f>E21</f>
        <v>Ondřej Špulák</v>
      </c>
      <c r="K91" s="248"/>
      <c r="L91" s="8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</row>
    <row r="92" spans="1:47" s="89" customFormat="1" ht="15.2" customHeight="1" x14ac:dyDescent="0.25">
      <c r="A92" s="248"/>
      <c r="B92" s="86"/>
      <c r="C92" s="87" t="s">
        <v>70</v>
      </c>
      <c r="D92" s="248"/>
      <c r="E92" s="248"/>
      <c r="F92" s="250" t="str">
        <f>IF(E18="","",E18)</f>
        <v xml:space="preserve"> </v>
      </c>
      <c r="G92" s="248"/>
      <c r="H92" s="248"/>
      <c r="I92" s="87" t="s">
        <v>72</v>
      </c>
      <c r="J92" s="251" t="str">
        <f>E24</f>
        <v>Martin Cakl</v>
      </c>
      <c r="K92" s="248"/>
      <c r="L92" s="8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</row>
    <row r="93" spans="1:47" s="89" customFormat="1" ht="10.35" customHeight="1" x14ac:dyDescent="0.25">
      <c r="A93" s="248"/>
      <c r="B93" s="86"/>
      <c r="C93" s="248"/>
      <c r="D93" s="248"/>
      <c r="E93" s="248"/>
      <c r="F93" s="248"/>
      <c r="G93" s="248"/>
      <c r="H93" s="248"/>
      <c r="I93" s="248"/>
      <c r="J93" s="248"/>
      <c r="K93" s="248"/>
      <c r="L93" s="8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</row>
    <row r="94" spans="1:47" s="89" customFormat="1" ht="29.25" customHeight="1" x14ac:dyDescent="0.25">
      <c r="A94" s="248"/>
      <c r="B94" s="86"/>
      <c r="C94" s="122" t="s">
        <v>93</v>
      </c>
      <c r="D94" s="103"/>
      <c r="E94" s="103"/>
      <c r="F94" s="103"/>
      <c r="G94" s="103"/>
      <c r="H94" s="103"/>
      <c r="I94" s="103"/>
      <c r="J94" s="123" t="s">
        <v>94</v>
      </c>
      <c r="K94" s="103"/>
      <c r="L94" s="8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</row>
    <row r="95" spans="1:47" s="89" customFormat="1" ht="10.35" customHeight="1" x14ac:dyDescent="0.25">
      <c r="A95" s="248"/>
      <c r="B95" s="86"/>
      <c r="C95" s="248"/>
      <c r="D95" s="248"/>
      <c r="E95" s="248"/>
      <c r="F95" s="248"/>
      <c r="G95" s="248"/>
      <c r="H95" s="248"/>
      <c r="I95" s="248"/>
      <c r="J95" s="248"/>
      <c r="K95" s="248"/>
      <c r="L95" s="8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</row>
    <row r="96" spans="1:47" s="89" customFormat="1" ht="22.9" customHeight="1" x14ac:dyDescent="0.25">
      <c r="A96" s="248"/>
      <c r="B96" s="86"/>
      <c r="C96" s="124" t="s">
        <v>95</v>
      </c>
      <c r="D96" s="248"/>
      <c r="E96" s="248"/>
      <c r="F96" s="248"/>
      <c r="G96" s="248"/>
      <c r="H96" s="248"/>
      <c r="I96" s="248"/>
      <c r="J96" s="98">
        <f>J122</f>
        <v>0</v>
      </c>
      <c r="K96" s="248"/>
      <c r="L96" s="8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U96" s="79" t="s">
        <v>96</v>
      </c>
    </row>
    <row r="97" spans="1:31" s="125" customFormat="1" ht="24.95" customHeight="1" x14ac:dyDescent="0.25">
      <c r="B97" s="126"/>
      <c r="D97" s="127" t="s">
        <v>102</v>
      </c>
      <c r="E97" s="128"/>
      <c r="F97" s="128"/>
      <c r="G97" s="128"/>
      <c r="H97" s="128"/>
      <c r="I97" s="128"/>
      <c r="J97" s="129">
        <f>J123</f>
        <v>0</v>
      </c>
      <c r="L97" s="126"/>
    </row>
    <row r="98" spans="1:31" s="130" customFormat="1" ht="19.899999999999999" customHeight="1" x14ac:dyDescent="0.25">
      <c r="B98" s="131"/>
      <c r="D98" s="132" t="s">
        <v>372</v>
      </c>
      <c r="E98" s="133"/>
      <c r="F98" s="133"/>
      <c r="G98" s="133"/>
      <c r="H98" s="133"/>
      <c r="I98" s="133"/>
      <c r="J98" s="134">
        <f>J124</f>
        <v>0</v>
      </c>
      <c r="L98" s="131"/>
    </row>
    <row r="99" spans="1:31" s="130" customFormat="1" ht="19.899999999999999" customHeight="1" x14ac:dyDescent="0.25">
      <c r="B99" s="131"/>
      <c r="D99" s="132" t="s">
        <v>373</v>
      </c>
      <c r="E99" s="133"/>
      <c r="F99" s="133"/>
      <c r="G99" s="133"/>
      <c r="H99" s="133"/>
      <c r="I99" s="133"/>
      <c r="J99" s="134">
        <f>J143</f>
        <v>0</v>
      </c>
      <c r="L99" s="131"/>
    </row>
    <row r="100" spans="1:31" s="130" customFormat="1" ht="19.899999999999999" customHeight="1" x14ac:dyDescent="0.25">
      <c r="B100" s="131"/>
      <c r="D100" s="132" t="s">
        <v>374</v>
      </c>
      <c r="E100" s="133"/>
      <c r="F100" s="133"/>
      <c r="G100" s="133"/>
      <c r="H100" s="133"/>
      <c r="I100" s="133"/>
      <c r="J100" s="134">
        <f>J161</f>
        <v>0</v>
      </c>
      <c r="L100" s="131"/>
    </row>
    <row r="101" spans="1:31" s="130" customFormat="1" ht="19.899999999999999" customHeight="1" x14ac:dyDescent="0.25">
      <c r="B101" s="131"/>
      <c r="D101" s="132" t="s">
        <v>375</v>
      </c>
      <c r="E101" s="133"/>
      <c r="F101" s="133"/>
      <c r="G101" s="133"/>
      <c r="H101" s="133"/>
      <c r="I101" s="133"/>
      <c r="J101" s="134">
        <f>J197</f>
        <v>0</v>
      </c>
      <c r="L101" s="131"/>
    </row>
    <row r="102" spans="1:31" s="125" customFormat="1" ht="24.95" customHeight="1" x14ac:dyDescent="0.25">
      <c r="B102" s="126"/>
      <c r="D102" s="127" t="s">
        <v>376</v>
      </c>
      <c r="E102" s="128"/>
      <c r="F102" s="128"/>
      <c r="G102" s="128"/>
      <c r="H102" s="128"/>
      <c r="I102" s="128"/>
      <c r="J102" s="129">
        <f>J201</f>
        <v>0</v>
      </c>
      <c r="L102" s="126"/>
    </row>
    <row r="103" spans="1:31" s="89" customFormat="1" ht="21.75" customHeight="1" x14ac:dyDescent="0.25">
      <c r="A103" s="248"/>
      <c r="B103" s="86"/>
      <c r="C103" s="248"/>
      <c r="D103" s="248"/>
      <c r="E103" s="248"/>
      <c r="F103" s="248"/>
      <c r="G103" s="248"/>
      <c r="H103" s="248"/>
      <c r="I103" s="248"/>
      <c r="J103" s="248"/>
      <c r="K103" s="248"/>
      <c r="L103" s="8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</row>
    <row r="104" spans="1:31" s="89" customFormat="1" ht="6.95" customHeight="1" x14ac:dyDescent="0.25">
      <c r="A104" s="248"/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8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</row>
    <row r="108" spans="1:31" s="89" customFormat="1" ht="6.95" customHeight="1" x14ac:dyDescent="0.25">
      <c r="A108" s="248"/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8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</row>
    <row r="109" spans="1:31" s="89" customFormat="1" ht="24.95" customHeight="1" x14ac:dyDescent="0.25">
      <c r="A109" s="248"/>
      <c r="B109" s="86"/>
      <c r="C109" s="83" t="s">
        <v>105</v>
      </c>
      <c r="D109" s="248"/>
      <c r="E109" s="248"/>
      <c r="F109" s="248"/>
      <c r="G109" s="248"/>
      <c r="H109" s="248"/>
      <c r="I109" s="248"/>
      <c r="J109" s="248"/>
      <c r="K109" s="248"/>
      <c r="L109" s="8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</row>
    <row r="110" spans="1:31" s="89" customFormat="1" ht="6.95" customHeight="1" x14ac:dyDescent="0.25">
      <c r="A110" s="248"/>
      <c r="B110" s="86"/>
      <c r="C110" s="248"/>
      <c r="D110" s="248"/>
      <c r="E110" s="248"/>
      <c r="F110" s="248"/>
      <c r="G110" s="248"/>
      <c r="H110" s="248"/>
      <c r="I110" s="248"/>
      <c r="J110" s="248"/>
      <c r="K110" s="248"/>
      <c r="L110" s="8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</row>
    <row r="111" spans="1:31" s="89" customFormat="1" ht="12" customHeight="1" x14ac:dyDescent="0.25">
      <c r="A111" s="248"/>
      <c r="B111" s="86"/>
      <c r="C111" s="87" t="s">
        <v>59</v>
      </c>
      <c r="D111" s="248"/>
      <c r="E111" s="248"/>
      <c r="F111" s="248"/>
      <c r="G111" s="248"/>
      <c r="H111" s="248"/>
      <c r="I111" s="248"/>
      <c r="J111" s="248"/>
      <c r="K111" s="248"/>
      <c r="L111" s="8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</row>
    <row r="112" spans="1:31" s="89" customFormat="1" ht="16.5" customHeight="1" x14ac:dyDescent="0.25">
      <c r="A112" s="248"/>
      <c r="B112" s="86"/>
      <c r="C112" s="248"/>
      <c r="D112" s="248"/>
      <c r="E112" s="465" t="str">
        <f>E7</f>
        <v>Oprava WC v kulturním domě Dačice</v>
      </c>
      <c r="F112" s="466"/>
      <c r="G112" s="466"/>
      <c r="H112" s="466"/>
      <c r="I112" s="248"/>
      <c r="J112" s="248"/>
      <c r="K112" s="248"/>
      <c r="L112" s="8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</row>
    <row r="113" spans="1:65" s="89" customFormat="1" ht="12" customHeight="1" x14ac:dyDescent="0.25">
      <c r="A113" s="248"/>
      <c r="B113" s="86"/>
      <c r="C113" s="87" t="s">
        <v>366</v>
      </c>
      <c r="D113" s="248"/>
      <c r="E113" s="248"/>
      <c r="F113" s="248"/>
      <c r="G113" s="248"/>
      <c r="H113" s="248"/>
      <c r="I113" s="248"/>
      <c r="J113" s="248"/>
      <c r="K113" s="248"/>
      <c r="L113" s="8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</row>
    <row r="114" spans="1:65" s="89" customFormat="1" ht="16.5" customHeight="1" x14ac:dyDescent="0.25">
      <c r="A114" s="248"/>
      <c r="B114" s="86"/>
      <c r="C114" s="248"/>
      <c r="D114" s="248"/>
      <c r="E114" s="459" t="str">
        <f>E9</f>
        <v>356-1 - Zdravotní instalace</v>
      </c>
      <c r="F114" s="460"/>
      <c r="G114" s="460"/>
      <c r="H114" s="460"/>
      <c r="I114" s="248"/>
      <c r="J114" s="248"/>
      <c r="K114" s="248"/>
      <c r="L114" s="8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</row>
    <row r="115" spans="1:65" s="89" customFormat="1" ht="6.95" customHeight="1" x14ac:dyDescent="0.25">
      <c r="A115" s="248"/>
      <c r="B115" s="86"/>
      <c r="C115" s="248"/>
      <c r="D115" s="248"/>
      <c r="E115" s="248"/>
      <c r="F115" s="248"/>
      <c r="G115" s="248"/>
      <c r="H115" s="248"/>
      <c r="I115" s="248"/>
      <c r="J115" s="248"/>
      <c r="K115" s="248"/>
      <c r="L115" s="8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</row>
    <row r="116" spans="1:65" s="89" customFormat="1" ht="12" customHeight="1" x14ac:dyDescent="0.25">
      <c r="A116" s="248"/>
      <c r="B116" s="86"/>
      <c r="C116" s="87" t="s">
        <v>64</v>
      </c>
      <c r="D116" s="248"/>
      <c r="E116" s="248"/>
      <c r="F116" s="250" t="str">
        <f>F12</f>
        <v>Dačice</v>
      </c>
      <c r="G116" s="248"/>
      <c r="H116" s="248"/>
      <c r="I116" s="87" t="s">
        <v>66</v>
      </c>
      <c r="J116" s="91" t="str">
        <f>IF(J12="","",J12)</f>
        <v>11. 5. 2021</v>
      </c>
      <c r="K116" s="248"/>
      <c r="L116" s="8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</row>
    <row r="117" spans="1:65" s="89" customFormat="1" ht="6.95" customHeight="1" x14ac:dyDescent="0.25">
      <c r="A117" s="248"/>
      <c r="B117" s="86"/>
      <c r="C117" s="248"/>
      <c r="D117" s="248"/>
      <c r="E117" s="248"/>
      <c r="F117" s="248"/>
      <c r="G117" s="248"/>
      <c r="H117" s="248"/>
      <c r="I117" s="248"/>
      <c r="J117" s="248"/>
      <c r="K117" s="248"/>
      <c r="L117" s="8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</row>
    <row r="118" spans="1:65" s="89" customFormat="1" ht="15.2" customHeight="1" x14ac:dyDescent="0.25">
      <c r="A118" s="248"/>
      <c r="B118" s="86"/>
      <c r="C118" s="87" t="s">
        <v>67</v>
      </c>
      <c r="D118" s="248"/>
      <c r="E118" s="248"/>
      <c r="F118" s="250" t="str">
        <f>E15</f>
        <v>Město Dačice</v>
      </c>
      <c r="G118" s="248"/>
      <c r="H118" s="248"/>
      <c r="I118" s="87" t="s">
        <v>71</v>
      </c>
      <c r="J118" s="251" t="str">
        <f>E21</f>
        <v>Ondřej Špulák</v>
      </c>
      <c r="K118" s="248"/>
      <c r="L118" s="8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</row>
    <row r="119" spans="1:65" s="89" customFormat="1" ht="15.2" customHeight="1" x14ac:dyDescent="0.25">
      <c r="A119" s="248"/>
      <c r="B119" s="86"/>
      <c r="C119" s="87" t="s">
        <v>70</v>
      </c>
      <c r="D119" s="248"/>
      <c r="E119" s="248"/>
      <c r="F119" s="250" t="str">
        <f>IF(E18="","",E18)</f>
        <v xml:space="preserve"> </v>
      </c>
      <c r="G119" s="248"/>
      <c r="H119" s="248"/>
      <c r="I119" s="87" t="s">
        <v>72</v>
      </c>
      <c r="J119" s="251" t="str">
        <f>E24</f>
        <v>Martin Cakl</v>
      </c>
      <c r="K119" s="248"/>
      <c r="L119" s="8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</row>
    <row r="120" spans="1:65" s="89" customFormat="1" ht="10.35" customHeight="1" x14ac:dyDescent="0.25">
      <c r="A120" s="248"/>
      <c r="B120" s="86"/>
      <c r="C120" s="248"/>
      <c r="D120" s="248"/>
      <c r="E120" s="248"/>
      <c r="F120" s="248"/>
      <c r="G120" s="248"/>
      <c r="H120" s="248"/>
      <c r="I120" s="248"/>
      <c r="J120" s="248"/>
      <c r="K120" s="248"/>
      <c r="L120" s="8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</row>
    <row r="121" spans="1:65" s="145" customFormat="1" ht="29.25" customHeight="1" x14ac:dyDescent="0.25">
      <c r="A121" s="135"/>
      <c r="B121" s="136"/>
      <c r="C121" s="137" t="s">
        <v>106</v>
      </c>
      <c r="D121" s="138" t="s">
        <v>107</v>
      </c>
      <c r="E121" s="138" t="s">
        <v>108</v>
      </c>
      <c r="F121" s="138" t="s">
        <v>109</v>
      </c>
      <c r="G121" s="138" t="s">
        <v>110</v>
      </c>
      <c r="H121" s="138" t="s">
        <v>111</v>
      </c>
      <c r="I121" s="138" t="s">
        <v>112</v>
      </c>
      <c r="J121" s="139" t="s">
        <v>94</v>
      </c>
      <c r="K121" s="140" t="s">
        <v>113</v>
      </c>
      <c r="L121" s="141"/>
      <c r="M121" s="142" t="s">
        <v>62</v>
      </c>
      <c r="N121" s="143" t="s">
        <v>77</v>
      </c>
      <c r="O121" s="143" t="s">
        <v>114</v>
      </c>
      <c r="P121" s="143" t="s">
        <v>115</v>
      </c>
      <c r="Q121" s="143" t="s">
        <v>116</v>
      </c>
      <c r="R121" s="143" t="s">
        <v>117</v>
      </c>
      <c r="S121" s="143" t="s">
        <v>118</v>
      </c>
      <c r="T121" s="144" t="s">
        <v>119</v>
      </c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</row>
    <row r="122" spans="1:65" s="89" customFormat="1" ht="22.9" customHeight="1" x14ac:dyDescent="0.25">
      <c r="A122" s="248"/>
      <c r="B122" s="86"/>
      <c r="C122" s="146" t="s">
        <v>120</v>
      </c>
      <c r="D122" s="248"/>
      <c r="E122" s="248"/>
      <c r="F122" s="248"/>
      <c r="G122" s="248"/>
      <c r="H122" s="248"/>
      <c r="I122" s="248"/>
      <c r="J122" s="147">
        <f>BK122</f>
        <v>0</v>
      </c>
      <c r="K122" s="248"/>
      <c r="L122" s="86"/>
      <c r="M122" s="148"/>
      <c r="N122" s="149"/>
      <c r="O122" s="96"/>
      <c r="P122" s="150">
        <f>P123+P201</f>
        <v>171.29093200000003</v>
      </c>
      <c r="Q122" s="96"/>
      <c r="R122" s="150">
        <f>R123+R201</f>
        <v>0.59748000000000001</v>
      </c>
      <c r="S122" s="96"/>
      <c r="T122" s="151">
        <f>T123+T201</f>
        <v>0.63563000000000003</v>
      </c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T122" s="79" t="s">
        <v>121</v>
      </c>
      <c r="AU122" s="79" t="s">
        <v>96</v>
      </c>
      <c r="BK122" s="152">
        <f>BK123+BK201</f>
        <v>0</v>
      </c>
    </row>
    <row r="123" spans="1:65" s="153" customFormat="1" ht="25.9" customHeight="1" x14ac:dyDescent="0.2">
      <c r="B123" s="154"/>
      <c r="D123" s="155" t="s">
        <v>121</v>
      </c>
      <c r="E123" s="156" t="s">
        <v>183</v>
      </c>
      <c r="F123" s="156" t="s">
        <v>184</v>
      </c>
      <c r="J123" s="157">
        <f>BK123</f>
        <v>0</v>
      </c>
      <c r="L123" s="154"/>
      <c r="M123" s="158"/>
      <c r="N123" s="159"/>
      <c r="O123" s="159"/>
      <c r="P123" s="160">
        <f>P124+P143+P161+P197</f>
        <v>171.29093200000003</v>
      </c>
      <c r="Q123" s="159"/>
      <c r="R123" s="160">
        <f>R124+R143+R161+R197</f>
        <v>0.59748000000000001</v>
      </c>
      <c r="S123" s="159"/>
      <c r="T123" s="161">
        <f>T124+T143+T161+T197</f>
        <v>0.63563000000000003</v>
      </c>
      <c r="AR123" s="155" t="s">
        <v>55</v>
      </c>
      <c r="AT123" s="162" t="s">
        <v>121</v>
      </c>
      <c r="AU123" s="162" t="s">
        <v>125</v>
      </c>
      <c r="AY123" s="155" t="s">
        <v>126</v>
      </c>
      <c r="BK123" s="163">
        <f>BK124+BK143+BK161+BK197</f>
        <v>0</v>
      </c>
    </row>
    <row r="124" spans="1:65" s="153" customFormat="1" ht="22.9" customHeight="1" x14ac:dyDescent="0.2">
      <c r="B124" s="154"/>
      <c r="D124" s="155" t="s">
        <v>121</v>
      </c>
      <c r="E124" s="164" t="s">
        <v>377</v>
      </c>
      <c r="F124" s="164" t="s">
        <v>378</v>
      </c>
      <c r="J124" s="165">
        <f>BK124</f>
        <v>0</v>
      </c>
      <c r="L124" s="154"/>
      <c r="M124" s="158"/>
      <c r="N124" s="159"/>
      <c r="O124" s="159"/>
      <c r="P124" s="160">
        <f>SUM(P125:P142)</f>
        <v>54.864332000000005</v>
      </c>
      <c r="Q124" s="159"/>
      <c r="R124" s="160">
        <f>SUM(R125:R142)</f>
        <v>6.4309999999999992E-2</v>
      </c>
      <c r="S124" s="159"/>
      <c r="T124" s="161">
        <f>SUM(T125:T142)</f>
        <v>0.12739</v>
      </c>
      <c r="AR124" s="155" t="s">
        <v>55</v>
      </c>
      <c r="AT124" s="162" t="s">
        <v>121</v>
      </c>
      <c r="AU124" s="162" t="s">
        <v>124</v>
      </c>
      <c r="AY124" s="155" t="s">
        <v>126</v>
      </c>
      <c r="BK124" s="163">
        <f>SUM(BK125:BK142)</f>
        <v>0</v>
      </c>
    </row>
    <row r="125" spans="1:65" s="89" customFormat="1" ht="14.45" customHeight="1" x14ac:dyDescent="0.25">
      <c r="A125" s="248"/>
      <c r="B125" s="166"/>
      <c r="C125" s="167" t="s">
        <v>379</v>
      </c>
      <c r="D125" s="167" t="s">
        <v>130</v>
      </c>
      <c r="E125" s="168" t="s">
        <v>380</v>
      </c>
      <c r="F125" s="169" t="s">
        <v>381</v>
      </c>
      <c r="G125" s="170" t="s">
        <v>250</v>
      </c>
      <c r="H125" s="171">
        <v>29</v>
      </c>
      <c r="I125" s="304"/>
      <c r="J125" s="172">
        <f t="shared" ref="J125:J142" si="0">ROUND(I125*H125,2)</f>
        <v>0</v>
      </c>
      <c r="K125" s="173"/>
      <c r="L125" s="86"/>
      <c r="M125" s="174" t="s">
        <v>62</v>
      </c>
      <c r="N125" s="175" t="s">
        <v>78</v>
      </c>
      <c r="O125" s="176">
        <v>3.1E-2</v>
      </c>
      <c r="P125" s="176">
        <f t="shared" ref="P125:P142" si="1">O125*H125</f>
        <v>0.89900000000000002</v>
      </c>
      <c r="Q125" s="176">
        <v>0</v>
      </c>
      <c r="R125" s="176">
        <f t="shared" ref="R125:R142" si="2">Q125*H125</f>
        <v>0</v>
      </c>
      <c r="S125" s="176">
        <v>2.0999999999999999E-3</v>
      </c>
      <c r="T125" s="177">
        <f t="shared" ref="T125:T142" si="3">S125*H125</f>
        <v>6.0899999999999996E-2</v>
      </c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R125" s="178" t="s">
        <v>190</v>
      </c>
      <c r="AT125" s="178" t="s">
        <v>130</v>
      </c>
      <c r="AU125" s="178" t="s">
        <v>55</v>
      </c>
      <c r="AY125" s="79" t="s">
        <v>126</v>
      </c>
      <c r="BE125" s="179">
        <f t="shared" ref="BE125:BE142" si="4">IF(N125="základní",J125,0)</f>
        <v>0</v>
      </c>
      <c r="BF125" s="179">
        <f t="shared" ref="BF125:BF142" si="5">IF(N125="snížená",J125,0)</f>
        <v>0</v>
      </c>
      <c r="BG125" s="179">
        <f t="shared" ref="BG125:BG142" si="6">IF(N125="zákl. přenesená",J125,0)</f>
        <v>0</v>
      </c>
      <c r="BH125" s="179">
        <f t="shared" ref="BH125:BH142" si="7">IF(N125="sníž. přenesená",J125,0)</f>
        <v>0</v>
      </c>
      <c r="BI125" s="179">
        <f t="shared" ref="BI125:BI142" si="8">IF(N125="nulová",J125,0)</f>
        <v>0</v>
      </c>
      <c r="BJ125" s="79" t="s">
        <v>124</v>
      </c>
      <c r="BK125" s="179">
        <f t="shared" ref="BK125:BK142" si="9">ROUND(I125*H125,2)</f>
        <v>0</v>
      </c>
      <c r="BL125" s="79" t="s">
        <v>190</v>
      </c>
      <c r="BM125" s="178" t="s">
        <v>382</v>
      </c>
    </row>
    <row r="126" spans="1:65" s="89" customFormat="1" ht="14.45" customHeight="1" x14ac:dyDescent="0.25">
      <c r="A126" s="248"/>
      <c r="B126" s="166"/>
      <c r="C126" s="167" t="s">
        <v>383</v>
      </c>
      <c r="D126" s="167" t="s">
        <v>130</v>
      </c>
      <c r="E126" s="168" t="s">
        <v>384</v>
      </c>
      <c r="F126" s="169" t="s">
        <v>385</v>
      </c>
      <c r="G126" s="170" t="s">
        <v>250</v>
      </c>
      <c r="H126" s="171">
        <v>11</v>
      </c>
      <c r="I126" s="304"/>
      <c r="J126" s="172">
        <f t="shared" si="0"/>
        <v>0</v>
      </c>
      <c r="K126" s="173"/>
      <c r="L126" s="86"/>
      <c r="M126" s="174" t="s">
        <v>62</v>
      </c>
      <c r="N126" s="175" t="s">
        <v>78</v>
      </c>
      <c r="O126" s="176">
        <v>8.3000000000000004E-2</v>
      </c>
      <c r="P126" s="176">
        <f t="shared" si="1"/>
        <v>0.91300000000000003</v>
      </c>
      <c r="Q126" s="176">
        <v>0</v>
      </c>
      <c r="R126" s="176">
        <f t="shared" si="2"/>
        <v>0</v>
      </c>
      <c r="S126" s="176">
        <v>1.98E-3</v>
      </c>
      <c r="T126" s="177">
        <f t="shared" si="3"/>
        <v>2.1780000000000001E-2</v>
      </c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R126" s="178" t="s">
        <v>190</v>
      </c>
      <c r="AT126" s="178" t="s">
        <v>130</v>
      </c>
      <c r="AU126" s="178" t="s">
        <v>55</v>
      </c>
      <c r="AY126" s="79" t="s">
        <v>126</v>
      </c>
      <c r="BE126" s="179">
        <f t="shared" si="4"/>
        <v>0</v>
      </c>
      <c r="BF126" s="179">
        <f t="shared" si="5"/>
        <v>0</v>
      </c>
      <c r="BG126" s="179">
        <f t="shared" si="6"/>
        <v>0</v>
      </c>
      <c r="BH126" s="179">
        <f t="shared" si="7"/>
        <v>0</v>
      </c>
      <c r="BI126" s="179">
        <f t="shared" si="8"/>
        <v>0</v>
      </c>
      <c r="BJ126" s="79" t="s">
        <v>124</v>
      </c>
      <c r="BK126" s="179">
        <f t="shared" si="9"/>
        <v>0</v>
      </c>
      <c r="BL126" s="79" t="s">
        <v>190</v>
      </c>
      <c r="BM126" s="178" t="s">
        <v>386</v>
      </c>
    </row>
    <row r="127" spans="1:65" s="89" customFormat="1" ht="14.45" customHeight="1" x14ac:dyDescent="0.25">
      <c r="A127" s="248"/>
      <c r="B127" s="166"/>
      <c r="C127" s="167" t="s">
        <v>387</v>
      </c>
      <c r="D127" s="167" t="s">
        <v>130</v>
      </c>
      <c r="E127" s="168" t="s">
        <v>388</v>
      </c>
      <c r="F127" s="169" t="s">
        <v>389</v>
      </c>
      <c r="G127" s="170" t="s">
        <v>250</v>
      </c>
      <c r="H127" s="171">
        <v>17</v>
      </c>
      <c r="I127" s="304"/>
      <c r="J127" s="172">
        <f t="shared" si="0"/>
        <v>0</v>
      </c>
      <c r="K127" s="173"/>
      <c r="L127" s="86"/>
      <c r="M127" s="174" t="s">
        <v>62</v>
      </c>
      <c r="N127" s="175" t="s">
        <v>78</v>
      </c>
      <c r="O127" s="176">
        <v>0.114</v>
      </c>
      <c r="P127" s="176">
        <f t="shared" si="1"/>
        <v>1.9380000000000002</v>
      </c>
      <c r="Q127" s="176">
        <v>0</v>
      </c>
      <c r="R127" s="176">
        <f t="shared" si="2"/>
        <v>0</v>
      </c>
      <c r="S127" s="176">
        <v>2.63E-3</v>
      </c>
      <c r="T127" s="177">
        <f t="shared" si="3"/>
        <v>4.471E-2</v>
      </c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R127" s="178" t="s">
        <v>190</v>
      </c>
      <c r="AT127" s="178" t="s">
        <v>130</v>
      </c>
      <c r="AU127" s="178" t="s">
        <v>55</v>
      </c>
      <c r="AY127" s="79" t="s">
        <v>126</v>
      </c>
      <c r="BE127" s="179">
        <f t="shared" si="4"/>
        <v>0</v>
      </c>
      <c r="BF127" s="179">
        <f t="shared" si="5"/>
        <v>0</v>
      </c>
      <c r="BG127" s="179">
        <f t="shared" si="6"/>
        <v>0</v>
      </c>
      <c r="BH127" s="179">
        <f t="shared" si="7"/>
        <v>0</v>
      </c>
      <c r="BI127" s="179">
        <f t="shared" si="8"/>
        <v>0</v>
      </c>
      <c r="BJ127" s="79" t="s">
        <v>124</v>
      </c>
      <c r="BK127" s="179">
        <f t="shared" si="9"/>
        <v>0</v>
      </c>
      <c r="BL127" s="79" t="s">
        <v>190</v>
      </c>
      <c r="BM127" s="178" t="s">
        <v>390</v>
      </c>
    </row>
    <row r="128" spans="1:65" s="89" customFormat="1" ht="14.45" customHeight="1" x14ac:dyDescent="0.25">
      <c r="A128" s="248"/>
      <c r="B128" s="166"/>
      <c r="C128" s="167" t="s">
        <v>391</v>
      </c>
      <c r="D128" s="167" t="s">
        <v>130</v>
      </c>
      <c r="E128" s="168" t="s">
        <v>392</v>
      </c>
      <c r="F128" s="169" t="s">
        <v>393</v>
      </c>
      <c r="G128" s="170" t="s">
        <v>250</v>
      </c>
      <c r="H128" s="171">
        <v>4</v>
      </c>
      <c r="I128" s="304"/>
      <c r="J128" s="172">
        <f t="shared" si="0"/>
        <v>0</v>
      </c>
      <c r="K128" s="173"/>
      <c r="L128" s="86"/>
      <c r="M128" s="174" t="s">
        <v>62</v>
      </c>
      <c r="N128" s="175" t="s">
        <v>78</v>
      </c>
      <c r="O128" s="176">
        <v>0.76900000000000002</v>
      </c>
      <c r="P128" s="176">
        <f t="shared" si="1"/>
        <v>3.0760000000000001</v>
      </c>
      <c r="Q128" s="176">
        <v>2.0600000000000002E-3</v>
      </c>
      <c r="R128" s="176">
        <f t="shared" si="2"/>
        <v>8.2400000000000008E-3</v>
      </c>
      <c r="S128" s="176">
        <v>0</v>
      </c>
      <c r="T128" s="177">
        <f t="shared" si="3"/>
        <v>0</v>
      </c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R128" s="178" t="s">
        <v>190</v>
      </c>
      <c r="AT128" s="178" t="s">
        <v>130</v>
      </c>
      <c r="AU128" s="178" t="s">
        <v>55</v>
      </c>
      <c r="AY128" s="79" t="s">
        <v>126</v>
      </c>
      <c r="BE128" s="179">
        <f t="shared" si="4"/>
        <v>0</v>
      </c>
      <c r="BF128" s="179">
        <f t="shared" si="5"/>
        <v>0</v>
      </c>
      <c r="BG128" s="179">
        <f t="shared" si="6"/>
        <v>0</v>
      </c>
      <c r="BH128" s="179">
        <f t="shared" si="7"/>
        <v>0</v>
      </c>
      <c r="BI128" s="179">
        <f t="shared" si="8"/>
        <v>0</v>
      </c>
      <c r="BJ128" s="79" t="s">
        <v>124</v>
      </c>
      <c r="BK128" s="179">
        <f t="shared" si="9"/>
        <v>0</v>
      </c>
      <c r="BL128" s="79" t="s">
        <v>190</v>
      </c>
      <c r="BM128" s="178" t="s">
        <v>394</v>
      </c>
    </row>
    <row r="129" spans="1:65" s="89" customFormat="1" ht="14.45" customHeight="1" x14ac:dyDescent="0.25">
      <c r="A129" s="248"/>
      <c r="B129" s="166"/>
      <c r="C129" s="167" t="s">
        <v>395</v>
      </c>
      <c r="D129" s="167" t="s">
        <v>130</v>
      </c>
      <c r="E129" s="168" t="s">
        <v>396</v>
      </c>
      <c r="F129" s="169" t="s">
        <v>397</v>
      </c>
      <c r="G129" s="170" t="s">
        <v>250</v>
      </c>
      <c r="H129" s="171">
        <v>8</v>
      </c>
      <c r="I129" s="304"/>
      <c r="J129" s="172">
        <f t="shared" si="0"/>
        <v>0</v>
      </c>
      <c r="K129" s="173"/>
      <c r="L129" s="86"/>
      <c r="M129" s="174" t="s">
        <v>62</v>
      </c>
      <c r="N129" s="175" t="s">
        <v>78</v>
      </c>
      <c r="O129" s="176">
        <v>0.82099999999999995</v>
      </c>
      <c r="P129" s="176">
        <f t="shared" si="1"/>
        <v>6.5679999999999996</v>
      </c>
      <c r="Q129" s="176">
        <v>1.5499999999999999E-3</v>
      </c>
      <c r="R129" s="176">
        <f t="shared" si="2"/>
        <v>1.24E-2</v>
      </c>
      <c r="S129" s="176">
        <v>0</v>
      </c>
      <c r="T129" s="177">
        <f t="shared" si="3"/>
        <v>0</v>
      </c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R129" s="178" t="s">
        <v>190</v>
      </c>
      <c r="AT129" s="178" t="s">
        <v>130</v>
      </c>
      <c r="AU129" s="178" t="s">
        <v>55</v>
      </c>
      <c r="AY129" s="79" t="s">
        <v>126</v>
      </c>
      <c r="BE129" s="179">
        <f t="shared" si="4"/>
        <v>0</v>
      </c>
      <c r="BF129" s="179">
        <f t="shared" si="5"/>
        <v>0</v>
      </c>
      <c r="BG129" s="179">
        <f t="shared" si="6"/>
        <v>0</v>
      </c>
      <c r="BH129" s="179">
        <f t="shared" si="7"/>
        <v>0</v>
      </c>
      <c r="BI129" s="179">
        <f t="shared" si="8"/>
        <v>0</v>
      </c>
      <c r="BJ129" s="79" t="s">
        <v>124</v>
      </c>
      <c r="BK129" s="179">
        <f t="shared" si="9"/>
        <v>0</v>
      </c>
      <c r="BL129" s="79" t="s">
        <v>190</v>
      </c>
      <c r="BM129" s="178" t="s">
        <v>398</v>
      </c>
    </row>
    <row r="130" spans="1:65" s="89" customFormat="1" ht="14.45" customHeight="1" x14ac:dyDescent="0.25">
      <c r="A130" s="248"/>
      <c r="B130" s="166"/>
      <c r="C130" s="167" t="s">
        <v>399</v>
      </c>
      <c r="D130" s="167" t="s">
        <v>130</v>
      </c>
      <c r="E130" s="168" t="s">
        <v>400</v>
      </c>
      <c r="F130" s="169" t="s">
        <v>401</v>
      </c>
      <c r="G130" s="170" t="s">
        <v>250</v>
      </c>
      <c r="H130" s="171">
        <v>9</v>
      </c>
      <c r="I130" s="304"/>
      <c r="J130" s="172">
        <f t="shared" si="0"/>
        <v>0</v>
      </c>
      <c r="K130" s="173"/>
      <c r="L130" s="86"/>
      <c r="M130" s="174" t="s">
        <v>62</v>
      </c>
      <c r="N130" s="175" t="s">
        <v>78</v>
      </c>
      <c r="O130" s="176">
        <v>0.78</v>
      </c>
      <c r="P130" s="176">
        <f t="shared" si="1"/>
        <v>7.0200000000000005</v>
      </c>
      <c r="Q130" s="176">
        <v>5.9000000000000003E-4</v>
      </c>
      <c r="R130" s="176">
        <f t="shared" si="2"/>
        <v>5.3100000000000005E-3</v>
      </c>
      <c r="S130" s="176">
        <v>0</v>
      </c>
      <c r="T130" s="177">
        <f t="shared" si="3"/>
        <v>0</v>
      </c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R130" s="178" t="s">
        <v>190</v>
      </c>
      <c r="AT130" s="178" t="s">
        <v>130</v>
      </c>
      <c r="AU130" s="178" t="s">
        <v>55</v>
      </c>
      <c r="AY130" s="79" t="s">
        <v>126</v>
      </c>
      <c r="BE130" s="179">
        <f t="shared" si="4"/>
        <v>0</v>
      </c>
      <c r="BF130" s="179">
        <f t="shared" si="5"/>
        <v>0</v>
      </c>
      <c r="BG130" s="179">
        <f t="shared" si="6"/>
        <v>0</v>
      </c>
      <c r="BH130" s="179">
        <f t="shared" si="7"/>
        <v>0</v>
      </c>
      <c r="BI130" s="179">
        <f t="shared" si="8"/>
        <v>0</v>
      </c>
      <c r="BJ130" s="79" t="s">
        <v>124</v>
      </c>
      <c r="BK130" s="179">
        <f t="shared" si="9"/>
        <v>0</v>
      </c>
      <c r="BL130" s="79" t="s">
        <v>190</v>
      </c>
      <c r="BM130" s="178" t="s">
        <v>402</v>
      </c>
    </row>
    <row r="131" spans="1:65" s="89" customFormat="1" ht="14.45" customHeight="1" x14ac:dyDescent="0.25">
      <c r="A131" s="248"/>
      <c r="B131" s="166"/>
      <c r="C131" s="167" t="s">
        <v>403</v>
      </c>
      <c r="D131" s="167" t="s">
        <v>130</v>
      </c>
      <c r="E131" s="168" t="s">
        <v>404</v>
      </c>
      <c r="F131" s="169" t="s">
        <v>405</v>
      </c>
      <c r="G131" s="170" t="s">
        <v>250</v>
      </c>
      <c r="H131" s="171">
        <v>9</v>
      </c>
      <c r="I131" s="304"/>
      <c r="J131" s="172">
        <f t="shared" si="0"/>
        <v>0</v>
      </c>
      <c r="K131" s="173"/>
      <c r="L131" s="86"/>
      <c r="M131" s="174" t="s">
        <v>62</v>
      </c>
      <c r="N131" s="175" t="s">
        <v>78</v>
      </c>
      <c r="O131" s="176">
        <v>0.83099999999999996</v>
      </c>
      <c r="P131" s="176">
        <f t="shared" si="1"/>
        <v>7.4789999999999992</v>
      </c>
      <c r="Q131" s="176">
        <v>1.4499999999999999E-3</v>
      </c>
      <c r="R131" s="176">
        <f t="shared" si="2"/>
        <v>1.3049999999999999E-2</v>
      </c>
      <c r="S131" s="176">
        <v>0</v>
      </c>
      <c r="T131" s="177">
        <f t="shared" si="3"/>
        <v>0</v>
      </c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R131" s="178" t="s">
        <v>190</v>
      </c>
      <c r="AT131" s="178" t="s">
        <v>130</v>
      </c>
      <c r="AU131" s="178" t="s">
        <v>55</v>
      </c>
      <c r="AY131" s="79" t="s">
        <v>126</v>
      </c>
      <c r="BE131" s="179">
        <f t="shared" si="4"/>
        <v>0</v>
      </c>
      <c r="BF131" s="179">
        <f t="shared" si="5"/>
        <v>0</v>
      </c>
      <c r="BG131" s="179">
        <f t="shared" si="6"/>
        <v>0</v>
      </c>
      <c r="BH131" s="179">
        <f t="shared" si="7"/>
        <v>0</v>
      </c>
      <c r="BI131" s="179">
        <f t="shared" si="8"/>
        <v>0</v>
      </c>
      <c r="BJ131" s="79" t="s">
        <v>124</v>
      </c>
      <c r="BK131" s="179">
        <f t="shared" si="9"/>
        <v>0</v>
      </c>
      <c r="BL131" s="79" t="s">
        <v>190</v>
      </c>
      <c r="BM131" s="178" t="s">
        <v>406</v>
      </c>
    </row>
    <row r="132" spans="1:65" s="89" customFormat="1" ht="14.45" customHeight="1" x14ac:dyDescent="0.25">
      <c r="A132" s="248"/>
      <c r="B132" s="166"/>
      <c r="C132" s="167" t="s">
        <v>407</v>
      </c>
      <c r="D132" s="167" t="s">
        <v>130</v>
      </c>
      <c r="E132" s="168" t="s">
        <v>408</v>
      </c>
      <c r="F132" s="169" t="s">
        <v>409</v>
      </c>
      <c r="G132" s="170" t="s">
        <v>250</v>
      </c>
      <c r="H132" s="171">
        <v>6</v>
      </c>
      <c r="I132" s="304"/>
      <c r="J132" s="172">
        <f t="shared" si="0"/>
        <v>0</v>
      </c>
      <c r="K132" s="173"/>
      <c r="L132" s="86"/>
      <c r="M132" s="174" t="s">
        <v>62</v>
      </c>
      <c r="N132" s="175" t="s">
        <v>78</v>
      </c>
      <c r="O132" s="176">
        <v>0.65900000000000003</v>
      </c>
      <c r="P132" s="176">
        <f t="shared" si="1"/>
        <v>3.9540000000000002</v>
      </c>
      <c r="Q132" s="176">
        <v>4.0999999999999999E-4</v>
      </c>
      <c r="R132" s="176">
        <f t="shared" si="2"/>
        <v>2.4599999999999999E-3</v>
      </c>
      <c r="S132" s="176">
        <v>0</v>
      </c>
      <c r="T132" s="177">
        <f t="shared" si="3"/>
        <v>0</v>
      </c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R132" s="178" t="s">
        <v>190</v>
      </c>
      <c r="AT132" s="178" t="s">
        <v>130</v>
      </c>
      <c r="AU132" s="178" t="s">
        <v>55</v>
      </c>
      <c r="AY132" s="79" t="s">
        <v>126</v>
      </c>
      <c r="BE132" s="179">
        <f t="shared" si="4"/>
        <v>0</v>
      </c>
      <c r="BF132" s="179">
        <f t="shared" si="5"/>
        <v>0</v>
      </c>
      <c r="BG132" s="179">
        <f t="shared" si="6"/>
        <v>0</v>
      </c>
      <c r="BH132" s="179">
        <f t="shared" si="7"/>
        <v>0</v>
      </c>
      <c r="BI132" s="179">
        <f t="shared" si="8"/>
        <v>0</v>
      </c>
      <c r="BJ132" s="79" t="s">
        <v>124</v>
      </c>
      <c r="BK132" s="179">
        <f t="shared" si="9"/>
        <v>0</v>
      </c>
      <c r="BL132" s="79" t="s">
        <v>190</v>
      </c>
      <c r="BM132" s="178" t="s">
        <v>410</v>
      </c>
    </row>
    <row r="133" spans="1:65" s="89" customFormat="1" ht="14.45" customHeight="1" x14ac:dyDescent="0.25">
      <c r="A133" s="248"/>
      <c r="B133" s="166"/>
      <c r="C133" s="167" t="s">
        <v>411</v>
      </c>
      <c r="D133" s="167" t="s">
        <v>130</v>
      </c>
      <c r="E133" s="168" t="s">
        <v>412</v>
      </c>
      <c r="F133" s="169" t="s">
        <v>413</v>
      </c>
      <c r="G133" s="170" t="s">
        <v>250</v>
      </c>
      <c r="H133" s="171">
        <v>14</v>
      </c>
      <c r="I133" s="304"/>
      <c r="J133" s="172">
        <f t="shared" si="0"/>
        <v>0</v>
      </c>
      <c r="K133" s="173"/>
      <c r="L133" s="86"/>
      <c r="M133" s="174" t="s">
        <v>62</v>
      </c>
      <c r="N133" s="175" t="s">
        <v>78</v>
      </c>
      <c r="O133" s="176">
        <v>0.72799999999999998</v>
      </c>
      <c r="P133" s="176">
        <f t="shared" si="1"/>
        <v>10.192</v>
      </c>
      <c r="Q133" s="176">
        <v>4.8000000000000001E-4</v>
      </c>
      <c r="R133" s="176">
        <f t="shared" si="2"/>
        <v>6.7200000000000003E-3</v>
      </c>
      <c r="S133" s="176">
        <v>0</v>
      </c>
      <c r="T133" s="177">
        <f t="shared" si="3"/>
        <v>0</v>
      </c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R133" s="178" t="s">
        <v>190</v>
      </c>
      <c r="AT133" s="178" t="s">
        <v>130</v>
      </c>
      <c r="AU133" s="178" t="s">
        <v>55</v>
      </c>
      <c r="AY133" s="79" t="s">
        <v>126</v>
      </c>
      <c r="BE133" s="179">
        <f t="shared" si="4"/>
        <v>0</v>
      </c>
      <c r="BF133" s="179">
        <f t="shared" si="5"/>
        <v>0</v>
      </c>
      <c r="BG133" s="179">
        <f t="shared" si="6"/>
        <v>0</v>
      </c>
      <c r="BH133" s="179">
        <f t="shared" si="7"/>
        <v>0</v>
      </c>
      <c r="BI133" s="179">
        <f t="shared" si="8"/>
        <v>0</v>
      </c>
      <c r="BJ133" s="79" t="s">
        <v>124</v>
      </c>
      <c r="BK133" s="179">
        <f t="shared" si="9"/>
        <v>0</v>
      </c>
      <c r="BL133" s="79" t="s">
        <v>190</v>
      </c>
      <c r="BM133" s="178" t="s">
        <v>414</v>
      </c>
    </row>
    <row r="134" spans="1:65" s="89" customFormat="1" ht="14.45" customHeight="1" x14ac:dyDescent="0.25">
      <c r="A134" s="248"/>
      <c r="B134" s="166"/>
      <c r="C134" s="167" t="s">
        <v>415</v>
      </c>
      <c r="D134" s="167" t="s">
        <v>130</v>
      </c>
      <c r="E134" s="168" t="s">
        <v>416</v>
      </c>
      <c r="F134" s="169" t="s">
        <v>417</v>
      </c>
      <c r="G134" s="170" t="s">
        <v>250</v>
      </c>
      <c r="H134" s="171">
        <v>7</v>
      </c>
      <c r="I134" s="304"/>
      <c r="J134" s="172">
        <f t="shared" si="0"/>
        <v>0</v>
      </c>
      <c r="K134" s="173"/>
      <c r="L134" s="86"/>
      <c r="M134" s="174" t="s">
        <v>62</v>
      </c>
      <c r="N134" s="175" t="s">
        <v>78</v>
      </c>
      <c r="O134" s="176">
        <v>0.83199999999999996</v>
      </c>
      <c r="P134" s="176">
        <f t="shared" si="1"/>
        <v>5.8239999999999998</v>
      </c>
      <c r="Q134" s="176">
        <v>2.2399999999999998E-3</v>
      </c>
      <c r="R134" s="176">
        <f t="shared" si="2"/>
        <v>1.5679999999999999E-2</v>
      </c>
      <c r="S134" s="176">
        <v>0</v>
      </c>
      <c r="T134" s="177">
        <f t="shared" si="3"/>
        <v>0</v>
      </c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R134" s="178" t="s">
        <v>190</v>
      </c>
      <c r="AT134" s="178" t="s">
        <v>130</v>
      </c>
      <c r="AU134" s="178" t="s">
        <v>55</v>
      </c>
      <c r="AY134" s="79" t="s">
        <v>126</v>
      </c>
      <c r="BE134" s="179">
        <f t="shared" si="4"/>
        <v>0</v>
      </c>
      <c r="BF134" s="179">
        <f t="shared" si="5"/>
        <v>0</v>
      </c>
      <c r="BG134" s="179">
        <f t="shared" si="6"/>
        <v>0</v>
      </c>
      <c r="BH134" s="179">
        <f t="shared" si="7"/>
        <v>0</v>
      </c>
      <c r="BI134" s="179">
        <f t="shared" si="8"/>
        <v>0</v>
      </c>
      <c r="BJ134" s="79" t="s">
        <v>124</v>
      </c>
      <c r="BK134" s="179">
        <f t="shared" si="9"/>
        <v>0</v>
      </c>
      <c r="BL134" s="79" t="s">
        <v>190</v>
      </c>
      <c r="BM134" s="178" t="s">
        <v>418</v>
      </c>
    </row>
    <row r="135" spans="1:65" s="89" customFormat="1" ht="14.45" customHeight="1" x14ac:dyDescent="0.25">
      <c r="A135" s="248"/>
      <c r="B135" s="166"/>
      <c r="C135" s="167" t="s">
        <v>419</v>
      </c>
      <c r="D135" s="167" t="s">
        <v>130</v>
      </c>
      <c r="E135" s="168" t="s">
        <v>420</v>
      </c>
      <c r="F135" s="169" t="s">
        <v>421</v>
      </c>
      <c r="G135" s="170" t="s">
        <v>133</v>
      </c>
      <c r="H135" s="171">
        <v>8</v>
      </c>
      <c r="I135" s="304"/>
      <c r="J135" s="172">
        <f t="shared" si="0"/>
        <v>0</v>
      </c>
      <c r="K135" s="173"/>
      <c r="L135" s="86"/>
      <c r="M135" s="174" t="s">
        <v>62</v>
      </c>
      <c r="N135" s="175" t="s">
        <v>78</v>
      </c>
      <c r="O135" s="176">
        <v>0.157</v>
      </c>
      <c r="P135" s="176">
        <f t="shared" si="1"/>
        <v>1.256</v>
      </c>
      <c r="Q135" s="176">
        <v>0</v>
      </c>
      <c r="R135" s="176">
        <f t="shared" si="2"/>
        <v>0</v>
      </c>
      <c r="S135" s="176">
        <v>0</v>
      </c>
      <c r="T135" s="177">
        <f t="shared" si="3"/>
        <v>0</v>
      </c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R135" s="178" t="s">
        <v>190</v>
      </c>
      <c r="AT135" s="178" t="s">
        <v>130</v>
      </c>
      <c r="AU135" s="178" t="s">
        <v>55</v>
      </c>
      <c r="AY135" s="79" t="s">
        <v>126</v>
      </c>
      <c r="BE135" s="179">
        <f t="shared" si="4"/>
        <v>0</v>
      </c>
      <c r="BF135" s="179">
        <f t="shared" si="5"/>
        <v>0</v>
      </c>
      <c r="BG135" s="179">
        <f t="shared" si="6"/>
        <v>0</v>
      </c>
      <c r="BH135" s="179">
        <f t="shared" si="7"/>
        <v>0</v>
      </c>
      <c r="BI135" s="179">
        <f t="shared" si="8"/>
        <v>0</v>
      </c>
      <c r="BJ135" s="79" t="s">
        <v>124</v>
      </c>
      <c r="BK135" s="179">
        <f t="shared" si="9"/>
        <v>0</v>
      </c>
      <c r="BL135" s="79" t="s">
        <v>190</v>
      </c>
      <c r="BM135" s="178" t="s">
        <v>422</v>
      </c>
    </row>
    <row r="136" spans="1:65" s="89" customFormat="1" ht="14.45" customHeight="1" x14ac:dyDescent="0.25">
      <c r="A136" s="248"/>
      <c r="B136" s="166"/>
      <c r="C136" s="167" t="s">
        <v>423</v>
      </c>
      <c r="D136" s="167" t="s">
        <v>130</v>
      </c>
      <c r="E136" s="168" t="s">
        <v>424</v>
      </c>
      <c r="F136" s="169" t="s">
        <v>425</v>
      </c>
      <c r="G136" s="170" t="s">
        <v>133</v>
      </c>
      <c r="H136" s="171">
        <v>4</v>
      </c>
      <c r="I136" s="304"/>
      <c r="J136" s="172">
        <f t="shared" si="0"/>
        <v>0</v>
      </c>
      <c r="K136" s="173"/>
      <c r="L136" s="86"/>
      <c r="M136" s="174" t="s">
        <v>62</v>
      </c>
      <c r="N136" s="175" t="s">
        <v>78</v>
      </c>
      <c r="O136" s="176">
        <v>0.17399999999999999</v>
      </c>
      <c r="P136" s="176">
        <f t="shared" si="1"/>
        <v>0.69599999999999995</v>
      </c>
      <c r="Q136" s="176">
        <v>0</v>
      </c>
      <c r="R136" s="176">
        <f t="shared" si="2"/>
        <v>0</v>
      </c>
      <c r="S136" s="176">
        <v>0</v>
      </c>
      <c r="T136" s="177">
        <f t="shared" si="3"/>
        <v>0</v>
      </c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R136" s="178" t="s">
        <v>190</v>
      </c>
      <c r="AT136" s="178" t="s">
        <v>130</v>
      </c>
      <c r="AU136" s="178" t="s">
        <v>55</v>
      </c>
      <c r="AY136" s="79" t="s">
        <v>126</v>
      </c>
      <c r="BE136" s="179">
        <f t="shared" si="4"/>
        <v>0</v>
      </c>
      <c r="BF136" s="179">
        <f t="shared" si="5"/>
        <v>0</v>
      </c>
      <c r="BG136" s="179">
        <f t="shared" si="6"/>
        <v>0</v>
      </c>
      <c r="BH136" s="179">
        <f t="shared" si="7"/>
        <v>0</v>
      </c>
      <c r="BI136" s="179">
        <f t="shared" si="8"/>
        <v>0</v>
      </c>
      <c r="BJ136" s="79" t="s">
        <v>124</v>
      </c>
      <c r="BK136" s="179">
        <f t="shared" si="9"/>
        <v>0</v>
      </c>
      <c r="BL136" s="79" t="s">
        <v>190</v>
      </c>
      <c r="BM136" s="178" t="s">
        <v>426</v>
      </c>
    </row>
    <row r="137" spans="1:65" s="89" customFormat="1" ht="14.45" customHeight="1" x14ac:dyDescent="0.25">
      <c r="A137" s="248"/>
      <c r="B137" s="166"/>
      <c r="C137" s="167" t="s">
        <v>427</v>
      </c>
      <c r="D137" s="167" t="s">
        <v>130</v>
      </c>
      <c r="E137" s="168" t="s">
        <v>428</v>
      </c>
      <c r="F137" s="169" t="s">
        <v>429</v>
      </c>
      <c r="G137" s="170" t="s">
        <v>133</v>
      </c>
      <c r="H137" s="171">
        <v>7</v>
      </c>
      <c r="I137" s="304"/>
      <c r="J137" s="172">
        <f t="shared" si="0"/>
        <v>0</v>
      </c>
      <c r="K137" s="173"/>
      <c r="L137" s="86"/>
      <c r="M137" s="174" t="s">
        <v>62</v>
      </c>
      <c r="N137" s="175" t="s">
        <v>78</v>
      </c>
      <c r="O137" s="176">
        <v>0.25900000000000001</v>
      </c>
      <c r="P137" s="176">
        <f t="shared" si="1"/>
        <v>1.8130000000000002</v>
      </c>
      <c r="Q137" s="176">
        <v>0</v>
      </c>
      <c r="R137" s="176">
        <f t="shared" si="2"/>
        <v>0</v>
      </c>
      <c r="S137" s="176">
        <v>0</v>
      </c>
      <c r="T137" s="177">
        <f t="shared" si="3"/>
        <v>0</v>
      </c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R137" s="178" t="s">
        <v>190</v>
      </c>
      <c r="AT137" s="178" t="s">
        <v>130</v>
      </c>
      <c r="AU137" s="178" t="s">
        <v>55</v>
      </c>
      <c r="AY137" s="79" t="s">
        <v>126</v>
      </c>
      <c r="BE137" s="179">
        <f t="shared" si="4"/>
        <v>0</v>
      </c>
      <c r="BF137" s="179">
        <f t="shared" si="5"/>
        <v>0</v>
      </c>
      <c r="BG137" s="179">
        <f t="shared" si="6"/>
        <v>0</v>
      </c>
      <c r="BH137" s="179">
        <f t="shared" si="7"/>
        <v>0</v>
      </c>
      <c r="BI137" s="179">
        <f t="shared" si="8"/>
        <v>0</v>
      </c>
      <c r="BJ137" s="79" t="s">
        <v>124</v>
      </c>
      <c r="BK137" s="179">
        <f t="shared" si="9"/>
        <v>0</v>
      </c>
      <c r="BL137" s="79" t="s">
        <v>190</v>
      </c>
      <c r="BM137" s="178" t="s">
        <v>430</v>
      </c>
    </row>
    <row r="138" spans="1:65" s="89" customFormat="1" ht="14.45" customHeight="1" x14ac:dyDescent="0.25">
      <c r="A138" s="248"/>
      <c r="B138" s="166"/>
      <c r="C138" s="167" t="s">
        <v>431</v>
      </c>
      <c r="D138" s="167" t="s">
        <v>130</v>
      </c>
      <c r="E138" s="168" t="s">
        <v>432</v>
      </c>
      <c r="F138" s="169" t="s">
        <v>433</v>
      </c>
      <c r="G138" s="170" t="s">
        <v>133</v>
      </c>
      <c r="H138" s="171">
        <v>1</v>
      </c>
      <c r="I138" s="304"/>
      <c r="J138" s="172">
        <f t="shared" si="0"/>
        <v>0</v>
      </c>
      <c r="K138" s="173"/>
      <c r="L138" s="86"/>
      <c r="M138" s="174" t="s">
        <v>62</v>
      </c>
      <c r="N138" s="175" t="s">
        <v>78</v>
      </c>
      <c r="O138" s="176">
        <v>0.17599999999999999</v>
      </c>
      <c r="P138" s="176">
        <f t="shared" si="1"/>
        <v>0.17599999999999999</v>
      </c>
      <c r="Q138" s="176">
        <v>1.6000000000000001E-4</v>
      </c>
      <c r="R138" s="176">
        <f t="shared" si="2"/>
        <v>1.6000000000000001E-4</v>
      </c>
      <c r="S138" s="176">
        <v>0</v>
      </c>
      <c r="T138" s="177">
        <f t="shared" si="3"/>
        <v>0</v>
      </c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R138" s="178" t="s">
        <v>190</v>
      </c>
      <c r="AT138" s="178" t="s">
        <v>130</v>
      </c>
      <c r="AU138" s="178" t="s">
        <v>55</v>
      </c>
      <c r="AY138" s="79" t="s">
        <v>126</v>
      </c>
      <c r="BE138" s="179">
        <f t="shared" si="4"/>
        <v>0</v>
      </c>
      <c r="BF138" s="179">
        <f t="shared" si="5"/>
        <v>0</v>
      </c>
      <c r="BG138" s="179">
        <f t="shared" si="6"/>
        <v>0</v>
      </c>
      <c r="BH138" s="179">
        <f t="shared" si="7"/>
        <v>0</v>
      </c>
      <c r="BI138" s="179">
        <f t="shared" si="8"/>
        <v>0</v>
      </c>
      <c r="BJ138" s="79" t="s">
        <v>124</v>
      </c>
      <c r="BK138" s="179">
        <f t="shared" si="9"/>
        <v>0</v>
      </c>
      <c r="BL138" s="79" t="s">
        <v>190</v>
      </c>
      <c r="BM138" s="178" t="s">
        <v>434</v>
      </c>
    </row>
    <row r="139" spans="1:65" s="89" customFormat="1" ht="14.45" customHeight="1" x14ac:dyDescent="0.25">
      <c r="A139" s="248"/>
      <c r="B139" s="166"/>
      <c r="C139" s="167" t="s">
        <v>435</v>
      </c>
      <c r="D139" s="167" t="s">
        <v>130</v>
      </c>
      <c r="E139" s="168" t="s">
        <v>436</v>
      </c>
      <c r="F139" s="169" t="s">
        <v>437</v>
      </c>
      <c r="G139" s="170" t="s">
        <v>133</v>
      </c>
      <c r="H139" s="171">
        <v>1</v>
      </c>
      <c r="I139" s="304"/>
      <c r="J139" s="172">
        <f t="shared" si="0"/>
        <v>0</v>
      </c>
      <c r="K139" s="173"/>
      <c r="L139" s="86"/>
      <c r="M139" s="174" t="s">
        <v>62</v>
      </c>
      <c r="N139" s="175" t="s">
        <v>78</v>
      </c>
      <c r="O139" s="176">
        <v>0.17699999999999999</v>
      </c>
      <c r="P139" s="176">
        <f t="shared" si="1"/>
        <v>0.17699999999999999</v>
      </c>
      <c r="Q139" s="176">
        <v>2.9E-4</v>
      </c>
      <c r="R139" s="176">
        <f t="shared" si="2"/>
        <v>2.9E-4</v>
      </c>
      <c r="S139" s="176">
        <v>0</v>
      </c>
      <c r="T139" s="177">
        <f t="shared" si="3"/>
        <v>0</v>
      </c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R139" s="178" t="s">
        <v>190</v>
      </c>
      <c r="AT139" s="178" t="s">
        <v>130</v>
      </c>
      <c r="AU139" s="178" t="s">
        <v>55</v>
      </c>
      <c r="AY139" s="79" t="s">
        <v>126</v>
      </c>
      <c r="BE139" s="179">
        <f t="shared" si="4"/>
        <v>0</v>
      </c>
      <c r="BF139" s="179">
        <f t="shared" si="5"/>
        <v>0</v>
      </c>
      <c r="BG139" s="179">
        <f t="shared" si="6"/>
        <v>0</v>
      </c>
      <c r="BH139" s="179">
        <f t="shared" si="7"/>
        <v>0</v>
      </c>
      <c r="BI139" s="179">
        <f t="shared" si="8"/>
        <v>0</v>
      </c>
      <c r="BJ139" s="79" t="s">
        <v>124</v>
      </c>
      <c r="BK139" s="179">
        <f t="shared" si="9"/>
        <v>0</v>
      </c>
      <c r="BL139" s="79" t="s">
        <v>190</v>
      </c>
      <c r="BM139" s="178" t="s">
        <v>438</v>
      </c>
    </row>
    <row r="140" spans="1:65" s="89" customFormat="1" ht="14.45" customHeight="1" x14ac:dyDescent="0.25">
      <c r="A140" s="248"/>
      <c r="B140" s="166"/>
      <c r="C140" s="167" t="s">
        <v>439</v>
      </c>
      <c r="D140" s="167" t="s">
        <v>130</v>
      </c>
      <c r="E140" s="168" t="s">
        <v>440</v>
      </c>
      <c r="F140" s="169" t="s">
        <v>441</v>
      </c>
      <c r="G140" s="170" t="s">
        <v>250</v>
      </c>
      <c r="H140" s="171">
        <v>57</v>
      </c>
      <c r="I140" s="304"/>
      <c r="J140" s="172">
        <f t="shared" si="0"/>
        <v>0</v>
      </c>
      <c r="K140" s="173"/>
      <c r="L140" s="86"/>
      <c r="M140" s="174" t="s">
        <v>62</v>
      </c>
      <c r="N140" s="175" t="s">
        <v>78</v>
      </c>
      <c r="O140" s="176">
        <v>4.8000000000000001E-2</v>
      </c>
      <c r="P140" s="176">
        <f t="shared" si="1"/>
        <v>2.7360000000000002</v>
      </c>
      <c r="Q140" s="176">
        <v>0</v>
      </c>
      <c r="R140" s="176">
        <f t="shared" si="2"/>
        <v>0</v>
      </c>
      <c r="S140" s="176">
        <v>0</v>
      </c>
      <c r="T140" s="177">
        <f t="shared" si="3"/>
        <v>0</v>
      </c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R140" s="178" t="s">
        <v>190</v>
      </c>
      <c r="AT140" s="178" t="s">
        <v>130</v>
      </c>
      <c r="AU140" s="178" t="s">
        <v>55</v>
      </c>
      <c r="AY140" s="79" t="s">
        <v>126</v>
      </c>
      <c r="BE140" s="179">
        <f t="shared" si="4"/>
        <v>0</v>
      </c>
      <c r="BF140" s="179">
        <f t="shared" si="5"/>
        <v>0</v>
      </c>
      <c r="BG140" s="179">
        <f t="shared" si="6"/>
        <v>0</v>
      </c>
      <c r="BH140" s="179">
        <f t="shared" si="7"/>
        <v>0</v>
      </c>
      <c r="BI140" s="179">
        <f t="shared" si="8"/>
        <v>0</v>
      </c>
      <c r="BJ140" s="79" t="s">
        <v>124</v>
      </c>
      <c r="BK140" s="179">
        <f t="shared" si="9"/>
        <v>0</v>
      </c>
      <c r="BL140" s="79" t="s">
        <v>190</v>
      </c>
      <c r="BM140" s="178" t="s">
        <v>442</v>
      </c>
    </row>
    <row r="141" spans="1:65" s="89" customFormat="1" ht="24.2" customHeight="1" x14ac:dyDescent="0.25">
      <c r="A141" s="248"/>
      <c r="B141" s="166"/>
      <c r="C141" s="167" t="s">
        <v>443</v>
      </c>
      <c r="D141" s="167" t="s">
        <v>130</v>
      </c>
      <c r="E141" s="168" t="s">
        <v>444</v>
      </c>
      <c r="F141" s="169" t="s">
        <v>445</v>
      </c>
      <c r="G141" s="170" t="s">
        <v>145</v>
      </c>
      <c r="H141" s="171">
        <v>1.2E-2</v>
      </c>
      <c r="I141" s="304"/>
      <c r="J141" s="172">
        <f t="shared" si="0"/>
        <v>0</v>
      </c>
      <c r="K141" s="173"/>
      <c r="L141" s="86"/>
      <c r="M141" s="174" t="s">
        <v>62</v>
      </c>
      <c r="N141" s="175" t="s">
        <v>78</v>
      </c>
      <c r="O141" s="176">
        <v>4.1550000000000002</v>
      </c>
      <c r="P141" s="176">
        <f t="shared" si="1"/>
        <v>4.9860000000000002E-2</v>
      </c>
      <c r="Q141" s="176">
        <v>0</v>
      </c>
      <c r="R141" s="176">
        <f t="shared" si="2"/>
        <v>0</v>
      </c>
      <c r="S141" s="176">
        <v>0</v>
      </c>
      <c r="T141" s="177">
        <f t="shared" si="3"/>
        <v>0</v>
      </c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R141" s="178" t="s">
        <v>190</v>
      </c>
      <c r="AT141" s="178" t="s">
        <v>130</v>
      </c>
      <c r="AU141" s="178" t="s">
        <v>55</v>
      </c>
      <c r="AY141" s="79" t="s">
        <v>126</v>
      </c>
      <c r="BE141" s="179">
        <f t="shared" si="4"/>
        <v>0</v>
      </c>
      <c r="BF141" s="179">
        <f t="shared" si="5"/>
        <v>0</v>
      </c>
      <c r="BG141" s="179">
        <f t="shared" si="6"/>
        <v>0</v>
      </c>
      <c r="BH141" s="179">
        <f t="shared" si="7"/>
        <v>0</v>
      </c>
      <c r="BI141" s="179">
        <f t="shared" si="8"/>
        <v>0</v>
      </c>
      <c r="BJ141" s="79" t="s">
        <v>124</v>
      </c>
      <c r="BK141" s="179">
        <f t="shared" si="9"/>
        <v>0</v>
      </c>
      <c r="BL141" s="79" t="s">
        <v>190</v>
      </c>
      <c r="BM141" s="178" t="s">
        <v>446</v>
      </c>
    </row>
    <row r="142" spans="1:65" s="89" customFormat="1" ht="24.2" customHeight="1" x14ac:dyDescent="0.25">
      <c r="A142" s="248"/>
      <c r="B142" s="166"/>
      <c r="C142" s="167" t="s">
        <v>447</v>
      </c>
      <c r="D142" s="167" t="s">
        <v>130</v>
      </c>
      <c r="E142" s="168" t="s">
        <v>448</v>
      </c>
      <c r="F142" s="169" t="s">
        <v>449</v>
      </c>
      <c r="G142" s="170" t="s">
        <v>145</v>
      </c>
      <c r="H142" s="171">
        <v>6.4000000000000001E-2</v>
      </c>
      <c r="I142" s="304"/>
      <c r="J142" s="172">
        <f t="shared" si="0"/>
        <v>0</v>
      </c>
      <c r="K142" s="173"/>
      <c r="L142" s="86"/>
      <c r="M142" s="174" t="s">
        <v>62</v>
      </c>
      <c r="N142" s="175" t="s">
        <v>78</v>
      </c>
      <c r="O142" s="176">
        <v>1.5229999999999999</v>
      </c>
      <c r="P142" s="176">
        <f t="shared" si="1"/>
        <v>9.7472000000000003E-2</v>
      </c>
      <c r="Q142" s="176">
        <v>0</v>
      </c>
      <c r="R142" s="176">
        <f t="shared" si="2"/>
        <v>0</v>
      </c>
      <c r="S142" s="176">
        <v>0</v>
      </c>
      <c r="T142" s="177">
        <f t="shared" si="3"/>
        <v>0</v>
      </c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R142" s="178" t="s">
        <v>190</v>
      </c>
      <c r="AT142" s="178" t="s">
        <v>130</v>
      </c>
      <c r="AU142" s="178" t="s">
        <v>55</v>
      </c>
      <c r="AY142" s="79" t="s">
        <v>126</v>
      </c>
      <c r="BE142" s="179">
        <f t="shared" si="4"/>
        <v>0</v>
      </c>
      <c r="BF142" s="179">
        <f t="shared" si="5"/>
        <v>0</v>
      </c>
      <c r="BG142" s="179">
        <f t="shared" si="6"/>
        <v>0</v>
      </c>
      <c r="BH142" s="179">
        <f t="shared" si="7"/>
        <v>0</v>
      </c>
      <c r="BI142" s="179">
        <f t="shared" si="8"/>
        <v>0</v>
      </c>
      <c r="BJ142" s="79" t="s">
        <v>124</v>
      </c>
      <c r="BK142" s="179">
        <f t="shared" si="9"/>
        <v>0</v>
      </c>
      <c r="BL142" s="79" t="s">
        <v>190</v>
      </c>
      <c r="BM142" s="178" t="s">
        <v>450</v>
      </c>
    </row>
    <row r="143" spans="1:65" s="153" customFormat="1" ht="22.9" customHeight="1" x14ac:dyDescent="0.2">
      <c r="B143" s="154"/>
      <c r="D143" s="155" t="s">
        <v>121</v>
      </c>
      <c r="E143" s="164" t="s">
        <v>451</v>
      </c>
      <c r="F143" s="164" t="s">
        <v>452</v>
      </c>
      <c r="J143" s="165">
        <f>BK143</f>
        <v>0</v>
      </c>
      <c r="L143" s="154"/>
      <c r="M143" s="158"/>
      <c r="N143" s="159"/>
      <c r="O143" s="159"/>
      <c r="P143" s="160">
        <f>SUM(P144:P160)</f>
        <v>60.13572400000001</v>
      </c>
      <c r="Q143" s="159"/>
      <c r="R143" s="160">
        <f>SUM(R144:R160)</f>
        <v>7.1120000000000003E-2</v>
      </c>
      <c r="S143" s="159"/>
      <c r="T143" s="161">
        <f>SUM(T144:T160)</f>
        <v>1.372E-2</v>
      </c>
      <c r="AR143" s="155" t="s">
        <v>55</v>
      </c>
      <c r="AT143" s="162" t="s">
        <v>121</v>
      </c>
      <c r="AU143" s="162" t="s">
        <v>124</v>
      </c>
      <c r="AY143" s="155" t="s">
        <v>126</v>
      </c>
      <c r="BK143" s="163">
        <f>SUM(BK144:BK160)</f>
        <v>0</v>
      </c>
    </row>
    <row r="144" spans="1:65" s="89" customFormat="1" ht="14.45" customHeight="1" x14ac:dyDescent="0.25">
      <c r="A144" s="248"/>
      <c r="B144" s="166"/>
      <c r="C144" s="167" t="s">
        <v>453</v>
      </c>
      <c r="D144" s="167" t="s">
        <v>130</v>
      </c>
      <c r="E144" s="168" t="s">
        <v>454</v>
      </c>
      <c r="F144" s="169" t="s">
        <v>455</v>
      </c>
      <c r="G144" s="170" t="s">
        <v>250</v>
      </c>
      <c r="H144" s="171">
        <v>49</v>
      </c>
      <c r="I144" s="304"/>
      <c r="J144" s="172">
        <f t="shared" ref="J144:J160" si="10">ROUND(I144*H144,2)</f>
        <v>0</v>
      </c>
      <c r="K144" s="173"/>
      <c r="L144" s="86"/>
      <c r="M144" s="174" t="s">
        <v>62</v>
      </c>
      <c r="N144" s="175" t="s">
        <v>78</v>
      </c>
      <c r="O144" s="176">
        <v>5.1999999999999998E-2</v>
      </c>
      <c r="P144" s="176">
        <f t="shared" ref="P144:P160" si="11">O144*H144</f>
        <v>2.548</v>
      </c>
      <c r="Q144" s="176">
        <v>0</v>
      </c>
      <c r="R144" s="176">
        <f t="shared" ref="R144:R160" si="12">Q144*H144</f>
        <v>0</v>
      </c>
      <c r="S144" s="176">
        <v>2.7999999999999998E-4</v>
      </c>
      <c r="T144" s="177">
        <f t="shared" ref="T144:T160" si="13">S144*H144</f>
        <v>1.372E-2</v>
      </c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R144" s="178" t="s">
        <v>190</v>
      </c>
      <c r="AT144" s="178" t="s">
        <v>130</v>
      </c>
      <c r="AU144" s="178" t="s">
        <v>55</v>
      </c>
      <c r="AY144" s="79" t="s">
        <v>126</v>
      </c>
      <c r="BE144" s="179">
        <f t="shared" ref="BE144:BE160" si="14">IF(N144="základní",J144,0)</f>
        <v>0</v>
      </c>
      <c r="BF144" s="179">
        <f t="shared" ref="BF144:BF160" si="15">IF(N144="snížená",J144,0)</f>
        <v>0</v>
      </c>
      <c r="BG144" s="179">
        <f t="shared" ref="BG144:BG160" si="16">IF(N144="zákl. přenesená",J144,0)</f>
        <v>0</v>
      </c>
      <c r="BH144" s="179">
        <f t="shared" ref="BH144:BH160" si="17">IF(N144="sníž. přenesená",J144,0)</f>
        <v>0</v>
      </c>
      <c r="BI144" s="179">
        <f t="shared" ref="BI144:BI160" si="18">IF(N144="nulová",J144,0)</f>
        <v>0</v>
      </c>
      <c r="BJ144" s="79" t="s">
        <v>124</v>
      </c>
      <c r="BK144" s="179">
        <f t="shared" ref="BK144:BK160" si="19">ROUND(I144*H144,2)</f>
        <v>0</v>
      </c>
      <c r="BL144" s="79" t="s">
        <v>190</v>
      </c>
      <c r="BM144" s="178" t="s">
        <v>456</v>
      </c>
    </row>
    <row r="145" spans="1:65" s="89" customFormat="1" ht="24.2" customHeight="1" x14ac:dyDescent="0.25">
      <c r="A145" s="248"/>
      <c r="B145" s="166"/>
      <c r="C145" s="167" t="s">
        <v>457</v>
      </c>
      <c r="D145" s="167" t="s">
        <v>130</v>
      </c>
      <c r="E145" s="168" t="s">
        <v>458</v>
      </c>
      <c r="F145" s="169" t="s">
        <v>459</v>
      </c>
      <c r="G145" s="170" t="s">
        <v>250</v>
      </c>
      <c r="H145" s="171">
        <v>18</v>
      </c>
      <c r="I145" s="304"/>
      <c r="J145" s="172">
        <f t="shared" si="10"/>
        <v>0</v>
      </c>
      <c r="K145" s="173"/>
      <c r="L145" s="86"/>
      <c r="M145" s="174" t="s">
        <v>62</v>
      </c>
      <c r="N145" s="175" t="s">
        <v>78</v>
      </c>
      <c r="O145" s="176">
        <v>0.52900000000000003</v>
      </c>
      <c r="P145" s="176">
        <f t="shared" si="11"/>
        <v>9.5220000000000002</v>
      </c>
      <c r="Q145" s="176">
        <v>8.4000000000000003E-4</v>
      </c>
      <c r="R145" s="176">
        <f t="shared" si="12"/>
        <v>1.5120000000000001E-2</v>
      </c>
      <c r="S145" s="176">
        <v>0</v>
      </c>
      <c r="T145" s="177">
        <f t="shared" si="13"/>
        <v>0</v>
      </c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R145" s="178" t="s">
        <v>190</v>
      </c>
      <c r="AT145" s="178" t="s">
        <v>130</v>
      </c>
      <c r="AU145" s="178" t="s">
        <v>55</v>
      </c>
      <c r="AY145" s="79" t="s">
        <v>126</v>
      </c>
      <c r="BE145" s="179">
        <f t="shared" si="14"/>
        <v>0</v>
      </c>
      <c r="BF145" s="179">
        <f t="shared" si="15"/>
        <v>0</v>
      </c>
      <c r="BG145" s="179">
        <f t="shared" si="16"/>
        <v>0</v>
      </c>
      <c r="BH145" s="179">
        <f t="shared" si="17"/>
        <v>0</v>
      </c>
      <c r="BI145" s="179">
        <f t="shared" si="18"/>
        <v>0</v>
      </c>
      <c r="BJ145" s="79" t="s">
        <v>124</v>
      </c>
      <c r="BK145" s="179">
        <f t="shared" si="19"/>
        <v>0</v>
      </c>
      <c r="BL145" s="79" t="s">
        <v>190</v>
      </c>
      <c r="BM145" s="178" t="s">
        <v>460</v>
      </c>
    </row>
    <row r="146" spans="1:65" s="89" customFormat="1" ht="24.2" customHeight="1" x14ac:dyDescent="0.25">
      <c r="A146" s="248"/>
      <c r="B146" s="166"/>
      <c r="C146" s="167" t="s">
        <v>461</v>
      </c>
      <c r="D146" s="167" t="s">
        <v>130</v>
      </c>
      <c r="E146" s="168" t="s">
        <v>462</v>
      </c>
      <c r="F146" s="169" t="s">
        <v>463</v>
      </c>
      <c r="G146" s="170" t="s">
        <v>250</v>
      </c>
      <c r="H146" s="171">
        <v>14</v>
      </c>
      <c r="I146" s="304"/>
      <c r="J146" s="172">
        <f t="shared" si="10"/>
        <v>0</v>
      </c>
      <c r="K146" s="173"/>
      <c r="L146" s="86"/>
      <c r="M146" s="174" t="s">
        <v>62</v>
      </c>
      <c r="N146" s="175" t="s">
        <v>78</v>
      </c>
      <c r="O146" s="176">
        <v>0.61599999999999999</v>
      </c>
      <c r="P146" s="176">
        <f t="shared" si="11"/>
        <v>8.6240000000000006</v>
      </c>
      <c r="Q146" s="176">
        <v>1.16E-3</v>
      </c>
      <c r="R146" s="176">
        <f t="shared" si="12"/>
        <v>1.6240000000000001E-2</v>
      </c>
      <c r="S146" s="176">
        <v>0</v>
      </c>
      <c r="T146" s="177">
        <f t="shared" si="13"/>
        <v>0</v>
      </c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R146" s="178" t="s">
        <v>190</v>
      </c>
      <c r="AT146" s="178" t="s">
        <v>130</v>
      </c>
      <c r="AU146" s="178" t="s">
        <v>55</v>
      </c>
      <c r="AY146" s="79" t="s">
        <v>126</v>
      </c>
      <c r="BE146" s="179">
        <f t="shared" si="14"/>
        <v>0</v>
      </c>
      <c r="BF146" s="179">
        <f t="shared" si="15"/>
        <v>0</v>
      </c>
      <c r="BG146" s="179">
        <f t="shared" si="16"/>
        <v>0</v>
      </c>
      <c r="BH146" s="179">
        <f t="shared" si="17"/>
        <v>0</v>
      </c>
      <c r="BI146" s="179">
        <f t="shared" si="18"/>
        <v>0</v>
      </c>
      <c r="BJ146" s="79" t="s">
        <v>124</v>
      </c>
      <c r="BK146" s="179">
        <f t="shared" si="19"/>
        <v>0</v>
      </c>
      <c r="BL146" s="79" t="s">
        <v>190</v>
      </c>
      <c r="BM146" s="178" t="s">
        <v>464</v>
      </c>
    </row>
    <row r="147" spans="1:65" s="89" customFormat="1" ht="24.2" customHeight="1" x14ac:dyDescent="0.25">
      <c r="A147" s="248"/>
      <c r="B147" s="166"/>
      <c r="C147" s="167" t="s">
        <v>465</v>
      </c>
      <c r="D147" s="167" t="s">
        <v>130</v>
      </c>
      <c r="E147" s="168" t="s">
        <v>466</v>
      </c>
      <c r="F147" s="169" t="s">
        <v>467</v>
      </c>
      <c r="G147" s="170" t="s">
        <v>250</v>
      </c>
      <c r="H147" s="171">
        <v>5</v>
      </c>
      <c r="I147" s="304"/>
      <c r="J147" s="172">
        <f t="shared" si="10"/>
        <v>0</v>
      </c>
      <c r="K147" s="173"/>
      <c r="L147" s="86"/>
      <c r="M147" s="174" t="s">
        <v>62</v>
      </c>
      <c r="N147" s="175" t="s">
        <v>78</v>
      </c>
      <c r="O147" s="176">
        <v>0.69599999999999995</v>
      </c>
      <c r="P147" s="176">
        <f t="shared" si="11"/>
        <v>3.4799999999999995</v>
      </c>
      <c r="Q147" s="176">
        <v>1.4400000000000001E-3</v>
      </c>
      <c r="R147" s="176">
        <f t="shared" si="12"/>
        <v>7.2000000000000007E-3</v>
      </c>
      <c r="S147" s="176">
        <v>0</v>
      </c>
      <c r="T147" s="177">
        <f t="shared" si="13"/>
        <v>0</v>
      </c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R147" s="178" t="s">
        <v>190</v>
      </c>
      <c r="AT147" s="178" t="s">
        <v>130</v>
      </c>
      <c r="AU147" s="178" t="s">
        <v>55</v>
      </c>
      <c r="AY147" s="79" t="s">
        <v>126</v>
      </c>
      <c r="BE147" s="179">
        <f t="shared" si="14"/>
        <v>0</v>
      </c>
      <c r="BF147" s="179">
        <f t="shared" si="15"/>
        <v>0</v>
      </c>
      <c r="BG147" s="179">
        <f t="shared" si="16"/>
        <v>0</v>
      </c>
      <c r="BH147" s="179">
        <f t="shared" si="17"/>
        <v>0</v>
      </c>
      <c r="BI147" s="179">
        <f t="shared" si="18"/>
        <v>0</v>
      </c>
      <c r="BJ147" s="79" t="s">
        <v>124</v>
      </c>
      <c r="BK147" s="179">
        <f t="shared" si="19"/>
        <v>0</v>
      </c>
      <c r="BL147" s="79" t="s">
        <v>190</v>
      </c>
      <c r="BM147" s="178" t="s">
        <v>468</v>
      </c>
    </row>
    <row r="148" spans="1:65" s="89" customFormat="1" ht="24.2" customHeight="1" x14ac:dyDescent="0.25">
      <c r="A148" s="248"/>
      <c r="B148" s="166"/>
      <c r="C148" s="167" t="s">
        <v>469</v>
      </c>
      <c r="D148" s="167" t="s">
        <v>130</v>
      </c>
      <c r="E148" s="168" t="s">
        <v>470</v>
      </c>
      <c r="F148" s="169" t="s">
        <v>471</v>
      </c>
      <c r="G148" s="170" t="s">
        <v>250</v>
      </c>
      <c r="H148" s="171">
        <v>8</v>
      </c>
      <c r="I148" s="304"/>
      <c r="J148" s="172">
        <f t="shared" si="10"/>
        <v>0</v>
      </c>
      <c r="K148" s="173"/>
      <c r="L148" s="86"/>
      <c r="M148" s="174" t="s">
        <v>62</v>
      </c>
      <c r="N148" s="175" t="s">
        <v>78</v>
      </c>
      <c r="O148" s="176">
        <v>0.52900000000000003</v>
      </c>
      <c r="P148" s="176">
        <f t="shared" si="11"/>
        <v>4.2320000000000002</v>
      </c>
      <c r="Q148" s="176">
        <v>9.7999999999999997E-4</v>
      </c>
      <c r="R148" s="176">
        <f t="shared" si="12"/>
        <v>7.8399999999999997E-3</v>
      </c>
      <c r="S148" s="176">
        <v>0</v>
      </c>
      <c r="T148" s="177">
        <f t="shared" si="13"/>
        <v>0</v>
      </c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R148" s="178" t="s">
        <v>190</v>
      </c>
      <c r="AT148" s="178" t="s">
        <v>130</v>
      </c>
      <c r="AU148" s="178" t="s">
        <v>55</v>
      </c>
      <c r="AY148" s="79" t="s">
        <v>126</v>
      </c>
      <c r="BE148" s="179">
        <f t="shared" si="14"/>
        <v>0</v>
      </c>
      <c r="BF148" s="179">
        <f t="shared" si="15"/>
        <v>0</v>
      </c>
      <c r="BG148" s="179">
        <f t="shared" si="16"/>
        <v>0</v>
      </c>
      <c r="BH148" s="179">
        <f t="shared" si="17"/>
        <v>0</v>
      </c>
      <c r="BI148" s="179">
        <f t="shared" si="18"/>
        <v>0</v>
      </c>
      <c r="BJ148" s="79" t="s">
        <v>124</v>
      </c>
      <c r="BK148" s="179">
        <f t="shared" si="19"/>
        <v>0</v>
      </c>
      <c r="BL148" s="79" t="s">
        <v>190</v>
      </c>
      <c r="BM148" s="178" t="s">
        <v>472</v>
      </c>
    </row>
    <row r="149" spans="1:65" s="89" customFormat="1" ht="24.2" customHeight="1" x14ac:dyDescent="0.25">
      <c r="A149" s="248"/>
      <c r="B149" s="166"/>
      <c r="C149" s="167" t="s">
        <v>473</v>
      </c>
      <c r="D149" s="167" t="s">
        <v>130</v>
      </c>
      <c r="E149" s="168" t="s">
        <v>474</v>
      </c>
      <c r="F149" s="169" t="s">
        <v>475</v>
      </c>
      <c r="G149" s="170" t="s">
        <v>250</v>
      </c>
      <c r="H149" s="171">
        <v>4</v>
      </c>
      <c r="I149" s="304"/>
      <c r="J149" s="172">
        <f t="shared" si="10"/>
        <v>0</v>
      </c>
      <c r="K149" s="173"/>
      <c r="L149" s="86"/>
      <c r="M149" s="174" t="s">
        <v>62</v>
      </c>
      <c r="N149" s="175" t="s">
        <v>78</v>
      </c>
      <c r="O149" s="176">
        <v>0.61599999999999999</v>
      </c>
      <c r="P149" s="176">
        <f t="shared" si="11"/>
        <v>2.464</v>
      </c>
      <c r="Q149" s="176">
        <v>1.2600000000000001E-3</v>
      </c>
      <c r="R149" s="176">
        <f t="shared" si="12"/>
        <v>5.0400000000000002E-3</v>
      </c>
      <c r="S149" s="176">
        <v>0</v>
      </c>
      <c r="T149" s="177">
        <f t="shared" si="13"/>
        <v>0</v>
      </c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R149" s="178" t="s">
        <v>190</v>
      </c>
      <c r="AT149" s="178" t="s">
        <v>130</v>
      </c>
      <c r="AU149" s="178" t="s">
        <v>55</v>
      </c>
      <c r="AY149" s="79" t="s">
        <v>126</v>
      </c>
      <c r="BE149" s="179">
        <f t="shared" si="14"/>
        <v>0</v>
      </c>
      <c r="BF149" s="179">
        <f t="shared" si="15"/>
        <v>0</v>
      </c>
      <c r="BG149" s="179">
        <f t="shared" si="16"/>
        <v>0</v>
      </c>
      <c r="BH149" s="179">
        <f t="shared" si="17"/>
        <v>0</v>
      </c>
      <c r="BI149" s="179">
        <f t="shared" si="18"/>
        <v>0</v>
      </c>
      <c r="BJ149" s="79" t="s">
        <v>124</v>
      </c>
      <c r="BK149" s="179">
        <f t="shared" si="19"/>
        <v>0</v>
      </c>
      <c r="BL149" s="79" t="s">
        <v>190</v>
      </c>
      <c r="BM149" s="178" t="s">
        <v>476</v>
      </c>
    </row>
    <row r="150" spans="1:65" s="89" customFormat="1" ht="37.9" customHeight="1" x14ac:dyDescent="0.25">
      <c r="A150" s="248"/>
      <c r="B150" s="166"/>
      <c r="C150" s="167" t="s">
        <v>477</v>
      </c>
      <c r="D150" s="167" t="s">
        <v>130</v>
      </c>
      <c r="E150" s="168" t="s">
        <v>478</v>
      </c>
      <c r="F150" s="169" t="s">
        <v>479</v>
      </c>
      <c r="G150" s="170" t="s">
        <v>250</v>
      </c>
      <c r="H150" s="171">
        <v>18</v>
      </c>
      <c r="I150" s="304"/>
      <c r="J150" s="172">
        <f t="shared" si="10"/>
        <v>0</v>
      </c>
      <c r="K150" s="173"/>
      <c r="L150" s="86"/>
      <c r="M150" s="174" t="s">
        <v>62</v>
      </c>
      <c r="N150" s="175" t="s">
        <v>78</v>
      </c>
      <c r="O150" s="176">
        <v>0.10299999999999999</v>
      </c>
      <c r="P150" s="176">
        <f t="shared" si="11"/>
        <v>1.8539999999999999</v>
      </c>
      <c r="Q150" s="176">
        <v>5.0000000000000002E-5</v>
      </c>
      <c r="R150" s="176">
        <f t="shared" si="12"/>
        <v>9.0000000000000008E-4</v>
      </c>
      <c r="S150" s="176">
        <v>0</v>
      </c>
      <c r="T150" s="177">
        <f t="shared" si="13"/>
        <v>0</v>
      </c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R150" s="178" t="s">
        <v>190</v>
      </c>
      <c r="AT150" s="178" t="s">
        <v>130</v>
      </c>
      <c r="AU150" s="178" t="s">
        <v>55</v>
      </c>
      <c r="AY150" s="79" t="s">
        <v>126</v>
      </c>
      <c r="BE150" s="179">
        <f t="shared" si="14"/>
        <v>0</v>
      </c>
      <c r="BF150" s="179">
        <f t="shared" si="15"/>
        <v>0</v>
      </c>
      <c r="BG150" s="179">
        <f t="shared" si="16"/>
        <v>0</v>
      </c>
      <c r="BH150" s="179">
        <f t="shared" si="17"/>
        <v>0</v>
      </c>
      <c r="BI150" s="179">
        <f t="shared" si="18"/>
        <v>0</v>
      </c>
      <c r="BJ150" s="79" t="s">
        <v>124</v>
      </c>
      <c r="BK150" s="179">
        <f t="shared" si="19"/>
        <v>0</v>
      </c>
      <c r="BL150" s="79" t="s">
        <v>190</v>
      </c>
      <c r="BM150" s="178" t="s">
        <v>480</v>
      </c>
    </row>
    <row r="151" spans="1:65" s="89" customFormat="1" ht="37.9" customHeight="1" x14ac:dyDescent="0.25">
      <c r="A151" s="248"/>
      <c r="B151" s="166"/>
      <c r="C151" s="167" t="s">
        <v>481</v>
      </c>
      <c r="D151" s="167" t="s">
        <v>130</v>
      </c>
      <c r="E151" s="168" t="s">
        <v>482</v>
      </c>
      <c r="F151" s="169" t="s">
        <v>483</v>
      </c>
      <c r="G151" s="170" t="s">
        <v>250</v>
      </c>
      <c r="H151" s="171">
        <v>19</v>
      </c>
      <c r="I151" s="304"/>
      <c r="J151" s="172">
        <f t="shared" si="10"/>
        <v>0</v>
      </c>
      <c r="K151" s="173"/>
      <c r="L151" s="86"/>
      <c r="M151" s="174" t="s">
        <v>62</v>
      </c>
      <c r="N151" s="175" t="s">
        <v>78</v>
      </c>
      <c r="O151" s="176">
        <v>0.10299999999999999</v>
      </c>
      <c r="P151" s="176">
        <f t="shared" si="11"/>
        <v>1.9569999999999999</v>
      </c>
      <c r="Q151" s="176">
        <v>6.9999999999999994E-5</v>
      </c>
      <c r="R151" s="176">
        <f t="shared" si="12"/>
        <v>1.3299999999999998E-3</v>
      </c>
      <c r="S151" s="176">
        <v>0</v>
      </c>
      <c r="T151" s="177">
        <f t="shared" si="13"/>
        <v>0</v>
      </c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R151" s="178" t="s">
        <v>190</v>
      </c>
      <c r="AT151" s="178" t="s">
        <v>130</v>
      </c>
      <c r="AU151" s="178" t="s">
        <v>55</v>
      </c>
      <c r="AY151" s="79" t="s">
        <v>126</v>
      </c>
      <c r="BE151" s="179">
        <f t="shared" si="14"/>
        <v>0</v>
      </c>
      <c r="BF151" s="179">
        <f t="shared" si="15"/>
        <v>0</v>
      </c>
      <c r="BG151" s="179">
        <f t="shared" si="16"/>
        <v>0</v>
      </c>
      <c r="BH151" s="179">
        <f t="shared" si="17"/>
        <v>0</v>
      </c>
      <c r="BI151" s="179">
        <f t="shared" si="18"/>
        <v>0</v>
      </c>
      <c r="BJ151" s="79" t="s">
        <v>124</v>
      </c>
      <c r="BK151" s="179">
        <f t="shared" si="19"/>
        <v>0</v>
      </c>
      <c r="BL151" s="79" t="s">
        <v>190</v>
      </c>
      <c r="BM151" s="178" t="s">
        <v>484</v>
      </c>
    </row>
    <row r="152" spans="1:65" s="89" customFormat="1" ht="37.9" customHeight="1" x14ac:dyDescent="0.25">
      <c r="A152" s="248"/>
      <c r="B152" s="166"/>
      <c r="C152" s="167" t="s">
        <v>485</v>
      </c>
      <c r="D152" s="167" t="s">
        <v>130</v>
      </c>
      <c r="E152" s="168" t="s">
        <v>486</v>
      </c>
      <c r="F152" s="169" t="s">
        <v>487</v>
      </c>
      <c r="G152" s="170" t="s">
        <v>250</v>
      </c>
      <c r="H152" s="171">
        <v>8</v>
      </c>
      <c r="I152" s="304"/>
      <c r="J152" s="172">
        <f t="shared" si="10"/>
        <v>0</v>
      </c>
      <c r="K152" s="173"/>
      <c r="L152" s="86"/>
      <c r="M152" s="174" t="s">
        <v>62</v>
      </c>
      <c r="N152" s="175" t="s">
        <v>78</v>
      </c>
      <c r="O152" s="176">
        <v>0.11799999999999999</v>
      </c>
      <c r="P152" s="176">
        <f t="shared" si="11"/>
        <v>0.94399999999999995</v>
      </c>
      <c r="Q152" s="176">
        <v>2.0000000000000001E-4</v>
      </c>
      <c r="R152" s="176">
        <f t="shared" si="12"/>
        <v>1.6000000000000001E-3</v>
      </c>
      <c r="S152" s="176">
        <v>0</v>
      </c>
      <c r="T152" s="177">
        <f t="shared" si="13"/>
        <v>0</v>
      </c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R152" s="178" t="s">
        <v>190</v>
      </c>
      <c r="AT152" s="178" t="s">
        <v>130</v>
      </c>
      <c r="AU152" s="178" t="s">
        <v>55</v>
      </c>
      <c r="AY152" s="79" t="s">
        <v>126</v>
      </c>
      <c r="BE152" s="179">
        <f t="shared" si="14"/>
        <v>0</v>
      </c>
      <c r="BF152" s="179">
        <f t="shared" si="15"/>
        <v>0</v>
      </c>
      <c r="BG152" s="179">
        <f t="shared" si="16"/>
        <v>0</v>
      </c>
      <c r="BH152" s="179">
        <f t="shared" si="17"/>
        <v>0</v>
      </c>
      <c r="BI152" s="179">
        <f t="shared" si="18"/>
        <v>0</v>
      </c>
      <c r="BJ152" s="79" t="s">
        <v>124</v>
      </c>
      <c r="BK152" s="179">
        <f t="shared" si="19"/>
        <v>0</v>
      </c>
      <c r="BL152" s="79" t="s">
        <v>190</v>
      </c>
      <c r="BM152" s="178" t="s">
        <v>488</v>
      </c>
    </row>
    <row r="153" spans="1:65" s="89" customFormat="1" ht="37.9" customHeight="1" x14ac:dyDescent="0.25">
      <c r="A153" s="248"/>
      <c r="B153" s="166"/>
      <c r="C153" s="167" t="s">
        <v>489</v>
      </c>
      <c r="D153" s="167" t="s">
        <v>130</v>
      </c>
      <c r="E153" s="168" t="s">
        <v>490</v>
      </c>
      <c r="F153" s="169" t="s">
        <v>491</v>
      </c>
      <c r="G153" s="170" t="s">
        <v>250</v>
      </c>
      <c r="H153" s="171">
        <v>4</v>
      </c>
      <c r="I153" s="304"/>
      <c r="J153" s="172">
        <f t="shared" si="10"/>
        <v>0</v>
      </c>
      <c r="K153" s="173"/>
      <c r="L153" s="86"/>
      <c r="M153" s="174" t="s">
        <v>62</v>
      </c>
      <c r="N153" s="175" t="s">
        <v>78</v>
      </c>
      <c r="O153" s="176">
        <v>0.11799999999999999</v>
      </c>
      <c r="P153" s="176">
        <f t="shared" si="11"/>
        <v>0.47199999999999998</v>
      </c>
      <c r="Q153" s="176">
        <v>2.4000000000000001E-4</v>
      </c>
      <c r="R153" s="176">
        <f t="shared" si="12"/>
        <v>9.6000000000000002E-4</v>
      </c>
      <c r="S153" s="176">
        <v>0</v>
      </c>
      <c r="T153" s="177">
        <f t="shared" si="13"/>
        <v>0</v>
      </c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R153" s="178" t="s">
        <v>190</v>
      </c>
      <c r="AT153" s="178" t="s">
        <v>130</v>
      </c>
      <c r="AU153" s="178" t="s">
        <v>55</v>
      </c>
      <c r="AY153" s="79" t="s">
        <v>126</v>
      </c>
      <c r="BE153" s="179">
        <f t="shared" si="14"/>
        <v>0</v>
      </c>
      <c r="BF153" s="179">
        <f t="shared" si="15"/>
        <v>0</v>
      </c>
      <c r="BG153" s="179">
        <f t="shared" si="16"/>
        <v>0</v>
      </c>
      <c r="BH153" s="179">
        <f t="shared" si="17"/>
        <v>0</v>
      </c>
      <c r="BI153" s="179">
        <f t="shared" si="18"/>
        <v>0</v>
      </c>
      <c r="BJ153" s="79" t="s">
        <v>124</v>
      </c>
      <c r="BK153" s="179">
        <f t="shared" si="19"/>
        <v>0</v>
      </c>
      <c r="BL153" s="79" t="s">
        <v>190</v>
      </c>
      <c r="BM153" s="178" t="s">
        <v>492</v>
      </c>
    </row>
    <row r="154" spans="1:65" s="89" customFormat="1" ht="14.45" customHeight="1" x14ac:dyDescent="0.25">
      <c r="A154" s="248"/>
      <c r="B154" s="166"/>
      <c r="C154" s="167" t="s">
        <v>493</v>
      </c>
      <c r="D154" s="167" t="s">
        <v>130</v>
      </c>
      <c r="E154" s="168" t="s">
        <v>494</v>
      </c>
      <c r="F154" s="169" t="s">
        <v>495</v>
      </c>
      <c r="G154" s="170" t="s">
        <v>133</v>
      </c>
      <c r="H154" s="171">
        <v>27</v>
      </c>
      <c r="I154" s="304"/>
      <c r="J154" s="172">
        <f t="shared" si="10"/>
        <v>0</v>
      </c>
      <c r="K154" s="173"/>
      <c r="L154" s="86"/>
      <c r="M154" s="174" t="s">
        <v>62</v>
      </c>
      <c r="N154" s="175" t="s">
        <v>78</v>
      </c>
      <c r="O154" s="176">
        <v>0.42499999999999999</v>
      </c>
      <c r="P154" s="176">
        <f t="shared" si="11"/>
        <v>11.475</v>
      </c>
      <c r="Q154" s="176">
        <v>0</v>
      </c>
      <c r="R154" s="176">
        <f t="shared" si="12"/>
        <v>0</v>
      </c>
      <c r="S154" s="176">
        <v>0</v>
      </c>
      <c r="T154" s="177">
        <f t="shared" si="13"/>
        <v>0</v>
      </c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R154" s="178" t="s">
        <v>190</v>
      </c>
      <c r="AT154" s="178" t="s">
        <v>130</v>
      </c>
      <c r="AU154" s="178" t="s">
        <v>55</v>
      </c>
      <c r="AY154" s="79" t="s">
        <v>126</v>
      </c>
      <c r="BE154" s="179">
        <f t="shared" si="14"/>
        <v>0</v>
      </c>
      <c r="BF154" s="179">
        <f t="shared" si="15"/>
        <v>0</v>
      </c>
      <c r="BG154" s="179">
        <f t="shared" si="16"/>
        <v>0</v>
      </c>
      <c r="BH154" s="179">
        <f t="shared" si="17"/>
        <v>0</v>
      </c>
      <c r="BI154" s="179">
        <f t="shared" si="18"/>
        <v>0</v>
      </c>
      <c r="BJ154" s="79" t="s">
        <v>124</v>
      </c>
      <c r="BK154" s="179">
        <f t="shared" si="19"/>
        <v>0</v>
      </c>
      <c r="BL154" s="79" t="s">
        <v>190</v>
      </c>
      <c r="BM154" s="178" t="s">
        <v>496</v>
      </c>
    </row>
    <row r="155" spans="1:65" s="89" customFormat="1" ht="14.45" customHeight="1" x14ac:dyDescent="0.25">
      <c r="A155" s="248"/>
      <c r="B155" s="166"/>
      <c r="C155" s="167" t="s">
        <v>497</v>
      </c>
      <c r="D155" s="167" t="s">
        <v>130</v>
      </c>
      <c r="E155" s="168" t="s">
        <v>498</v>
      </c>
      <c r="F155" s="169" t="s">
        <v>499</v>
      </c>
      <c r="G155" s="170" t="s">
        <v>133</v>
      </c>
      <c r="H155" s="171">
        <v>27</v>
      </c>
      <c r="I155" s="304"/>
      <c r="J155" s="172">
        <f t="shared" si="10"/>
        <v>0</v>
      </c>
      <c r="K155" s="173"/>
      <c r="L155" s="86"/>
      <c r="M155" s="174" t="s">
        <v>62</v>
      </c>
      <c r="N155" s="175" t="s">
        <v>78</v>
      </c>
      <c r="O155" s="176">
        <v>0.18099999999999999</v>
      </c>
      <c r="P155" s="176">
        <f t="shared" si="11"/>
        <v>4.8869999999999996</v>
      </c>
      <c r="Q155" s="176">
        <v>1.7000000000000001E-4</v>
      </c>
      <c r="R155" s="176">
        <f t="shared" si="12"/>
        <v>4.5900000000000003E-3</v>
      </c>
      <c r="S155" s="176">
        <v>0</v>
      </c>
      <c r="T155" s="177">
        <f t="shared" si="13"/>
        <v>0</v>
      </c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R155" s="178" t="s">
        <v>190</v>
      </c>
      <c r="AT155" s="178" t="s">
        <v>130</v>
      </c>
      <c r="AU155" s="178" t="s">
        <v>55</v>
      </c>
      <c r="AY155" s="79" t="s">
        <v>126</v>
      </c>
      <c r="BE155" s="179">
        <f t="shared" si="14"/>
        <v>0</v>
      </c>
      <c r="BF155" s="179">
        <f t="shared" si="15"/>
        <v>0</v>
      </c>
      <c r="BG155" s="179">
        <f t="shared" si="16"/>
        <v>0</v>
      </c>
      <c r="BH155" s="179">
        <f t="shared" si="17"/>
        <v>0</v>
      </c>
      <c r="BI155" s="179">
        <f t="shared" si="18"/>
        <v>0</v>
      </c>
      <c r="BJ155" s="79" t="s">
        <v>124</v>
      </c>
      <c r="BK155" s="179">
        <f t="shared" si="19"/>
        <v>0</v>
      </c>
      <c r="BL155" s="79" t="s">
        <v>190</v>
      </c>
      <c r="BM155" s="178" t="s">
        <v>500</v>
      </c>
    </row>
    <row r="156" spans="1:65" s="89" customFormat="1" ht="14.45" customHeight="1" x14ac:dyDescent="0.25">
      <c r="A156" s="248"/>
      <c r="B156" s="166"/>
      <c r="C156" s="167" t="s">
        <v>501</v>
      </c>
      <c r="D156" s="167" t="s">
        <v>130</v>
      </c>
      <c r="E156" s="168" t="s">
        <v>502</v>
      </c>
      <c r="F156" s="169" t="s">
        <v>503</v>
      </c>
      <c r="G156" s="170" t="s">
        <v>133</v>
      </c>
      <c r="H156" s="171">
        <v>1</v>
      </c>
      <c r="I156" s="304"/>
      <c r="J156" s="172">
        <f t="shared" si="10"/>
        <v>0</v>
      </c>
      <c r="K156" s="173"/>
      <c r="L156" s="86"/>
      <c r="M156" s="174" t="s">
        <v>62</v>
      </c>
      <c r="N156" s="175" t="s">
        <v>78</v>
      </c>
      <c r="O156" s="176">
        <v>0.22</v>
      </c>
      <c r="P156" s="176">
        <f t="shared" si="11"/>
        <v>0.22</v>
      </c>
      <c r="Q156" s="176">
        <v>5.0000000000000001E-4</v>
      </c>
      <c r="R156" s="176">
        <f t="shared" si="12"/>
        <v>5.0000000000000001E-4</v>
      </c>
      <c r="S156" s="176">
        <v>0</v>
      </c>
      <c r="T156" s="177">
        <f t="shared" si="13"/>
        <v>0</v>
      </c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R156" s="178" t="s">
        <v>190</v>
      </c>
      <c r="AT156" s="178" t="s">
        <v>130</v>
      </c>
      <c r="AU156" s="178" t="s">
        <v>55</v>
      </c>
      <c r="AY156" s="79" t="s">
        <v>126</v>
      </c>
      <c r="BE156" s="179">
        <f t="shared" si="14"/>
        <v>0</v>
      </c>
      <c r="BF156" s="179">
        <f t="shared" si="15"/>
        <v>0</v>
      </c>
      <c r="BG156" s="179">
        <f t="shared" si="16"/>
        <v>0</v>
      </c>
      <c r="BH156" s="179">
        <f t="shared" si="17"/>
        <v>0</v>
      </c>
      <c r="BI156" s="179">
        <f t="shared" si="18"/>
        <v>0</v>
      </c>
      <c r="BJ156" s="79" t="s">
        <v>124</v>
      </c>
      <c r="BK156" s="179">
        <f t="shared" si="19"/>
        <v>0</v>
      </c>
      <c r="BL156" s="79" t="s">
        <v>190</v>
      </c>
      <c r="BM156" s="178" t="s">
        <v>504</v>
      </c>
    </row>
    <row r="157" spans="1:65" s="89" customFormat="1" ht="24.2" customHeight="1" x14ac:dyDescent="0.25">
      <c r="A157" s="248"/>
      <c r="B157" s="166"/>
      <c r="C157" s="167" t="s">
        <v>505</v>
      </c>
      <c r="D157" s="167" t="s">
        <v>130</v>
      </c>
      <c r="E157" s="168" t="s">
        <v>506</v>
      </c>
      <c r="F157" s="169" t="s">
        <v>507</v>
      </c>
      <c r="G157" s="170" t="s">
        <v>250</v>
      </c>
      <c r="H157" s="171">
        <v>49</v>
      </c>
      <c r="I157" s="304"/>
      <c r="J157" s="172">
        <f t="shared" si="10"/>
        <v>0</v>
      </c>
      <c r="K157" s="173"/>
      <c r="L157" s="86"/>
      <c r="M157" s="174" t="s">
        <v>62</v>
      </c>
      <c r="N157" s="175" t="s">
        <v>78</v>
      </c>
      <c r="O157" s="176">
        <v>6.7000000000000004E-2</v>
      </c>
      <c r="P157" s="176">
        <f t="shared" si="11"/>
        <v>3.2830000000000004</v>
      </c>
      <c r="Q157" s="176">
        <v>1.9000000000000001E-4</v>
      </c>
      <c r="R157" s="176">
        <f t="shared" si="12"/>
        <v>9.3100000000000006E-3</v>
      </c>
      <c r="S157" s="176">
        <v>0</v>
      </c>
      <c r="T157" s="177">
        <f t="shared" si="13"/>
        <v>0</v>
      </c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R157" s="178" t="s">
        <v>190</v>
      </c>
      <c r="AT157" s="178" t="s">
        <v>130</v>
      </c>
      <c r="AU157" s="178" t="s">
        <v>55</v>
      </c>
      <c r="AY157" s="79" t="s">
        <v>126</v>
      </c>
      <c r="BE157" s="179">
        <f t="shared" si="14"/>
        <v>0</v>
      </c>
      <c r="BF157" s="179">
        <f t="shared" si="15"/>
        <v>0</v>
      </c>
      <c r="BG157" s="179">
        <f t="shared" si="16"/>
        <v>0</v>
      </c>
      <c r="BH157" s="179">
        <f t="shared" si="17"/>
        <v>0</v>
      </c>
      <c r="BI157" s="179">
        <f t="shared" si="18"/>
        <v>0</v>
      </c>
      <c r="BJ157" s="79" t="s">
        <v>124</v>
      </c>
      <c r="BK157" s="179">
        <f t="shared" si="19"/>
        <v>0</v>
      </c>
      <c r="BL157" s="79" t="s">
        <v>190</v>
      </c>
      <c r="BM157" s="178" t="s">
        <v>508</v>
      </c>
    </row>
    <row r="158" spans="1:65" s="89" customFormat="1" ht="14.45" customHeight="1" x14ac:dyDescent="0.25">
      <c r="A158" s="248"/>
      <c r="B158" s="166"/>
      <c r="C158" s="167" t="s">
        <v>509</v>
      </c>
      <c r="D158" s="167" t="s">
        <v>130</v>
      </c>
      <c r="E158" s="168" t="s">
        <v>510</v>
      </c>
      <c r="F158" s="169" t="s">
        <v>511</v>
      </c>
      <c r="G158" s="170" t="s">
        <v>250</v>
      </c>
      <c r="H158" s="171">
        <v>49</v>
      </c>
      <c r="I158" s="304"/>
      <c r="J158" s="172">
        <f t="shared" si="10"/>
        <v>0</v>
      </c>
      <c r="K158" s="173"/>
      <c r="L158" s="86"/>
      <c r="M158" s="174" t="s">
        <v>62</v>
      </c>
      <c r="N158" s="175" t="s">
        <v>78</v>
      </c>
      <c r="O158" s="176">
        <v>8.2000000000000003E-2</v>
      </c>
      <c r="P158" s="176">
        <f t="shared" si="11"/>
        <v>4.0179999999999998</v>
      </c>
      <c r="Q158" s="176">
        <v>1.0000000000000001E-5</v>
      </c>
      <c r="R158" s="176">
        <f t="shared" si="12"/>
        <v>4.9000000000000009E-4</v>
      </c>
      <c r="S158" s="176">
        <v>0</v>
      </c>
      <c r="T158" s="177">
        <f t="shared" si="13"/>
        <v>0</v>
      </c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R158" s="178" t="s">
        <v>190</v>
      </c>
      <c r="AT158" s="178" t="s">
        <v>130</v>
      </c>
      <c r="AU158" s="178" t="s">
        <v>55</v>
      </c>
      <c r="AY158" s="79" t="s">
        <v>126</v>
      </c>
      <c r="BE158" s="179">
        <f t="shared" si="14"/>
        <v>0</v>
      </c>
      <c r="BF158" s="179">
        <f t="shared" si="15"/>
        <v>0</v>
      </c>
      <c r="BG158" s="179">
        <f t="shared" si="16"/>
        <v>0</v>
      </c>
      <c r="BH158" s="179">
        <f t="shared" si="17"/>
        <v>0</v>
      </c>
      <c r="BI158" s="179">
        <f t="shared" si="18"/>
        <v>0</v>
      </c>
      <c r="BJ158" s="79" t="s">
        <v>124</v>
      </c>
      <c r="BK158" s="179">
        <f t="shared" si="19"/>
        <v>0</v>
      </c>
      <c r="BL158" s="79" t="s">
        <v>190</v>
      </c>
      <c r="BM158" s="178" t="s">
        <v>512</v>
      </c>
    </row>
    <row r="159" spans="1:65" s="89" customFormat="1" ht="24.2" customHeight="1" x14ac:dyDescent="0.25">
      <c r="A159" s="248"/>
      <c r="B159" s="166"/>
      <c r="C159" s="167" t="s">
        <v>513</v>
      </c>
      <c r="D159" s="167" t="s">
        <v>130</v>
      </c>
      <c r="E159" s="168" t="s">
        <v>514</v>
      </c>
      <c r="F159" s="169" t="s">
        <v>515</v>
      </c>
      <c r="G159" s="170" t="s">
        <v>145</v>
      </c>
      <c r="H159" s="171">
        <v>1.4E-2</v>
      </c>
      <c r="I159" s="304"/>
      <c r="J159" s="172">
        <f t="shared" si="10"/>
        <v>0</v>
      </c>
      <c r="K159" s="173"/>
      <c r="L159" s="86"/>
      <c r="M159" s="174" t="s">
        <v>62</v>
      </c>
      <c r="N159" s="175" t="s">
        <v>78</v>
      </c>
      <c r="O159" s="176">
        <v>4.1550000000000002</v>
      </c>
      <c r="P159" s="176">
        <f t="shared" si="11"/>
        <v>5.8170000000000006E-2</v>
      </c>
      <c r="Q159" s="176">
        <v>0</v>
      </c>
      <c r="R159" s="176">
        <f t="shared" si="12"/>
        <v>0</v>
      </c>
      <c r="S159" s="176">
        <v>0</v>
      </c>
      <c r="T159" s="177">
        <f t="shared" si="13"/>
        <v>0</v>
      </c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R159" s="178" t="s">
        <v>190</v>
      </c>
      <c r="AT159" s="178" t="s">
        <v>130</v>
      </c>
      <c r="AU159" s="178" t="s">
        <v>55</v>
      </c>
      <c r="AY159" s="79" t="s">
        <v>126</v>
      </c>
      <c r="BE159" s="179">
        <f t="shared" si="14"/>
        <v>0</v>
      </c>
      <c r="BF159" s="179">
        <f t="shared" si="15"/>
        <v>0</v>
      </c>
      <c r="BG159" s="179">
        <f t="shared" si="16"/>
        <v>0</v>
      </c>
      <c r="BH159" s="179">
        <f t="shared" si="17"/>
        <v>0</v>
      </c>
      <c r="BI159" s="179">
        <f t="shared" si="18"/>
        <v>0</v>
      </c>
      <c r="BJ159" s="79" t="s">
        <v>124</v>
      </c>
      <c r="BK159" s="179">
        <f t="shared" si="19"/>
        <v>0</v>
      </c>
      <c r="BL159" s="79" t="s">
        <v>190</v>
      </c>
      <c r="BM159" s="178" t="s">
        <v>516</v>
      </c>
    </row>
    <row r="160" spans="1:65" s="89" customFormat="1" ht="24.2" customHeight="1" x14ac:dyDescent="0.25">
      <c r="A160" s="248"/>
      <c r="B160" s="166"/>
      <c r="C160" s="167" t="s">
        <v>517</v>
      </c>
      <c r="D160" s="167" t="s">
        <v>130</v>
      </c>
      <c r="E160" s="168" t="s">
        <v>518</v>
      </c>
      <c r="F160" s="169" t="s">
        <v>519</v>
      </c>
      <c r="G160" s="170" t="s">
        <v>145</v>
      </c>
      <c r="H160" s="171">
        <v>7.0999999999999994E-2</v>
      </c>
      <c r="I160" s="304"/>
      <c r="J160" s="172">
        <f t="shared" si="10"/>
        <v>0</v>
      </c>
      <c r="K160" s="173"/>
      <c r="L160" s="86"/>
      <c r="M160" s="174" t="s">
        <v>62</v>
      </c>
      <c r="N160" s="175" t="s">
        <v>78</v>
      </c>
      <c r="O160" s="176">
        <v>1.3740000000000001</v>
      </c>
      <c r="P160" s="176">
        <f t="shared" si="11"/>
        <v>9.7554000000000002E-2</v>
      </c>
      <c r="Q160" s="176">
        <v>0</v>
      </c>
      <c r="R160" s="176">
        <f t="shared" si="12"/>
        <v>0</v>
      </c>
      <c r="S160" s="176">
        <v>0</v>
      </c>
      <c r="T160" s="177">
        <f t="shared" si="13"/>
        <v>0</v>
      </c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R160" s="178" t="s">
        <v>190</v>
      </c>
      <c r="AT160" s="178" t="s">
        <v>130</v>
      </c>
      <c r="AU160" s="178" t="s">
        <v>55</v>
      </c>
      <c r="AY160" s="79" t="s">
        <v>126</v>
      </c>
      <c r="BE160" s="179">
        <f t="shared" si="14"/>
        <v>0</v>
      </c>
      <c r="BF160" s="179">
        <f t="shared" si="15"/>
        <v>0</v>
      </c>
      <c r="BG160" s="179">
        <f t="shared" si="16"/>
        <v>0</v>
      </c>
      <c r="BH160" s="179">
        <f t="shared" si="17"/>
        <v>0</v>
      </c>
      <c r="BI160" s="179">
        <f t="shared" si="18"/>
        <v>0</v>
      </c>
      <c r="BJ160" s="79" t="s">
        <v>124</v>
      </c>
      <c r="BK160" s="179">
        <f t="shared" si="19"/>
        <v>0</v>
      </c>
      <c r="BL160" s="79" t="s">
        <v>190</v>
      </c>
      <c r="BM160" s="178" t="s">
        <v>520</v>
      </c>
    </row>
    <row r="161" spans="1:65" s="153" customFormat="1" ht="22.9" customHeight="1" x14ac:dyDescent="0.2">
      <c r="B161" s="154"/>
      <c r="D161" s="155" t="s">
        <v>121</v>
      </c>
      <c r="E161" s="164" t="s">
        <v>521</v>
      </c>
      <c r="F161" s="164" t="s">
        <v>522</v>
      </c>
      <c r="J161" s="165">
        <f>BK161</f>
        <v>0</v>
      </c>
      <c r="L161" s="154"/>
      <c r="M161" s="158"/>
      <c r="N161" s="159"/>
      <c r="O161" s="159"/>
      <c r="P161" s="160">
        <f>SUM(P162:P196)</f>
        <v>41.204361000000013</v>
      </c>
      <c r="Q161" s="159"/>
      <c r="R161" s="160">
        <f>SUM(R162:R196)</f>
        <v>0.40684999999999999</v>
      </c>
      <c r="S161" s="159"/>
      <c r="T161" s="161">
        <f>SUM(T162:T196)</f>
        <v>0.49452000000000002</v>
      </c>
      <c r="AR161" s="155" t="s">
        <v>55</v>
      </c>
      <c r="AT161" s="162" t="s">
        <v>121</v>
      </c>
      <c r="AU161" s="162" t="s">
        <v>124</v>
      </c>
      <c r="AY161" s="155" t="s">
        <v>126</v>
      </c>
      <c r="BK161" s="163">
        <f>SUM(BK162:BK196)</f>
        <v>0</v>
      </c>
    </row>
    <row r="162" spans="1:65" s="89" customFormat="1" ht="14.45" customHeight="1" x14ac:dyDescent="0.25">
      <c r="A162" s="248"/>
      <c r="B162" s="166"/>
      <c r="C162" s="167" t="s">
        <v>124</v>
      </c>
      <c r="D162" s="167" t="s">
        <v>130</v>
      </c>
      <c r="E162" s="168" t="s">
        <v>523</v>
      </c>
      <c r="F162" s="169" t="s">
        <v>524</v>
      </c>
      <c r="G162" s="170" t="s">
        <v>525</v>
      </c>
      <c r="H162" s="171">
        <v>6</v>
      </c>
      <c r="I162" s="304"/>
      <c r="J162" s="172">
        <f t="shared" ref="J162:J196" si="20">ROUND(I162*H162,2)</f>
        <v>0</v>
      </c>
      <c r="K162" s="173"/>
      <c r="L162" s="86"/>
      <c r="M162" s="174" t="s">
        <v>62</v>
      </c>
      <c r="N162" s="175" t="s">
        <v>78</v>
      </c>
      <c r="O162" s="176">
        <v>0.54800000000000004</v>
      </c>
      <c r="P162" s="176">
        <f t="shared" ref="P162:P196" si="21">O162*H162</f>
        <v>3.2880000000000003</v>
      </c>
      <c r="Q162" s="176">
        <v>0</v>
      </c>
      <c r="R162" s="176">
        <f t="shared" ref="R162:R196" si="22">Q162*H162</f>
        <v>0</v>
      </c>
      <c r="S162" s="176">
        <v>1.933E-2</v>
      </c>
      <c r="T162" s="177">
        <f t="shared" ref="T162:T196" si="23">S162*H162</f>
        <v>0.11598</v>
      </c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R162" s="178" t="s">
        <v>190</v>
      </c>
      <c r="AT162" s="178" t="s">
        <v>130</v>
      </c>
      <c r="AU162" s="178" t="s">
        <v>55</v>
      </c>
      <c r="AY162" s="79" t="s">
        <v>126</v>
      </c>
      <c r="BE162" s="179">
        <f t="shared" ref="BE162:BE196" si="24">IF(N162="základní",J162,0)</f>
        <v>0</v>
      </c>
      <c r="BF162" s="179">
        <f t="shared" ref="BF162:BF196" si="25">IF(N162="snížená",J162,0)</f>
        <v>0</v>
      </c>
      <c r="BG162" s="179">
        <f t="shared" ref="BG162:BG196" si="26">IF(N162="zákl. přenesená",J162,0)</f>
        <v>0</v>
      </c>
      <c r="BH162" s="179">
        <f t="shared" ref="BH162:BH196" si="27">IF(N162="sníž. přenesená",J162,0)</f>
        <v>0</v>
      </c>
      <c r="BI162" s="179">
        <f t="shared" ref="BI162:BI196" si="28">IF(N162="nulová",J162,0)</f>
        <v>0</v>
      </c>
      <c r="BJ162" s="79" t="s">
        <v>124</v>
      </c>
      <c r="BK162" s="179">
        <f t="shared" ref="BK162:BK196" si="29">ROUND(I162*H162,2)</f>
        <v>0</v>
      </c>
      <c r="BL162" s="79" t="s">
        <v>190</v>
      </c>
      <c r="BM162" s="178" t="s">
        <v>526</v>
      </c>
    </row>
    <row r="163" spans="1:65" s="89" customFormat="1" ht="24.2" customHeight="1" x14ac:dyDescent="0.25">
      <c r="A163" s="248"/>
      <c r="B163" s="166"/>
      <c r="C163" s="167" t="s">
        <v>153</v>
      </c>
      <c r="D163" s="167" t="s">
        <v>130</v>
      </c>
      <c r="E163" s="168" t="s">
        <v>527</v>
      </c>
      <c r="F163" s="169" t="s">
        <v>528</v>
      </c>
      <c r="G163" s="170" t="s">
        <v>525</v>
      </c>
      <c r="H163" s="171">
        <v>5</v>
      </c>
      <c r="I163" s="304"/>
      <c r="J163" s="172">
        <f t="shared" si="20"/>
        <v>0</v>
      </c>
      <c r="K163" s="173"/>
      <c r="L163" s="86"/>
      <c r="M163" s="174" t="s">
        <v>62</v>
      </c>
      <c r="N163" s="175" t="s">
        <v>78</v>
      </c>
      <c r="O163" s="176">
        <v>1.1000000000000001</v>
      </c>
      <c r="P163" s="176">
        <f t="shared" si="21"/>
        <v>5.5</v>
      </c>
      <c r="Q163" s="176">
        <v>1.6969999999999999E-2</v>
      </c>
      <c r="R163" s="176">
        <f t="shared" si="22"/>
        <v>8.4849999999999995E-2</v>
      </c>
      <c r="S163" s="176">
        <v>0</v>
      </c>
      <c r="T163" s="177">
        <f t="shared" si="23"/>
        <v>0</v>
      </c>
      <c r="U163" s="248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R163" s="178" t="s">
        <v>190</v>
      </c>
      <c r="AT163" s="178" t="s">
        <v>130</v>
      </c>
      <c r="AU163" s="178" t="s">
        <v>55</v>
      </c>
      <c r="AY163" s="79" t="s">
        <v>126</v>
      </c>
      <c r="BE163" s="179">
        <f t="shared" si="24"/>
        <v>0</v>
      </c>
      <c r="BF163" s="179">
        <f t="shared" si="25"/>
        <v>0</v>
      </c>
      <c r="BG163" s="179">
        <f t="shared" si="26"/>
        <v>0</v>
      </c>
      <c r="BH163" s="179">
        <f t="shared" si="27"/>
        <v>0</v>
      </c>
      <c r="BI163" s="179">
        <f t="shared" si="28"/>
        <v>0</v>
      </c>
      <c r="BJ163" s="79" t="s">
        <v>124</v>
      </c>
      <c r="BK163" s="179">
        <f t="shared" si="29"/>
        <v>0</v>
      </c>
      <c r="BL163" s="79" t="s">
        <v>190</v>
      </c>
      <c r="BM163" s="178" t="s">
        <v>529</v>
      </c>
    </row>
    <row r="164" spans="1:65" s="89" customFormat="1" ht="24.2" customHeight="1" x14ac:dyDescent="0.25">
      <c r="A164" s="248"/>
      <c r="B164" s="166"/>
      <c r="C164" s="167" t="s">
        <v>129</v>
      </c>
      <c r="D164" s="167" t="s">
        <v>130</v>
      </c>
      <c r="E164" s="168" t="s">
        <v>530</v>
      </c>
      <c r="F164" s="169" t="s">
        <v>531</v>
      </c>
      <c r="G164" s="170" t="s">
        <v>525</v>
      </c>
      <c r="H164" s="171">
        <v>1</v>
      </c>
      <c r="I164" s="304"/>
      <c r="J164" s="172">
        <f t="shared" si="20"/>
        <v>0</v>
      </c>
      <c r="K164" s="173"/>
      <c r="L164" s="86"/>
      <c r="M164" s="174" t="s">
        <v>62</v>
      </c>
      <c r="N164" s="175" t="s">
        <v>78</v>
      </c>
      <c r="O164" s="176">
        <v>1.1000000000000001</v>
      </c>
      <c r="P164" s="176">
        <f t="shared" si="21"/>
        <v>1.1000000000000001</v>
      </c>
      <c r="Q164" s="176">
        <v>1.6969999999999999E-2</v>
      </c>
      <c r="R164" s="176">
        <f t="shared" si="22"/>
        <v>1.6969999999999999E-2</v>
      </c>
      <c r="S164" s="176">
        <v>0</v>
      </c>
      <c r="T164" s="177">
        <f t="shared" si="23"/>
        <v>0</v>
      </c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R164" s="178" t="s">
        <v>190</v>
      </c>
      <c r="AT164" s="178" t="s">
        <v>130</v>
      </c>
      <c r="AU164" s="178" t="s">
        <v>55</v>
      </c>
      <c r="AY164" s="79" t="s">
        <v>126</v>
      </c>
      <c r="BE164" s="179">
        <f t="shared" si="24"/>
        <v>0</v>
      </c>
      <c r="BF164" s="179">
        <f t="shared" si="25"/>
        <v>0</v>
      </c>
      <c r="BG164" s="179">
        <f t="shared" si="26"/>
        <v>0</v>
      </c>
      <c r="BH164" s="179">
        <f t="shared" si="27"/>
        <v>0</v>
      </c>
      <c r="BI164" s="179">
        <f t="shared" si="28"/>
        <v>0</v>
      </c>
      <c r="BJ164" s="79" t="s">
        <v>124</v>
      </c>
      <c r="BK164" s="179">
        <f t="shared" si="29"/>
        <v>0</v>
      </c>
      <c r="BL164" s="79" t="s">
        <v>190</v>
      </c>
      <c r="BM164" s="178" t="s">
        <v>532</v>
      </c>
    </row>
    <row r="165" spans="1:65" s="89" customFormat="1" ht="24.2" customHeight="1" x14ac:dyDescent="0.25">
      <c r="A165" s="248"/>
      <c r="B165" s="166"/>
      <c r="C165" s="167" t="s">
        <v>136</v>
      </c>
      <c r="D165" s="167" t="s">
        <v>130</v>
      </c>
      <c r="E165" s="168" t="s">
        <v>533</v>
      </c>
      <c r="F165" s="169" t="s">
        <v>534</v>
      </c>
      <c r="G165" s="170" t="s">
        <v>525</v>
      </c>
      <c r="H165" s="171">
        <v>4</v>
      </c>
      <c r="I165" s="304"/>
      <c r="J165" s="172">
        <f t="shared" si="20"/>
        <v>0</v>
      </c>
      <c r="K165" s="173"/>
      <c r="L165" s="86"/>
      <c r="M165" s="174" t="s">
        <v>62</v>
      </c>
      <c r="N165" s="175" t="s">
        <v>78</v>
      </c>
      <c r="O165" s="176">
        <v>1.5</v>
      </c>
      <c r="P165" s="176">
        <f t="shared" si="21"/>
        <v>6</v>
      </c>
      <c r="Q165" s="176">
        <v>1.908E-2</v>
      </c>
      <c r="R165" s="176">
        <f t="shared" si="22"/>
        <v>7.6319999999999999E-2</v>
      </c>
      <c r="S165" s="176">
        <v>0</v>
      </c>
      <c r="T165" s="177">
        <f t="shared" si="23"/>
        <v>0</v>
      </c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R165" s="178" t="s">
        <v>190</v>
      </c>
      <c r="AT165" s="178" t="s">
        <v>130</v>
      </c>
      <c r="AU165" s="178" t="s">
        <v>55</v>
      </c>
      <c r="AY165" s="79" t="s">
        <v>126</v>
      </c>
      <c r="BE165" s="179">
        <f t="shared" si="24"/>
        <v>0</v>
      </c>
      <c r="BF165" s="179">
        <f t="shared" si="25"/>
        <v>0</v>
      </c>
      <c r="BG165" s="179">
        <f t="shared" si="26"/>
        <v>0</v>
      </c>
      <c r="BH165" s="179">
        <f t="shared" si="27"/>
        <v>0</v>
      </c>
      <c r="BI165" s="179">
        <f t="shared" si="28"/>
        <v>0</v>
      </c>
      <c r="BJ165" s="79" t="s">
        <v>124</v>
      </c>
      <c r="BK165" s="179">
        <f t="shared" si="29"/>
        <v>0</v>
      </c>
      <c r="BL165" s="79" t="s">
        <v>190</v>
      </c>
      <c r="BM165" s="178" t="s">
        <v>535</v>
      </c>
    </row>
    <row r="166" spans="1:65" s="89" customFormat="1" ht="14.45" customHeight="1" x14ac:dyDescent="0.25">
      <c r="A166" s="248"/>
      <c r="B166" s="166"/>
      <c r="C166" s="167" t="s">
        <v>55</v>
      </c>
      <c r="D166" s="167" t="s">
        <v>130</v>
      </c>
      <c r="E166" s="168" t="s">
        <v>536</v>
      </c>
      <c r="F166" s="169" t="s">
        <v>537</v>
      </c>
      <c r="G166" s="170" t="s">
        <v>525</v>
      </c>
      <c r="H166" s="171">
        <v>6</v>
      </c>
      <c r="I166" s="304"/>
      <c r="J166" s="172">
        <f t="shared" si="20"/>
        <v>0</v>
      </c>
      <c r="K166" s="173"/>
      <c r="L166" s="86"/>
      <c r="M166" s="174" t="s">
        <v>62</v>
      </c>
      <c r="N166" s="175" t="s">
        <v>78</v>
      </c>
      <c r="O166" s="176">
        <v>0.40300000000000002</v>
      </c>
      <c r="P166" s="176">
        <f t="shared" si="21"/>
        <v>2.4180000000000001</v>
      </c>
      <c r="Q166" s="176">
        <v>0</v>
      </c>
      <c r="R166" s="176">
        <f t="shared" si="22"/>
        <v>0</v>
      </c>
      <c r="S166" s="176">
        <v>1.72E-2</v>
      </c>
      <c r="T166" s="177">
        <f t="shared" si="23"/>
        <v>0.1032</v>
      </c>
      <c r="U166" s="248"/>
      <c r="V166" s="248"/>
      <c r="W166" s="248"/>
      <c r="X166" s="248"/>
      <c r="Y166" s="248"/>
      <c r="Z166" s="248"/>
      <c r="AA166" s="248"/>
      <c r="AB166" s="248"/>
      <c r="AC166" s="248"/>
      <c r="AD166" s="248"/>
      <c r="AE166" s="248"/>
      <c r="AR166" s="178" t="s">
        <v>190</v>
      </c>
      <c r="AT166" s="178" t="s">
        <v>130</v>
      </c>
      <c r="AU166" s="178" t="s">
        <v>55</v>
      </c>
      <c r="AY166" s="79" t="s">
        <v>126</v>
      </c>
      <c r="BE166" s="179">
        <f t="shared" si="24"/>
        <v>0</v>
      </c>
      <c r="BF166" s="179">
        <f t="shared" si="25"/>
        <v>0</v>
      </c>
      <c r="BG166" s="179">
        <f t="shared" si="26"/>
        <v>0</v>
      </c>
      <c r="BH166" s="179">
        <f t="shared" si="27"/>
        <v>0</v>
      </c>
      <c r="BI166" s="179">
        <f t="shared" si="28"/>
        <v>0</v>
      </c>
      <c r="BJ166" s="79" t="s">
        <v>124</v>
      </c>
      <c r="BK166" s="179">
        <f t="shared" si="29"/>
        <v>0</v>
      </c>
      <c r="BL166" s="79" t="s">
        <v>190</v>
      </c>
      <c r="BM166" s="178" t="s">
        <v>538</v>
      </c>
    </row>
    <row r="167" spans="1:65" s="89" customFormat="1" ht="14.45" customHeight="1" x14ac:dyDescent="0.25">
      <c r="A167" s="248"/>
      <c r="B167" s="166"/>
      <c r="C167" s="167" t="s">
        <v>127</v>
      </c>
      <c r="D167" s="167" t="s">
        <v>130</v>
      </c>
      <c r="E167" s="168" t="s">
        <v>539</v>
      </c>
      <c r="F167" s="169" t="s">
        <v>540</v>
      </c>
      <c r="G167" s="170" t="s">
        <v>525</v>
      </c>
      <c r="H167" s="171">
        <v>4</v>
      </c>
      <c r="I167" s="304"/>
      <c r="J167" s="172">
        <f t="shared" si="20"/>
        <v>0</v>
      </c>
      <c r="K167" s="173"/>
      <c r="L167" s="86"/>
      <c r="M167" s="174" t="s">
        <v>62</v>
      </c>
      <c r="N167" s="175" t="s">
        <v>78</v>
      </c>
      <c r="O167" s="176">
        <v>0.36199999999999999</v>
      </c>
      <c r="P167" s="176">
        <f t="shared" si="21"/>
        <v>1.448</v>
      </c>
      <c r="Q167" s="176">
        <v>0</v>
      </c>
      <c r="R167" s="176">
        <f t="shared" si="22"/>
        <v>0</v>
      </c>
      <c r="S167" s="176">
        <v>1.9460000000000002E-2</v>
      </c>
      <c r="T167" s="177">
        <f t="shared" si="23"/>
        <v>7.7840000000000006E-2</v>
      </c>
      <c r="U167" s="248"/>
      <c r="V167" s="248"/>
      <c r="W167" s="248"/>
      <c r="X167" s="248"/>
      <c r="Y167" s="248"/>
      <c r="Z167" s="248"/>
      <c r="AA167" s="248"/>
      <c r="AB167" s="248"/>
      <c r="AC167" s="248"/>
      <c r="AD167" s="248"/>
      <c r="AE167" s="248"/>
      <c r="AR167" s="178" t="s">
        <v>190</v>
      </c>
      <c r="AT167" s="178" t="s">
        <v>130</v>
      </c>
      <c r="AU167" s="178" t="s">
        <v>55</v>
      </c>
      <c r="AY167" s="79" t="s">
        <v>126</v>
      </c>
      <c r="BE167" s="179">
        <f t="shared" si="24"/>
        <v>0</v>
      </c>
      <c r="BF167" s="179">
        <f t="shared" si="25"/>
        <v>0</v>
      </c>
      <c r="BG167" s="179">
        <f t="shared" si="26"/>
        <v>0</v>
      </c>
      <c r="BH167" s="179">
        <f t="shared" si="27"/>
        <v>0</v>
      </c>
      <c r="BI167" s="179">
        <f t="shared" si="28"/>
        <v>0</v>
      </c>
      <c r="BJ167" s="79" t="s">
        <v>124</v>
      </c>
      <c r="BK167" s="179">
        <f t="shared" si="29"/>
        <v>0</v>
      </c>
      <c r="BL167" s="79" t="s">
        <v>190</v>
      </c>
      <c r="BM167" s="178" t="s">
        <v>541</v>
      </c>
    </row>
    <row r="168" spans="1:65" s="89" customFormat="1" ht="24.2" customHeight="1" x14ac:dyDescent="0.25">
      <c r="A168" s="248"/>
      <c r="B168" s="166"/>
      <c r="C168" s="167" t="s">
        <v>142</v>
      </c>
      <c r="D168" s="167" t="s">
        <v>130</v>
      </c>
      <c r="E168" s="168" t="s">
        <v>542</v>
      </c>
      <c r="F168" s="169" t="s">
        <v>543</v>
      </c>
      <c r="G168" s="170" t="s">
        <v>525</v>
      </c>
      <c r="H168" s="171">
        <v>1</v>
      </c>
      <c r="I168" s="304"/>
      <c r="J168" s="172">
        <f t="shared" si="20"/>
        <v>0</v>
      </c>
      <c r="K168" s="173"/>
      <c r="L168" s="86"/>
      <c r="M168" s="174" t="s">
        <v>62</v>
      </c>
      <c r="N168" s="175" t="s">
        <v>78</v>
      </c>
      <c r="O168" s="176">
        <v>1.1000000000000001</v>
      </c>
      <c r="P168" s="176">
        <f t="shared" si="21"/>
        <v>1.1000000000000001</v>
      </c>
      <c r="Q168" s="176">
        <v>1.9210000000000001E-2</v>
      </c>
      <c r="R168" s="176">
        <f t="shared" si="22"/>
        <v>1.9210000000000001E-2</v>
      </c>
      <c r="S168" s="176">
        <v>0</v>
      </c>
      <c r="T168" s="177">
        <f t="shared" si="23"/>
        <v>0</v>
      </c>
      <c r="U168" s="248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R168" s="178" t="s">
        <v>190</v>
      </c>
      <c r="AT168" s="178" t="s">
        <v>130</v>
      </c>
      <c r="AU168" s="178" t="s">
        <v>55</v>
      </c>
      <c r="AY168" s="79" t="s">
        <v>126</v>
      </c>
      <c r="BE168" s="179">
        <f t="shared" si="24"/>
        <v>0</v>
      </c>
      <c r="BF168" s="179">
        <f t="shared" si="25"/>
        <v>0</v>
      </c>
      <c r="BG168" s="179">
        <f t="shared" si="26"/>
        <v>0</v>
      </c>
      <c r="BH168" s="179">
        <f t="shared" si="27"/>
        <v>0</v>
      </c>
      <c r="BI168" s="179">
        <f t="shared" si="28"/>
        <v>0</v>
      </c>
      <c r="BJ168" s="79" t="s">
        <v>124</v>
      </c>
      <c r="BK168" s="179">
        <f t="shared" si="29"/>
        <v>0</v>
      </c>
      <c r="BL168" s="79" t="s">
        <v>190</v>
      </c>
      <c r="BM168" s="178" t="s">
        <v>544</v>
      </c>
    </row>
    <row r="169" spans="1:65" s="89" customFormat="1" ht="24.2" customHeight="1" x14ac:dyDescent="0.25">
      <c r="A169" s="248"/>
      <c r="B169" s="166"/>
      <c r="C169" s="167" t="s">
        <v>545</v>
      </c>
      <c r="D169" s="167" t="s">
        <v>130</v>
      </c>
      <c r="E169" s="168" t="s">
        <v>546</v>
      </c>
      <c r="F169" s="169" t="s">
        <v>547</v>
      </c>
      <c r="G169" s="170" t="s">
        <v>525</v>
      </c>
      <c r="H169" s="171">
        <v>2</v>
      </c>
      <c r="I169" s="304"/>
      <c r="J169" s="172">
        <f t="shared" si="20"/>
        <v>0</v>
      </c>
      <c r="K169" s="173"/>
      <c r="L169" s="86"/>
      <c r="M169" s="174" t="s">
        <v>62</v>
      </c>
      <c r="N169" s="175" t="s">
        <v>78</v>
      </c>
      <c r="O169" s="176">
        <v>1.2649999999999999</v>
      </c>
      <c r="P169" s="176">
        <f t="shared" si="21"/>
        <v>2.5299999999999998</v>
      </c>
      <c r="Q169" s="176">
        <v>5.1729999999999998E-2</v>
      </c>
      <c r="R169" s="176">
        <f t="shared" si="22"/>
        <v>0.10346</v>
      </c>
      <c r="S169" s="176">
        <v>0</v>
      </c>
      <c r="T169" s="177">
        <f t="shared" si="23"/>
        <v>0</v>
      </c>
      <c r="U169" s="248"/>
      <c r="V169" s="248"/>
      <c r="W169" s="248"/>
      <c r="X169" s="248"/>
      <c r="Y169" s="248"/>
      <c r="Z169" s="248"/>
      <c r="AA169" s="248"/>
      <c r="AB169" s="248"/>
      <c r="AC169" s="248"/>
      <c r="AD169" s="248"/>
      <c r="AE169" s="248"/>
      <c r="AR169" s="178" t="s">
        <v>190</v>
      </c>
      <c r="AT169" s="178" t="s">
        <v>130</v>
      </c>
      <c r="AU169" s="178" t="s">
        <v>55</v>
      </c>
      <c r="AY169" s="79" t="s">
        <v>126</v>
      </c>
      <c r="BE169" s="179">
        <f t="shared" si="24"/>
        <v>0</v>
      </c>
      <c r="BF169" s="179">
        <f t="shared" si="25"/>
        <v>0</v>
      </c>
      <c r="BG169" s="179">
        <f t="shared" si="26"/>
        <v>0</v>
      </c>
      <c r="BH169" s="179">
        <f t="shared" si="27"/>
        <v>0</v>
      </c>
      <c r="BI169" s="179">
        <f t="shared" si="28"/>
        <v>0</v>
      </c>
      <c r="BJ169" s="79" t="s">
        <v>124</v>
      </c>
      <c r="BK169" s="179">
        <f t="shared" si="29"/>
        <v>0</v>
      </c>
      <c r="BL169" s="79" t="s">
        <v>190</v>
      </c>
      <c r="BM169" s="178" t="s">
        <v>548</v>
      </c>
    </row>
    <row r="170" spans="1:65" s="89" customFormat="1" ht="14.45" customHeight="1" x14ac:dyDescent="0.25">
      <c r="A170" s="248"/>
      <c r="B170" s="166"/>
      <c r="C170" s="167" t="s">
        <v>134</v>
      </c>
      <c r="D170" s="167" t="s">
        <v>130</v>
      </c>
      <c r="E170" s="168" t="s">
        <v>549</v>
      </c>
      <c r="F170" s="169" t="s">
        <v>550</v>
      </c>
      <c r="G170" s="170" t="s">
        <v>525</v>
      </c>
      <c r="H170" s="171">
        <v>1</v>
      </c>
      <c r="I170" s="304"/>
      <c r="J170" s="172">
        <f t="shared" si="20"/>
        <v>0</v>
      </c>
      <c r="K170" s="173"/>
      <c r="L170" s="86"/>
      <c r="M170" s="174" t="s">
        <v>62</v>
      </c>
      <c r="N170" s="175" t="s">
        <v>78</v>
      </c>
      <c r="O170" s="176">
        <v>0.56899999999999995</v>
      </c>
      <c r="P170" s="176">
        <f t="shared" si="21"/>
        <v>0.56899999999999995</v>
      </c>
      <c r="Q170" s="176">
        <v>0</v>
      </c>
      <c r="R170" s="176">
        <f t="shared" si="22"/>
        <v>0</v>
      </c>
      <c r="S170" s="176">
        <v>3.4700000000000002E-2</v>
      </c>
      <c r="T170" s="177">
        <f t="shared" si="23"/>
        <v>3.4700000000000002E-2</v>
      </c>
      <c r="U170" s="248"/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R170" s="178" t="s">
        <v>190</v>
      </c>
      <c r="AT170" s="178" t="s">
        <v>130</v>
      </c>
      <c r="AU170" s="178" t="s">
        <v>55</v>
      </c>
      <c r="AY170" s="79" t="s">
        <v>126</v>
      </c>
      <c r="BE170" s="179">
        <f t="shared" si="24"/>
        <v>0</v>
      </c>
      <c r="BF170" s="179">
        <f t="shared" si="25"/>
        <v>0</v>
      </c>
      <c r="BG170" s="179">
        <f t="shared" si="26"/>
        <v>0</v>
      </c>
      <c r="BH170" s="179">
        <f t="shared" si="27"/>
        <v>0</v>
      </c>
      <c r="BI170" s="179">
        <f t="shared" si="28"/>
        <v>0</v>
      </c>
      <c r="BJ170" s="79" t="s">
        <v>124</v>
      </c>
      <c r="BK170" s="179">
        <f t="shared" si="29"/>
        <v>0</v>
      </c>
      <c r="BL170" s="79" t="s">
        <v>190</v>
      </c>
      <c r="BM170" s="178" t="s">
        <v>551</v>
      </c>
    </row>
    <row r="171" spans="1:65" s="89" customFormat="1" ht="24.2" customHeight="1" x14ac:dyDescent="0.25">
      <c r="A171" s="248"/>
      <c r="B171" s="166"/>
      <c r="C171" s="167" t="s">
        <v>552</v>
      </c>
      <c r="D171" s="167" t="s">
        <v>130</v>
      </c>
      <c r="E171" s="168" t="s">
        <v>553</v>
      </c>
      <c r="F171" s="169" t="s">
        <v>554</v>
      </c>
      <c r="G171" s="170" t="s">
        <v>525</v>
      </c>
      <c r="H171" s="171">
        <v>1</v>
      </c>
      <c r="I171" s="304"/>
      <c r="J171" s="172">
        <f t="shared" si="20"/>
        <v>0</v>
      </c>
      <c r="K171" s="173"/>
      <c r="L171" s="86"/>
      <c r="M171" s="174" t="s">
        <v>62</v>
      </c>
      <c r="N171" s="175" t="s">
        <v>78</v>
      </c>
      <c r="O171" s="176">
        <v>1.5</v>
      </c>
      <c r="P171" s="176">
        <f t="shared" si="21"/>
        <v>1.5</v>
      </c>
      <c r="Q171" s="176">
        <v>1.4749999999999999E-2</v>
      </c>
      <c r="R171" s="176">
        <f t="shared" si="22"/>
        <v>1.4749999999999999E-2</v>
      </c>
      <c r="S171" s="176">
        <v>0</v>
      </c>
      <c r="T171" s="177">
        <f t="shared" si="23"/>
        <v>0</v>
      </c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R171" s="178" t="s">
        <v>190</v>
      </c>
      <c r="AT171" s="178" t="s">
        <v>130</v>
      </c>
      <c r="AU171" s="178" t="s">
        <v>55</v>
      </c>
      <c r="AY171" s="79" t="s">
        <v>126</v>
      </c>
      <c r="BE171" s="179">
        <f t="shared" si="24"/>
        <v>0</v>
      </c>
      <c r="BF171" s="179">
        <f t="shared" si="25"/>
        <v>0</v>
      </c>
      <c r="BG171" s="179">
        <f t="shared" si="26"/>
        <v>0</v>
      </c>
      <c r="BH171" s="179">
        <f t="shared" si="27"/>
        <v>0</v>
      </c>
      <c r="BI171" s="179">
        <f t="shared" si="28"/>
        <v>0</v>
      </c>
      <c r="BJ171" s="79" t="s">
        <v>124</v>
      </c>
      <c r="BK171" s="179">
        <f t="shared" si="29"/>
        <v>0</v>
      </c>
      <c r="BL171" s="79" t="s">
        <v>190</v>
      </c>
      <c r="BM171" s="178" t="s">
        <v>555</v>
      </c>
    </row>
    <row r="172" spans="1:65" s="89" customFormat="1" ht="14.45" customHeight="1" x14ac:dyDescent="0.25">
      <c r="A172" s="248"/>
      <c r="B172" s="166"/>
      <c r="C172" s="167" t="s">
        <v>210</v>
      </c>
      <c r="D172" s="167" t="s">
        <v>130</v>
      </c>
      <c r="E172" s="168" t="s">
        <v>556</v>
      </c>
      <c r="F172" s="169" t="s">
        <v>557</v>
      </c>
      <c r="G172" s="170" t="s">
        <v>525</v>
      </c>
      <c r="H172" s="171">
        <v>1</v>
      </c>
      <c r="I172" s="304"/>
      <c r="J172" s="172">
        <f t="shared" si="20"/>
        <v>0</v>
      </c>
      <c r="K172" s="173"/>
      <c r="L172" s="86"/>
      <c r="M172" s="174" t="s">
        <v>62</v>
      </c>
      <c r="N172" s="175" t="s">
        <v>78</v>
      </c>
      <c r="O172" s="176">
        <v>0.83699999999999997</v>
      </c>
      <c r="P172" s="176">
        <f t="shared" si="21"/>
        <v>0.83699999999999997</v>
      </c>
      <c r="Q172" s="176">
        <v>0</v>
      </c>
      <c r="R172" s="176">
        <f t="shared" si="22"/>
        <v>0</v>
      </c>
      <c r="S172" s="176">
        <v>0.155</v>
      </c>
      <c r="T172" s="177">
        <f t="shared" si="23"/>
        <v>0.155</v>
      </c>
      <c r="U172" s="248"/>
      <c r="V172" s="248"/>
      <c r="W172" s="248"/>
      <c r="X172" s="248"/>
      <c r="Y172" s="248"/>
      <c r="Z172" s="248"/>
      <c r="AA172" s="248"/>
      <c r="AB172" s="248"/>
      <c r="AC172" s="248"/>
      <c r="AD172" s="248"/>
      <c r="AE172" s="248"/>
      <c r="AR172" s="178" t="s">
        <v>190</v>
      </c>
      <c r="AT172" s="178" t="s">
        <v>130</v>
      </c>
      <c r="AU172" s="178" t="s">
        <v>55</v>
      </c>
      <c r="AY172" s="79" t="s">
        <v>126</v>
      </c>
      <c r="BE172" s="179">
        <f t="shared" si="24"/>
        <v>0</v>
      </c>
      <c r="BF172" s="179">
        <f t="shared" si="25"/>
        <v>0</v>
      </c>
      <c r="BG172" s="179">
        <f t="shared" si="26"/>
        <v>0</v>
      </c>
      <c r="BH172" s="179">
        <f t="shared" si="27"/>
        <v>0</v>
      </c>
      <c r="BI172" s="179">
        <f t="shared" si="28"/>
        <v>0</v>
      </c>
      <c r="BJ172" s="79" t="s">
        <v>124</v>
      </c>
      <c r="BK172" s="179">
        <f t="shared" si="29"/>
        <v>0</v>
      </c>
      <c r="BL172" s="79" t="s">
        <v>190</v>
      </c>
      <c r="BM172" s="178" t="s">
        <v>558</v>
      </c>
    </row>
    <row r="173" spans="1:65" s="89" customFormat="1" ht="24.2" customHeight="1" x14ac:dyDescent="0.25">
      <c r="A173" s="248"/>
      <c r="B173" s="166"/>
      <c r="C173" s="167" t="s">
        <v>171</v>
      </c>
      <c r="D173" s="167" t="s">
        <v>130</v>
      </c>
      <c r="E173" s="168" t="s">
        <v>559</v>
      </c>
      <c r="F173" s="169" t="s">
        <v>560</v>
      </c>
      <c r="G173" s="170" t="s">
        <v>525</v>
      </c>
      <c r="H173" s="171">
        <v>1</v>
      </c>
      <c r="I173" s="304"/>
      <c r="J173" s="172">
        <f t="shared" si="20"/>
        <v>0</v>
      </c>
      <c r="K173" s="173"/>
      <c r="L173" s="86"/>
      <c r="M173" s="174" t="s">
        <v>62</v>
      </c>
      <c r="N173" s="175" t="s">
        <v>78</v>
      </c>
      <c r="O173" s="176">
        <v>2.6880000000000002</v>
      </c>
      <c r="P173" s="176">
        <f t="shared" si="21"/>
        <v>2.6880000000000002</v>
      </c>
      <c r="Q173" s="176">
        <v>7.2340000000000002E-2</v>
      </c>
      <c r="R173" s="176">
        <f t="shared" si="22"/>
        <v>7.2340000000000002E-2</v>
      </c>
      <c r="S173" s="176">
        <v>0</v>
      </c>
      <c r="T173" s="177">
        <f t="shared" si="23"/>
        <v>0</v>
      </c>
      <c r="U173" s="248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R173" s="178" t="s">
        <v>190</v>
      </c>
      <c r="AT173" s="178" t="s">
        <v>130</v>
      </c>
      <c r="AU173" s="178" t="s">
        <v>55</v>
      </c>
      <c r="AY173" s="79" t="s">
        <v>126</v>
      </c>
      <c r="BE173" s="179">
        <f t="shared" si="24"/>
        <v>0</v>
      </c>
      <c r="BF173" s="179">
        <f t="shared" si="25"/>
        <v>0</v>
      </c>
      <c r="BG173" s="179">
        <f t="shared" si="26"/>
        <v>0</v>
      </c>
      <c r="BH173" s="179">
        <f t="shared" si="27"/>
        <v>0</v>
      </c>
      <c r="BI173" s="179">
        <f t="shared" si="28"/>
        <v>0</v>
      </c>
      <c r="BJ173" s="79" t="s">
        <v>124</v>
      </c>
      <c r="BK173" s="179">
        <f t="shared" si="29"/>
        <v>0</v>
      </c>
      <c r="BL173" s="79" t="s">
        <v>190</v>
      </c>
      <c r="BM173" s="178" t="s">
        <v>561</v>
      </c>
    </row>
    <row r="174" spans="1:65" s="89" customFormat="1" ht="24.2" customHeight="1" x14ac:dyDescent="0.25">
      <c r="A174" s="248"/>
      <c r="B174" s="166"/>
      <c r="C174" s="167" t="s">
        <v>149</v>
      </c>
      <c r="D174" s="167" t="s">
        <v>130</v>
      </c>
      <c r="E174" s="168" t="s">
        <v>562</v>
      </c>
      <c r="F174" s="169" t="s">
        <v>563</v>
      </c>
      <c r="G174" s="170" t="s">
        <v>145</v>
      </c>
      <c r="H174" s="171">
        <v>0.495</v>
      </c>
      <c r="I174" s="304"/>
      <c r="J174" s="172">
        <f t="shared" si="20"/>
        <v>0</v>
      </c>
      <c r="K174" s="173"/>
      <c r="L174" s="86"/>
      <c r="M174" s="174" t="s">
        <v>62</v>
      </c>
      <c r="N174" s="175" t="s">
        <v>78</v>
      </c>
      <c r="O174" s="176">
        <v>3.97</v>
      </c>
      <c r="P174" s="176">
        <f t="shared" si="21"/>
        <v>1.9651500000000002</v>
      </c>
      <c r="Q174" s="176">
        <v>0</v>
      </c>
      <c r="R174" s="176">
        <f t="shared" si="22"/>
        <v>0</v>
      </c>
      <c r="S174" s="176">
        <v>0</v>
      </c>
      <c r="T174" s="177">
        <f t="shared" si="23"/>
        <v>0</v>
      </c>
      <c r="U174" s="248"/>
      <c r="V174" s="248"/>
      <c r="W174" s="248"/>
      <c r="X174" s="248"/>
      <c r="Y174" s="248"/>
      <c r="Z174" s="248"/>
      <c r="AA174" s="248"/>
      <c r="AB174" s="248"/>
      <c r="AC174" s="248"/>
      <c r="AD174" s="248"/>
      <c r="AE174" s="248"/>
      <c r="AR174" s="178" t="s">
        <v>190</v>
      </c>
      <c r="AT174" s="178" t="s">
        <v>130</v>
      </c>
      <c r="AU174" s="178" t="s">
        <v>55</v>
      </c>
      <c r="AY174" s="79" t="s">
        <v>126</v>
      </c>
      <c r="BE174" s="179">
        <f t="shared" si="24"/>
        <v>0</v>
      </c>
      <c r="BF174" s="179">
        <f t="shared" si="25"/>
        <v>0</v>
      </c>
      <c r="BG174" s="179">
        <f t="shared" si="26"/>
        <v>0</v>
      </c>
      <c r="BH174" s="179">
        <f t="shared" si="27"/>
        <v>0</v>
      </c>
      <c r="BI174" s="179">
        <f t="shared" si="28"/>
        <v>0</v>
      </c>
      <c r="BJ174" s="79" t="s">
        <v>124</v>
      </c>
      <c r="BK174" s="179">
        <f t="shared" si="29"/>
        <v>0</v>
      </c>
      <c r="BL174" s="79" t="s">
        <v>190</v>
      </c>
      <c r="BM174" s="178" t="s">
        <v>564</v>
      </c>
    </row>
    <row r="175" spans="1:65" s="89" customFormat="1" ht="24.2" customHeight="1" x14ac:dyDescent="0.25">
      <c r="A175" s="248"/>
      <c r="B175" s="166"/>
      <c r="C175" s="167" t="s">
        <v>565</v>
      </c>
      <c r="D175" s="167" t="s">
        <v>130</v>
      </c>
      <c r="E175" s="168" t="s">
        <v>566</v>
      </c>
      <c r="F175" s="169" t="s">
        <v>567</v>
      </c>
      <c r="G175" s="170" t="s">
        <v>525</v>
      </c>
      <c r="H175" s="171">
        <v>18</v>
      </c>
      <c r="I175" s="304"/>
      <c r="J175" s="172">
        <f t="shared" si="20"/>
        <v>0</v>
      </c>
      <c r="K175" s="173"/>
      <c r="L175" s="86"/>
      <c r="M175" s="174" t="s">
        <v>62</v>
      </c>
      <c r="N175" s="175" t="s">
        <v>78</v>
      </c>
      <c r="O175" s="176">
        <v>0.22700000000000001</v>
      </c>
      <c r="P175" s="176">
        <f t="shared" si="21"/>
        <v>4.0860000000000003</v>
      </c>
      <c r="Q175" s="176">
        <v>2.4000000000000001E-4</v>
      </c>
      <c r="R175" s="176">
        <f t="shared" si="22"/>
        <v>4.3200000000000001E-3</v>
      </c>
      <c r="S175" s="176">
        <v>0</v>
      </c>
      <c r="T175" s="177">
        <f t="shared" si="23"/>
        <v>0</v>
      </c>
      <c r="U175" s="248"/>
      <c r="V175" s="248"/>
      <c r="W175" s="248"/>
      <c r="X175" s="248"/>
      <c r="Y175" s="248"/>
      <c r="Z175" s="248"/>
      <c r="AA175" s="248"/>
      <c r="AB175" s="248"/>
      <c r="AC175" s="248"/>
      <c r="AD175" s="248"/>
      <c r="AE175" s="248"/>
      <c r="AR175" s="178" t="s">
        <v>190</v>
      </c>
      <c r="AT175" s="178" t="s">
        <v>130</v>
      </c>
      <c r="AU175" s="178" t="s">
        <v>55</v>
      </c>
      <c r="AY175" s="79" t="s">
        <v>126</v>
      </c>
      <c r="BE175" s="179">
        <f t="shared" si="24"/>
        <v>0</v>
      </c>
      <c r="BF175" s="179">
        <f t="shared" si="25"/>
        <v>0</v>
      </c>
      <c r="BG175" s="179">
        <f t="shared" si="26"/>
        <v>0</v>
      </c>
      <c r="BH175" s="179">
        <f t="shared" si="27"/>
        <v>0</v>
      </c>
      <c r="BI175" s="179">
        <f t="shared" si="28"/>
        <v>0</v>
      </c>
      <c r="BJ175" s="79" t="s">
        <v>124</v>
      </c>
      <c r="BK175" s="179">
        <f t="shared" si="29"/>
        <v>0</v>
      </c>
      <c r="BL175" s="79" t="s">
        <v>190</v>
      </c>
      <c r="BM175" s="178" t="s">
        <v>568</v>
      </c>
    </row>
    <row r="176" spans="1:65" s="89" customFormat="1" ht="14.45" customHeight="1" x14ac:dyDescent="0.25">
      <c r="A176" s="248"/>
      <c r="B176" s="166"/>
      <c r="C176" s="167" t="s">
        <v>214</v>
      </c>
      <c r="D176" s="167" t="s">
        <v>130</v>
      </c>
      <c r="E176" s="168" t="s">
        <v>569</v>
      </c>
      <c r="F176" s="169" t="s">
        <v>570</v>
      </c>
      <c r="G176" s="170" t="s">
        <v>525</v>
      </c>
      <c r="H176" s="171">
        <v>5</v>
      </c>
      <c r="I176" s="304"/>
      <c r="J176" s="172">
        <f t="shared" si="20"/>
        <v>0</v>
      </c>
      <c r="K176" s="173"/>
      <c r="L176" s="86"/>
      <c r="M176" s="174" t="s">
        <v>62</v>
      </c>
      <c r="N176" s="175" t="s">
        <v>78</v>
      </c>
      <c r="O176" s="176">
        <v>0.217</v>
      </c>
      <c r="P176" s="176">
        <f t="shared" si="21"/>
        <v>1.085</v>
      </c>
      <c r="Q176" s="176">
        <v>0</v>
      </c>
      <c r="R176" s="176">
        <f t="shared" si="22"/>
        <v>0</v>
      </c>
      <c r="S176" s="176">
        <v>1.56E-3</v>
      </c>
      <c r="T176" s="177">
        <f t="shared" si="23"/>
        <v>7.7999999999999996E-3</v>
      </c>
      <c r="U176" s="248"/>
      <c r="V176" s="248"/>
      <c r="W176" s="248"/>
      <c r="X176" s="248"/>
      <c r="Y176" s="248"/>
      <c r="Z176" s="248"/>
      <c r="AA176" s="248"/>
      <c r="AB176" s="248"/>
      <c r="AC176" s="248"/>
      <c r="AD176" s="248"/>
      <c r="AE176" s="248"/>
      <c r="AR176" s="178" t="s">
        <v>190</v>
      </c>
      <c r="AT176" s="178" t="s">
        <v>130</v>
      </c>
      <c r="AU176" s="178" t="s">
        <v>55</v>
      </c>
      <c r="AY176" s="79" t="s">
        <v>126</v>
      </c>
      <c r="BE176" s="179">
        <f t="shared" si="24"/>
        <v>0</v>
      </c>
      <c r="BF176" s="179">
        <f t="shared" si="25"/>
        <v>0</v>
      </c>
      <c r="BG176" s="179">
        <f t="shared" si="26"/>
        <v>0</v>
      </c>
      <c r="BH176" s="179">
        <f t="shared" si="27"/>
        <v>0</v>
      </c>
      <c r="BI176" s="179">
        <f t="shared" si="28"/>
        <v>0</v>
      </c>
      <c r="BJ176" s="79" t="s">
        <v>124</v>
      </c>
      <c r="BK176" s="179">
        <f t="shared" si="29"/>
        <v>0</v>
      </c>
      <c r="BL176" s="79" t="s">
        <v>190</v>
      </c>
      <c r="BM176" s="178" t="s">
        <v>571</v>
      </c>
    </row>
    <row r="177" spans="1:65" s="89" customFormat="1" ht="24.2" customHeight="1" x14ac:dyDescent="0.25">
      <c r="A177" s="248"/>
      <c r="B177" s="166"/>
      <c r="C177" s="167" t="s">
        <v>163</v>
      </c>
      <c r="D177" s="167" t="s">
        <v>130</v>
      </c>
      <c r="E177" s="168" t="s">
        <v>572</v>
      </c>
      <c r="F177" s="169" t="s">
        <v>573</v>
      </c>
      <c r="G177" s="170" t="s">
        <v>525</v>
      </c>
      <c r="H177" s="171">
        <v>1</v>
      </c>
      <c r="I177" s="304"/>
      <c r="J177" s="172">
        <f t="shared" si="20"/>
        <v>0</v>
      </c>
      <c r="K177" s="173"/>
      <c r="L177" s="86"/>
      <c r="M177" s="174" t="s">
        <v>62</v>
      </c>
      <c r="N177" s="175" t="s">
        <v>78</v>
      </c>
      <c r="O177" s="176">
        <v>0.2</v>
      </c>
      <c r="P177" s="176">
        <f t="shared" si="21"/>
        <v>0.2</v>
      </c>
      <c r="Q177" s="176">
        <v>1.72E-3</v>
      </c>
      <c r="R177" s="176">
        <f t="shared" si="22"/>
        <v>1.72E-3</v>
      </c>
      <c r="S177" s="176">
        <v>0</v>
      </c>
      <c r="T177" s="177">
        <f t="shared" si="23"/>
        <v>0</v>
      </c>
      <c r="U177" s="248"/>
      <c r="V177" s="248"/>
      <c r="W177" s="248"/>
      <c r="X177" s="248"/>
      <c r="Y177" s="248"/>
      <c r="Z177" s="248"/>
      <c r="AA177" s="248"/>
      <c r="AB177" s="248"/>
      <c r="AC177" s="248"/>
      <c r="AD177" s="248"/>
      <c r="AE177" s="248"/>
      <c r="AR177" s="178" t="s">
        <v>190</v>
      </c>
      <c r="AT177" s="178" t="s">
        <v>130</v>
      </c>
      <c r="AU177" s="178" t="s">
        <v>55</v>
      </c>
      <c r="AY177" s="79" t="s">
        <v>126</v>
      </c>
      <c r="BE177" s="179">
        <f t="shared" si="24"/>
        <v>0</v>
      </c>
      <c r="BF177" s="179">
        <f t="shared" si="25"/>
        <v>0</v>
      </c>
      <c r="BG177" s="179">
        <f t="shared" si="26"/>
        <v>0</v>
      </c>
      <c r="BH177" s="179">
        <f t="shared" si="27"/>
        <v>0</v>
      </c>
      <c r="BI177" s="179">
        <f t="shared" si="28"/>
        <v>0</v>
      </c>
      <c r="BJ177" s="79" t="s">
        <v>124</v>
      </c>
      <c r="BK177" s="179">
        <f t="shared" si="29"/>
        <v>0</v>
      </c>
      <c r="BL177" s="79" t="s">
        <v>190</v>
      </c>
      <c r="BM177" s="178" t="s">
        <v>574</v>
      </c>
    </row>
    <row r="178" spans="1:65" s="89" customFormat="1" ht="14.45" customHeight="1" x14ac:dyDescent="0.25">
      <c r="A178" s="248"/>
      <c r="B178" s="166"/>
      <c r="C178" s="167" t="s">
        <v>179</v>
      </c>
      <c r="D178" s="167" t="s">
        <v>130</v>
      </c>
      <c r="E178" s="168" t="s">
        <v>575</v>
      </c>
      <c r="F178" s="169" t="s">
        <v>576</v>
      </c>
      <c r="G178" s="170" t="s">
        <v>525</v>
      </c>
      <c r="H178" s="171">
        <v>6</v>
      </c>
      <c r="I178" s="304"/>
      <c r="J178" s="172">
        <f t="shared" si="20"/>
        <v>0</v>
      </c>
      <c r="K178" s="173"/>
      <c r="L178" s="86"/>
      <c r="M178" s="174" t="s">
        <v>62</v>
      </c>
      <c r="N178" s="175" t="s">
        <v>78</v>
      </c>
      <c r="O178" s="176">
        <v>0.2</v>
      </c>
      <c r="P178" s="176">
        <f t="shared" si="21"/>
        <v>1.2000000000000002</v>
      </c>
      <c r="Q178" s="176">
        <v>1.8E-3</v>
      </c>
      <c r="R178" s="176">
        <f t="shared" si="22"/>
        <v>1.0800000000000001E-2</v>
      </c>
      <c r="S178" s="176">
        <v>0</v>
      </c>
      <c r="T178" s="177">
        <f t="shared" si="23"/>
        <v>0</v>
      </c>
      <c r="U178" s="248"/>
      <c r="V178" s="248"/>
      <c r="W178" s="248"/>
      <c r="X178" s="248"/>
      <c r="Y178" s="248"/>
      <c r="Z178" s="248"/>
      <c r="AA178" s="248"/>
      <c r="AB178" s="248"/>
      <c r="AC178" s="248"/>
      <c r="AD178" s="248"/>
      <c r="AE178" s="248"/>
      <c r="AR178" s="178" t="s">
        <v>190</v>
      </c>
      <c r="AT178" s="178" t="s">
        <v>130</v>
      </c>
      <c r="AU178" s="178" t="s">
        <v>55</v>
      </c>
      <c r="AY178" s="79" t="s">
        <v>126</v>
      </c>
      <c r="BE178" s="179">
        <f t="shared" si="24"/>
        <v>0</v>
      </c>
      <c r="BF178" s="179">
        <f t="shared" si="25"/>
        <v>0</v>
      </c>
      <c r="BG178" s="179">
        <f t="shared" si="26"/>
        <v>0</v>
      </c>
      <c r="BH178" s="179">
        <f t="shared" si="27"/>
        <v>0</v>
      </c>
      <c r="BI178" s="179">
        <f t="shared" si="28"/>
        <v>0</v>
      </c>
      <c r="BJ178" s="79" t="s">
        <v>124</v>
      </c>
      <c r="BK178" s="179">
        <f t="shared" si="29"/>
        <v>0</v>
      </c>
      <c r="BL178" s="79" t="s">
        <v>190</v>
      </c>
      <c r="BM178" s="178" t="s">
        <v>577</v>
      </c>
    </row>
    <row r="179" spans="1:65" s="89" customFormat="1" ht="24.2" customHeight="1" x14ac:dyDescent="0.25">
      <c r="A179" s="248"/>
      <c r="B179" s="166"/>
      <c r="C179" s="167" t="s">
        <v>190</v>
      </c>
      <c r="D179" s="167" t="s">
        <v>130</v>
      </c>
      <c r="E179" s="168" t="s">
        <v>578</v>
      </c>
      <c r="F179" s="169" t="s">
        <v>579</v>
      </c>
      <c r="G179" s="170" t="s">
        <v>525</v>
      </c>
      <c r="H179" s="171">
        <v>1</v>
      </c>
      <c r="I179" s="304"/>
      <c r="J179" s="172">
        <f t="shared" si="20"/>
        <v>0</v>
      </c>
      <c r="K179" s="173"/>
      <c r="L179" s="86"/>
      <c r="M179" s="174" t="s">
        <v>62</v>
      </c>
      <c r="N179" s="175" t="s">
        <v>78</v>
      </c>
      <c r="O179" s="176">
        <v>0.2</v>
      </c>
      <c r="P179" s="176">
        <f t="shared" si="21"/>
        <v>0.2</v>
      </c>
      <c r="Q179" s="176">
        <v>1.8400000000000001E-3</v>
      </c>
      <c r="R179" s="176">
        <f t="shared" si="22"/>
        <v>1.8400000000000001E-3</v>
      </c>
      <c r="S179" s="176">
        <v>0</v>
      </c>
      <c r="T179" s="177">
        <f t="shared" si="23"/>
        <v>0</v>
      </c>
      <c r="U179" s="248"/>
      <c r="V179" s="248"/>
      <c r="W179" s="248"/>
      <c r="X179" s="248"/>
      <c r="Y179" s="248"/>
      <c r="Z179" s="248"/>
      <c r="AA179" s="248"/>
      <c r="AB179" s="248"/>
      <c r="AC179" s="248"/>
      <c r="AD179" s="248"/>
      <c r="AE179" s="248"/>
      <c r="AR179" s="178" t="s">
        <v>190</v>
      </c>
      <c r="AT179" s="178" t="s">
        <v>130</v>
      </c>
      <c r="AU179" s="178" t="s">
        <v>55</v>
      </c>
      <c r="AY179" s="79" t="s">
        <v>126</v>
      </c>
      <c r="BE179" s="179">
        <f t="shared" si="24"/>
        <v>0</v>
      </c>
      <c r="BF179" s="179">
        <f t="shared" si="25"/>
        <v>0</v>
      </c>
      <c r="BG179" s="179">
        <f t="shared" si="26"/>
        <v>0</v>
      </c>
      <c r="BH179" s="179">
        <f t="shared" si="27"/>
        <v>0</v>
      </c>
      <c r="BI179" s="179">
        <f t="shared" si="28"/>
        <v>0</v>
      </c>
      <c r="BJ179" s="79" t="s">
        <v>124</v>
      </c>
      <c r="BK179" s="179">
        <f t="shared" si="29"/>
        <v>0</v>
      </c>
      <c r="BL179" s="79" t="s">
        <v>190</v>
      </c>
      <c r="BM179" s="178" t="s">
        <v>580</v>
      </c>
    </row>
    <row r="180" spans="1:65" s="89" customFormat="1" ht="14.45" customHeight="1" x14ac:dyDescent="0.25">
      <c r="A180" s="248"/>
      <c r="B180" s="166"/>
      <c r="C180" s="167" t="s">
        <v>581</v>
      </c>
      <c r="D180" s="167" t="s">
        <v>130</v>
      </c>
      <c r="E180" s="168" t="s">
        <v>582</v>
      </c>
      <c r="F180" s="169" t="s">
        <v>583</v>
      </c>
      <c r="G180" s="170" t="s">
        <v>133</v>
      </c>
      <c r="H180" s="171">
        <v>3</v>
      </c>
      <c r="I180" s="304"/>
      <c r="J180" s="172">
        <f t="shared" si="20"/>
        <v>0</v>
      </c>
      <c r="K180" s="173"/>
      <c r="L180" s="86"/>
      <c r="M180" s="174" t="s">
        <v>62</v>
      </c>
      <c r="N180" s="175" t="s">
        <v>78</v>
      </c>
      <c r="O180" s="176">
        <v>0.95</v>
      </c>
      <c r="P180" s="176">
        <f t="shared" si="21"/>
        <v>2.8499999999999996</v>
      </c>
      <c r="Q180" s="176">
        <v>9.0000000000000006E-5</v>
      </c>
      <c r="R180" s="176">
        <f t="shared" si="22"/>
        <v>2.7E-4</v>
      </c>
      <c r="S180" s="176">
        <v>0</v>
      </c>
      <c r="T180" s="177">
        <f t="shared" si="23"/>
        <v>0</v>
      </c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R180" s="178" t="s">
        <v>190</v>
      </c>
      <c r="AT180" s="178" t="s">
        <v>130</v>
      </c>
      <c r="AU180" s="178" t="s">
        <v>55</v>
      </c>
      <c r="AY180" s="79" t="s">
        <v>126</v>
      </c>
      <c r="BE180" s="179">
        <f t="shared" si="24"/>
        <v>0</v>
      </c>
      <c r="BF180" s="179">
        <f t="shared" si="25"/>
        <v>0</v>
      </c>
      <c r="BG180" s="179">
        <f t="shared" si="26"/>
        <v>0</v>
      </c>
      <c r="BH180" s="179">
        <f t="shared" si="27"/>
        <v>0</v>
      </c>
      <c r="BI180" s="179">
        <f t="shared" si="28"/>
        <v>0</v>
      </c>
      <c r="BJ180" s="79" t="s">
        <v>124</v>
      </c>
      <c r="BK180" s="179">
        <f t="shared" si="29"/>
        <v>0</v>
      </c>
      <c r="BL180" s="79" t="s">
        <v>190</v>
      </c>
      <c r="BM180" s="178" t="s">
        <v>584</v>
      </c>
    </row>
    <row r="181" spans="1:65" s="89" customFormat="1" ht="14.45" customHeight="1" x14ac:dyDescent="0.25">
      <c r="A181" s="248"/>
      <c r="B181" s="166"/>
      <c r="C181" s="167" t="s">
        <v>585</v>
      </c>
      <c r="D181" s="167" t="s">
        <v>130</v>
      </c>
      <c r="E181" s="168" t="s">
        <v>586</v>
      </c>
      <c r="F181" s="169" t="s">
        <v>587</v>
      </c>
      <c r="G181" s="170" t="s">
        <v>266</v>
      </c>
      <c r="H181" s="171">
        <v>3</v>
      </c>
      <c r="I181" s="304"/>
      <c r="J181" s="172">
        <f t="shared" si="20"/>
        <v>0</v>
      </c>
      <c r="K181" s="173"/>
      <c r="L181" s="86"/>
      <c r="M181" s="174" t="s">
        <v>62</v>
      </c>
      <c r="N181" s="175" t="s">
        <v>78</v>
      </c>
      <c r="O181" s="176">
        <v>0</v>
      </c>
      <c r="P181" s="176">
        <f t="shared" si="21"/>
        <v>0</v>
      </c>
      <c r="Q181" s="176">
        <v>0</v>
      </c>
      <c r="R181" s="176">
        <f t="shared" si="22"/>
        <v>0</v>
      </c>
      <c r="S181" s="176">
        <v>0</v>
      </c>
      <c r="T181" s="177">
        <f t="shared" si="23"/>
        <v>0</v>
      </c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R181" s="178" t="s">
        <v>190</v>
      </c>
      <c r="AT181" s="178" t="s">
        <v>130</v>
      </c>
      <c r="AU181" s="178" t="s">
        <v>55</v>
      </c>
      <c r="AY181" s="79" t="s">
        <v>126</v>
      </c>
      <c r="BE181" s="179">
        <f t="shared" si="24"/>
        <v>0</v>
      </c>
      <c r="BF181" s="179">
        <f t="shared" si="25"/>
        <v>0</v>
      </c>
      <c r="BG181" s="179">
        <f t="shared" si="26"/>
        <v>0</v>
      </c>
      <c r="BH181" s="179">
        <f t="shared" si="27"/>
        <v>0</v>
      </c>
      <c r="BI181" s="179">
        <f t="shared" si="28"/>
        <v>0</v>
      </c>
      <c r="BJ181" s="79" t="s">
        <v>124</v>
      </c>
      <c r="BK181" s="179">
        <f t="shared" si="29"/>
        <v>0</v>
      </c>
      <c r="BL181" s="79" t="s">
        <v>190</v>
      </c>
      <c r="BM181" s="178" t="s">
        <v>588</v>
      </c>
    </row>
    <row r="182" spans="1:65" s="89" customFormat="1" ht="14.45" customHeight="1" x14ac:dyDescent="0.25">
      <c r="A182" s="248"/>
      <c r="B182" s="166"/>
      <c r="C182" s="167" t="s">
        <v>589</v>
      </c>
      <c r="D182" s="167" t="s">
        <v>130</v>
      </c>
      <c r="E182" s="168" t="s">
        <v>590</v>
      </c>
      <c r="F182" s="169" t="s">
        <v>591</v>
      </c>
      <c r="G182" s="170" t="s">
        <v>266</v>
      </c>
      <c r="H182" s="171">
        <v>3</v>
      </c>
      <c r="I182" s="304"/>
      <c r="J182" s="172">
        <f t="shared" si="20"/>
        <v>0</v>
      </c>
      <c r="K182" s="173"/>
      <c r="L182" s="86"/>
      <c r="M182" s="174" t="s">
        <v>62</v>
      </c>
      <c r="N182" s="175" t="s">
        <v>78</v>
      </c>
      <c r="O182" s="176">
        <v>0</v>
      </c>
      <c r="P182" s="176">
        <f t="shared" si="21"/>
        <v>0</v>
      </c>
      <c r="Q182" s="176">
        <v>0</v>
      </c>
      <c r="R182" s="176">
        <f t="shared" si="22"/>
        <v>0</v>
      </c>
      <c r="S182" s="176">
        <v>0</v>
      </c>
      <c r="T182" s="177">
        <f t="shared" si="23"/>
        <v>0</v>
      </c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R182" s="178" t="s">
        <v>190</v>
      </c>
      <c r="AT182" s="178" t="s">
        <v>130</v>
      </c>
      <c r="AU182" s="178" t="s">
        <v>55</v>
      </c>
      <c r="AY182" s="79" t="s">
        <v>126</v>
      </c>
      <c r="BE182" s="179">
        <f t="shared" si="24"/>
        <v>0</v>
      </c>
      <c r="BF182" s="179">
        <f t="shared" si="25"/>
        <v>0</v>
      </c>
      <c r="BG182" s="179">
        <f t="shared" si="26"/>
        <v>0</v>
      </c>
      <c r="BH182" s="179">
        <f t="shared" si="27"/>
        <v>0</v>
      </c>
      <c r="BI182" s="179">
        <f t="shared" si="28"/>
        <v>0</v>
      </c>
      <c r="BJ182" s="79" t="s">
        <v>124</v>
      </c>
      <c r="BK182" s="179">
        <f t="shared" si="29"/>
        <v>0</v>
      </c>
      <c r="BL182" s="79" t="s">
        <v>190</v>
      </c>
      <c r="BM182" s="178" t="s">
        <v>592</v>
      </c>
    </row>
    <row r="183" spans="1:65" s="89" customFormat="1" ht="14.45" customHeight="1" x14ac:dyDescent="0.25">
      <c r="A183" s="248"/>
      <c r="B183" s="166"/>
      <c r="C183" s="197" t="s">
        <v>593</v>
      </c>
      <c r="D183" s="197" t="s">
        <v>195</v>
      </c>
      <c r="E183" s="198" t="s">
        <v>594</v>
      </c>
      <c r="F183" s="199" t="s">
        <v>595</v>
      </c>
      <c r="G183" s="200" t="s">
        <v>266</v>
      </c>
      <c r="H183" s="201">
        <v>1</v>
      </c>
      <c r="I183" s="305"/>
      <c r="J183" s="202">
        <f t="shared" si="20"/>
        <v>0</v>
      </c>
      <c r="K183" s="203"/>
      <c r="L183" s="204"/>
      <c r="M183" s="205" t="s">
        <v>62</v>
      </c>
      <c r="N183" s="206" t="s">
        <v>78</v>
      </c>
      <c r="O183" s="176">
        <v>0</v>
      </c>
      <c r="P183" s="176">
        <f t="shared" si="21"/>
        <v>0</v>
      </c>
      <c r="Q183" s="176">
        <v>0</v>
      </c>
      <c r="R183" s="176">
        <f t="shared" si="22"/>
        <v>0</v>
      </c>
      <c r="S183" s="176">
        <v>0</v>
      </c>
      <c r="T183" s="177">
        <f t="shared" si="23"/>
        <v>0</v>
      </c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R183" s="178" t="s">
        <v>198</v>
      </c>
      <c r="AT183" s="178" t="s">
        <v>195</v>
      </c>
      <c r="AU183" s="178" t="s">
        <v>55</v>
      </c>
      <c r="AY183" s="79" t="s">
        <v>126</v>
      </c>
      <c r="BE183" s="179">
        <f t="shared" si="24"/>
        <v>0</v>
      </c>
      <c r="BF183" s="179">
        <f t="shared" si="25"/>
        <v>0</v>
      </c>
      <c r="BG183" s="179">
        <f t="shared" si="26"/>
        <v>0</v>
      </c>
      <c r="BH183" s="179">
        <f t="shared" si="27"/>
        <v>0</v>
      </c>
      <c r="BI183" s="179">
        <f t="shared" si="28"/>
        <v>0</v>
      </c>
      <c r="BJ183" s="79" t="s">
        <v>124</v>
      </c>
      <c r="BK183" s="179">
        <f t="shared" si="29"/>
        <v>0</v>
      </c>
      <c r="BL183" s="79" t="s">
        <v>190</v>
      </c>
      <c r="BM183" s="178" t="s">
        <v>596</v>
      </c>
    </row>
    <row r="184" spans="1:65" s="89" customFormat="1" ht="14.45" customHeight="1" x14ac:dyDescent="0.25">
      <c r="A184" s="248"/>
      <c r="B184" s="166"/>
      <c r="C184" s="197" t="s">
        <v>597</v>
      </c>
      <c r="D184" s="197" t="s">
        <v>195</v>
      </c>
      <c r="E184" s="198" t="s">
        <v>598</v>
      </c>
      <c r="F184" s="199" t="s">
        <v>599</v>
      </c>
      <c r="G184" s="200" t="s">
        <v>266</v>
      </c>
      <c r="H184" s="201">
        <v>1</v>
      </c>
      <c r="I184" s="305"/>
      <c r="J184" s="202">
        <f t="shared" si="20"/>
        <v>0</v>
      </c>
      <c r="K184" s="203"/>
      <c r="L184" s="204"/>
      <c r="M184" s="205" t="s">
        <v>62</v>
      </c>
      <c r="N184" s="206" t="s">
        <v>78</v>
      </c>
      <c r="O184" s="176">
        <v>0</v>
      </c>
      <c r="P184" s="176">
        <f t="shared" si="21"/>
        <v>0</v>
      </c>
      <c r="Q184" s="176">
        <v>0</v>
      </c>
      <c r="R184" s="176">
        <f t="shared" si="22"/>
        <v>0</v>
      </c>
      <c r="S184" s="176">
        <v>0</v>
      </c>
      <c r="T184" s="177">
        <f t="shared" si="23"/>
        <v>0</v>
      </c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R184" s="178" t="s">
        <v>198</v>
      </c>
      <c r="AT184" s="178" t="s">
        <v>195</v>
      </c>
      <c r="AU184" s="178" t="s">
        <v>55</v>
      </c>
      <c r="AY184" s="79" t="s">
        <v>126</v>
      </c>
      <c r="BE184" s="179">
        <f t="shared" si="24"/>
        <v>0</v>
      </c>
      <c r="BF184" s="179">
        <f t="shared" si="25"/>
        <v>0</v>
      </c>
      <c r="BG184" s="179">
        <f t="shared" si="26"/>
        <v>0</v>
      </c>
      <c r="BH184" s="179">
        <f t="shared" si="27"/>
        <v>0</v>
      </c>
      <c r="BI184" s="179">
        <f t="shared" si="28"/>
        <v>0</v>
      </c>
      <c r="BJ184" s="79" t="s">
        <v>124</v>
      </c>
      <c r="BK184" s="179">
        <f t="shared" si="29"/>
        <v>0</v>
      </c>
      <c r="BL184" s="79" t="s">
        <v>190</v>
      </c>
      <c r="BM184" s="178" t="s">
        <v>600</v>
      </c>
    </row>
    <row r="185" spans="1:65" s="89" customFormat="1" ht="14.45" customHeight="1" x14ac:dyDescent="0.25">
      <c r="A185" s="248"/>
      <c r="B185" s="166"/>
      <c r="C185" s="197" t="s">
        <v>601</v>
      </c>
      <c r="D185" s="197" t="s">
        <v>195</v>
      </c>
      <c r="E185" s="198" t="s">
        <v>602</v>
      </c>
      <c r="F185" s="199" t="s">
        <v>603</v>
      </c>
      <c r="G185" s="200" t="s">
        <v>266</v>
      </c>
      <c r="H185" s="201">
        <v>1</v>
      </c>
      <c r="I185" s="305"/>
      <c r="J185" s="202">
        <f t="shared" si="20"/>
        <v>0</v>
      </c>
      <c r="K185" s="203"/>
      <c r="L185" s="204"/>
      <c r="M185" s="205" t="s">
        <v>62</v>
      </c>
      <c r="N185" s="206" t="s">
        <v>78</v>
      </c>
      <c r="O185" s="176">
        <v>0</v>
      </c>
      <c r="P185" s="176">
        <f t="shared" si="21"/>
        <v>0</v>
      </c>
      <c r="Q185" s="176">
        <v>0</v>
      </c>
      <c r="R185" s="176">
        <f t="shared" si="22"/>
        <v>0</v>
      </c>
      <c r="S185" s="176">
        <v>0</v>
      </c>
      <c r="T185" s="177">
        <f t="shared" si="23"/>
        <v>0</v>
      </c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R185" s="178" t="s">
        <v>198</v>
      </c>
      <c r="AT185" s="178" t="s">
        <v>195</v>
      </c>
      <c r="AU185" s="178" t="s">
        <v>55</v>
      </c>
      <c r="AY185" s="79" t="s">
        <v>126</v>
      </c>
      <c r="BE185" s="179">
        <f t="shared" si="24"/>
        <v>0</v>
      </c>
      <c r="BF185" s="179">
        <f t="shared" si="25"/>
        <v>0</v>
      </c>
      <c r="BG185" s="179">
        <f t="shared" si="26"/>
        <v>0</v>
      </c>
      <c r="BH185" s="179">
        <f t="shared" si="27"/>
        <v>0</v>
      </c>
      <c r="BI185" s="179">
        <f t="shared" si="28"/>
        <v>0</v>
      </c>
      <c r="BJ185" s="79" t="s">
        <v>124</v>
      </c>
      <c r="BK185" s="179">
        <f t="shared" si="29"/>
        <v>0</v>
      </c>
      <c r="BL185" s="79" t="s">
        <v>190</v>
      </c>
      <c r="BM185" s="178" t="s">
        <v>604</v>
      </c>
    </row>
    <row r="186" spans="1:65" s="89" customFormat="1" ht="14.45" customHeight="1" x14ac:dyDescent="0.25">
      <c r="A186" s="248"/>
      <c r="B186" s="166"/>
      <c r="C186" s="167" t="s">
        <v>605</v>
      </c>
      <c r="D186" s="167" t="s">
        <v>130</v>
      </c>
      <c r="E186" s="168" t="s">
        <v>606</v>
      </c>
      <c r="F186" s="169" t="s">
        <v>607</v>
      </c>
      <c r="G186" s="170" t="s">
        <v>266</v>
      </c>
      <c r="H186" s="171">
        <v>1</v>
      </c>
      <c r="I186" s="304"/>
      <c r="J186" s="172">
        <f t="shared" si="20"/>
        <v>0</v>
      </c>
      <c r="K186" s="173"/>
      <c r="L186" s="86"/>
      <c r="M186" s="174" t="s">
        <v>62</v>
      </c>
      <c r="N186" s="175" t="s">
        <v>78</v>
      </c>
      <c r="O186" s="176">
        <v>0</v>
      </c>
      <c r="P186" s="176">
        <f t="shared" si="21"/>
        <v>0</v>
      </c>
      <c r="Q186" s="176">
        <v>0</v>
      </c>
      <c r="R186" s="176">
        <f t="shared" si="22"/>
        <v>0</v>
      </c>
      <c r="S186" s="176">
        <v>0</v>
      </c>
      <c r="T186" s="177">
        <f t="shared" si="23"/>
        <v>0</v>
      </c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R186" s="178" t="s">
        <v>190</v>
      </c>
      <c r="AT186" s="178" t="s">
        <v>130</v>
      </c>
      <c r="AU186" s="178" t="s">
        <v>55</v>
      </c>
      <c r="AY186" s="79" t="s">
        <v>126</v>
      </c>
      <c r="BE186" s="179">
        <f t="shared" si="24"/>
        <v>0</v>
      </c>
      <c r="BF186" s="179">
        <f t="shared" si="25"/>
        <v>0</v>
      </c>
      <c r="BG186" s="179">
        <f t="shared" si="26"/>
        <v>0</v>
      </c>
      <c r="BH186" s="179">
        <f t="shared" si="27"/>
        <v>0</v>
      </c>
      <c r="BI186" s="179">
        <f t="shared" si="28"/>
        <v>0</v>
      </c>
      <c r="BJ186" s="79" t="s">
        <v>124</v>
      </c>
      <c r="BK186" s="179">
        <f t="shared" si="29"/>
        <v>0</v>
      </c>
      <c r="BL186" s="79" t="s">
        <v>190</v>
      </c>
      <c r="BM186" s="178" t="s">
        <v>608</v>
      </c>
    </row>
    <row r="187" spans="1:65" s="89" customFormat="1" ht="14.45" customHeight="1" x14ac:dyDescent="0.25">
      <c r="A187" s="248"/>
      <c r="B187" s="166"/>
      <c r="C187" s="197" t="s">
        <v>609</v>
      </c>
      <c r="D187" s="197" t="s">
        <v>195</v>
      </c>
      <c r="E187" s="198" t="s">
        <v>610</v>
      </c>
      <c r="F187" s="199" t="s">
        <v>611</v>
      </c>
      <c r="G187" s="200" t="s">
        <v>266</v>
      </c>
      <c r="H187" s="201">
        <v>1</v>
      </c>
      <c r="I187" s="305"/>
      <c r="J187" s="202">
        <f t="shared" si="20"/>
        <v>0</v>
      </c>
      <c r="K187" s="203"/>
      <c r="L187" s="204"/>
      <c r="M187" s="205" t="s">
        <v>62</v>
      </c>
      <c r="N187" s="206" t="s">
        <v>78</v>
      </c>
      <c r="O187" s="176">
        <v>0</v>
      </c>
      <c r="P187" s="176">
        <f t="shared" si="21"/>
        <v>0</v>
      </c>
      <c r="Q187" s="176">
        <v>0</v>
      </c>
      <c r="R187" s="176">
        <f t="shared" si="22"/>
        <v>0</v>
      </c>
      <c r="S187" s="176">
        <v>0</v>
      </c>
      <c r="T187" s="177">
        <f t="shared" si="23"/>
        <v>0</v>
      </c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R187" s="178" t="s">
        <v>198</v>
      </c>
      <c r="AT187" s="178" t="s">
        <v>195</v>
      </c>
      <c r="AU187" s="178" t="s">
        <v>55</v>
      </c>
      <c r="AY187" s="79" t="s">
        <v>126</v>
      </c>
      <c r="BE187" s="179">
        <f t="shared" si="24"/>
        <v>0</v>
      </c>
      <c r="BF187" s="179">
        <f t="shared" si="25"/>
        <v>0</v>
      </c>
      <c r="BG187" s="179">
        <f t="shared" si="26"/>
        <v>0</v>
      </c>
      <c r="BH187" s="179">
        <f t="shared" si="27"/>
        <v>0</v>
      </c>
      <c r="BI187" s="179">
        <f t="shared" si="28"/>
        <v>0</v>
      </c>
      <c r="BJ187" s="79" t="s">
        <v>124</v>
      </c>
      <c r="BK187" s="179">
        <f t="shared" si="29"/>
        <v>0</v>
      </c>
      <c r="BL187" s="79" t="s">
        <v>190</v>
      </c>
      <c r="BM187" s="178" t="s">
        <v>612</v>
      </c>
    </row>
    <row r="188" spans="1:65" s="89" customFormat="1" ht="14.45" customHeight="1" x14ac:dyDescent="0.25">
      <c r="A188" s="248"/>
      <c r="B188" s="166"/>
      <c r="C188" s="167" t="s">
        <v>613</v>
      </c>
      <c r="D188" s="167" t="s">
        <v>130</v>
      </c>
      <c r="E188" s="168" t="s">
        <v>614</v>
      </c>
      <c r="F188" s="169" t="s">
        <v>615</v>
      </c>
      <c r="G188" s="170" t="s">
        <v>266</v>
      </c>
      <c r="H188" s="171">
        <v>6</v>
      </c>
      <c r="I188" s="304"/>
      <c r="J188" s="172">
        <f t="shared" si="20"/>
        <v>0</v>
      </c>
      <c r="K188" s="173"/>
      <c r="L188" s="86"/>
      <c r="M188" s="174" t="s">
        <v>62</v>
      </c>
      <c r="N188" s="175" t="s">
        <v>78</v>
      </c>
      <c r="O188" s="176">
        <v>0</v>
      </c>
      <c r="P188" s="176">
        <f t="shared" si="21"/>
        <v>0</v>
      </c>
      <c r="Q188" s="176">
        <v>0</v>
      </c>
      <c r="R188" s="176">
        <f t="shared" si="22"/>
        <v>0</v>
      </c>
      <c r="S188" s="176">
        <v>0</v>
      </c>
      <c r="T188" s="177">
        <f t="shared" si="23"/>
        <v>0</v>
      </c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R188" s="178" t="s">
        <v>190</v>
      </c>
      <c r="AT188" s="178" t="s">
        <v>130</v>
      </c>
      <c r="AU188" s="178" t="s">
        <v>55</v>
      </c>
      <c r="AY188" s="79" t="s">
        <v>126</v>
      </c>
      <c r="BE188" s="179">
        <f t="shared" si="24"/>
        <v>0</v>
      </c>
      <c r="BF188" s="179">
        <f t="shared" si="25"/>
        <v>0</v>
      </c>
      <c r="BG188" s="179">
        <f t="shared" si="26"/>
        <v>0</v>
      </c>
      <c r="BH188" s="179">
        <f t="shared" si="27"/>
        <v>0</v>
      </c>
      <c r="BI188" s="179">
        <f t="shared" si="28"/>
        <v>0</v>
      </c>
      <c r="BJ188" s="79" t="s">
        <v>124</v>
      </c>
      <c r="BK188" s="179">
        <f t="shared" si="29"/>
        <v>0</v>
      </c>
      <c r="BL188" s="79" t="s">
        <v>190</v>
      </c>
      <c r="BM188" s="178" t="s">
        <v>616</v>
      </c>
    </row>
    <row r="189" spans="1:65" s="89" customFormat="1" ht="14.45" customHeight="1" x14ac:dyDescent="0.25">
      <c r="A189" s="248"/>
      <c r="B189" s="166"/>
      <c r="C189" s="197" t="s">
        <v>617</v>
      </c>
      <c r="D189" s="197" t="s">
        <v>195</v>
      </c>
      <c r="E189" s="198" t="s">
        <v>618</v>
      </c>
      <c r="F189" s="199" t="s">
        <v>619</v>
      </c>
      <c r="G189" s="200" t="s">
        <v>266</v>
      </c>
      <c r="H189" s="201">
        <v>6</v>
      </c>
      <c r="I189" s="305"/>
      <c r="J189" s="202">
        <f t="shared" si="20"/>
        <v>0</v>
      </c>
      <c r="K189" s="203"/>
      <c r="L189" s="204"/>
      <c r="M189" s="205" t="s">
        <v>62</v>
      </c>
      <c r="N189" s="206" t="s">
        <v>78</v>
      </c>
      <c r="O189" s="176">
        <v>0</v>
      </c>
      <c r="P189" s="176">
        <f t="shared" si="21"/>
        <v>0</v>
      </c>
      <c r="Q189" s="176">
        <v>0</v>
      </c>
      <c r="R189" s="176">
        <f t="shared" si="22"/>
        <v>0</v>
      </c>
      <c r="S189" s="176">
        <v>0</v>
      </c>
      <c r="T189" s="177">
        <f t="shared" si="23"/>
        <v>0</v>
      </c>
      <c r="U189" s="248"/>
      <c r="V189" s="248"/>
      <c r="W189" s="248"/>
      <c r="X189" s="248"/>
      <c r="Y189" s="248"/>
      <c r="Z189" s="248"/>
      <c r="AA189" s="248"/>
      <c r="AB189" s="248"/>
      <c r="AC189" s="248"/>
      <c r="AD189" s="248"/>
      <c r="AE189" s="248"/>
      <c r="AR189" s="178" t="s">
        <v>198</v>
      </c>
      <c r="AT189" s="178" t="s">
        <v>195</v>
      </c>
      <c r="AU189" s="178" t="s">
        <v>55</v>
      </c>
      <c r="AY189" s="79" t="s">
        <v>126</v>
      </c>
      <c r="BE189" s="179">
        <f t="shared" si="24"/>
        <v>0</v>
      </c>
      <c r="BF189" s="179">
        <f t="shared" si="25"/>
        <v>0</v>
      </c>
      <c r="BG189" s="179">
        <f t="shared" si="26"/>
        <v>0</v>
      </c>
      <c r="BH189" s="179">
        <f t="shared" si="27"/>
        <v>0</v>
      </c>
      <c r="BI189" s="179">
        <f t="shared" si="28"/>
        <v>0</v>
      </c>
      <c r="BJ189" s="79" t="s">
        <v>124</v>
      </c>
      <c r="BK189" s="179">
        <f t="shared" si="29"/>
        <v>0</v>
      </c>
      <c r="BL189" s="79" t="s">
        <v>190</v>
      </c>
      <c r="BM189" s="178" t="s">
        <v>620</v>
      </c>
    </row>
    <row r="190" spans="1:65" s="89" customFormat="1" ht="14.45" customHeight="1" x14ac:dyDescent="0.25">
      <c r="A190" s="248"/>
      <c r="B190" s="166"/>
      <c r="C190" s="167" t="s">
        <v>621</v>
      </c>
      <c r="D190" s="167" t="s">
        <v>130</v>
      </c>
      <c r="E190" s="168" t="s">
        <v>622</v>
      </c>
      <c r="F190" s="169" t="s">
        <v>623</v>
      </c>
      <c r="G190" s="170" t="s">
        <v>266</v>
      </c>
      <c r="H190" s="171">
        <v>6</v>
      </c>
      <c r="I190" s="304"/>
      <c r="J190" s="172">
        <f t="shared" si="20"/>
        <v>0</v>
      </c>
      <c r="K190" s="173"/>
      <c r="L190" s="86"/>
      <c r="M190" s="174" t="s">
        <v>62</v>
      </c>
      <c r="N190" s="175" t="s">
        <v>78</v>
      </c>
      <c r="O190" s="176">
        <v>0</v>
      </c>
      <c r="P190" s="176">
        <f t="shared" si="21"/>
        <v>0</v>
      </c>
      <c r="Q190" s="176">
        <v>0</v>
      </c>
      <c r="R190" s="176">
        <f t="shared" si="22"/>
        <v>0</v>
      </c>
      <c r="S190" s="176">
        <v>0</v>
      </c>
      <c r="T190" s="177">
        <f t="shared" si="23"/>
        <v>0</v>
      </c>
      <c r="U190" s="248"/>
      <c r="V190" s="248"/>
      <c r="W190" s="248"/>
      <c r="X190" s="248"/>
      <c r="Y190" s="248"/>
      <c r="Z190" s="248"/>
      <c r="AA190" s="248"/>
      <c r="AB190" s="248"/>
      <c r="AC190" s="248"/>
      <c r="AD190" s="248"/>
      <c r="AE190" s="248"/>
      <c r="AR190" s="178" t="s">
        <v>190</v>
      </c>
      <c r="AT190" s="178" t="s">
        <v>130</v>
      </c>
      <c r="AU190" s="178" t="s">
        <v>55</v>
      </c>
      <c r="AY190" s="79" t="s">
        <v>126</v>
      </c>
      <c r="BE190" s="179">
        <f t="shared" si="24"/>
        <v>0</v>
      </c>
      <c r="BF190" s="179">
        <f t="shared" si="25"/>
        <v>0</v>
      </c>
      <c r="BG190" s="179">
        <f t="shared" si="26"/>
        <v>0</v>
      </c>
      <c r="BH190" s="179">
        <f t="shared" si="27"/>
        <v>0</v>
      </c>
      <c r="BI190" s="179">
        <f t="shared" si="28"/>
        <v>0</v>
      </c>
      <c r="BJ190" s="79" t="s">
        <v>124</v>
      </c>
      <c r="BK190" s="179">
        <f t="shared" si="29"/>
        <v>0</v>
      </c>
      <c r="BL190" s="79" t="s">
        <v>190</v>
      </c>
      <c r="BM190" s="178" t="s">
        <v>624</v>
      </c>
    </row>
    <row r="191" spans="1:65" s="89" customFormat="1" ht="14.45" customHeight="1" x14ac:dyDescent="0.25">
      <c r="A191" s="248"/>
      <c r="B191" s="166"/>
      <c r="C191" s="197" t="s">
        <v>625</v>
      </c>
      <c r="D191" s="197" t="s">
        <v>195</v>
      </c>
      <c r="E191" s="198" t="s">
        <v>626</v>
      </c>
      <c r="F191" s="199" t="s">
        <v>627</v>
      </c>
      <c r="G191" s="200" t="s">
        <v>266</v>
      </c>
      <c r="H191" s="201">
        <v>6</v>
      </c>
      <c r="I191" s="305"/>
      <c r="J191" s="202">
        <f t="shared" si="20"/>
        <v>0</v>
      </c>
      <c r="K191" s="203"/>
      <c r="L191" s="204"/>
      <c r="M191" s="205" t="s">
        <v>62</v>
      </c>
      <c r="N191" s="206" t="s">
        <v>78</v>
      </c>
      <c r="O191" s="176">
        <v>0</v>
      </c>
      <c r="P191" s="176">
        <f t="shared" si="21"/>
        <v>0</v>
      </c>
      <c r="Q191" s="176">
        <v>0</v>
      </c>
      <c r="R191" s="176">
        <f t="shared" si="22"/>
        <v>0</v>
      </c>
      <c r="S191" s="176">
        <v>0</v>
      </c>
      <c r="T191" s="177">
        <f t="shared" si="23"/>
        <v>0</v>
      </c>
      <c r="U191" s="248"/>
      <c r="V191" s="248"/>
      <c r="W191" s="248"/>
      <c r="X191" s="248"/>
      <c r="Y191" s="248"/>
      <c r="Z191" s="248"/>
      <c r="AA191" s="248"/>
      <c r="AB191" s="248"/>
      <c r="AC191" s="248"/>
      <c r="AD191" s="248"/>
      <c r="AE191" s="248"/>
      <c r="AR191" s="178" t="s">
        <v>198</v>
      </c>
      <c r="AT191" s="178" t="s">
        <v>195</v>
      </c>
      <c r="AU191" s="178" t="s">
        <v>55</v>
      </c>
      <c r="AY191" s="79" t="s">
        <v>126</v>
      </c>
      <c r="BE191" s="179">
        <f t="shared" si="24"/>
        <v>0</v>
      </c>
      <c r="BF191" s="179">
        <f t="shared" si="25"/>
        <v>0</v>
      </c>
      <c r="BG191" s="179">
        <f t="shared" si="26"/>
        <v>0</v>
      </c>
      <c r="BH191" s="179">
        <f t="shared" si="27"/>
        <v>0</v>
      </c>
      <c r="BI191" s="179">
        <f t="shared" si="28"/>
        <v>0</v>
      </c>
      <c r="BJ191" s="79" t="s">
        <v>124</v>
      </c>
      <c r="BK191" s="179">
        <f t="shared" si="29"/>
        <v>0</v>
      </c>
      <c r="BL191" s="79" t="s">
        <v>190</v>
      </c>
      <c r="BM191" s="178" t="s">
        <v>628</v>
      </c>
    </row>
    <row r="192" spans="1:65" s="89" customFormat="1" ht="14.45" customHeight="1" x14ac:dyDescent="0.25">
      <c r="A192" s="248"/>
      <c r="B192" s="166"/>
      <c r="C192" s="167" t="s">
        <v>198</v>
      </c>
      <c r="D192" s="167" t="s">
        <v>130</v>
      </c>
      <c r="E192" s="168" t="s">
        <v>629</v>
      </c>
      <c r="F192" s="169" t="s">
        <v>630</v>
      </c>
      <c r="G192" s="170" t="s">
        <v>266</v>
      </c>
      <c r="H192" s="171">
        <v>6</v>
      </c>
      <c r="I192" s="304"/>
      <c r="J192" s="172">
        <f t="shared" si="20"/>
        <v>0</v>
      </c>
      <c r="K192" s="173"/>
      <c r="L192" s="86"/>
      <c r="M192" s="174" t="s">
        <v>62</v>
      </c>
      <c r="N192" s="175" t="s">
        <v>78</v>
      </c>
      <c r="O192" s="176">
        <v>0</v>
      </c>
      <c r="P192" s="176">
        <f t="shared" si="21"/>
        <v>0</v>
      </c>
      <c r="Q192" s="176">
        <v>0</v>
      </c>
      <c r="R192" s="176">
        <f t="shared" si="22"/>
        <v>0</v>
      </c>
      <c r="S192" s="176">
        <v>0</v>
      </c>
      <c r="T192" s="177">
        <f t="shared" si="23"/>
        <v>0</v>
      </c>
      <c r="U192" s="248"/>
      <c r="V192" s="248"/>
      <c r="W192" s="248"/>
      <c r="X192" s="248"/>
      <c r="Y192" s="248"/>
      <c r="Z192" s="248"/>
      <c r="AA192" s="248"/>
      <c r="AB192" s="248"/>
      <c r="AC192" s="248"/>
      <c r="AD192" s="248"/>
      <c r="AE192" s="248"/>
      <c r="AR192" s="178" t="s">
        <v>190</v>
      </c>
      <c r="AT192" s="178" t="s">
        <v>130</v>
      </c>
      <c r="AU192" s="178" t="s">
        <v>55</v>
      </c>
      <c r="AY192" s="79" t="s">
        <v>126</v>
      </c>
      <c r="BE192" s="179">
        <f t="shared" si="24"/>
        <v>0</v>
      </c>
      <c r="BF192" s="179">
        <f t="shared" si="25"/>
        <v>0</v>
      </c>
      <c r="BG192" s="179">
        <f t="shared" si="26"/>
        <v>0</v>
      </c>
      <c r="BH192" s="179">
        <f t="shared" si="27"/>
        <v>0</v>
      </c>
      <c r="BI192" s="179">
        <f t="shared" si="28"/>
        <v>0</v>
      </c>
      <c r="BJ192" s="79" t="s">
        <v>124</v>
      </c>
      <c r="BK192" s="179">
        <f t="shared" si="29"/>
        <v>0</v>
      </c>
      <c r="BL192" s="79" t="s">
        <v>190</v>
      </c>
      <c r="BM192" s="178" t="s">
        <v>631</v>
      </c>
    </row>
    <row r="193" spans="1:65" s="89" customFormat="1" ht="14.45" customHeight="1" x14ac:dyDescent="0.25">
      <c r="A193" s="248"/>
      <c r="B193" s="166"/>
      <c r="C193" s="197" t="s">
        <v>632</v>
      </c>
      <c r="D193" s="197" t="s">
        <v>195</v>
      </c>
      <c r="E193" s="198" t="s">
        <v>633</v>
      </c>
      <c r="F193" s="199" t="s">
        <v>634</v>
      </c>
      <c r="G193" s="200" t="s">
        <v>266</v>
      </c>
      <c r="H193" s="201">
        <v>6</v>
      </c>
      <c r="I193" s="305"/>
      <c r="J193" s="202">
        <f t="shared" si="20"/>
        <v>0</v>
      </c>
      <c r="K193" s="203"/>
      <c r="L193" s="204"/>
      <c r="M193" s="205" t="s">
        <v>62</v>
      </c>
      <c r="N193" s="206" t="s">
        <v>78</v>
      </c>
      <c r="O193" s="176">
        <v>0</v>
      </c>
      <c r="P193" s="176">
        <f t="shared" si="21"/>
        <v>0</v>
      </c>
      <c r="Q193" s="176">
        <v>0</v>
      </c>
      <c r="R193" s="176">
        <f t="shared" si="22"/>
        <v>0</v>
      </c>
      <c r="S193" s="176">
        <v>0</v>
      </c>
      <c r="T193" s="177">
        <f t="shared" si="23"/>
        <v>0</v>
      </c>
      <c r="U193" s="248"/>
      <c r="V193" s="248"/>
      <c r="W193" s="248"/>
      <c r="X193" s="248"/>
      <c r="Y193" s="248"/>
      <c r="Z193" s="248"/>
      <c r="AA193" s="248"/>
      <c r="AB193" s="248"/>
      <c r="AC193" s="248"/>
      <c r="AD193" s="248"/>
      <c r="AE193" s="248"/>
      <c r="AR193" s="178" t="s">
        <v>198</v>
      </c>
      <c r="AT193" s="178" t="s">
        <v>195</v>
      </c>
      <c r="AU193" s="178" t="s">
        <v>55</v>
      </c>
      <c r="AY193" s="79" t="s">
        <v>126</v>
      </c>
      <c r="BE193" s="179">
        <f t="shared" si="24"/>
        <v>0</v>
      </c>
      <c r="BF193" s="179">
        <f t="shared" si="25"/>
        <v>0</v>
      </c>
      <c r="BG193" s="179">
        <f t="shared" si="26"/>
        <v>0</v>
      </c>
      <c r="BH193" s="179">
        <f t="shared" si="27"/>
        <v>0</v>
      </c>
      <c r="BI193" s="179">
        <f t="shared" si="28"/>
        <v>0</v>
      </c>
      <c r="BJ193" s="79" t="s">
        <v>124</v>
      </c>
      <c r="BK193" s="179">
        <f t="shared" si="29"/>
        <v>0</v>
      </c>
      <c r="BL193" s="79" t="s">
        <v>190</v>
      </c>
      <c r="BM193" s="178" t="s">
        <v>635</v>
      </c>
    </row>
    <row r="194" spans="1:65" s="89" customFormat="1" ht="14.45" customHeight="1" x14ac:dyDescent="0.25">
      <c r="A194" s="248"/>
      <c r="B194" s="166"/>
      <c r="C194" s="167" t="s">
        <v>636</v>
      </c>
      <c r="D194" s="167" t="s">
        <v>130</v>
      </c>
      <c r="E194" s="168" t="s">
        <v>637</v>
      </c>
      <c r="F194" s="169" t="s">
        <v>638</v>
      </c>
      <c r="G194" s="170" t="s">
        <v>266</v>
      </c>
      <c r="H194" s="171">
        <v>5</v>
      </c>
      <c r="I194" s="304"/>
      <c r="J194" s="172">
        <f t="shared" si="20"/>
        <v>0</v>
      </c>
      <c r="K194" s="173"/>
      <c r="L194" s="86"/>
      <c r="M194" s="174" t="s">
        <v>62</v>
      </c>
      <c r="N194" s="175" t="s">
        <v>78</v>
      </c>
      <c r="O194" s="176">
        <v>0</v>
      </c>
      <c r="P194" s="176">
        <f t="shared" si="21"/>
        <v>0</v>
      </c>
      <c r="Q194" s="176">
        <v>0</v>
      </c>
      <c r="R194" s="176">
        <f t="shared" si="22"/>
        <v>0</v>
      </c>
      <c r="S194" s="176">
        <v>0</v>
      </c>
      <c r="T194" s="177">
        <f t="shared" si="23"/>
        <v>0</v>
      </c>
      <c r="U194" s="248"/>
      <c r="V194" s="248"/>
      <c r="W194" s="248"/>
      <c r="X194" s="248"/>
      <c r="Y194" s="248"/>
      <c r="Z194" s="248"/>
      <c r="AA194" s="248"/>
      <c r="AB194" s="248"/>
      <c r="AC194" s="248"/>
      <c r="AD194" s="248"/>
      <c r="AE194" s="248"/>
      <c r="AR194" s="178" t="s">
        <v>190</v>
      </c>
      <c r="AT194" s="178" t="s">
        <v>130</v>
      </c>
      <c r="AU194" s="178" t="s">
        <v>55</v>
      </c>
      <c r="AY194" s="79" t="s">
        <v>126</v>
      </c>
      <c r="BE194" s="179">
        <f t="shared" si="24"/>
        <v>0</v>
      </c>
      <c r="BF194" s="179">
        <f t="shared" si="25"/>
        <v>0</v>
      </c>
      <c r="BG194" s="179">
        <f t="shared" si="26"/>
        <v>0</v>
      </c>
      <c r="BH194" s="179">
        <f t="shared" si="27"/>
        <v>0</v>
      </c>
      <c r="BI194" s="179">
        <f t="shared" si="28"/>
        <v>0</v>
      </c>
      <c r="BJ194" s="79" t="s">
        <v>124</v>
      </c>
      <c r="BK194" s="179">
        <f t="shared" si="29"/>
        <v>0</v>
      </c>
      <c r="BL194" s="79" t="s">
        <v>190</v>
      </c>
      <c r="BM194" s="178" t="s">
        <v>639</v>
      </c>
    </row>
    <row r="195" spans="1:65" s="89" customFormat="1" ht="14.45" customHeight="1" x14ac:dyDescent="0.25">
      <c r="A195" s="248"/>
      <c r="B195" s="166"/>
      <c r="C195" s="197" t="s">
        <v>640</v>
      </c>
      <c r="D195" s="197" t="s">
        <v>195</v>
      </c>
      <c r="E195" s="198" t="s">
        <v>641</v>
      </c>
      <c r="F195" s="199" t="s">
        <v>642</v>
      </c>
      <c r="G195" s="200" t="s">
        <v>266</v>
      </c>
      <c r="H195" s="201">
        <v>5</v>
      </c>
      <c r="I195" s="305"/>
      <c r="J195" s="202">
        <f t="shared" si="20"/>
        <v>0</v>
      </c>
      <c r="K195" s="203"/>
      <c r="L195" s="204"/>
      <c r="M195" s="205" t="s">
        <v>62</v>
      </c>
      <c r="N195" s="206" t="s">
        <v>78</v>
      </c>
      <c r="O195" s="176">
        <v>0</v>
      </c>
      <c r="P195" s="176">
        <f t="shared" si="21"/>
        <v>0</v>
      </c>
      <c r="Q195" s="176">
        <v>0</v>
      </c>
      <c r="R195" s="176">
        <f t="shared" si="22"/>
        <v>0</v>
      </c>
      <c r="S195" s="176">
        <v>0</v>
      </c>
      <c r="T195" s="177">
        <f t="shared" si="23"/>
        <v>0</v>
      </c>
      <c r="U195" s="248"/>
      <c r="V195" s="248"/>
      <c r="W195" s="248"/>
      <c r="X195" s="248"/>
      <c r="Y195" s="248"/>
      <c r="Z195" s="248"/>
      <c r="AA195" s="248"/>
      <c r="AB195" s="248"/>
      <c r="AC195" s="248"/>
      <c r="AD195" s="248"/>
      <c r="AE195" s="248"/>
      <c r="AR195" s="178" t="s">
        <v>198</v>
      </c>
      <c r="AT195" s="178" t="s">
        <v>195</v>
      </c>
      <c r="AU195" s="178" t="s">
        <v>55</v>
      </c>
      <c r="AY195" s="79" t="s">
        <v>126</v>
      </c>
      <c r="BE195" s="179">
        <f t="shared" si="24"/>
        <v>0</v>
      </c>
      <c r="BF195" s="179">
        <f t="shared" si="25"/>
        <v>0</v>
      </c>
      <c r="BG195" s="179">
        <f t="shared" si="26"/>
        <v>0</v>
      </c>
      <c r="BH195" s="179">
        <f t="shared" si="27"/>
        <v>0</v>
      </c>
      <c r="BI195" s="179">
        <f t="shared" si="28"/>
        <v>0</v>
      </c>
      <c r="BJ195" s="79" t="s">
        <v>124</v>
      </c>
      <c r="BK195" s="179">
        <f t="shared" si="29"/>
        <v>0</v>
      </c>
      <c r="BL195" s="79" t="s">
        <v>190</v>
      </c>
      <c r="BM195" s="178" t="s">
        <v>643</v>
      </c>
    </row>
    <row r="196" spans="1:65" s="89" customFormat="1" ht="24.2" customHeight="1" x14ac:dyDescent="0.25">
      <c r="A196" s="248"/>
      <c r="B196" s="166"/>
      <c r="C196" s="167" t="s">
        <v>167</v>
      </c>
      <c r="D196" s="167" t="s">
        <v>130</v>
      </c>
      <c r="E196" s="168" t="s">
        <v>644</v>
      </c>
      <c r="F196" s="169" t="s">
        <v>645</v>
      </c>
      <c r="G196" s="170" t="s">
        <v>145</v>
      </c>
      <c r="H196" s="171">
        <v>0.40699999999999997</v>
      </c>
      <c r="I196" s="304"/>
      <c r="J196" s="172">
        <f t="shared" si="20"/>
        <v>0</v>
      </c>
      <c r="K196" s="173"/>
      <c r="L196" s="86"/>
      <c r="M196" s="174" t="s">
        <v>62</v>
      </c>
      <c r="N196" s="175" t="s">
        <v>78</v>
      </c>
      <c r="O196" s="176">
        <v>1.573</v>
      </c>
      <c r="P196" s="176">
        <f t="shared" si="21"/>
        <v>0.64021099999999997</v>
      </c>
      <c r="Q196" s="176">
        <v>0</v>
      </c>
      <c r="R196" s="176">
        <f t="shared" si="22"/>
        <v>0</v>
      </c>
      <c r="S196" s="176">
        <v>0</v>
      </c>
      <c r="T196" s="177">
        <f t="shared" si="23"/>
        <v>0</v>
      </c>
      <c r="U196" s="248"/>
      <c r="V196" s="248"/>
      <c r="W196" s="248"/>
      <c r="X196" s="248"/>
      <c r="Y196" s="248"/>
      <c r="Z196" s="248"/>
      <c r="AA196" s="248"/>
      <c r="AB196" s="248"/>
      <c r="AC196" s="248"/>
      <c r="AD196" s="248"/>
      <c r="AE196" s="248"/>
      <c r="AR196" s="178" t="s">
        <v>190</v>
      </c>
      <c r="AT196" s="178" t="s">
        <v>130</v>
      </c>
      <c r="AU196" s="178" t="s">
        <v>55</v>
      </c>
      <c r="AY196" s="79" t="s">
        <v>126</v>
      </c>
      <c r="BE196" s="179">
        <f t="shared" si="24"/>
        <v>0</v>
      </c>
      <c r="BF196" s="179">
        <f t="shared" si="25"/>
        <v>0</v>
      </c>
      <c r="BG196" s="179">
        <f t="shared" si="26"/>
        <v>0</v>
      </c>
      <c r="BH196" s="179">
        <f t="shared" si="27"/>
        <v>0</v>
      </c>
      <c r="BI196" s="179">
        <f t="shared" si="28"/>
        <v>0</v>
      </c>
      <c r="BJ196" s="79" t="s">
        <v>124</v>
      </c>
      <c r="BK196" s="179">
        <f t="shared" si="29"/>
        <v>0</v>
      </c>
      <c r="BL196" s="79" t="s">
        <v>190</v>
      </c>
      <c r="BM196" s="178" t="s">
        <v>646</v>
      </c>
    </row>
    <row r="197" spans="1:65" s="153" customFormat="1" ht="22.9" customHeight="1" x14ac:dyDescent="0.2">
      <c r="B197" s="154"/>
      <c r="D197" s="155" t="s">
        <v>121</v>
      </c>
      <c r="E197" s="164" t="s">
        <v>647</v>
      </c>
      <c r="F197" s="164" t="s">
        <v>648</v>
      </c>
      <c r="J197" s="165">
        <f>BK197</f>
        <v>0</v>
      </c>
      <c r="L197" s="154"/>
      <c r="M197" s="158"/>
      <c r="N197" s="159"/>
      <c r="O197" s="159"/>
      <c r="P197" s="160">
        <f>SUM(P198:P200)</f>
        <v>15.086515</v>
      </c>
      <c r="Q197" s="159"/>
      <c r="R197" s="160">
        <f>SUM(R198:R200)</f>
        <v>5.5199999999999999E-2</v>
      </c>
      <c r="S197" s="159"/>
      <c r="T197" s="161">
        <f>SUM(T198:T200)</f>
        <v>0</v>
      </c>
      <c r="AR197" s="155" t="s">
        <v>55</v>
      </c>
      <c r="AT197" s="162" t="s">
        <v>121</v>
      </c>
      <c r="AU197" s="162" t="s">
        <v>124</v>
      </c>
      <c r="AY197" s="155" t="s">
        <v>126</v>
      </c>
      <c r="BK197" s="163">
        <f>SUM(BK198:BK200)</f>
        <v>0</v>
      </c>
    </row>
    <row r="198" spans="1:65" s="89" customFormat="1" ht="24.2" customHeight="1" x14ac:dyDescent="0.25">
      <c r="A198" s="248"/>
      <c r="B198" s="166"/>
      <c r="C198" s="167" t="s">
        <v>159</v>
      </c>
      <c r="D198" s="167" t="s">
        <v>130</v>
      </c>
      <c r="E198" s="168" t="s">
        <v>649</v>
      </c>
      <c r="F198" s="169" t="s">
        <v>650</v>
      </c>
      <c r="G198" s="170" t="s">
        <v>525</v>
      </c>
      <c r="H198" s="171">
        <v>5</v>
      </c>
      <c r="I198" s="304"/>
      <c r="J198" s="172">
        <f>ROUND(I198*H198,2)</f>
        <v>0</v>
      </c>
      <c r="K198" s="173"/>
      <c r="L198" s="86"/>
      <c r="M198" s="174" t="s">
        <v>62</v>
      </c>
      <c r="N198" s="175" t="s">
        <v>78</v>
      </c>
      <c r="O198" s="176">
        <v>2.5</v>
      </c>
      <c r="P198" s="176">
        <f>O198*H198</f>
        <v>12.5</v>
      </c>
      <c r="Q198" s="176">
        <v>9.1999999999999998E-3</v>
      </c>
      <c r="R198" s="176">
        <f>Q198*H198</f>
        <v>4.5999999999999999E-2</v>
      </c>
      <c r="S198" s="176">
        <v>0</v>
      </c>
      <c r="T198" s="177">
        <f>S198*H198</f>
        <v>0</v>
      </c>
      <c r="U198" s="248"/>
      <c r="V198" s="248"/>
      <c r="W198" s="248"/>
      <c r="X198" s="248"/>
      <c r="Y198" s="248"/>
      <c r="Z198" s="248"/>
      <c r="AA198" s="248"/>
      <c r="AB198" s="248"/>
      <c r="AC198" s="248"/>
      <c r="AD198" s="248"/>
      <c r="AE198" s="248"/>
      <c r="AR198" s="178" t="s">
        <v>190</v>
      </c>
      <c r="AT198" s="178" t="s">
        <v>130</v>
      </c>
      <c r="AU198" s="178" t="s">
        <v>55</v>
      </c>
      <c r="AY198" s="79" t="s">
        <v>126</v>
      </c>
      <c r="BE198" s="179">
        <f>IF(N198="základní",J198,0)</f>
        <v>0</v>
      </c>
      <c r="BF198" s="179">
        <f>IF(N198="snížená",J198,0)</f>
        <v>0</v>
      </c>
      <c r="BG198" s="179">
        <f>IF(N198="zákl. přenesená",J198,0)</f>
        <v>0</v>
      </c>
      <c r="BH198" s="179">
        <f>IF(N198="sníž. přenesená",J198,0)</f>
        <v>0</v>
      </c>
      <c r="BI198" s="179">
        <f>IF(N198="nulová",J198,0)</f>
        <v>0</v>
      </c>
      <c r="BJ198" s="79" t="s">
        <v>124</v>
      </c>
      <c r="BK198" s="179">
        <f>ROUND(I198*H198,2)</f>
        <v>0</v>
      </c>
      <c r="BL198" s="79" t="s">
        <v>190</v>
      </c>
      <c r="BM198" s="178" t="s">
        <v>651</v>
      </c>
    </row>
    <row r="199" spans="1:65" s="89" customFormat="1" ht="24.2" customHeight="1" x14ac:dyDescent="0.25">
      <c r="A199" s="248"/>
      <c r="B199" s="166"/>
      <c r="C199" s="167" t="s">
        <v>187</v>
      </c>
      <c r="D199" s="167" t="s">
        <v>130</v>
      </c>
      <c r="E199" s="168" t="s">
        <v>652</v>
      </c>
      <c r="F199" s="169" t="s">
        <v>653</v>
      </c>
      <c r="G199" s="170" t="s">
        <v>525</v>
      </c>
      <c r="H199" s="171">
        <v>1</v>
      </c>
      <c r="I199" s="304"/>
      <c r="J199" s="172">
        <f>ROUND(I199*H199,2)</f>
        <v>0</v>
      </c>
      <c r="K199" s="173"/>
      <c r="L199" s="86"/>
      <c r="M199" s="174" t="s">
        <v>62</v>
      </c>
      <c r="N199" s="175" t="s">
        <v>78</v>
      </c>
      <c r="O199" s="176">
        <v>2.5</v>
      </c>
      <c r="P199" s="176">
        <f>O199*H199</f>
        <v>2.5</v>
      </c>
      <c r="Q199" s="176">
        <v>9.1999999999999998E-3</v>
      </c>
      <c r="R199" s="176">
        <f>Q199*H199</f>
        <v>9.1999999999999998E-3</v>
      </c>
      <c r="S199" s="176">
        <v>0</v>
      </c>
      <c r="T199" s="177">
        <f>S199*H199</f>
        <v>0</v>
      </c>
      <c r="U199" s="248"/>
      <c r="V199" s="248"/>
      <c r="W199" s="248"/>
      <c r="X199" s="248"/>
      <c r="Y199" s="248"/>
      <c r="Z199" s="248"/>
      <c r="AA199" s="248"/>
      <c r="AB199" s="248"/>
      <c r="AC199" s="248"/>
      <c r="AD199" s="248"/>
      <c r="AE199" s="248"/>
      <c r="AR199" s="178" t="s">
        <v>190</v>
      </c>
      <c r="AT199" s="178" t="s">
        <v>130</v>
      </c>
      <c r="AU199" s="178" t="s">
        <v>55</v>
      </c>
      <c r="AY199" s="79" t="s">
        <v>126</v>
      </c>
      <c r="BE199" s="179">
        <f>IF(N199="základní",J199,0)</f>
        <v>0</v>
      </c>
      <c r="BF199" s="179">
        <f>IF(N199="snížená",J199,0)</f>
        <v>0</v>
      </c>
      <c r="BG199" s="179">
        <f>IF(N199="zákl. přenesená",J199,0)</f>
        <v>0</v>
      </c>
      <c r="BH199" s="179">
        <f>IF(N199="sníž. přenesená",J199,0)</f>
        <v>0</v>
      </c>
      <c r="BI199" s="179">
        <f>IF(N199="nulová",J199,0)</f>
        <v>0</v>
      </c>
      <c r="BJ199" s="79" t="s">
        <v>124</v>
      </c>
      <c r="BK199" s="179">
        <f>ROUND(I199*H199,2)</f>
        <v>0</v>
      </c>
      <c r="BL199" s="79" t="s">
        <v>190</v>
      </c>
      <c r="BM199" s="178" t="s">
        <v>654</v>
      </c>
    </row>
    <row r="200" spans="1:65" s="89" customFormat="1" ht="24.2" customHeight="1" x14ac:dyDescent="0.25">
      <c r="A200" s="248"/>
      <c r="B200" s="166"/>
      <c r="C200" s="167" t="s">
        <v>655</v>
      </c>
      <c r="D200" s="167" t="s">
        <v>130</v>
      </c>
      <c r="E200" s="168" t="s">
        <v>656</v>
      </c>
      <c r="F200" s="169" t="s">
        <v>657</v>
      </c>
      <c r="G200" s="170" t="s">
        <v>145</v>
      </c>
      <c r="H200" s="171">
        <v>5.5E-2</v>
      </c>
      <c r="I200" s="304"/>
      <c r="J200" s="172">
        <f>ROUND(I200*H200,2)</f>
        <v>0</v>
      </c>
      <c r="K200" s="173"/>
      <c r="L200" s="86"/>
      <c r="M200" s="174" t="s">
        <v>62</v>
      </c>
      <c r="N200" s="175" t="s">
        <v>78</v>
      </c>
      <c r="O200" s="176">
        <v>1.573</v>
      </c>
      <c r="P200" s="176">
        <f>O200*H200</f>
        <v>8.6514999999999995E-2</v>
      </c>
      <c r="Q200" s="176">
        <v>0</v>
      </c>
      <c r="R200" s="176">
        <f>Q200*H200</f>
        <v>0</v>
      </c>
      <c r="S200" s="176">
        <v>0</v>
      </c>
      <c r="T200" s="177">
        <f>S200*H200</f>
        <v>0</v>
      </c>
      <c r="U200" s="248"/>
      <c r="V200" s="248"/>
      <c r="W200" s="248"/>
      <c r="X200" s="248"/>
      <c r="Y200" s="248"/>
      <c r="Z200" s="248"/>
      <c r="AA200" s="248"/>
      <c r="AB200" s="248"/>
      <c r="AC200" s="248"/>
      <c r="AD200" s="248"/>
      <c r="AE200" s="248"/>
      <c r="AR200" s="178" t="s">
        <v>190</v>
      </c>
      <c r="AT200" s="178" t="s">
        <v>130</v>
      </c>
      <c r="AU200" s="178" t="s">
        <v>55</v>
      </c>
      <c r="AY200" s="79" t="s">
        <v>126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79" t="s">
        <v>124</v>
      </c>
      <c r="BK200" s="179">
        <f>ROUND(I200*H200,2)</f>
        <v>0</v>
      </c>
      <c r="BL200" s="79" t="s">
        <v>190</v>
      </c>
      <c r="BM200" s="178" t="s">
        <v>658</v>
      </c>
    </row>
    <row r="201" spans="1:65" s="153" customFormat="1" ht="25.9" customHeight="1" x14ac:dyDescent="0.2">
      <c r="B201" s="154"/>
      <c r="D201" s="155" t="s">
        <v>121</v>
      </c>
      <c r="E201" s="156" t="s">
        <v>659</v>
      </c>
      <c r="F201" s="156" t="s">
        <v>660</v>
      </c>
      <c r="J201" s="157">
        <f>BK201</f>
        <v>0</v>
      </c>
      <c r="L201" s="154"/>
      <c r="M201" s="158"/>
      <c r="N201" s="159"/>
      <c r="O201" s="159"/>
      <c r="P201" s="160">
        <f>SUM(P202:P204)</f>
        <v>0</v>
      </c>
      <c r="Q201" s="159"/>
      <c r="R201" s="160">
        <f>SUM(R202:R204)</f>
        <v>0</v>
      </c>
      <c r="S201" s="159"/>
      <c r="T201" s="161">
        <f>SUM(T202:T204)</f>
        <v>0</v>
      </c>
      <c r="AR201" s="155" t="s">
        <v>134</v>
      </c>
      <c r="AT201" s="162" t="s">
        <v>121</v>
      </c>
      <c r="AU201" s="162" t="s">
        <v>125</v>
      </c>
      <c r="AY201" s="155" t="s">
        <v>126</v>
      </c>
      <c r="BK201" s="163">
        <f>SUM(BK202:BK204)</f>
        <v>0</v>
      </c>
    </row>
    <row r="202" spans="1:65" s="89" customFormat="1" ht="14.45" customHeight="1" x14ac:dyDescent="0.25">
      <c r="A202" s="248"/>
      <c r="B202" s="166"/>
      <c r="C202" s="167" t="s">
        <v>661</v>
      </c>
      <c r="D202" s="167" t="s">
        <v>130</v>
      </c>
      <c r="E202" s="168" t="s">
        <v>662</v>
      </c>
      <c r="F202" s="169" t="s">
        <v>663</v>
      </c>
      <c r="G202" s="170" t="s">
        <v>266</v>
      </c>
      <c r="H202" s="171">
        <v>3</v>
      </c>
      <c r="I202" s="304"/>
      <c r="J202" s="172">
        <f>ROUND(I202*H202,2)</f>
        <v>0</v>
      </c>
      <c r="K202" s="173"/>
      <c r="L202" s="86"/>
      <c r="M202" s="174" t="s">
        <v>62</v>
      </c>
      <c r="N202" s="175" t="s">
        <v>78</v>
      </c>
      <c r="O202" s="176">
        <v>0</v>
      </c>
      <c r="P202" s="176">
        <f>O202*H202</f>
        <v>0</v>
      </c>
      <c r="Q202" s="176">
        <v>0</v>
      </c>
      <c r="R202" s="176">
        <f>Q202*H202</f>
        <v>0</v>
      </c>
      <c r="S202" s="176">
        <v>0</v>
      </c>
      <c r="T202" s="177">
        <f>S202*H202</f>
        <v>0</v>
      </c>
      <c r="U202" s="248"/>
      <c r="V202" s="248"/>
      <c r="W202" s="248"/>
      <c r="X202" s="248"/>
      <c r="Y202" s="248"/>
      <c r="Z202" s="248"/>
      <c r="AA202" s="248"/>
      <c r="AB202" s="248"/>
      <c r="AC202" s="248"/>
      <c r="AD202" s="248"/>
      <c r="AE202" s="248"/>
      <c r="AR202" s="178" t="s">
        <v>664</v>
      </c>
      <c r="AT202" s="178" t="s">
        <v>130</v>
      </c>
      <c r="AU202" s="178" t="s">
        <v>124</v>
      </c>
      <c r="AY202" s="79" t="s">
        <v>126</v>
      </c>
      <c r="BE202" s="179">
        <f>IF(N202="základní",J202,0)</f>
        <v>0</v>
      </c>
      <c r="BF202" s="179">
        <f>IF(N202="snížená",J202,0)</f>
        <v>0</v>
      </c>
      <c r="BG202" s="179">
        <f>IF(N202="zákl. přenesená",J202,0)</f>
        <v>0</v>
      </c>
      <c r="BH202" s="179">
        <f>IF(N202="sníž. přenesená",J202,0)</f>
        <v>0</v>
      </c>
      <c r="BI202" s="179">
        <f>IF(N202="nulová",J202,0)</f>
        <v>0</v>
      </c>
      <c r="BJ202" s="79" t="s">
        <v>124</v>
      </c>
      <c r="BK202" s="179">
        <f>ROUND(I202*H202,2)</f>
        <v>0</v>
      </c>
      <c r="BL202" s="79" t="s">
        <v>664</v>
      </c>
      <c r="BM202" s="178" t="s">
        <v>665</v>
      </c>
    </row>
    <row r="203" spans="1:65" s="89" customFormat="1" ht="24.2" customHeight="1" x14ac:dyDescent="0.25">
      <c r="A203" s="248"/>
      <c r="B203" s="166"/>
      <c r="C203" s="167" t="s">
        <v>666</v>
      </c>
      <c r="D203" s="167" t="s">
        <v>130</v>
      </c>
      <c r="E203" s="168" t="s">
        <v>667</v>
      </c>
      <c r="F203" s="169" t="s">
        <v>668</v>
      </c>
      <c r="G203" s="170" t="s">
        <v>145</v>
      </c>
      <c r="H203" s="171">
        <v>0.63600000000000001</v>
      </c>
      <c r="I203" s="304"/>
      <c r="J203" s="172">
        <f>ROUND(I203*H203,2)</f>
        <v>0</v>
      </c>
      <c r="K203" s="173"/>
      <c r="L203" s="86"/>
      <c r="M203" s="174" t="s">
        <v>62</v>
      </c>
      <c r="N203" s="175" t="s">
        <v>78</v>
      </c>
      <c r="O203" s="176">
        <v>0</v>
      </c>
      <c r="P203" s="176">
        <f>O203*H203</f>
        <v>0</v>
      </c>
      <c r="Q203" s="176">
        <v>0</v>
      </c>
      <c r="R203" s="176">
        <f>Q203*H203</f>
        <v>0</v>
      </c>
      <c r="S203" s="176">
        <v>0</v>
      </c>
      <c r="T203" s="177">
        <f>S203*H203</f>
        <v>0</v>
      </c>
      <c r="U203" s="248"/>
      <c r="V203" s="248"/>
      <c r="W203" s="248"/>
      <c r="X203" s="248"/>
      <c r="Y203" s="248"/>
      <c r="Z203" s="248"/>
      <c r="AA203" s="248"/>
      <c r="AB203" s="248"/>
      <c r="AC203" s="248"/>
      <c r="AD203" s="248"/>
      <c r="AE203" s="248"/>
      <c r="AR203" s="178" t="s">
        <v>664</v>
      </c>
      <c r="AT203" s="178" t="s">
        <v>130</v>
      </c>
      <c r="AU203" s="178" t="s">
        <v>124</v>
      </c>
      <c r="AY203" s="79" t="s">
        <v>126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79" t="s">
        <v>124</v>
      </c>
      <c r="BK203" s="179">
        <f>ROUND(I203*H203,2)</f>
        <v>0</v>
      </c>
      <c r="BL203" s="79" t="s">
        <v>664</v>
      </c>
      <c r="BM203" s="178" t="s">
        <v>669</v>
      </c>
    </row>
    <row r="204" spans="1:65" s="89" customFormat="1" ht="14.45" customHeight="1" x14ac:dyDescent="0.25">
      <c r="A204" s="248"/>
      <c r="B204" s="166"/>
      <c r="C204" s="167" t="s">
        <v>670</v>
      </c>
      <c r="D204" s="167" t="s">
        <v>130</v>
      </c>
      <c r="E204" s="168" t="s">
        <v>671</v>
      </c>
      <c r="F204" s="169" t="s">
        <v>672</v>
      </c>
      <c r="G204" s="170" t="s">
        <v>673</v>
      </c>
      <c r="H204" s="171">
        <v>1</v>
      </c>
      <c r="I204" s="304"/>
      <c r="J204" s="172">
        <f>ROUND(I204*H204,2)</f>
        <v>0</v>
      </c>
      <c r="K204" s="173"/>
      <c r="L204" s="86"/>
      <c r="M204" s="207" t="s">
        <v>62</v>
      </c>
      <c r="N204" s="208" t="s">
        <v>78</v>
      </c>
      <c r="O204" s="209">
        <v>0</v>
      </c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248"/>
      <c r="V204" s="248"/>
      <c r="W204" s="248"/>
      <c r="X204" s="248"/>
      <c r="Y204" s="248"/>
      <c r="Z204" s="248"/>
      <c r="AA204" s="248"/>
      <c r="AB204" s="248"/>
      <c r="AC204" s="248"/>
      <c r="AD204" s="248"/>
      <c r="AE204" s="248"/>
      <c r="AR204" s="178" t="s">
        <v>664</v>
      </c>
      <c r="AT204" s="178" t="s">
        <v>130</v>
      </c>
      <c r="AU204" s="178" t="s">
        <v>124</v>
      </c>
      <c r="AY204" s="79" t="s">
        <v>126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79" t="s">
        <v>124</v>
      </c>
      <c r="BK204" s="179">
        <f>ROUND(I204*H204,2)</f>
        <v>0</v>
      </c>
      <c r="BL204" s="79" t="s">
        <v>664</v>
      </c>
      <c r="BM204" s="178" t="s">
        <v>674</v>
      </c>
    </row>
    <row r="205" spans="1:65" s="89" customFormat="1" ht="6.95" customHeight="1" x14ac:dyDescent="0.25">
      <c r="A205" s="248"/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86"/>
      <c r="M205" s="248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8"/>
      <c r="Z205" s="248"/>
      <c r="AA205" s="248"/>
      <c r="AB205" s="248"/>
      <c r="AC205" s="248"/>
      <c r="AD205" s="248"/>
      <c r="AE205" s="248"/>
    </row>
  </sheetData>
  <sheetProtection algorithmName="SHA-512" hashValue="cr3RPzJuYWgveX7oLfx8IVYGGbEg+5Ao2K4K1V2Daz+nnDz2wjqd0EuVAUy+G9j7S1FaWUmzN10snDV4S3CE0w==" saltValue="I1LGK9tQl5cfSLGC6M3lwQ==" spinCount="100000" sheet="1" objects="1" scenarios="1"/>
  <protectedRanges>
    <protectedRange sqref="I1:I1048576" name="Oblast1"/>
  </protectedRanges>
  <autoFilter ref="C121:K204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J1036"/>
  <sheetViews>
    <sheetView showGridLines="0" showZeros="0" zoomScaleNormal="100" workbookViewId="0">
      <pane ySplit="12" topLeftCell="A46" activePane="bottomLeft" state="frozen"/>
      <selection pane="bottomLeft" activeCell="K58" sqref="K58"/>
    </sheetView>
  </sheetViews>
  <sheetFormatPr defaultRowHeight="12.75" x14ac:dyDescent="0.2"/>
  <cols>
    <col min="1" max="1" width="5.42578125" style="211" customWidth="1"/>
    <col min="2" max="2" width="5.7109375" style="213" customWidth="1"/>
    <col min="3" max="3" width="11.42578125" style="213" customWidth="1"/>
    <col min="4" max="4" width="59.7109375" style="219" customWidth="1"/>
    <col min="5" max="5" width="17" style="219" customWidth="1"/>
    <col min="6" max="6" width="4.5703125" style="213" customWidth="1"/>
    <col min="7" max="7" width="8.7109375" style="211" customWidth="1"/>
    <col min="8" max="9" width="16.7109375" style="211" customWidth="1"/>
    <col min="10" max="10" width="12.140625" style="211" customWidth="1"/>
    <col min="11" max="256" width="9.140625" style="211"/>
    <col min="257" max="257" width="5.42578125" style="211" customWidth="1"/>
    <col min="258" max="258" width="5.7109375" style="211" customWidth="1"/>
    <col min="259" max="259" width="11.42578125" style="211" customWidth="1"/>
    <col min="260" max="260" width="59.7109375" style="211" customWidth="1"/>
    <col min="261" max="261" width="17" style="211" customWidth="1"/>
    <col min="262" max="262" width="4.5703125" style="211" customWidth="1"/>
    <col min="263" max="263" width="8.7109375" style="211" customWidth="1"/>
    <col min="264" max="265" width="16.7109375" style="211" customWidth="1"/>
    <col min="266" max="266" width="12.140625" style="211" customWidth="1"/>
    <col min="267" max="512" width="9.140625" style="211"/>
    <col min="513" max="513" width="5.42578125" style="211" customWidth="1"/>
    <col min="514" max="514" width="5.7109375" style="211" customWidth="1"/>
    <col min="515" max="515" width="11.42578125" style="211" customWidth="1"/>
    <col min="516" max="516" width="59.7109375" style="211" customWidth="1"/>
    <col min="517" max="517" width="17" style="211" customWidth="1"/>
    <col min="518" max="518" width="4.5703125" style="211" customWidth="1"/>
    <col min="519" max="519" width="8.7109375" style="211" customWidth="1"/>
    <col min="520" max="521" width="16.7109375" style="211" customWidth="1"/>
    <col min="522" max="522" width="12.140625" style="211" customWidth="1"/>
    <col min="523" max="768" width="9.140625" style="211"/>
    <col min="769" max="769" width="5.42578125" style="211" customWidth="1"/>
    <col min="770" max="770" width="5.7109375" style="211" customWidth="1"/>
    <col min="771" max="771" width="11.42578125" style="211" customWidth="1"/>
    <col min="772" max="772" width="59.7109375" style="211" customWidth="1"/>
    <col min="773" max="773" width="17" style="211" customWidth="1"/>
    <col min="774" max="774" width="4.5703125" style="211" customWidth="1"/>
    <col min="775" max="775" width="8.7109375" style="211" customWidth="1"/>
    <col min="776" max="777" width="16.7109375" style="211" customWidth="1"/>
    <col min="778" max="778" width="12.140625" style="211" customWidth="1"/>
    <col min="779" max="1024" width="9.140625" style="211"/>
    <col min="1025" max="1025" width="5.42578125" style="211" customWidth="1"/>
    <col min="1026" max="1026" width="5.7109375" style="211" customWidth="1"/>
    <col min="1027" max="1027" width="11.42578125" style="211" customWidth="1"/>
    <col min="1028" max="1028" width="59.7109375" style="211" customWidth="1"/>
    <col min="1029" max="1029" width="17" style="211" customWidth="1"/>
    <col min="1030" max="1030" width="4.5703125" style="211" customWidth="1"/>
    <col min="1031" max="1031" width="8.7109375" style="211" customWidth="1"/>
    <col min="1032" max="1033" width="16.7109375" style="211" customWidth="1"/>
    <col min="1034" max="1034" width="12.140625" style="211" customWidth="1"/>
    <col min="1035" max="1280" width="9.140625" style="211"/>
    <col min="1281" max="1281" width="5.42578125" style="211" customWidth="1"/>
    <col min="1282" max="1282" width="5.7109375" style="211" customWidth="1"/>
    <col min="1283" max="1283" width="11.42578125" style="211" customWidth="1"/>
    <col min="1284" max="1284" width="59.7109375" style="211" customWidth="1"/>
    <col min="1285" max="1285" width="17" style="211" customWidth="1"/>
    <col min="1286" max="1286" width="4.5703125" style="211" customWidth="1"/>
    <col min="1287" max="1287" width="8.7109375" style="211" customWidth="1"/>
    <col min="1288" max="1289" width="16.7109375" style="211" customWidth="1"/>
    <col min="1290" max="1290" width="12.140625" style="211" customWidth="1"/>
    <col min="1291" max="1536" width="9.140625" style="211"/>
    <col min="1537" max="1537" width="5.42578125" style="211" customWidth="1"/>
    <col min="1538" max="1538" width="5.7109375" style="211" customWidth="1"/>
    <col min="1539" max="1539" width="11.42578125" style="211" customWidth="1"/>
    <col min="1540" max="1540" width="59.7109375" style="211" customWidth="1"/>
    <col min="1541" max="1541" width="17" style="211" customWidth="1"/>
    <col min="1542" max="1542" width="4.5703125" style="211" customWidth="1"/>
    <col min="1543" max="1543" width="8.7109375" style="211" customWidth="1"/>
    <col min="1544" max="1545" width="16.7109375" style="211" customWidth="1"/>
    <col min="1546" max="1546" width="12.140625" style="211" customWidth="1"/>
    <col min="1547" max="1792" width="9.140625" style="211"/>
    <col min="1793" max="1793" width="5.42578125" style="211" customWidth="1"/>
    <col min="1794" max="1794" width="5.7109375" style="211" customWidth="1"/>
    <col min="1795" max="1795" width="11.42578125" style="211" customWidth="1"/>
    <col min="1796" max="1796" width="59.7109375" style="211" customWidth="1"/>
    <col min="1797" max="1797" width="17" style="211" customWidth="1"/>
    <col min="1798" max="1798" width="4.5703125" style="211" customWidth="1"/>
    <col min="1799" max="1799" width="8.7109375" style="211" customWidth="1"/>
    <col min="1800" max="1801" width="16.7109375" style="211" customWidth="1"/>
    <col min="1802" max="1802" width="12.140625" style="211" customWidth="1"/>
    <col min="1803" max="2048" width="9.140625" style="211"/>
    <col min="2049" max="2049" width="5.42578125" style="211" customWidth="1"/>
    <col min="2050" max="2050" width="5.7109375" style="211" customWidth="1"/>
    <col min="2051" max="2051" width="11.42578125" style="211" customWidth="1"/>
    <col min="2052" max="2052" width="59.7109375" style="211" customWidth="1"/>
    <col min="2053" max="2053" width="17" style="211" customWidth="1"/>
    <col min="2054" max="2054" width="4.5703125" style="211" customWidth="1"/>
    <col min="2055" max="2055" width="8.7109375" style="211" customWidth="1"/>
    <col min="2056" max="2057" width="16.7109375" style="211" customWidth="1"/>
    <col min="2058" max="2058" width="12.140625" style="211" customWidth="1"/>
    <col min="2059" max="2304" width="9.140625" style="211"/>
    <col min="2305" max="2305" width="5.42578125" style="211" customWidth="1"/>
    <col min="2306" max="2306" width="5.7109375" style="211" customWidth="1"/>
    <col min="2307" max="2307" width="11.42578125" style="211" customWidth="1"/>
    <col min="2308" max="2308" width="59.7109375" style="211" customWidth="1"/>
    <col min="2309" max="2309" width="17" style="211" customWidth="1"/>
    <col min="2310" max="2310" width="4.5703125" style="211" customWidth="1"/>
    <col min="2311" max="2311" width="8.7109375" style="211" customWidth="1"/>
    <col min="2312" max="2313" width="16.7109375" style="211" customWidth="1"/>
    <col min="2314" max="2314" width="12.140625" style="211" customWidth="1"/>
    <col min="2315" max="2560" width="9.140625" style="211"/>
    <col min="2561" max="2561" width="5.42578125" style="211" customWidth="1"/>
    <col min="2562" max="2562" width="5.7109375" style="211" customWidth="1"/>
    <col min="2563" max="2563" width="11.42578125" style="211" customWidth="1"/>
    <col min="2564" max="2564" width="59.7109375" style="211" customWidth="1"/>
    <col min="2565" max="2565" width="17" style="211" customWidth="1"/>
    <col min="2566" max="2566" width="4.5703125" style="211" customWidth="1"/>
    <col min="2567" max="2567" width="8.7109375" style="211" customWidth="1"/>
    <col min="2568" max="2569" width="16.7109375" style="211" customWidth="1"/>
    <col min="2570" max="2570" width="12.140625" style="211" customWidth="1"/>
    <col min="2571" max="2816" width="9.140625" style="211"/>
    <col min="2817" max="2817" width="5.42578125" style="211" customWidth="1"/>
    <col min="2818" max="2818" width="5.7109375" style="211" customWidth="1"/>
    <col min="2819" max="2819" width="11.42578125" style="211" customWidth="1"/>
    <col min="2820" max="2820" width="59.7109375" style="211" customWidth="1"/>
    <col min="2821" max="2821" width="17" style="211" customWidth="1"/>
    <col min="2822" max="2822" width="4.5703125" style="211" customWidth="1"/>
    <col min="2823" max="2823" width="8.7109375" style="211" customWidth="1"/>
    <col min="2824" max="2825" width="16.7109375" style="211" customWidth="1"/>
    <col min="2826" max="2826" width="12.140625" style="211" customWidth="1"/>
    <col min="2827" max="3072" width="9.140625" style="211"/>
    <col min="3073" max="3073" width="5.42578125" style="211" customWidth="1"/>
    <col min="3074" max="3074" width="5.7109375" style="211" customWidth="1"/>
    <col min="3075" max="3075" width="11.42578125" style="211" customWidth="1"/>
    <col min="3076" max="3076" width="59.7109375" style="211" customWidth="1"/>
    <col min="3077" max="3077" width="17" style="211" customWidth="1"/>
    <col min="3078" max="3078" width="4.5703125" style="211" customWidth="1"/>
    <col min="3079" max="3079" width="8.7109375" style="211" customWidth="1"/>
    <col min="3080" max="3081" width="16.7109375" style="211" customWidth="1"/>
    <col min="3082" max="3082" width="12.140625" style="211" customWidth="1"/>
    <col min="3083" max="3328" width="9.140625" style="211"/>
    <col min="3329" max="3329" width="5.42578125" style="211" customWidth="1"/>
    <col min="3330" max="3330" width="5.7109375" style="211" customWidth="1"/>
    <col min="3331" max="3331" width="11.42578125" style="211" customWidth="1"/>
    <col min="3332" max="3332" width="59.7109375" style="211" customWidth="1"/>
    <col min="3333" max="3333" width="17" style="211" customWidth="1"/>
    <col min="3334" max="3334" width="4.5703125" style="211" customWidth="1"/>
    <col min="3335" max="3335" width="8.7109375" style="211" customWidth="1"/>
    <col min="3336" max="3337" width="16.7109375" style="211" customWidth="1"/>
    <col min="3338" max="3338" width="12.140625" style="211" customWidth="1"/>
    <col min="3339" max="3584" width="9.140625" style="211"/>
    <col min="3585" max="3585" width="5.42578125" style="211" customWidth="1"/>
    <col min="3586" max="3586" width="5.7109375" style="211" customWidth="1"/>
    <col min="3587" max="3587" width="11.42578125" style="211" customWidth="1"/>
    <col min="3588" max="3588" width="59.7109375" style="211" customWidth="1"/>
    <col min="3589" max="3589" width="17" style="211" customWidth="1"/>
    <col min="3590" max="3590" width="4.5703125" style="211" customWidth="1"/>
    <col min="3591" max="3591" width="8.7109375" style="211" customWidth="1"/>
    <col min="3592" max="3593" width="16.7109375" style="211" customWidth="1"/>
    <col min="3594" max="3594" width="12.140625" style="211" customWidth="1"/>
    <col min="3595" max="3840" width="9.140625" style="211"/>
    <col min="3841" max="3841" width="5.42578125" style="211" customWidth="1"/>
    <col min="3842" max="3842" width="5.7109375" style="211" customWidth="1"/>
    <col min="3843" max="3843" width="11.42578125" style="211" customWidth="1"/>
    <col min="3844" max="3844" width="59.7109375" style="211" customWidth="1"/>
    <col min="3845" max="3845" width="17" style="211" customWidth="1"/>
    <col min="3846" max="3846" width="4.5703125" style="211" customWidth="1"/>
    <col min="3847" max="3847" width="8.7109375" style="211" customWidth="1"/>
    <col min="3848" max="3849" width="16.7109375" style="211" customWidth="1"/>
    <col min="3850" max="3850" width="12.140625" style="211" customWidth="1"/>
    <col min="3851" max="4096" width="9.140625" style="211"/>
    <col min="4097" max="4097" width="5.42578125" style="211" customWidth="1"/>
    <col min="4098" max="4098" width="5.7109375" style="211" customWidth="1"/>
    <col min="4099" max="4099" width="11.42578125" style="211" customWidth="1"/>
    <col min="4100" max="4100" width="59.7109375" style="211" customWidth="1"/>
    <col min="4101" max="4101" width="17" style="211" customWidth="1"/>
    <col min="4102" max="4102" width="4.5703125" style="211" customWidth="1"/>
    <col min="4103" max="4103" width="8.7109375" style="211" customWidth="1"/>
    <col min="4104" max="4105" width="16.7109375" style="211" customWidth="1"/>
    <col min="4106" max="4106" width="12.140625" style="211" customWidth="1"/>
    <col min="4107" max="4352" width="9.140625" style="211"/>
    <col min="4353" max="4353" width="5.42578125" style="211" customWidth="1"/>
    <col min="4354" max="4354" width="5.7109375" style="211" customWidth="1"/>
    <col min="4355" max="4355" width="11.42578125" style="211" customWidth="1"/>
    <col min="4356" max="4356" width="59.7109375" style="211" customWidth="1"/>
    <col min="4357" max="4357" width="17" style="211" customWidth="1"/>
    <col min="4358" max="4358" width="4.5703125" style="211" customWidth="1"/>
    <col min="4359" max="4359" width="8.7109375" style="211" customWidth="1"/>
    <col min="4360" max="4361" width="16.7109375" style="211" customWidth="1"/>
    <col min="4362" max="4362" width="12.140625" style="211" customWidth="1"/>
    <col min="4363" max="4608" width="9.140625" style="211"/>
    <col min="4609" max="4609" width="5.42578125" style="211" customWidth="1"/>
    <col min="4610" max="4610" width="5.7109375" style="211" customWidth="1"/>
    <col min="4611" max="4611" width="11.42578125" style="211" customWidth="1"/>
    <col min="4612" max="4612" width="59.7109375" style="211" customWidth="1"/>
    <col min="4613" max="4613" width="17" style="211" customWidth="1"/>
    <col min="4614" max="4614" width="4.5703125" style="211" customWidth="1"/>
    <col min="4615" max="4615" width="8.7109375" style="211" customWidth="1"/>
    <col min="4616" max="4617" width="16.7109375" style="211" customWidth="1"/>
    <col min="4618" max="4618" width="12.140625" style="211" customWidth="1"/>
    <col min="4619" max="4864" width="9.140625" style="211"/>
    <col min="4865" max="4865" width="5.42578125" style="211" customWidth="1"/>
    <col min="4866" max="4866" width="5.7109375" style="211" customWidth="1"/>
    <col min="4867" max="4867" width="11.42578125" style="211" customWidth="1"/>
    <col min="4868" max="4868" width="59.7109375" style="211" customWidth="1"/>
    <col min="4869" max="4869" width="17" style="211" customWidth="1"/>
    <col min="4870" max="4870" width="4.5703125" style="211" customWidth="1"/>
    <col min="4871" max="4871" width="8.7109375" style="211" customWidth="1"/>
    <col min="4872" max="4873" width="16.7109375" style="211" customWidth="1"/>
    <col min="4874" max="4874" width="12.140625" style="211" customWidth="1"/>
    <col min="4875" max="5120" width="9.140625" style="211"/>
    <col min="5121" max="5121" width="5.42578125" style="211" customWidth="1"/>
    <col min="5122" max="5122" width="5.7109375" style="211" customWidth="1"/>
    <col min="5123" max="5123" width="11.42578125" style="211" customWidth="1"/>
    <col min="5124" max="5124" width="59.7109375" style="211" customWidth="1"/>
    <col min="5125" max="5125" width="17" style="211" customWidth="1"/>
    <col min="5126" max="5126" width="4.5703125" style="211" customWidth="1"/>
    <col min="5127" max="5127" width="8.7109375" style="211" customWidth="1"/>
    <col min="5128" max="5129" width="16.7109375" style="211" customWidth="1"/>
    <col min="5130" max="5130" width="12.140625" style="211" customWidth="1"/>
    <col min="5131" max="5376" width="9.140625" style="211"/>
    <col min="5377" max="5377" width="5.42578125" style="211" customWidth="1"/>
    <col min="5378" max="5378" width="5.7109375" style="211" customWidth="1"/>
    <col min="5379" max="5379" width="11.42578125" style="211" customWidth="1"/>
    <col min="5380" max="5380" width="59.7109375" style="211" customWidth="1"/>
    <col min="5381" max="5381" width="17" style="211" customWidth="1"/>
    <col min="5382" max="5382" width="4.5703125" style="211" customWidth="1"/>
    <col min="5383" max="5383" width="8.7109375" style="211" customWidth="1"/>
    <col min="5384" max="5385" width="16.7109375" style="211" customWidth="1"/>
    <col min="5386" max="5386" width="12.140625" style="211" customWidth="1"/>
    <col min="5387" max="5632" width="9.140625" style="211"/>
    <col min="5633" max="5633" width="5.42578125" style="211" customWidth="1"/>
    <col min="5634" max="5634" width="5.7109375" style="211" customWidth="1"/>
    <col min="5635" max="5635" width="11.42578125" style="211" customWidth="1"/>
    <col min="5636" max="5636" width="59.7109375" style="211" customWidth="1"/>
    <col min="5637" max="5637" width="17" style="211" customWidth="1"/>
    <col min="5638" max="5638" width="4.5703125" style="211" customWidth="1"/>
    <col min="5639" max="5639" width="8.7109375" style="211" customWidth="1"/>
    <col min="5640" max="5641" width="16.7109375" style="211" customWidth="1"/>
    <col min="5642" max="5642" width="12.140625" style="211" customWidth="1"/>
    <col min="5643" max="5888" width="9.140625" style="211"/>
    <col min="5889" max="5889" width="5.42578125" style="211" customWidth="1"/>
    <col min="5890" max="5890" width="5.7109375" style="211" customWidth="1"/>
    <col min="5891" max="5891" width="11.42578125" style="211" customWidth="1"/>
    <col min="5892" max="5892" width="59.7109375" style="211" customWidth="1"/>
    <col min="5893" max="5893" width="17" style="211" customWidth="1"/>
    <col min="5894" max="5894" width="4.5703125" style="211" customWidth="1"/>
    <col min="5895" max="5895" width="8.7109375" style="211" customWidth="1"/>
    <col min="5896" max="5897" width="16.7109375" style="211" customWidth="1"/>
    <col min="5898" max="5898" width="12.140625" style="211" customWidth="1"/>
    <col min="5899" max="6144" width="9.140625" style="211"/>
    <col min="6145" max="6145" width="5.42578125" style="211" customWidth="1"/>
    <col min="6146" max="6146" width="5.7109375" style="211" customWidth="1"/>
    <col min="6147" max="6147" width="11.42578125" style="211" customWidth="1"/>
    <col min="6148" max="6148" width="59.7109375" style="211" customWidth="1"/>
    <col min="6149" max="6149" width="17" style="211" customWidth="1"/>
    <col min="6150" max="6150" width="4.5703125" style="211" customWidth="1"/>
    <col min="6151" max="6151" width="8.7109375" style="211" customWidth="1"/>
    <col min="6152" max="6153" width="16.7109375" style="211" customWidth="1"/>
    <col min="6154" max="6154" width="12.140625" style="211" customWidth="1"/>
    <col min="6155" max="6400" width="9.140625" style="211"/>
    <col min="6401" max="6401" width="5.42578125" style="211" customWidth="1"/>
    <col min="6402" max="6402" width="5.7109375" style="211" customWidth="1"/>
    <col min="6403" max="6403" width="11.42578125" style="211" customWidth="1"/>
    <col min="6404" max="6404" width="59.7109375" style="211" customWidth="1"/>
    <col min="6405" max="6405" width="17" style="211" customWidth="1"/>
    <col min="6406" max="6406" width="4.5703125" style="211" customWidth="1"/>
    <col min="6407" max="6407" width="8.7109375" style="211" customWidth="1"/>
    <col min="6408" max="6409" width="16.7109375" style="211" customWidth="1"/>
    <col min="6410" max="6410" width="12.140625" style="211" customWidth="1"/>
    <col min="6411" max="6656" width="9.140625" style="211"/>
    <col min="6657" max="6657" width="5.42578125" style="211" customWidth="1"/>
    <col min="6658" max="6658" width="5.7109375" style="211" customWidth="1"/>
    <col min="6659" max="6659" width="11.42578125" style="211" customWidth="1"/>
    <col min="6660" max="6660" width="59.7109375" style="211" customWidth="1"/>
    <col min="6661" max="6661" width="17" style="211" customWidth="1"/>
    <col min="6662" max="6662" width="4.5703125" style="211" customWidth="1"/>
    <col min="6663" max="6663" width="8.7109375" style="211" customWidth="1"/>
    <col min="6664" max="6665" width="16.7109375" style="211" customWidth="1"/>
    <col min="6666" max="6666" width="12.140625" style="211" customWidth="1"/>
    <col min="6667" max="6912" width="9.140625" style="211"/>
    <col min="6913" max="6913" width="5.42578125" style="211" customWidth="1"/>
    <col min="6914" max="6914" width="5.7109375" style="211" customWidth="1"/>
    <col min="6915" max="6915" width="11.42578125" style="211" customWidth="1"/>
    <col min="6916" max="6916" width="59.7109375" style="211" customWidth="1"/>
    <col min="6917" max="6917" width="17" style="211" customWidth="1"/>
    <col min="6918" max="6918" width="4.5703125" style="211" customWidth="1"/>
    <col min="6919" max="6919" width="8.7109375" style="211" customWidth="1"/>
    <col min="6920" max="6921" width="16.7109375" style="211" customWidth="1"/>
    <col min="6922" max="6922" width="12.140625" style="211" customWidth="1"/>
    <col min="6923" max="7168" width="9.140625" style="211"/>
    <col min="7169" max="7169" width="5.42578125" style="211" customWidth="1"/>
    <col min="7170" max="7170" width="5.7109375" style="211" customWidth="1"/>
    <col min="7171" max="7171" width="11.42578125" style="211" customWidth="1"/>
    <col min="7172" max="7172" width="59.7109375" style="211" customWidth="1"/>
    <col min="7173" max="7173" width="17" style="211" customWidth="1"/>
    <col min="7174" max="7174" width="4.5703125" style="211" customWidth="1"/>
    <col min="7175" max="7175" width="8.7109375" style="211" customWidth="1"/>
    <col min="7176" max="7177" width="16.7109375" style="211" customWidth="1"/>
    <col min="7178" max="7178" width="12.140625" style="211" customWidth="1"/>
    <col min="7179" max="7424" width="9.140625" style="211"/>
    <col min="7425" max="7425" width="5.42578125" style="211" customWidth="1"/>
    <col min="7426" max="7426" width="5.7109375" style="211" customWidth="1"/>
    <col min="7427" max="7427" width="11.42578125" style="211" customWidth="1"/>
    <col min="7428" max="7428" width="59.7109375" style="211" customWidth="1"/>
    <col min="7429" max="7429" width="17" style="211" customWidth="1"/>
    <col min="7430" max="7430" width="4.5703125" style="211" customWidth="1"/>
    <col min="7431" max="7431" width="8.7109375" style="211" customWidth="1"/>
    <col min="7432" max="7433" width="16.7109375" style="211" customWidth="1"/>
    <col min="7434" max="7434" width="12.140625" style="211" customWidth="1"/>
    <col min="7435" max="7680" width="9.140625" style="211"/>
    <col min="7681" max="7681" width="5.42578125" style="211" customWidth="1"/>
    <col min="7682" max="7682" width="5.7109375" style="211" customWidth="1"/>
    <col min="7683" max="7683" width="11.42578125" style="211" customWidth="1"/>
    <col min="7684" max="7684" width="59.7109375" style="211" customWidth="1"/>
    <col min="7685" max="7685" width="17" style="211" customWidth="1"/>
    <col min="7686" max="7686" width="4.5703125" style="211" customWidth="1"/>
    <col min="7687" max="7687" width="8.7109375" style="211" customWidth="1"/>
    <col min="7688" max="7689" width="16.7109375" style="211" customWidth="1"/>
    <col min="7690" max="7690" width="12.140625" style="211" customWidth="1"/>
    <col min="7691" max="7936" width="9.140625" style="211"/>
    <col min="7937" max="7937" width="5.42578125" style="211" customWidth="1"/>
    <col min="7938" max="7938" width="5.7109375" style="211" customWidth="1"/>
    <col min="7939" max="7939" width="11.42578125" style="211" customWidth="1"/>
    <col min="7940" max="7940" width="59.7109375" style="211" customWidth="1"/>
    <col min="7941" max="7941" width="17" style="211" customWidth="1"/>
    <col min="7942" max="7942" width="4.5703125" style="211" customWidth="1"/>
    <col min="7943" max="7943" width="8.7109375" style="211" customWidth="1"/>
    <col min="7944" max="7945" width="16.7109375" style="211" customWidth="1"/>
    <col min="7946" max="7946" width="12.140625" style="211" customWidth="1"/>
    <col min="7947" max="8192" width="9.140625" style="211"/>
    <col min="8193" max="8193" width="5.42578125" style="211" customWidth="1"/>
    <col min="8194" max="8194" width="5.7109375" style="211" customWidth="1"/>
    <col min="8195" max="8195" width="11.42578125" style="211" customWidth="1"/>
    <col min="8196" max="8196" width="59.7109375" style="211" customWidth="1"/>
    <col min="8197" max="8197" width="17" style="211" customWidth="1"/>
    <col min="8198" max="8198" width="4.5703125" style="211" customWidth="1"/>
    <col min="8199" max="8199" width="8.7109375" style="211" customWidth="1"/>
    <col min="8200" max="8201" width="16.7109375" style="211" customWidth="1"/>
    <col min="8202" max="8202" width="12.140625" style="211" customWidth="1"/>
    <col min="8203" max="8448" width="9.140625" style="211"/>
    <col min="8449" max="8449" width="5.42578125" style="211" customWidth="1"/>
    <col min="8450" max="8450" width="5.7109375" style="211" customWidth="1"/>
    <col min="8451" max="8451" width="11.42578125" style="211" customWidth="1"/>
    <col min="8452" max="8452" width="59.7109375" style="211" customWidth="1"/>
    <col min="8453" max="8453" width="17" style="211" customWidth="1"/>
    <col min="8454" max="8454" width="4.5703125" style="211" customWidth="1"/>
    <col min="8455" max="8455" width="8.7109375" style="211" customWidth="1"/>
    <col min="8456" max="8457" width="16.7109375" style="211" customWidth="1"/>
    <col min="8458" max="8458" width="12.140625" style="211" customWidth="1"/>
    <col min="8459" max="8704" width="9.140625" style="211"/>
    <col min="8705" max="8705" width="5.42578125" style="211" customWidth="1"/>
    <col min="8706" max="8706" width="5.7109375" style="211" customWidth="1"/>
    <col min="8707" max="8707" width="11.42578125" style="211" customWidth="1"/>
    <col min="8708" max="8708" width="59.7109375" style="211" customWidth="1"/>
    <col min="8709" max="8709" width="17" style="211" customWidth="1"/>
    <col min="8710" max="8710" width="4.5703125" style="211" customWidth="1"/>
    <col min="8711" max="8711" width="8.7109375" style="211" customWidth="1"/>
    <col min="8712" max="8713" width="16.7109375" style="211" customWidth="1"/>
    <col min="8714" max="8714" width="12.140625" style="211" customWidth="1"/>
    <col min="8715" max="8960" width="9.140625" style="211"/>
    <col min="8961" max="8961" width="5.42578125" style="211" customWidth="1"/>
    <col min="8962" max="8962" width="5.7109375" style="211" customWidth="1"/>
    <col min="8963" max="8963" width="11.42578125" style="211" customWidth="1"/>
    <col min="8964" max="8964" width="59.7109375" style="211" customWidth="1"/>
    <col min="8965" max="8965" width="17" style="211" customWidth="1"/>
    <col min="8966" max="8966" width="4.5703125" style="211" customWidth="1"/>
    <col min="8967" max="8967" width="8.7109375" style="211" customWidth="1"/>
    <col min="8968" max="8969" width="16.7109375" style="211" customWidth="1"/>
    <col min="8970" max="8970" width="12.140625" style="211" customWidth="1"/>
    <col min="8971" max="9216" width="9.140625" style="211"/>
    <col min="9217" max="9217" width="5.42578125" style="211" customWidth="1"/>
    <col min="9218" max="9218" width="5.7109375" style="211" customWidth="1"/>
    <col min="9219" max="9219" width="11.42578125" style="211" customWidth="1"/>
    <col min="9220" max="9220" width="59.7109375" style="211" customWidth="1"/>
    <col min="9221" max="9221" width="17" style="211" customWidth="1"/>
    <col min="9222" max="9222" width="4.5703125" style="211" customWidth="1"/>
    <col min="9223" max="9223" width="8.7109375" style="211" customWidth="1"/>
    <col min="9224" max="9225" width="16.7109375" style="211" customWidth="1"/>
    <col min="9226" max="9226" width="12.140625" style="211" customWidth="1"/>
    <col min="9227" max="9472" width="9.140625" style="211"/>
    <col min="9473" max="9473" width="5.42578125" style="211" customWidth="1"/>
    <col min="9474" max="9474" width="5.7109375" style="211" customWidth="1"/>
    <col min="9475" max="9475" width="11.42578125" style="211" customWidth="1"/>
    <col min="9476" max="9476" width="59.7109375" style="211" customWidth="1"/>
    <col min="9477" max="9477" width="17" style="211" customWidth="1"/>
    <col min="9478" max="9478" width="4.5703125" style="211" customWidth="1"/>
    <col min="9479" max="9479" width="8.7109375" style="211" customWidth="1"/>
    <col min="9480" max="9481" width="16.7109375" style="211" customWidth="1"/>
    <col min="9482" max="9482" width="12.140625" style="211" customWidth="1"/>
    <col min="9483" max="9728" width="9.140625" style="211"/>
    <col min="9729" max="9729" width="5.42578125" style="211" customWidth="1"/>
    <col min="9730" max="9730" width="5.7109375" style="211" customWidth="1"/>
    <col min="9731" max="9731" width="11.42578125" style="211" customWidth="1"/>
    <col min="9732" max="9732" width="59.7109375" style="211" customWidth="1"/>
    <col min="9733" max="9733" width="17" style="211" customWidth="1"/>
    <col min="9734" max="9734" width="4.5703125" style="211" customWidth="1"/>
    <col min="9735" max="9735" width="8.7109375" style="211" customWidth="1"/>
    <col min="9736" max="9737" width="16.7109375" style="211" customWidth="1"/>
    <col min="9738" max="9738" width="12.140625" style="211" customWidth="1"/>
    <col min="9739" max="9984" width="9.140625" style="211"/>
    <col min="9985" max="9985" width="5.42578125" style="211" customWidth="1"/>
    <col min="9986" max="9986" width="5.7109375" style="211" customWidth="1"/>
    <col min="9987" max="9987" width="11.42578125" style="211" customWidth="1"/>
    <col min="9988" max="9988" width="59.7109375" style="211" customWidth="1"/>
    <col min="9989" max="9989" width="17" style="211" customWidth="1"/>
    <col min="9990" max="9990" width="4.5703125" style="211" customWidth="1"/>
    <col min="9991" max="9991" width="8.7109375" style="211" customWidth="1"/>
    <col min="9992" max="9993" width="16.7109375" style="211" customWidth="1"/>
    <col min="9994" max="9994" width="12.140625" style="211" customWidth="1"/>
    <col min="9995" max="10240" width="9.140625" style="211"/>
    <col min="10241" max="10241" width="5.42578125" style="211" customWidth="1"/>
    <col min="10242" max="10242" width="5.7109375" style="211" customWidth="1"/>
    <col min="10243" max="10243" width="11.42578125" style="211" customWidth="1"/>
    <col min="10244" max="10244" width="59.7109375" style="211" customWidth="1"/>
    <col min="10245" max="10245" width="17" style="211" customWidth="1"/>
    <col min="10246" max="10246" width="4.5703125" style="211" customWidth="1"/>
    <col min="10247" max="10247" width="8.7109375" style="211" customWidth="1"/>
    <col min="10248" max="10249" width="16.7109375" style="211" customWidth="1"/>
    <col min="10250" max="10250" width="12.140625" style="211" customWidth="1"/>
    <col min="10251" max="10496" width="9.140625" style="211"/>
    <col min="10497" max="10497" width="5.42578125" style="211" customWidth="1"/>
    <col min="10498" max="10498" width="5.7109375" style="211" customWidth="1"/>
    <col min="10499" max="10499" width="11.42578125" style="211" customWidth="1"/>
    <col min="10500" max="10500" width="59.7109375" style="211" customWidth="1"/>
    <col min="10501" max="10501" width="17" style="211" customWidth="1"/>
    <col min="10502" max="10502" width="4.5703125" style="211" customWidth="1"/>
    <col min="10503" max="10503" width="8.7109375" style="211" customWidth="1"/>
    <col min="10504" max="10505" width="16.7109375" style="211" customWidth="1"/>
    <col min="10506" max="10506" width="12.140625" style="211" customWidth="1"/>
    <col min="10507" max="10752" width="9.140625" style="211"/>
    <col min="10753" max="10753" width="5.42578125" style="211" customWidth="1"/>
    <col min="10754" max="10754" width="5.7109375" style="211" customWidth="1"/>
    <col min="10755" max="10755" width="11.42578125" style="211" customWidth="1"/>
    <col min="10756" max="10756" width="59.7109375" style="211" customWidth="1"/>
    <col min="10757" max="10757" width="17" style="211" customWidth="1"/>
    <col min="10758" max="10758" width="4.5703125" style="211" customWidth="1"/>
    <col min="10759" max="10759" width="8.7109375" style="211" customWidth="1"/>
    <col min="10760" max="10761" width="16.7109375" style="211" customWidth="1"/>
    <col min="10762" max="10762" width="12.140625" style="211" customWidth="1"/>
    <col min="10763" max="11008" width="9.140625" style="211"/>
    <col min="11009" max="11009" width="5.42578125" style="211" customWidth="1"/>
    <col min="11010" max="11010" width="5.7109375" style="211" customWidth="1"/>
    <col min="11011" max="11011" width="11.42578125" style="211" customWidth="1"/>
    <col min="11012" max="11012" width="59.7109375" style="211" customWidth="1"/>
    <col min="11013" max="11013" width="17" style="211" customWidth="1"/>
    <col min="11014" max="11014" width="4.5703125" style="211" customWidth="1"/>
    <col min="11015" max="11015" width="8.7109375" style="211" customWidth="1"/>
    <col min="11016" max="11017" width="16.7109375" style="211" customWidth="1"/>
    <col min="11018" max="11018" width="12.140625" style="211" customWidth="1"/>
    <col min="11019" max="11264" width="9.140625" style="211"/>
    <col min="11265" max="11265" width="5.42578125" style="211" customWidth="1"/>
    <col min="11266" max="11266" width="5.7109375" style="211" customWidth="1"/>
    <col min="11267" max="11267" width="11.42578125" style="211" customWidth="1"/>
    <col min="11268" max="11268" width="59.7109375" style="211" customWidth="1"/>
    <col min="11269" max="11269" width="17" style="211" customWidth="1"/>
    <col min="11270" max="11270" width="4.5703125" style="211" customWidth="1"/>
    <col min="11271" max="11271" width="8.7109375" style="211" customWidth="1"/>
    <col min="11272" max="11273" width="16.7109375" style="211" customWidth="1"/>
    <col min="11274" max="11274" width="12.140625" style="211" customWidth="1"/>
    <col min="11275" max="11520" width="9.140625" style="211"/>
    <col min="11521" max="11521" width="5.42578125" style="211" customWidth="1"/>
    <col min="11522" max="11522" width="5.7109375" style="211" customWidth="1"/>
    <col min="11523" max="11523" width="11.42578125" style="211" customWidth="1"/>
    <col min="11524" max="11524" width="59.7109375" style="211" customWidth="1"/>
    <col min="11525" max="11525" width="17" style="211" customWidth="1"/>
    <col min="11526" max="11526" width="4.5703125" style="211" customWidth="1"/>
    <col min="11527" max="11527" width="8.7109375" style="211" customWidth="1"/>
    <col min="11528" max="11529" width="16.7109375" style="211" customWidth="1"/>
    <col min="11530" max="11530" width="12.140625" style="211" customWidth="1"/>
    <col min="11531" max="11776" width="9.140625" style="211"/>
    <col min="11777" max="11777" width="5.42578125" style="211" customWidth="1"/>
    <col min="11778" max="11778" width="5.7109375" style="211" customWidth="1"/>
    <col min="11779" max="11779" width="11.42578125" style="211" customWidth="1"/>
    <col min="11780" max="11780" width="59.7109375" style="211" customWidth="1"/>
    <col min="11781" max="11781" width="17" style="211" customWidth="1"/>
    <col min="11782" max="11782" width="4.5703125" style="211" customWidth="1"/>
    <col min="11783" max="11783" width="8.7109375" style="211" customWidth="1"/>
    <col min="11784" max="11785" width="16.7109375" style="211" customWidth="1"/>
    <col min="11786" max="11786" width="12.140625" style="211" customWidth="1"/>
    <col min="11787" max="12032" width="9.140625" style="211"/>
    <col min="12033" max="12033" width="5.42578125" style="211" customWidth="1"/>
    <col min="12034" max="12034" width="5.7109375" style="211" customWidth="1"/>
    <col min="12035" max="12035" width="11.42578125" style="211" customWidth="1"/>
    <col min="12036" max="12036" width="59.7109375" style="211" customWidth="1"/>
    <col min="12037" max="12037" width="17" style="211" customWidth="1"/>
    <col min="12038" max="12038" width="4.5703125" style="211" customWidth="1"/>
    <col min="12039" max="12039" width="8.7109375" style="211" customWidth="1"/>
    <col min="12040" max="12041" width="16.7109375" style="211" customWidth="1"/>
    <col min="12042" max="12042" width="12.140625" style="211" customWidth="1"/>
    <col min="12043" max="12288" width="9.140625" style="211"/>
    <col min="12289" max="12289" width="5.42578125" style="211" customWidth="1"/>
    <col min="12290" max="12290" width="5.7109375" style="211" customWidth="1"/>
    <col min="12291" max="12291" width="11.42578125" style="211" customWidth="1"/>
    <col min="12292" max="12292" width="59.7109375" style="211" customWidth="1"/>
    <col min="12293" max="12293" width="17" style="211" customWidth="1"/>
    <col min="12294" max="12294" width="4.5703125" style="211" customWidth="1"/>
    <col min="12295" max="12295" width="8.7109375" style="211" customWidth="1"/>
    <col min="12296" max="12297" width="16.7109375" style="211" customWidth="1"/>
    <col min="12298" max="12298" width="12.140625" style="211" customWidth="1"/>
    <col min="12299" max="12544" width="9.140625" style="211"/>
    <col min="12545" max="12545" width="5.42578125" style="211" customWidth="1"/>
    <col min="12546" max="12546" width="5.7109375" style="211" customWidth="1"/>
    <col min="12547" max="12547" width="11.42578125" style="211" customWidth="1"/>
    <col min="12548" max="12548" width="59.7109375" style="211" customWidth="1"/>
    <col min="12549" max="12549" width="17" style="211" customWidth="1"/>
    <col min="12550" max="12550" width="4.5703125" style="211" customWidth="1"/>
    <col min="12551" max="12551" width="8.7109375" style="211" customWidth="1"/>
    <col min="12552" max="12553" width="16.7109375" style="211" customWidth="1"/>
    <col min="12554" max="12554" width="12.140625" style="211" customWidth="1"/>
    <col min="12555" max="12800" width="9.140625" style="211"/>
    <col min="12801" max="12801" width="5.42578125" style="211" customWidth="1"/>
    <col min="12802" max="12802" width="5.7109375" style="211" customWidth="1"/>
    <col min="12803" max="12803" width="11.42578125" style="211" customWidth="1"/>
    <col min="12804" max="12804" width="59.7109375" style="211" customWidth="1"/>
    <col min="12805" max="12805" width="17" style="211" customWidth="1"/>
    <col min="12806" max="12806" width="4.5703125" style="211" customWidth="1"/>
    <col min="12807" max="12807" width="8.7109375" style="211" customWidth="1"/>
    <col min="12808" max="12809" width="16.7109375" style="211" customWidth="1"/>
    <col min="12810" max="12810" width="12.140625" style="211" customWidth="1"/>
    <col min="12811" max="13056" width="9.140625" style="211"/>
    <col min="13057" max="13057" width="5.42578125" style="211" customWidth="1"/>
    <col min="13058" max="13058" width="5.7109375" style="211" customWidth="1"/>
    <col min="13059" max="13059" width="11.42578125" style="211" customWidth="1"/>
    <col min="13060" max="13060" width="59.7109375" style="211" customWidth="1"/>
    <col min="13061" max="13061" width="17" style="211" customWidth="1"/>
    <col min="13062" max="13062" width="4.5703125" style="211" customWidth="1"/>
    <col min="13063" max="13063" width="8.7109375" style="211" customWidth="1"/>
    <col min="13064" max="13065" width="16.7109375" style="211" customWidth="1"/>
    <col min="13066" max="13066" width="12.140625" style="211" customWidth="1"/>
    <col min="13067" max="13312" width="9.140625" style="211"/>
    <col min="13313" max="13313" width="5.42578125" style="211" customWidth="1"/>
    <col min="13314" max="13314" width="5.7109375" style="211" customWidth="1"/>
    <col min="13315" max="13315" width="11.42578125" style="211" customWidth="1"/>
    <col min="13316" max="13316" width="59.7109375" style="211" customWidth="1"/>
    <col min="13317" max="13317" width="17" style="211" customWidth="1"/>
    <col min="13318" max="13318" width="4.5703125" style="211" customWidth="1"/>
    <col min="13319" max="13319" width="8.7109375" style="211" customWidth="1"/>
    <col min="13320" max="13321" width="16.7109375" style="211" customWidth="1"/>
    <col min="13322" max="13322" width="12.140625" style="211" customWidth="1"/>
    <col min="13323" max="13568" width="9.140625" style="211"/>
    <col min="13569" max="13569" width="5.42578125" style="211" customWidth="1"/>
    <col min="13570" max="13570" width="5.7109375" style="211" customWidth="1"/>
    <col min="13571" max="13571" width="11.42578125" style="211" customWidth="1"/>
    <col min="13572" max="13572" width="59.7109375" style="211" customWidth="1"/>
    <col min="13573" max="13573" width="17" style="211" customWidth="1"/>
    <col min="13574" max="13574" width="4.5703125" style="211" customWidth="1"/>
    <col min="13575" max="13575" width="8.7109375" style="211" customWidth="1"/>
    <col min="13576" max="13577" width="16.7109375" style="211" customWidth="1"/>
    <col min="13578" max="13578" width="12.140625" style="211" customWidth="1"/>
    <col min="13579" max="13824" width="9.140625" style="211"/>
    <col min="13825" max="13825" width="5.42578125" style="211" customWidth="1"/>
    <col min="13826" max="13826" width="5.7109375" style="211" customWidth="1"/>
    <col min="13827" max="13827" width="11.42578125" style="211" customWidth="1"/>
    <col min="13828" max="13828" width="59.7109375" style="211" customWidth="1"/>
    <col min="13829" max="13829" width="17" style="211" customWidth="1"/>
    <col min="13830" max="13830" width="4.5703125" style="211" customWidth="1"/>
    <col min="13831" max="13831" width="8.7109375" style="211" customWidth="1"/>
    <col min="13832" max="13833" width="16.7109375" style="211" customWidth="1"/>
    <col min="13834" max="13834" width="12.140625" style="211" customWidth="1"/>
    <col min="13835" max="14080" width="9.140625" style="211"/>
    <col min="14081" max="14081" width="5.42578125" style="211" customWidth="1"/>
    <col min="14082" max="14082" width="5.7109375" style="211" customWidth="1"/>
    <col min="14083" max="14083" width="11.42578125" style="211" customWidth="1"/>
    <col min="14084" max="14084" width="59.7109375" style="211" customWidth="1"/>
    <col min="14085" max="14085" width="17" style="211" customWidth="1"/>
    <col min="14086" max="14086" width="4.5703125" style="211" customWidth="1"/>
    <col min="14087" max="14087" width="8.7109375" style="211" customWidth="1"/>
    <col min="14088" max="14089" width="16.7109375" style="211" customWidth="1"/>
    <col min="14090" max="14090" width="12.140625" style="211" customWidth="1"/>
    <col min="14091" max="14336" width="9.140625" style="211"/>
    <col min="14337" max="14337" width="5.42578125" style="211" customWidth="1"/>
    <col min="14338" max="14338" width="5.7109375" style="211" customWidth="1"/>
    <col min="14339" max="14339" width="11.42578125" style="211" customWidth="1"/>
    <col min="14340" max="14340" width="59.7109375" style="211" customWidth="1"/>
    <col min="14341" max="14341" width="17" style="211" customWidth="1"/>
    <col min="14342" max="14342" width="4.5703125" style="211" customWidth="1"/>
    <col min="14343" max="14343" width="8.7109375" style="211" customWidth="1"/>
    <col min="14344" max="14345" width="16.7109375" style="211" customWidth="1"/>
    <col min="14346" max="14346" width="12.140625" style="211" customWidth="1"/>
    <col min="14347" max="14592" width="9.140625" style="211"/>
    <col min="14593" max="14593" width="5.42578125" style="211" customWidth="1"/>
    <col min="14594" max="14594" width="5.7109375" style="211" customWidth="1"/>
    <col min="14595" max="14595" width="11.42578125" style="211" customWidth="1"/>
    <col min="14596" max="14596" width="59.7109375" style="211" customWidth="1"/>
    <col min="14597" max="14597" width="17" style="211" customWidth="1"/>
    <col min="14598" max="14598" width="4.5703125" style="211" customWidth="1"/>
    <col min="14599" max="14599" width="8.7109375" style="211" customWidth="1"/>
    <col min="14600" max="14601" width="16.7109375" style="211" customWidth="1"/>
    <col min="14602" max="14602" width="12.140625" style="211" customWidth="1"/>
    <col min="14603" max="14848" width="9.140625" style="211"/>
    <col min="14849" max="14849" width="5.42578125" style="211" customWidth="1"/>
    <col min="14850" max="14850" width="5.7109375" style="211" customWidth="1"/>
    <col min="14851" max="14851" width="11.42578125" style="211" customWidth="1"/>
    <col min="14852" max="14852" width="59.7109375" style="211" customWidth="1"/>
    <col min="14853" max="14853" width="17" style="211" customWidth="1"/>
    <col min="14854" max="14854" width="4.5703125" style="211" customWidth="1"/>
    <col min="14855" max="14855" width="8.7109375" style="211" customWidth="1"/>
    <col min="14856" max="14857" width="16.7109375" style="211" customWidth="1"/>
    <col min="14858" max="14858" width="12.140625" style="211" customWidth="1"/>
    <col min="14859" max="15104" width="9.140625" style="211"/>
    <col min="15105" max="15105" width="5.42578125" style="211" customWidth="1"/>
    <col min="15106" max="15106" width="5.7109375" style="211" customWidth="1"/>
    <col min="15107" max="15107" width="11.42578125" style="211" customWidth="1"/>
    <col min="15108" max="15108" width="59.7109375" style="211" customWidth="1"/>
    <col min="15109" max="15109" width="17" style="211" customWidth="1"/>
    <col min="15110" max="15110" width="4.5703125" style="211" customWidth="1"/>
    <col min="15111" max="15111" width="8.7109375" style="211" customWidth="1"/>
    <col min="15112" max="15113" width="16.7109375" style="211" customWidth="1"/>
    <col min="15114" max="15114" width="12.140625" style="211" customWidth="1"/>
    <col min="15115" max="15360" width="9.140625" style="211"/>
    <col min="15361" max="15361" width="5.42578125" style="211" customWidth="1"/>
    <col min="15362" max="15362" width="5.7109375" style="211" customWidth="1"/>
    <col min="15363" max="15363" width="11.42578125" style="211" customWidth="1"/>
    <col min="15364" max="15364" width="59.7109375" style="211" customWidth="1"/>
    <col min="15365" max="15365" width="17" style="211" customWidth="1"/>
    <col min="15366" max="15366" width="4.5703125" style="211" customWidth="1"/>
    <col min="15367" max="15367" width="8.7109375" style="211" customWidth="1"/>
    <col min="15368" max="15369" width="16.7109375" style="211" customWidth="1"/>
    <col min="15370" max="15370" width="12.140625" style="211" customWidth="1"/>
    <col min="15371" max="15616" width="9.140625" style="211"/>
    <col min="15617" max="15617" width="5.42578125" style="211" customWidth="1"/>
    <col min="15618" max="15618" width="5.7109375" style="211" customWidth="1"/>
    <col min="15619" max="15619" width="11.42578125" style="211" customWidth="1"/>
    <col min="15620" max="15620" width="59.7109375" style="211" customWidth="1"/>
    <col min="15621" max="15621" width="17" style="211" customWidth="1"/>
    <col min="15622" max="15622" width="4.5703125" style="211" customWidth="1"/>
    <col min="15623" max="15623" width="8.7109375" style="211" customWidth="1"/>
    <col min="15624" max="15625" width="16.7109375" style="211" customWidth="1"/>
    <col min="15626" max="15626" width="12.140625" style="211" customWidth="1"/>
    <col min="15627" max="15872" width="9.140625" style="211"/>
    <col min="15873" max="15873" width="5.42578125" style="211" customWidth="1"/>
    <col min="15874" max="15874" width="5.7109375" style="211" customWidth="1"/>
    <col min="15875" max="15875" width="11.42578125" style="211" customWidth="1"/>
    <col min="15876" max="15876" width="59.7109375" style="211" customWidth="1"/>
    <col min="15877" max="15877" width="17" style="211" customWidth="1"/>
    <col min="15878" max="15878" width="4.5703125" style="211" customWidth="1"/>
    <col min="15879" max="15879" width="8.7109375" style="211" customWidth="1"/>
    <col min="15880" max="15881" width="16.7109375" style="211" customWidth="1"/>
    <col min="15882" max="15882" width="12.140625" style="211" customWidth="1"/>
    <col min="15883" max="16128" width="9.140625" style="211"/>
    <col min="16129" max="16129" width="5.42578125" style="211" customWidth="1"/>
    <col min="16130" max="16130" width="5.7109375" style="211" customWidth="1"/>
    <col min="16131" max="16131" width="11.42578125" style="211" customWidth="1"/>
    <col min="16132" max="16132" width="59.7109375" style="211" customWidth="1"/>
    <col min="16133" max="16133" width="17" style="211" customWidth="1"/>
    <col min="16134" max="16134" width="4.5703125" style="211" customWidth="1"/>
    <col min="16135" max="16135" width="8.7109375" style="211" customWidth="1"/>
    <col min="16136" max="16137" width="16.7109375" style="211" customWidth="1"/>
    <col min="16138" max="16138" width="12.140625" style="211" customWidth="1"/>
    <col min="16139" max="16384" width="9.140625" style="211"/>
  </cols>
  <sheetData>
    <row r="1" spans="1:10" ht="23.25" x14ac:dyDescent="0.35">
      <c r="B1" s="212"/>
      <c r="D1" s="214" t="s">
        <v>218</v>
      </c>
      <c r="E1" s="215"/>
      <c r="F1" s="216" t="s">
        <v>219</v>
      </c>
      <c r="H1" s="217" t="s">
        <v>220</v>
      </c>
    </row>
    <row r="2" spans="1:10" x14ac:dyDescent="0.2">
      <c r="A2" s="212"/>
      <c r="B2" s="218" t="s">
        <v>221</v>
      </c>
      <c r="E2" s="220"/>
      <c r="F2" s="211"/>
    </row>
    <row r="3" spans="1:10" x14ac:dyDescent="0.2">
      <c r="A3" s="212"/>
      <c r="B3" s="218" t="s">
        <v>222</v>
      </c>
      <c r="E3" s="220"/>
      <c r="F3" s="211"/>
    </row>
    <row r="4" spans="1:10" x14ac:dyDescent="0.2">
      <c r="A4" s="212"/>
      <c r="B4" s="212" t="s">
        <v>223</v>
      </c>
      <c r="D4" s="219" t="s">
        <v>224</v>
      </c>
      <c r="E4" s="220"/>
      <c r="F4" s="211"/>
    </row>
    <row r="5" spans="1:10" x14ac:dyDescent="0.2">
      <c r="A5" s="212"/>
      <c r="B5" s="212" t="s">
        <v>225</v>
      </c>
      <c r="D5" s="219" t="s">
        <v>226</v>
      </c>
      <c r="F5" s="221"/>
      <c r="H5" s="220" t="s">
        <v>66</v>
      </c>
      <c r="I5" s="222" t="s">
        <v>227</v>
      </c>
    </row>
    <row r="6" spans="1:10" x14ac:dyDescent="0.2">
      <c r="A6" s="212"/>
      <c r="B6" s="212" t="s">
        <v>228</v>
      </c>
      <c r="D6" s="223" t="s">
        <v>229</v>
      </c>
      <c r="F6" s="221"/>
      <c r="H6" s="224" t="s">
        <v>230</v>
      </c>
      <c r="I6" s="225">
        <f>I69</f>
        <v>0</v>
      </c>
    </row>
    <row r="7" spans="1:10" x14ac:dyDescent="0.2">
      <c r="A7" s="212"/>
      <c r="B7" s="212" t="s">
        <v>64</v>
      </c>
      <c r="D7" s="223" t="s">
        <v>231</v>
      </c>
      <c r="E7" s="220"/>
      <c r="F7" s="220"/>
      <c r="G7" s="226"/>
      <c r="H7" s="220" t="s">
        <v>232</v>
      </c>
      <c r="I7" s="227">
        <f>I70</f>
        <v>0</v>
      </c>
    </row>
    <row r="8" spans="1:10" x14ac:dyDescent="0.2">
      <c r="A8" s="212"/>
      <c r="B8" s="212" t="s">
        <v>233</v>
      </c>
      <c r="D8" s="223" t="s">
        <v>234</v>
      </c>
      <c r="E8" s="220"/>
      <c r="F8" s="220"/>
      <c r="G8" s="226"/>
      <c r="H8" s="228">
        <v>0.21</v>
      </c>
      <c r="I8" s="227">
        <f>I6*H8</f>
        <v>0</v>
      </c>
    </row>
    <row r="9" spans="1:10" x14ac:dyDescent="0.2">
      <c r="A9" s="212"/>
      <c r="B9" s="212" t="s">
        <v>235</v>
      </c>
      <c r="D9" s="223"/>
      <c r="E9" s="220"/>
      <c r="F9" s="220"/>
      <c r="G9" s="226"/>
      <c r="H9" s="229"/>
      <c r="I9" s="227"/>
    </row>
    <row r="10" spans="1:10" x14ac:dyDescent="0.2">
      <c r="A10" s="212"/>
      <c r="B10" s="212" t="s">
        <v>236</v>
      </c>
      <c r="D10" s="230" t="s">
        <v>237</v>
      </c>
      <c r="E10" s="220"/>
      <c r="F10" s="220"/>
      <c r="G10" s="226"/>
      <c r="H10" s="231" t="s">
        <v>238</v>
      </c>
      <c r="I10" s="232">
        <f>SUM(I6+I8)</f>
        <v>0</v>
      </c>
    </row>
    <row r="11" spans="1:10" ht="13.5" thickBot="1" x14ac:dyDescent="0.25">
      <c r="A11" s="212"/>
      <c r="B11" s="212" t="s">
        <v>239</v>
      </c>
      <c r="D11" s="219" t="s">
        <v>240</v>
      </c>
      <c r="E11" s="220"/>
      <c r="F11" s="220"/>
      <c r="G11" s="226"/>
      <c r="H11" s="231"/>
      <c r="I11" s="232"/>
    </row>
    <row r="12" spans="1:10" ht="13.5" thickBot="1" x14ac:dyDescent="0.25">
      <c r="A12" s="233" t="s">
        <v>241</v>
      </c>
      <c r="B12" s="233" t="s">
        <v>242</v>
      </c>
      <c r="C12" s="234" t="s">
        <v>243</v>
      </c>
      <c r="D12" s="235" t="s">
        <v>244</v>
      </c>
      <c r="E12" s="234" t="s">
        <v>245</v>
      </c>
      <c r="F12" s="234" t="s">
        <v>110</v>
      </c>
      <c r="G12" s="236" t="s">
        <v>111</v>
      </c>
      <c r="H12" s="234" t="s">
        <v>246</v>
      </c>
      <c r="I12" s="234" t="s">
        <v>73</v>
      </c>
      <c r="J12" s="237" t="s">
        <v>247</v>
      </c>
    </row>
    <row r="13" spans="1:10" x14ac:dyDescent="0.2">
      <c r="A13" s="211">
        <f>IF(G13&gt;0,MAX(A$12:A12)+1,0)</f>
        <v>0</v>
      </c>
      <c r="C13" s="238"/>
      <c r="D13" s="239" t="s">
        <v>248</v>
      </c>
      <c r="E13" s="239"/>
      <c r="H13" s="213"/>
      <c r="I13" s="213"/>
      <c r="J13" s="240">
        <f t="shared" ref="J13:J66" si="0">IF(B13="MAT","ceník dodavatele", IF(B13&gt;0,"ÚRS 2021/I",0))</f>
        <v>0</v>
      </c>
    </row>
    <row r="14" spans="1:10" x14ac:dyDescent="0.2">
      <c r="A14" s="211">
        <f>IF(G14&gt;0,MAX(A$12:A13)+1,0)</f>
        <v>1</v>
      </c>
      <c r="B14" s="213">
        <v>713</v>
      </c>
      <c r="C14" s="241">
        <v>713463121</v>
      </c>
      <c r="D14" s="219" t="s">
        <v>249</v>
      </c>
      <c r="F14" s="213" t="s">
        <v>250</v>
      </c>
      <c r="G14" s="211">
        <v>10</v>
      </c>
      <c r="H14" s="306"/>
      <c r="I14" s="227">
        <f t="shared" ref="I14:I19" si="1">G14*H14</f>
        <v>0</v>
      </c>
      <c r="J14" s="240" t="str">
        <f t="shared" si="0"/>
        <v>ÚRS 2021/I</v>
      </c>
    </row>
    <row r="15" spans="1:10" x14ac:dyDescent="0.2">
      <c r="A15" s="211">
        <f>IF(G15&gt;0,MAX(A$12:A14)+1,0)</f>
        <v>2</v>
      </c>
      <c r="B15" s="213">
        <v>713</v>
      </c>
      <c r="C15" s="241">
        <v>713463125</v>
      </c>
      <c r="D15" s="219" t="s">
        <v>251</v>
      </c>
      <c r="F15" s="213" t="s">
        <v>250</v>
      </c>
      <c r="G15" s="211">
        <v>6</v>
      </c>
      <c r="H15" s="306"/>
      <c r="I15" s="227">
        <f t="shared" si="1"/>
        <v>0</v>
      </c>
      <c r="J15" s="240" t="str">
        <f t="shared" si="0"/>
        <v>ÚRS 2021/I</v>
      </c>
    </row>
    <row r="16" spans="1:10" ht="30" x14ac:dyDescent="0.25">
      <c r="A16" s="211">
        <f>IF(G16&gt;0,MAX(A$12:A15)+1,0)</f>
        <v>3</v>
      </c>
      <c r="B16" s="213" t="s">
        <v>252</v>
      </c>
      <c r="C16" s="241"/>
      <c r="D16" s="219" t="s">
        <v>253</v>
      </c>
      <c r="F16" s="213" t="s">
        <v>250</v>
      </c>
      <c r="G16" s="211">
        <v>12</v>
      </c>
      <c r="H16" s="306"/>
      <c r="I16" s="227">
        <f t="shared" si="1"/>
        <v>0</v>
      </c>
      <c r="J16" s="240" t="str">
        <f t="shared" si="0"/>
        <v>ceník dodavatele</v>
      </c>
    </row>
    <row r="17" spans="1:10" ht="30" x14ac:dyDescent="0.25">
      <c r="A17" s="211">
        <f>IF(G17&gt;0,MAX(A$12:A16)+1,0)</f>
        <v>4</v>
      </c>
      <c r="B17" s="213" t="s">
        <v>252</v>
      </c>
      <c r="C17" s="241"/>
      <c r="D17" s="219" t="s">
        <v>254</v>
      </c>
      <c r="F17" s="213" t="s">
        <v>250</v>
      </c>
      <c r="G17" s="211">
        <v>4</v>
      </c>
      <c r="H17" s="306"/>
      <c r="I17" s="227">
        <f t="shared" si="1"/>
        <v>0</v>
      </c>
      <c r="J17" s="240" t="str">
        <f t="shared" si="0"/>
        <v>ceník dodavatele</v>
      </c>
    </row>
    <row r="18" spans="1:10" x14ac:dyDescent="0.2">
      <c r="A18" s="211">
        <f>IF(G18&gt;0,MAX(A$12:A17)+1,0)</f>
        <v>5</v>
      </c>
      <c r="B18" s="213">
        <v>713</v>
      </c>
      <c r="C18" s="241">
        <v>998713201</v>
      </c>
      <c r="D18" s="242" t="s">
        <v>255</v>
      </c>
      <c r="E18" s="242"/>
      <c r="F18" s="213" t="s">
        <v>202</v>
      </c>
      <c r="G18" s="243">
        <v>1.77</v>
      </c>
      <c r="H18" s="227">
        <f>SUM(I13:I17)/100</f>
        <v>0</v>
      </c>
      <c r="I18" s="227">
        <f t="shared" si="1"/>
        <v>0</v>
      </c>
      <c r="J18" s="240" t="str">
        <f t="shared" si="0"/>
        <v>ÚRS 2021/I</v>
      </c>
    </row>
    <row r="19" spans="1:10" x14ac:dyDescent="0.2">
      <c r="A19" s="211">
        <f>IF(G19&gt;0,MAX(A$12:A18)+1,0)</f>
        <v>0</v>
      </c>
      <c r="C19" s="241"/>
      <c r="D19" s="244" t="s">
        <v>256</v>
      </c>
      <c r="E19" s="244"/>
      <c r="H19" s="245">
        <f>SUM(I13:I18)</f>
        <v>0</v>
      </c>
      <c r="I19" s="227">
        <f t="shared" si="1"/>
        <v>0</v>
      </c>
      <c r="J19" s="240">
        <f t="shared" si="0"/>
        <v>0</v>
      </c>
    </row>
    <row r="20" spans="1:10" x14ac:dyDescent="0.2">
      <c r="A20" s="211">
        <f>IF(G20&gt;0,MAX(A$12:A19)+1,0)</f>
        <v>0</v>
      </c>
      <c r="C20" s="241"/>
      <c r="D20" s="242"/>
      <c r="E20" s="242"/>
      <c r="G20" s="243"/>
      <c r="H20" s="227"/>
      <c r="I20" s="227"/>
      <c r="J20" s="240">
        <f t="shared" si="0"/>
        <v>0</v>
      </c>
    </row>
    <row r="21" spans="1:10" x14ac:dyDescent="0.2">
      <c r="A21" s="211">
        <f>IF(G21&gt;0,MAX(A$12:A20)+1,0)</f>
        <v>0</v>
      </c>
      <c r="C21" s="238"/>
      <c r="D21" s="239" t="s">
        <v>257</v>
      </c>
      <c r="E21" s="239"/>
      <c r="H21" s="213"/>
      <c r="I21" s="213"/>
      <c r="J21" s="240">
        <f t="shared" si="0"/>
        <v>0</v>
      </c>
    </row>
    <row r="22" spans="1:10" x14ac:dyDescent="0.2">
      <c r="A22" s="211">
        <f>IF(G22&gt;0,MAX(A$12:A21)+1,0)</f>
        <v>6</v>
      </c>
      <c r="B22" s="213">
        <v>731</v>
      </c>
      <c r="C22" s="241">
        <v>733110806</v>
      </c>
      <c r="D22" s="219" t="s">
        <v>258</v>
      </c>
      <c r="E22" s="239"/>
      <c r="F22" s="213" t="s">
        <v>250</v>
      </c>
      <c r="G22" s="211">
        <v>10</v>
      </c>
      <c r="H22" s="306"/>
      <c r="I22" s="227">
        <f t="shared" ref="I22:I27" si="2">G22*H22</f>
        <v>0</v>
      </c>
      <c r="J22" s="240" t="str">
        <f t="shared" si="0"/>
        <v>ÚRS 2021/I</v>
      </c>
    </row>
    <row r="23" spans="1:10" x14ac:dyDescent="0.2">
      <c r="A23" s="211">
        <f>IF(G23&gt;0,MAX(A$12:A22)+1,0)</f>
        <v>7</v>
      </c>
      <c r="B23" s="213">
        <v>731</v>
      </c>
      <c r="C23" s="241">
        <v>733222202</v>
      </c>
      <c r="D23" s="219" t="s">
        <v>259</v>
      </c>
      <c r="F23" s="213" t="s">
        <v>250</v>
      </c>
      <c r="G23" s="211">
        <v>12</v>
      </c>
      <c r="H23" s="306"/>
      <c r="I23" s="227">
        <f t="shared" si="2"/>
        <v>0</v>
      </c>
      <c r="J23" s="240" t="str">
        <f t="shared" si="0"/>
        <v>ÚRS 2021/I</v>
      </c>
    </row>
    <row r="24" spans="1:10" x14ac:dyDescent="0.2">
      <c r="A24" s="211">
        <f>IF(G24&gt;0,MAX(A$12:A23)+1,0)</f>
        <v>8</v>
      </c>
      <c r="B24" s="213">
        <v>731</v>
      </c>
      <c r="C24" s="241">
        <v>733222204</v>
      </c>
      <c r="D24" s="219" t="s">
        <v>260</v>
      </c>
      <c r="F24" s="213" t="s">
        <v>250</v>
      </c>
      <c r="G24" s="211">
        <v>4</v>
      </c>
      <c r="H24" s="306"/>
      <c r="I24" s="227">
        <f t="shared" si="2"/>
        <v>0</v>
      </c>
      <c r="J24" s="240" t="str">
        <f t="shared" si="0"/>
        <v>ÚRS 2021/I</v>
      </c>
    </row>
    <row r="25" spans="1:10" x14ac:dyDescent="0.2">
      <c r="A25" s="211">
        <f>IF(G25&gt;0,MAX(A$12:A24)+1,0)</f>
        <v>9</v>
      </c>
      <c r="B25" s="213">
        <v>731</v>
      </c>
      <c r="C25" s="241">
        <v>733291101</v>
      </c>
      <c r="D25" s="219" t="s">
        <v>261</v>
      </c>
      <c r="F25" s="213" t="s">
        <v>250</v>
      </c>
      <c r="G25" s="211">
        <v>16</v>
      </c>
      <c r="H25" s="306"/>
      <c r="I25" s="227">
        <f t="shared" si="2"/>
        <v>0</v>
      </c>
      <c r="J25" s="240" t="str">
        <f t="shared" si="0"/>
        <v>ÚRS 2021/I</v>
      </c>
    </row>
    <row r="26" spans="1:10" x14ac:dyDescent="0.2">
      <c r="A26" s="211">
        <f>IF(G26&gt;0,MAX(A$12:A25)+1,0)</f>
        <v>10</v>
      </c>
      <c r="B26" s="213">
        <v>731</v>
      </c>
      <c r="C26" s="241">
        <v>998733201</v>
      </c>
      <c r="D26" s="242" t="s">
        <v>262</v>
      </c>
      <c r="E26" s="242"/>
      <c r="F26" s="213" t="s">
        <v>202</v>
      </c>
      <c r="G26" s="243">
        <v>3.19</v>
      </c>
      <c r="H26" s="227">
        <f>SUM(I21:I25)/100</f>
        <v>0</v>
      </c>
      <c r="I26" s="227">
        <f t="shared" si="2"/>
        <v>0</v>
      </c>
      <c r="J26" s="240" t="str">
        <f t="shared" si="0"/>
        <v>ÚRS 2021/I</v>
      </c>
    </row>
    <row r="27" spans="1:10" x14ac:dyDescent="0.2">
      <c r="A27" s="211">
        <f>IF(G27&gt;0,MAX(A$12:A26)+1,0)</f>
        <v>0</v>
      </c>
      <c r="C27" s="241"/>
      <c r="D27" s="244" t="s">
        <v>263</v>
      </c>
      <c r="E27" s="244"/>
      <c r="H27" s="245">
        <f>SUM(I21:I26)</f>
        <v>0</v>
      </c>
      <c r="I27" s="227">
        <f t="shared" si="2"/>
        <v>0</v>
      </c>
      <c r="J27" s="240">
        <f t="shared" si="0"/>
        <v>0</v>
      </c>
    </row>
    <row r="28" spans="1:10" x14ac:dyDescent="0.2">
      <c r="A28" s="211">
        <f>IF(G28&gt;0,MAX(A$12:A27)+1,0)</f>
        <v>0</v>
      </c>
      <c r="C28" s="241"/>
      <c r="D28" s="244"/>
      <c r="E28" s="244"/>
      <c r="H28" s="245"/>
      <c r="I28" s="227"/>
      <c r="J28" s="240">
        <f t="shared" si="0"/>
        <v>0</v>
      </c>
    </row>
    <row r="29" spans="1:10" x14ac:dyDescent="0.2">
      <c r="A29" s="211">
        <f>IF(G29&gt;0,MAX(A$12:A28)+1,0)</f>
        <v>0</v>
      </c>
      <c r="C29" s="238"/>
      <c r="D29" s="239" t="s">
        <v>264</v>
      </c>
      <c r="E29" s="239"/>
      <c r="H29" s="213"/>
      <c r="I29" s="213"/>
      <c r="J29" s="240">
        <f t="shared" si="0"/>
        <v>0</v>
      </c>
    </row>
    <row r="30" spans="1:10" x14ac:dyDescent="0.2">
      <c r="A30" s="211">
        <f>IF(G30&gt;0,MAX(A$12:A29)+1,0)</f>
        <v>11</v>
      </c>
      <c r="B30" s="213">
        <v>731</v>
      </c>
      <c r="C30" s="241">
        <v>734200821</v>
      </c>
      <c r="D30" s="219" t="s">
        <v>265</v>
      </c>
      <c r="F30" s="213" t="s">
        <v>266</v>
      </c>
      <c r="G30" s="211">
        <v>6</v>
      </c>
      <c r="H30" s="306"/>
      <c r="I30" s="227">
        <f t="shared" ref="I30:I39" si="3">G30*H30</f>
        <v>0</v>
      </c>
      <c r="J30" s="240" t="str">
        <f t="shared" si="0"/>
        <v>ÚRS 2021/I</v>
      </c>
    </row>
    <row r="31" spans="1:10" x14ac:dyDescent="0.2">
      <c r="A31" s="211">
        <f>IF(G31&gt;0,MAX(A$12:A30)+1,0)</f>
        <v>12</v>
      </c>
      <c r="B31" s="213">
        <v>731</v>
      </c>
      <c r="C31" s="241">
        <v>734209103</v>
      </c>
      <c r="D31" s="219" t="s">
        <v>267</v>
      </c>
      <c r="F31" s="213" t="s">
        <v>266</v>
      </c>
      <c r="G31" s="211">
        <v>6</v>
      </c>
      <c r="H31" s="306"/>
      <c r="I31" s="227">
        <f t="shared" si="3"/>
        <v>0</v>
      </c>
      <c r="J31" s="240" t="str">
        <f t="shared" si="0"/>
        <v>ÚRS 2021/I</v>
      </c>
    </row>
    <row r="32" spans="1:10" x14ac:dyDescent="0.2">
      <c r="A32" s="211">
        <f>IF(G32&gt;0,MAX(A$12:A31)+1,0)</f>
        <v>13</v>
      </c>
      <c r="B32" s="213">
        <v>731</v>
      </c>
      <c r="C32" s="241">
        <v>734209113</v>
      </c>
      <c r="D32" s="219" t="s">
        <v>268</v>
      </c>
      <c r="F32" s="213" t="s">
        <v>266</v>
      </c>
      <c r="G32" s="211">
        <v>6</v>
      </c>
      <c r="H32" s="306"/>
      <c r="I32" s="227">
        <f t="shared" si="3"/>
        <v>0</v>
      </c>
      <c r="J32" s="240" t="str">
        <f t="shared" si="0"/>
        <v>ÚRS 2021/I</v>
      </c>
    </row>
    <row r="33" spans="1:10" x14ac:dyDescent="0.2">
      <c r="A33" s="211">
        <f>IF(G33&gt;0,MAX(A$12:A32)+1,0)</f>
        <v>14</v>
      </c>
      <c r="B33" s="213" t="s">
        <v>252</v>
      </c>
      <c r="C33" s="241"/>
      <c r="D33" s="219" t="s">
        <v>269</v>
      </c>
      <c r="F33" s="213" t="s">
        <v>266</v>
      </c>
      <c r="G33" s="211">
        <v>6</v>
      </c>
      <c r="H33" s="306"/>
      <c r="I33" s="227">
        <f t="shared" si="3"/>
        <v>0</v>
      </c>
      <c r="J33" s="240" t="str">
        <f t="shared" si="0"/>
        <v>ceník dodavatele</v>
      </c>
    </row>
    <row r="34" spans="1:10" ht="60" x14ac:dyDescent="0.2">
      <c r="A34" s="211">
        <f>IF(G34&gt;0,MAX(A$12:A33)+1,0)</f>
        <v>15</v>
      </c>
      <c r="B34" s="213" t="s">
        <v>252</v>
      </c>
      <c r="C34" s="241"/>
      <c r="D34" s="246" t="s">
        <v>270</v>
      </c>
      <c r="F34" s="213" t="s">
        <v>266</v>
      </c>
      <c r="G34" s="211">
        <v>3</v>
      </c>
      <c r="H34" s="306"/>
      <c r="I34" s="227">
        <f t="shared" si="3"/>
        <v>0</v>
      </c>
      <c r="J34" s="240" t="str">
        <f t="shared" si="0"/>
        <v>ceník dodavatele</v>
      </c>
    </row>
    <row r="35" spans="1:10" ht="25.5" x14ac:dyDescent="0.2">
      <c r="A35" s="211">
        <f>IF(G35&gt;0,MAX(A$12:A34)+1,0)</f>
        <v>16</v>
      </c>
      <c r="B35" s="213" t="s">
        <v>252</v>
      </c>
      <c r="C35" s="241"/>
      <c r="D35" s="219" t="s">
        <v>271</v>
      </c>
      <c r="F35" s="213" t="s">
        <v>266</v>
      </c>
      <c r="G35" s="211">
        <v>3</v>
      </c>
      <c r="H35" s="306"/>
      <c r="I35" s="227">
        <f t="shared" si="3"/>
        <v>0</v>
      </c>
      <c r="J35" s="240" t="str">
        <f t="shared" si="0"/>
        <v>ceník dodavatele</v>
      </c>
    </row>
    <row r="36" spans="1:10" x14ac:dyDescent="0.2">
      <c r="A36" s="211">
        <f>IF(G36&gt;0,MAX(A$12:A35)+1,0)</f>
        <v>17</v>
      </c>
      <c r="B36" s="213">
        <v>731</v>
      </c>
      <c r="C36" s="241">
        <v>734494213</v>
      </c>
      <c r="D36" s="219" t="s">
        <v>272</v>
      </c>
      <c r="F36" s="213" t="s">
        <v>266</v>
      </c>
      <c r="G36" s="211">
        <v>4</v>
      </c>
      <c r="H36" s="306"/>
      <c r="I36" s="227">
        <f t="shared" si="3"/>
        <v>0</v>
      </c>
      <c r="J36" s="240" t="str">
        <f t="shared" si="0"/>
        <v>ÚRS 2021/I</v>
      </c>
    </row>
    <row r="37" spans="1:10" x14ac:dyDescent="0.2">
      <c r="A37" s="211">
        <f>IF(G37&gt;0,MAX(A$12:A36)+1,0)</f>
        <v>18</v>
      </c>
      <c r="B37" s="213">
        <v>731</v>
      </c>
      <c r="C37" s="241">
        <v>734494214</v>
      </c>
      <c r="D37" s="219" t="s">
        <v>273</v>
      </c>
      <c r="F37" s="213" t="s">
        <v>266</v>
      </c>
      <c r="G37" s="211">
        <v>2</v>
      </c>
      <c r="H37" s="306"/>
      <c r="I37" s="227">
        <f t="shared" si="3"/>
        <v>0</v>
      </c>
      <c r="J37" s="240" t="str">
        <f t="shared" si="0"/>
        <v>ÚRS 2021/I</v>
      </c>
    </row>
    <row r="38" spans="1:10" x14ac:dyDescent="0.2">
      <c r="A38" s="211">
        <f>IF(G38&gt;0,MAX(A$12:A37)+1,0)</f>
        <v>19</v>
      </c>
      <c r="B38" s="213">
        <v>731</v>
      </c>
      <c r="C38" s="241">
        <v>998734201</v>
      </c>
      <c r="D38" s="242" t="s">
        <v>274</v>
      </c>
      <c r="E38" s="242"/>
      <c r="F38" s="213" t="s">
        <v>202</v>
      </c>
      <c r="G38" s="243">
        <v>0.27</v>
      </c>
      <c r="H38" s="227">
        <f>SUM(I29:I37)/100</f>
        <v>0</v>
      </c>
      <c r="I38" s="227">
        <f t="shared" si="3"/>
        <v>0</v>
      </c>
      <c r="J38" s="240" t="str">
        <f t="shared" si="0"/>
        <v>ÚRS 2021/I</v>
      </c>
    </row>
    <row r="39" spans="1:10" x14ac:dyDescent="0.2">
      <c r="A39" s="211">
        <f>IF(G39&gt;0,MAX(A$12:A38)+1,0)</f>
        <v>0</v>
      </c>
      <c r="C39" s="241"/>
      <c r="D39" s="244" t="s">
        <v>275</v>
      </c>
      <c r="E39" s="244"/>
      <c r="H39" s="245">
        <f>SUM(I29:I38)</f>
        <v>0</v>
      </c>
      <c r="I39" s="227">
        <f t="shared" si="3"/>
        <v>0</v>
      </c>
      <c r="J39" s="240">
        <f t="shared" si="0"/>
        <v>0</v>
      </c>
    </row>
    <row r="40" spans="1:10" x14ac:dyDescent="0.2">
      <c r="A40" s="211">
        <f>IF(G40&gt;0,MAX(A$12:A39)+1,0)</f>
        <v>0</v>
      </c>
      <c r="C40" s="241"/>
      <c r="D40" s="244"/>
      <c r="E40" s="244"/>
      <c r="H40" s="245"/>
      <c r="I40" s="227"/>
      <c r="J40" s="240">
        <f t="shared" si="0"/>
        <v>0</v>
      </c>
    </row>
    <row r="41" spans="1:10" x14ac:dyDescent="0.2">
      <c r="A41" s="211">
        <f>IF(G41&gt;0,MAX(A$12:A40)+1,0)</f>
        <v>0</v>
      </c>
      <c r="C41" s="238"/>
      <c r="D41" s="239" t="s">
        <v>276</v>
      </c>
      <c r="E41" s="239"/>
      <c r="H41" s="213"/>
      <c r="I41" s="213"/>
      <c r="J41" s="240">
        <f t="shared" si="0"/>
        <v>0</v>
      </c>
    </row>
    <row r="42" spans="1:10" x14ac:dyDescent="0.2">
      <c r="A42" s="211">
        <f>IF(G42&gt;0,MAX(A$12:A41)+1,0)</f>
        <v>20</v>
      </c>
      <c r="B42" s="213">
        <v>731</v>
      </c>
      <c r="C42" s="241">
        <v>735000912</v>
      </c>
      <c r="D42" s="219" t="s">
        <v>277</v>
      </c>
      <c r="F42" s="213" t="s">
        <v>266</v>
      </c>
      <c r="G42" s="211">
        <v>3</v>
      </c>
      <c r="H42" s="306"/>
      <c r="I42" s="227">
        <f t="shared" ref="I42:I50" si="4">G42*H42</f>
        <v>0</v>
      </c>
      <c r="J42" s="240" t="str">
        <f t="shared" si="0"/>
        <v>ÚRS 2021/I</v>
      </c>
    </row>
    <row r="43" spans="1:10" x14ac:dyDescent="0.2">
      <c r="A43" s="211">
        <f>IF(G43&gt;0,MAX(A$12:A42)+1,0)</f>
        <v>21</v>
      </c>
      <c r="B43" s="213">
        <v>731</v>
      </c>
      <c r="C43" s="241">
        <v>735110912</v>
      </c>
      <c r="D43" s="219" t="s">
        <v>278</v>
      </c>
      <c r="F43" s="213" t="s">
        <v>266</v>
      </c>
      <c r="G43" s="211">
        <v>2</v>
      </c>
      <c r="H43" s="306"/>
      <c r="I43" s="227">
        <f t="shared" si="4"/>
        <v>0</v>
      </c>
      <c r="J43" s="240" t="str">
        <f t="shared" si="0"/>
        <v>ÚRS 2021/I</v>
      </c>
    </row>
    <row r="44" spans="1:10" ht="14.25" x14ac:dyDescent="0.2">
      <c r="A44" s="211">
        <f>IF(G44&gt;0,MAX(A$12:A43)+1,0)</f>
        <v>22</v>
      </c>
      <c r="B44" s="213">
        <v>731</v>
      </c>
      <c r="C44" s="241">
        <v>735121810</v>
      </c>
      <c r="D44" s="219" t="s">
        <v>279</v>
      </c>
      <c r="F44" s="213" t="s">
        <v>280</v>
      </c>
      <c r="G44" s="211">
        <v>9.36</v>
      </c>
      <c r="H44" s="306"/>
      <c r="I44" s="227">
        <f t="shared" si="4"/>
        <v>0</v>
      </c>
      <c r="J44" s="240" t="str">
        <f t="shared" si="0"/>
        <v>ÚRS 2021/I</v>
      </c>
    </row>
    <row r="45" spans="1:10" x14ac:dyDescent="0.2">
      <c r="A45" s="211">
        <f>IF(G45&gt;0,MAX(A$12:A44)+1,0)</f>
        <v>23</v>
      </c>
      <c r="B45" s="213">
        <v>731</v>
      </c>
      <c r="C45" s="241">
        <v>735159210</v>
      </c>
      <c r="D45" s="219" t="s">
        <v>281</v>
      </c>
      <c r="F45" s="213" t="s">
        <v>266</v>
      </c>
      <c r="G45" s="211">
        <v>3</v>
      </c>
      <c r="H45" s="306"/>
      <c r="I45" s="227">
        <f t="shared" si="4"/>
        <v>0</v>
      </c>
      <c r="J45" s="240" t="str">
        <f t="shared" si="0"/>
        <v>ÚRS 2021/I</v>
      </c>
    </row>
    <row r="46" spans="1:10" ht="25.5" x14ac:dyDescent="0.2">
      <c r="A46" s="211">
        <f>IF(G46&gt;0,MAX(A$12:A45)+1,0)</f>
        <v>24</v>
      </c>
      <c r="B46" s="213" t="s">
        <v>252</v>
      </c>
      <c r="C46" s="241"/>
      <c r="D46" s="219" t="s">
        <v>282</v>
      </c>
      <c r="F46" s="213" t="s">
        <v>266</v>
      </c>
      <c r="G46" s="211">
        <v>1</v>
      </c>
      <c r="H46" s="306"/>
      <c r="I46" s="227">
        <f t="shared" si="4"/>
        <v>0</v>
      </c>
      <c r="J46" s="240" t="str">
        <f t="shared" si="0"/>
        <v>ceník dodavatele</v>
      </c>
    </row>
    <row r="47" spans="1:10" ht="25.5" x14ac:dyDescent="0.2">
      <c r="A47" s="211">
        <f>IF(G47&gt;0,MAX(A$12:A46)+1,0)</f>
        <v>25</v>
      </c>
      <c r="B47" s="213" t="s">
        <v>252</v>
      </c>
      <c r="C47" s="241"/>
      <c r="D47" s="219" t="s">
        <v>283</v>
      </c>
      <c r="F47" s="213" t="s">
        <v>266</v>
      </c>
      <c r="G47" s="211">
        <v>1</v>
      </c>
      <c r="H47" s="306"/>
      <c r="I47" s="227">
        <f t="shared" si="4"/>
        <v>0</v>
      </c>
      <c r="J47" s="240" t="str">
        <f t="shared" si="0"/>
        <v>ceník dodavatele</v>
      </c>
    </row>
    <row r="48" spans="1:10" ht="25.5" x14ac:dyDescent="0.2">
      <c r="A48" s="211">
        <f>IF(G48&gt;0,MAX(A$12:A47)+1,0)</f>
        <v>26</v>
      </c>
      <c r="B48" s="213" t="s">
        <v>252</v>
      </c>
      <c r="C48" s="241"/>
      <c r="D48" s="219" t="s">
        <v>284</v>
      </c>
      <c r="F48" s="213" t="s">
        <v>266</v>
      </c>
      <c r="G48" s="211">
        <v>1</v>
      </c>
      <c r="H48" s="306"/>
      <c r="I48" s="227">
        <f t="shared" si="4"/>
        <v>0</v>
      </c>
      <c r="J48" s="240" t="str">
        <f t="shared" si="0"/>
        <v>ceník dodavatele</v>
      </c>
    </row>
    <row r="49" spans="1:10" x14ac:dyDescent="0.2">
      <c r="A49" s="211">
        <f>IF(G49&gt;0,MAX(A$12:A48)+1,0)</f>
        <v>27</v>
      </c>
      <c r="B49" s="213">
        <v>731</v>
      </c>
      <c r="C49" s="241">
        <v>998735201</v>
      </c>
      <c r="D49" s="242" t="s">
        <v>285</v>
      </c>
      <c r="E49" s="242"/>
      <c r="F49" s="213" t="s">
        <v>202</v>
      </c>
      <c r="G49" s="243">
        <v>2.2599999999999998</v>
      </c>
      <c r="H49" s="227">
        <f>SUM(I41:I48)/100</f>
        <v>0</v>
      </c>
      <c r="I49" s="227">
        <f t="shared" si="4"/>
        <v>0</v>
      </c>
      <c r="J49" s="240" t="str">
        <f t="shared" si="0"/>
        <v>ÚRS 2021/I</v>
      </c>
    </row>
    <row r="50" spans="1:10" x14ac:dyDescent="0.2">
      <c r="A50" s="211">
        <f>IF(G50&gt;0,MAX(A$12:A49)+1,0)</f>
        <v>0</v>
      </c>
      <c r="C50" s="241"/>
      <c r="D50" s="244" t="s">
        <v>286</v>
      </c>
      <c r="E50" s="244"/>
      <c r="H50" s="245">
        <f>SUM(I41:I49)</f>
        <v>0</v>
      </c>
      <c r="I50" s="227">
        <f t="shared" si="4"/>
        <v>0</v>
      </c>
      <c r="J50" s="240">
        <f t="shared" si="0"/>
        <v>0</v>
      </c>
    </row>
    <row r="51" spans="1:10" x14ac:dyDescent="0.2">
      <c r="A51" s="211">
        <f>IF(G51&gt;0,MAX(A$12:A50)+1,0)</f>
        <v>0</v>
      </c>
      <c r="C51" s="241"/>
      <c r="D51" s="244"/>
      <c r="E51" s="244"/>
      <c r="H51" s="245"/>
      <c r="I51" s="227"/>
      <c r="J51" s="240">
        <f t="shared" si="0"/>
        <v>0</v>
      </c>
    </row>
    <row r="52" spans="1:10" x14ac:dyDescent="0.2">
      <c r="A52" s="211">
        <f>IF(G52&gt;0,MAX(A$12:A51)+1,0)</f>
        <v>0</v>
      </c>
      <c r="C52" s="238"/>
      <c r="D52" s="239" t="s">
        <v>287</v>
      </c>
      <c r="E52" s="239"/>
      <c r="H52" s="213"/>
      <c r="I52" s="213"/>
      <c r="J52" s="240">
        <f t="shared" si="0"/>
        <v>0</v>
      </c>
    </row>
    <row r="53" spans="1:10" x14ac:dyDescent="0.2">
      <c r="A53" s="211">
        <f>IF(G53&gt;0,MAX(A$12:A52)+1,0)</f>
        <v>28</v>
      </c>
      <c r="B53" s="213">
        <v>783</v>
      </c>
      <c r="C53" s="241">
        <v>783614551</v>
      </c>
      <c r="D53" s="219" t="s">
        <v>288</v>
      </c>
      <c r="F53" s="213" t="s">
        <v>250</v>
      </c>
      <c r="G53" s="211">
        <v>2</v>
      </c>
      <c r="H53" s="306"/>
      <c r="I53" s="227">
        <f>G53*H53</f>
        <v>0</v>
      </c>
      <c r="J53" s="240" t="str">
        <f t="shared" si="0"/>
        <v>ÚRS 2021/I</v>
      </c>
    </row>
    <row r="54" spans="1:10" x14ac:dyDescent="0.2">
      <c r="A54" s="211">
        <f>IF(G54&gt;0,MAX(A$12:A53)+1,0)</f>
        <v>29</v>
      </c>
      <c r="B54" s="213">
        <v>783</v>
      </c>
      <c r="C54" s="241">
        <v>783617611</v>
      </c>
      <c r="D54" s="219" t="s">
        <v>289</v>
      </c>
      <c r="F54" s="213" t="s">
        <v>250</v>
      </c>
      <c r="G54" s="211">
        <v>2</v>
      </c>
      <c r="H54" s="306"/>
      <c r="I54" s="227">
        <f>G54*H54</f>
        <v>0</v>
      </c>
      <c r="J54" s="240" t="str">
        <f t="shared" si="0"/>
        <v>ÚRS 2021/I</v>
      </c>
    </row>
    <row r="55" spans="1:10" x14ac:dyDescent="0.2">
      <c r="A55" s="211">
        <f>IF(G55&gt;0,MAX(A$12:A54)+1,0)</f>
        <v>0</v>
      </c>
      <c r="C55" s="241"/>
      <c r="D55" s="244" t="s">
        <v>290</v>
      </c>
      <c r="E55" s="244"/>
      <c r="H55" s="245">
        <f>SUM(I52:I54)</f>
        <v>0</v>
      </c>
      <c r="I55" s="227">
        <f>G55*H55</f>
        <v>0</v>
      </c>
      <c r="J55" s="240">
        <f t="shared" si="0"/>
        <v>0</v>
      </c>
    </row>
    <row r="56" spans="1:10" x14ac:dyDescent="0.2">
      <c r="A56" s="211">
        <f>IF(G56&gt;0,MAX(A$12:A55)+1,0)</f>
        <v>0</v>
      </c>
      <c r="C56" s="241"/>
      <c r="D56" s="244"/>
      <c r="E56" s="244"/>
      <c r="H56" s="245"/>
      <c r="I56" s="227"/>
      <c r="J56" s="240">
        <f t="shared" si="0"/>
        <v>0</v>
      </c>
    </row>
    <row r="57" spans="1:10" x14ac:dyDescent="0.2">
      <c r="A57" s="211">
        <f>IF(G57&gt;0,MAX(A$12:A56)+1,0)</f>
        <v>0</v>
      </c>
      <c r="C57" s="238"/>
      <c r="D57" s="239" t="s">
        <v>291</v>
      </c>
      <c r="E57" s="239"/>
      <c r="H57" s="213"/>
      <c r="I57" s="213"/>
      <c r="J57" s="240">
        <f t="shared" si="0"/>
        <v>0</v>
      </c>
    </row>
    <row r="58" spans="1:10" ht="25.5" x14ac:dyDescent="0.2">
      <c r="A58" s="211">
        <f>IF(G58&gt;0,MAX(A$12:A57)+1,0)</f>
        <v>30</v>
      </c>
      <c r="B58" s="247" t="s">
        <v>292</v>
      </c>
      <c r="C58" s="241" t="s">
        <v>293</v>
      </c>
      <c r="D58" s="242" t="s">
        <v>294</v>
      </c>
      <c r="F58" s="247" t="s">
        <v>295</v>
      </c>
      <c r="G58" s="211">
        <v>16</v>
      </c>
      <c r="H58" s="306"/>
      <c r="I58" s="227">
        <f>G58*H58</f>
        <v>0</v>
      </c>
      <c r="J58" s="240" t="str">
        <f t="shared" si="0"/>
        <v>ÚRS 2021/I</v>
      </c>
    </row>
    <row r="59" spans="1:10" ht="25.5" x14ac:dyDescent="0.2">
      <c r="A59" s="211">
        <f>IF(G59&gt;0,MAX(A$12:A58)+1,0)</f>
        <v>31</v>
      </c>
      <c r="B59" s="247" t="s">
        <v>292</v>
      </c>
      <c r="C59" s="241" t="s">
        <v>296</v>
      </c>
      <c r="D59" s="242" t="s">
        <v>297</v>
      </c>
      <c r="F59" s="247" t="s">
        <v>295</v>
      </c>
      <c r="G59" s="211">
        <v>24</v>
      </c>
      <c r="H59" s="306"/>
      <c r="I59" s="227">
        <f>G59*H59</f>
        <v>0</v>
      </c>
      <c r="J59" s="240" t="str">
        <f t="shared" si="0"/>
        <v>ÚRS 2021/I</v>
      </c>
    </row>
    <row r="60" spans="1:10" ht="25.5" x14ac:dyDescent="0.2">
      <c r="A60" s="211">
        <f>IF(G60&gt;0,MAX(A$12:A59)+1,0)</f>
        <v>32</v>
      </c>
      <c r="B60" s="247" t="s">
        <v>292</v>
      </c>
      <c r="C60" s="241" t="s">
        <v>298</v>
      </c>
      <c r="D60" s="242" t="s">
        <v>299</v>
      </c>
      <c r="F60" s="247" t="s">
        <v>295</v>
      </c>
      <c r="G60" s="211">
        <v>16</v>
      </c>
      <c r="H60" s="306"/>
      <c r="I60" s="227">
        <f>G60*H60</f>
        <v>0</v>
      </c>
      <c r="J60" s="240" t="str">
        <f t="shared" si="0"/>
        <v>ÚRS 2021/I</v>
      </c>
    </row>
    <row r="61" spans="1:10" x14ac:dyDescent="0.2">
      <c r="A61" s="211">
        <f>IF(G61&gt;0,MAX(A$12:A60)+1,0)</f>
        <v>0</v>
      </c>
      <c r="C61" s="241"/>
      <c r="D61" s="244" t="s">
        <v>300</v>
      </c>
      <c r="E61" s="244"/>
      <c r="H61" s="245">
        <f>SUM(I57:I60)</f>
        <v>0</v>
      </c>
      <c r="I61" s="227">
        <f>G61*H61</f>
        <v>0</v>
      </c>
      <c r="J61" s="240">
        <f t="shared" si="0"/>
        <v>0</v>
      </c>
    </row>
    <row r="62" spans="1:10" x14ac:dyDescent="0.2">
      <c r="A62" s="211">
        <f>IF(G62&gt;0,MAX(A$12:A61)+1,0)</f>
        <v>0</v>
      </c>
      <c r="C62" s="241"/>
      <c r="D62" s="244"/>
      <c r="E62" s="244"/>
      <c r="H62" s="245"/>
      <c r="I62" s="227"/>
      <c r="J62" s="240">
        <f t="shared" si="0"/>
        <v>0</v>
      </c>
    </row>
    <row r="63" spans="1:10" x14ac:dyDescent="0.2">
      <c r="A63" s="211">
        <f>IF(G63&gt;0,MAX(A$12:A62)+1,0)</f>
        <v>0</v>
      </c>
      <c r="C63" s="241"/>
      <c r="D63" s="239" t="s">
        <v>301</v>
      </c>
      <c r="E63" s="239"/>
      <c r="H63" s="245"/>
      <c r="I63" s="227"/>
      <c r="J63" s="240">
        <f t="shared" si="0"/>
        <v>0</v>
      </c>
    </row>
    <row r="64" spans="1:10" x14ac:dyDescent="0.2">
      <c r="A64" s="211">
        <f>IF(G64&gt;0,MAX(A$12:A63)+1,0)</f>
        <v>33</v>
      </c>
      <c r="B64" s="247" t="s">
        <v>302</v>
      </c>
      <c r="C64" s="241" t="s">
        <v>303</v>
      </c>
      <c r="D64" s="219" t="s">
        <v>304</v>
      </c>
      <c r="F64" s="213" t="s">
        <v>202</v>
      </c>
      <c r="G64" s="243">
        <v>1.3</v>
      </c>
      <c r="H64" s="227">
        <f>SUM(I12:I62)/100</f>
        <v>0</v>
      </c>
      <c r="I64" s="227">
        <f>G64*H64</f>
        <v>0</v>
      </c>
      <c r="J64" s="240" t="str">
        <f t="shared" si="0"/>
        <v>ÚRS 2021/I</v>
      </c>
    </row>
    <row r="65" spans="1:10" x14ac:dyDescent="0.2">
      <c r="A65" s="211">
        <f>IF(G65&gt;0,MAX(A$12:A64)+1,0)</f>
        <v>34</v>
      </c>
      <c r="B65" s="247" t="s">
        <v>302</v>
      </c>
      <c r="C65" s="241" t="s">
        <v>305</v>
      </c>
      <c r="D65" s="219" t="s">
        <v>306</v>
      </c>
      <c r="F65" s="213" t="s">
        <v>202</v>
      </c>
      <c r="G65" s="243">
        <v>0.6</v>
      </c>
      <c r="H65" s="227">
        <f>SUM(I12:I62)/100</f>
        <v>0</v>
      </c>
      <c r="I65" s="227">
        <f>G65*H65</f>
        <v>0</v>
      </c>
      <c r="J65" s="240" t="str">
        <f t="shared" si="0"/>
        <v>ÚRS 2021/I</v>
      </c>
    </row>
    <row r="66" spans="1:10" x14ac:dyDescent="0.2">
      <c r="A66" s="211">
        <f>IF(G66&gt;0,MAX(A$12:A65)+1,0)</f>
        <v>35</v>
      </c>
      <c r="B66" s="247" t="s">
        <v>302</v>
      </c>
      <c r="C66" s="241" t="s">
        <v>307</v>
      </c>
      <c r="D66" s="219" t="s">
        <v>308</v>
      </c>
      <c r="F66" s="213" t="s">
        <v>202</v>
      </c>
      <c r="G66" s="243">
        <v>2.5</v>
      </c>
      <c r="H66" s="227">
        <f>SUM(I12:I63)/100</f>
        <v>0</v>
      </c>
      <c r="I66" s="227">
        <f>G66*H66</f>
        <v>0</v>
      </c>
      <c r="J66" s="240" t="str">
        <f t="shared" si="0"/>
        <v>ÚRS 2021/I</v>
      </c>
    </row>
    <row r="67" spans="1:10" x14ac:dyDescent="0.2">
      <c r="A67" s="211">
        <f>IF(G67&gt;0,MAX(A$12:A66)+1,0)</f>
        <v>0</v>
      </c>
      <c r="C67" s="241"/>
      <c r="D67" s="244" t="s">
        <v>309</v>
      </c>
      <c r="E67" s="244"/>
      <c r="H67" s="245">
        <f>SUM(I64:I66)</f>
        <v>0</v>
      </c>
      <c r="I67" s="227"/>
      <c r="J67" s="240">
        <f t="shared" ref="J67:J74" si="5">IF(B67="MAT","ceník dodavatele", IF(B67&gt;0,"ÚRS 2020 01",0))</f>
        <v>0</v>
      </c>
    </row>
    <row r="68" spans="1:10" x14ac:dyDescent="0.2">
      <c r="A68" s="211">
        <f>IF(G68&gt;0,MAX(A$12:A67)+1,0)</f>
        <v>0</v>
      </c>
      <c r="C68" s="241"/>
      <c r="J68" s="240">
        <f t="shared" si="5"/>
        <v>0</v>
      </c>
    </row>
    <row r="69" spans="1:10" x14ac:dyDescent="0.2">
      <c r="A69" s="211">
        <f>IF(G69&gt;0,MAX(A$12:A68)+1,0)</f>
        <v>0</v>
      </c>
      <c r="H69" s="224" t="s">
        <v>230</v>
      </c>
      <c r="I69" s="225">
        <f>SUM(I12:I68)</f>
        <v>0</v>
      </c>
      <c r="J69" s="240">
        <f t="shared" si="5"/>
        <v>0</v>
      </c>
    </row>
    <row r="70" spans="1:10" x14ac:dyDescent="0.2">
      <c r="A70" s="211">
        <f>IF(G70&gt;0,MAX(A$12:A69)+1,0)</f>
        <v>0</v>
      </c>
      <c r="H70" s="220" t="s">
        <v>77</v>
      </c>
      <c r="I70" s="227"/>
      <c r="J70" s="240">
        <f t="shared" si="5"/>
        <v>0</v>
      </c>
    </row>
    <row r="71" spans="1:10" x14ac:dyDescent="0.2">
      <c r="A71" s="211">
        <f>IF(G71&gt;0,MAX(A$12:A70)+1,0)</f>
        <v>0</v>
      </c>
      <c r="H71" s="228">
        <f>H8</f>
        <v>0.21</v>
      </c>
      <c r="I71" s="227">
        <f>I69*H71</f>
        <v>0</v>
      </c>
      <c r="J71" s="240">
        <f t="shared" si="5"/>
        <v>0</v>
      </c>
    </row>
    <row r="72" spans="1:10" x14ac:dyDescent="0.2">
      <c r="A72" s="211">
        <f>IF(G72&gt;0,MAX(A$12:A71)+1,0)</f>
        <v>0</v>
      </c>
      <c r="J72" s="240">
        <f t="shared" si="5"/>
        <v>0</v>
      </c>
    </row>
    <row r="73" spans="1:10" x14ac:dyDescent="0.2">
      <c r="A73" s="211">
        <f>IF(G73&gt;0,MAX(A$12:A72)+1,0)</f>
        <v>0</v>
      </c>
      <c r="H73" s="231" t="s">
        <v>238</v>
      </c>
      <c r="I73" s="232">
        <f>SUM(I69:I71)</f>
        <v>0</v>
      </c>
      <c r="J73" s="240">
        <f t="shared" si="5"/>
        <v>0</v>
      </c>
    </row>
    <row r="74" spans="1:10" x14ac:dyDescent="0.2">
      <c r="A74" s="211">
        <f>IF(G74&gt;0,MAX(A$12:A73)+1,0)</f>
        <v>0</v>
      </c>
      <c r="C74" s="241"/>
      <c r="J74" s="240">
        <f t="shared" si="5"/>
        <v>0</v>
      </c>
    </row>
    <row r="75" spans="1:10" ht="149.25" customHeight="1" x14ac:dyDescent="0.2">
      <c r="A75" s="211">
        <f>IF(G75&gt;0,MAX(A$12:A74)+1,0)</f>
        <v>0</v>
      </c>
      <c r="B75" s="467" t="s">
        <v>310</v>
      </c>
      <c r="C75" s="467"/>
      <c r="D75" s="467"/>
      <c r="E75" s="467"/>
      <c r="F75" s="467"/>
      <c r="G75" s="467"/>
      <c r="J75" s="240"/>
    </row>
    <row r="76" spans="1:10" x14ac:dyDescent="0.2">
      <c r="A76" s="211">
        <f>IF(G76&gt;0,MAX(A$12:A75)+1,0)</f>
        <v>0</v>
      </c>
      <c r="C76" s="467"/>
      <c r="D76" s="467"/>
      <c r="E76" s="467"/>
      <c r="F76" s="467"/>
      <c r="G76" s="467"/>
      <c r="H76" s="467"/>
      <c r="J76" s="240">
        <f t="shared" ref="J76:J95" si="6">IF(B76="MAT","ceník dodavatele", IF(B76&gt;0,"ÚRS 2020 01",0))</f>
        <v>0</v>
      </c>
    </row>
    <row r="77" spans="1:10" x14ac:dyDescent="0.2">
      <c r="A77" s="211">
        <f>IF(G77&gt;0,MAX(A$12:A76)+1,0)</f>
        <v>0</v>
      </c>
      <c r="C77" s="241"/>
      <c r="J77" s="240">
        <f t="shared" si="6"/>
        <v>0</v>
      </c>
    </row>
    <row r="78" spans="1:10" x14ac:dyDescent="0.2">
      <c r="A78" s="211">
        <f>IF(G78&gt;0,MAX(A$12:A77)+1,0)</f>
        <v>0</v>
      </c>
      <c r="C78" s="241"/>
      <c r="J78" s="240">
        <f t="shared" si="6"/>
        <v>0</v>
      </c>
    </row>
    <row r="79" spans="1:10" x14ac:dyDescent="0.2">
      <c r="A79" s="211">
        <f>IF(G79&gt;0,MAX(A$12:A78)+1,0)</f>
        <v>0</v>
      </c>
      <c r="C79" s="241"/>
      <c r="J79" s="240">
        <f t="shared" si="6"/>
        <v>0</v>
      </c>
    </row>
    <row r="80" spans="1:10" x14ac:dyDescent="0.2">
      <c r="A80" s="211">
        <f>IF(G80&gt;0,MAX(A$12:A79)+1,0)</f>
        <v>0</v>
      </c>
      <c r="C80" s="241"/>
      <c r="J80" s="240">
        <f t="shared" si="6"/>
        <v>0</v>
      </c>
    </row>
    <row r="81" spans="1:10" x14ac:dyDescent="0.2">
      <c r="A81" s="211">
        <f>IF(G81&gt;0,MAX(A$12:A80)+1,0)</f>
        <v>0</v>
      </c>
      <c r="C81" s="241"/>
      <c r="J81" s="240">
        <f t="shared" si="6"/>
        <v>0</v>
      </c>
    </row>
    <row r="82" spans="1:10" x14ac:dyDescent="0.2">
      <c r="A82" s="211">
        <f>IF(G82&gt;0,MAX(A$12:A81)+1,0)</f>
        <v>0</v>
      </c>
      <c r="C82" s="241"/>
      <c r="J82" s="240">
        <f t="shared" si="6"/>
        <v>0</v>
      </c>
    </row>
    <row r="83" spans="1:10" x14ac:dyDescent="0.2">
      <c r="A83" s="211">
        <f>IF(G83&gt;0,MAX(A$12:A82)+1,0)</f>
        <v>0</v>
      </c>
      <c r="C83" s="241"/>
      <c r="J83" s="240">
        <f t="shared" si="6"/>
        <v>0</v>
      </c>
    </row>
    <row r="84" spans="1:10" x14ac:dyDescent="0.2">
      <c r="A84" s="211">
        <f>IF(G84&gt;0,MAX(A$12:A83)+1,0)</f>
        <v>0</v>
      </c>
      <c r="C84" s="241"/>
      <c r="J84" s="240">
        <f t="shared" si="6"/>
        <v>0</v>
      </c>
    </row>
    <row r="85" spans="1:10" x14ac:dyDescent="0.2">
      <c r="A85" s="211">
        <f>IF(G85&gt;0,MAX(A$12:A84)+1,0)</f>
        <v>0</v>
      </c>
      <c r="C85" s="241"/>
      <c r="J85" s="240">
        <f t="shared" si="6"/>
        <v>0</v>
      </c>
    </row>
    <row r="86" spans="1:10" x14ac:dyDescent="0.2">
      <c r="A86" s="211">
        <f>IF(G86&gt;0,MAX(A$12:A85)+1,0)</f>
        <v>0</v>
      </c>
      <c r="C86" s="241"/>
      <c r="J86" s="240">
        <f t="shared" si="6"/>
        <v>0</v>
      </c>
    </row>
    <row r="87" spans="1:10" x14ac:dyDescent="0.2">
      <c r="A87" s="211">
        <f>IF(G87&gt;0,MAX(A$12:A86)+1,0)</f>
        <v>0</v>
      </c>
      <c r="C87" s="241"/>
      <c r="J87" s="240">
        <f t="shared" si="6"/>
        <v>0</v>
      </c>
    </row>
    <row r="88" spans="1:10" x14ac:dyDescent="0.2">
      <c r="A88" s="211">
        <f>IF(G88&gt;0,MAX(A$12:A87)+1,0)</f>
        <v>0</v>
      </c>
      <c r="C88" s="241"/>
      <c r="J88" s="240">
        <f t="shared" si="6"/>
        <v>0</v>
      </c>
    </row>
    <row r="89" spans="1:10" x14ac:dyDescent="0.2">
      <c r="A89" s="211">
        <f>IF(G89&gt;0,MAX(A$12:A88)+1,0)</f>
        <v>0</v>
      </c>
      <c r="C89" s="241"/>
      <c r="J89" s="240">
        <f t="shared" si="6"/>
        <v>0</v>
      </c>
    </row>
    <row r="90" spans="1:10" x14ac:dyDescent="0.2">
      <c r="A90" s="211">
        <f>IF(G90&gt;0,MAX(A$12:A89)+1,0)</f>
        <v>0</v>
      </c>
      <c r="C90" s="241"/>
      <c r="J90" s="240">
        <f t="shared" si="6"/>
        <v>0</v>
      </c>
    </row>
    <row r="91" spans="1:10" x14ac:dyDescent="0.2">
      <c r="A91" s="211">
        <f>IF(G91&gt;0,MAX(A$12:A90)+1,0)</f>
        <v>0</v>
      </c>
      <c r="C91" s="241"/>
      <c r="J91" s="240">
        <f t="shared" si="6"/>
        <v>0</v>
      </c>
    </row>
    <row r="92" spans="1:10" x14ac:dyDescent="0.2">
      <c r="A92" s="211">
        <f>IF(G92&gt;0,MAX(A$12:A91)+1,0)</f>
        <v>0</v>
      </c>
      <c r="C92" s="241"/>
      <c r="J92" s="240">
        <f t="shared" si="6"/>
        <v>0</v>
      </c>
    </row>
    <row r="93" spans="1:10" x14ac:dyDescent="0.2">
      <c r="A93" s="211">
        <f>IF(G93&gt;0,MAX(A$12:A92)+1,0)</f>
        <v>0</v>
      </c>
      <c r="C93" s="241"/>
      <c r="J93" s="240">
        <f t="shared" si="6"/>
        <v>0</v>
      </c>
    </row>
    <row r="94" spans="1:10" x14ac:dyDescent="0.2">
      <c r="A94" s="211">
        <f>IF(G94&gt;0,MAX(A$12:A93)+1,0)</f>
        <v>0</v>
      </c>
      <c r="C94" s="241"/>
      <c r="J94" s="240">
        <f t="shared" si="6"/>
        <v>0</v>
      </c>
    </row>
    <row r="95" spans="1:10" x14ac:dyDescent="0.2">
      <c r="A95" s="211">
        <f>IF(G95&gt;0,MAX(A$12:A94)+1,0)</f>
        <v>0</v>
      </c>
      <c r="C95" s="241"/>
      <c r="J95" s="240">
        <f t="shared" si="6"/>
        <v>0</v>
      </c>
    </row>
    <row r="96" spans="1:10" x14ac:dyDescent="0.2">
      <c r="A96" s="211">
        <f>IF(G96&gt;0,MAX(A$12:A95)+1,0)</f>
        <v>0</v>
      </c>
      <c r="C96" s="241"/>
      <c r="J96" s="240">
        <f t="shared" ref="J96:J122" si="7">IF(B96="MAT","ceník dodavatele", IF(B96&gt;0,"ÚRS 2016 01",0))</f>
        <v>0</v>
      </c>
    </row>
    <row r="97" spans="2:10" x14ac:dyDescent="0.2">
      <c r="C97" s="241"/>
      <c r="J97" s="240">
        <f t="shared" si="7"/>
        <v>0</v>
      </c>
    </row>
    <row r="98" spans="2:10" x14ac:dyDescent="0.2">
      <c r="C98" s="241"/>
      <c r="J98" s="240">
        <f t="shared" si="7"/>
        <v>0</v>
      </c>
    </row>
    <row r="99" spans="2:10" x14ac:dyDescent="0.2">
      <c r="C99" s="241"/>
      <c r="J99" s="240">
        <f t="shared" si="7"/>
        <v>0</v>
      </c>
    </row>
    <row r="100" spans="2:10" x14ac:dyDescent="0.2">
      <c r="C100" s="241"/>
      <c r="J100" s="240">
        <f t="shared" si="7"/>
        <v>0</v>
      </c>
    </row>
    <row r="101" spans="2:10" x14ac:dyDescent="0.2">
      <c r="B101" s="211"/>
      <c r="C101" s="241"/>
      <c r="J101" s="240">
        <f t="shared" si="7"/>
        <v>0</v>
      </c>
    </row>
    <row r="102" spans="2:10" x14ac:dyDescent="0.2">
      <c r="B102" s="211"/>
      <c r="C102" s="241"/>
      <c r="J102" s="240">
        <f t="shared" si="7"/>
        <v>0</v>
      </c>
    </row>
    <row r="103" spans="2:10" x14ac:dyDescent="0.2">
      <c r="B103" s="211"/>
      <c r="C103" s="241"/>
      <c r="J103" s="240">
        <f t="shared" si="7"/>
        <v>0</v>
      </c>
    </row>
    <row r="104" spans="2:10" x14ac:dyDescent="0.2">
      <c r="B104" s="211"/>
      <c r="C104" s="241"/>
      <c r="J104" s="240">
        <f t="shared" si="7"/>
        <v>0</v>
      </c>
    </row>
    <row r="105" spans="2:10" x14ac:dyDescent="0.2">
      <c r="B105" s="211"/>
      <c r="C105" s="241"/>
      <c r="J105" s="240">
        <f t="shared" si="7"/>
        <v>0</v>
      </c>
    </row>
    <row r="106" spans="2:10" x14ac:dyDescent="0.2">
      <c r="B106" s="211"/>
      <c r="C106" s="241"/>
      <c r="J106" s="240">
        <f t="shared" si="7"/>
        <v>0</v>
      </c>
    </row>
    <row r="107" spans="2:10" x14ac:dyDescent="0.2">
      <c r="B107" s="211"/>
      <c r="C107" s="241"/>
      <c r="J107" s="240">
        <f t="shared" si="7"/>
        <v>0</v>
      </c>
    </row>
    <row r="108" spans="2:10" x14ac:dyDescent="0.2">
      <c r="B108" s="211"/>
      <c r="C108" s="241"/>
      <c r="J108" s="240">
        <f t="shared" si="7"/>
        <v>0</v>
      </c>
    </row>
    <row r="109" spans="2:10" x14ac:dyDescent="0.2">
      <c r="B109" s="211"/>
      <c r="C109" s="241"/>
      <c r="J109" s="240">
        <f t="shared" si="7"/>
        <v>0</v>
      </c>
    </row>
    <row r="110" spans="2:10" x14ac:dyDescent="0.2">
      <c r="B110" s="211"/>
      <c r="C110" s="241"/>
      <c r="J110" s="240">
        <f t="shared" si="7"/>
        <v>0</v>
      </c>
    </row>
    <row r="111" spans="2:10" x14ac:dyDescent="0.2">
      <c r="B111" s="211"/>
      <c r="C111" s="241"/>
      <c r="J111" s="240">
        <f t="shared" si="7"/>
        <v>0</v>
      </c>
    </row>
    <row r="112" spans="2:10" x14ac:dyDescent="0.2">
      <c r="B112" s="211"/>
      <c r="C112" s="241"/>
      <c r="J112" s="240">
        <f t="shared" si="7"/>
        <v>0</v>
      </c>
    </row>
    <row r="113" spans="2:10" x14ac:dyDescent="0.2">
      <c r="B113" s="211"/>
      <c r="C113" s="241"/>
      <c r="J113" s="240">
        <f t="shared" si="7"/>
        <v>0</v>
      </c>
    </row>
    <row r="114" spans="2:10" x14ac:dyDescent="0.2">
      <c r="B114" s="211"/>
      <c r="C114" s="241"/>
      <c r="J114" s="240">
        <f t="shared" si="7"/>
        <v>0</v>
      </c>
    </row>
    <row r="115" spans="2:10" x14ac:dyDescent="0.2">
      <c r="B115" s="211"/>
      <c r="C115" s="241"/>
      <c r="J115" s="240">
        <f t="shared" si="7"/>
        <v>0</v>
      </c>
    </row>
    <row r="116" spans="2:10" x14ac:dyDescent="0.2">
      <c r="B116" s="211"/>
      <c r="C116" s="241"/>
      <c r="J116" s="240">
        <f t="shared" si="7"/>
        <v>0</v>
      </c>
    </row>
    <row r="117" spans="2:10" x14ac:dyDescent="0.2">
      <c r="B117" s="211"/>
      <c r="C117" s="241"/>
      <c r="J117" s="240">
        <f t="shared" si="7"/>
        <v>0</v>
      </c>
    </row>
    <row r="118" spans="2:10" x14ac:dyDescent="0.2">
      <c r="B118" s="211"/>
      <c r="C118" s="241"/>
      <c r="J118" s="240">
        <f t="shared" si="7"/>
        <v>0</v>
      </c>
    </row>
    <row r="119" spans="2:10" x14ac:dyDescent="0.2">
      <c r="B119" s="211"/>
      <c r="C119" s="241"/>
      <c r="J119" s="240">
        <f t="shared" si="7"/>
        <v>0</v>
      </c>
    </row>
    <row r="120" spans="2:10" x14ac:dyDescent="0.2">
      <c r="B120" s="211"/>
      <c r="C120" s="241"/>
      <c r="J120" s="240">
        <f t="shared" si="7"/>
        <v>0</v>
      </c>
    </row>
    <row r="121" spans="2:10" x14ac:dyDescent="0.2">
      <c r="B121" s="211"/>
      <c r="C121" s="241"/>
      <c r="J121" s="240">
        <f t="shared" si="7"/>
        <v>0</v>
      </c>
    </row>
    <row r="122" spans="2:10" x14ac:dyDescent="0.2">
      <c r="B122" s="211"/>
      <c r="C122" s="241"/>
      <c r="J122" s="240">
        <f t="shared" si="7"/>
        <v>0</v>
      </c>
    </row>
    <row r="123" spans="2:10" x14ac:dyDescent="0.2">
      <c r="B123" s="211"/>
      <c r="C123" s="241"/>
    </row>
    <row r="124" spans="2:10" x14ac:dyDescent="0.2">
      <c r="B124" s="211"/>
      <c r="C124" s="241"/>
    </row>
    <row r="125" spans="2:10" x14ac:dyDescent="0.2">
      <c r="B125" s="211"/>
      <c r="C125" s="241"/>
    </row>
    <row r="126" spans="2:10" x14ac:dyDescent="0.2">
      <c r="B126" s="211"/>
      <c r="C126" s="241"/>
    </row>
    <row r="127" spans="2:10" x14ac:dyDescent="0.2">
      <c r="B127" s="211"/>
      <c r="C127" s="241"/>
    </row>
    <row r="128" spans="2:10" x14ac:dyDescent="0.2">
      <c r="B128" s="211"/>
      <c r="C128" s="241"/>
    </row>
    <row r="129" spans="2:6" x14ac:dyDescent="0.2">
      <c r="B129" s="211"/>
      <c r="C129" s="241"/>
    </row>
    <row r="130" spans="2:6" x14ac:dyDescent="0.2">
      <c r="B130" s="211"/>
      <c r="C130" s="241"/>
    </row>
    <row r="131" spans="2:6" x14ac:dyDescent="0.2">
      <c r="B131" s="211"/>
      <c r="C131" s="241"/>
    </row>
    <row r="132" spans="2:6" x14ac:dyDescent="0.2">
      <c r="B132" s="211"/>
      <c r="C132" s="241"/>
    </row>
    <row r="133" spans="2:6" x14ac:dyDescent="0.2">
      <c r="B133" s="211"/>
      <c r="C133" s="241"/>
      <c r="D133" s="211"/>
      <c r="E133" s="211"/>
      <c r="F133" s="211"/>
    </row>
    <row r="134" spans="2:6" x14ac:dyDescent="0.2">
      <c r="B134" s="211"/>
      <c r="C134" s="241"/>
      <c r="D134" s="211"/>
      <c r="E134" s="211"/>
      <c r="F134" s="211"/>
    </row>
    <row r="135" spans="2:6" x14ac:dyDescent="0.2">
      <c r="B135" s="211"/>
      <c r="C135" s="241"/>
      <c r="D135" s="211"/>
      <c r="E135" s="211"/>
      <c r="F135" s="211"/>
    </row>
    <row r="136" spans="2:6" x14ac:dyDescent="0.2">
      <c r="B136" s="211"/>
      <c r="C136" s="241"/>
      <c r="D136" s="211"/>
      <c r="E136" s="211"/>
      <c r="F136" s="211"/>
    </row>
    <row r="137" spans="2:6" x14ac:dyDescent="0.2">
      <c r="B137" s="211"/>
      <c r="C137" s="241"/>
      <c r="D137" s="211"/>
      <c r="E137" s="211"/>
      <c r="F137" s="211"/>
    </row>
    <row r="138" spans="2:6" x14ac:dyDescent="0.2">
      <c r="B138" s="211"/>
      <c r="C138" s="241"/>
      <c r="D138" s="211"/>
      <c r="E138" s="211"/>
      <c r="F138" s="211"/>
    </row>
    <row r="139" spans="2:6" x14ac:dyDescent="0.2">
      <c r="B139" s="211"/>
      <c r="C139" s="241"/>
      <c r="D139" s="211"/>
      <c r="E139" s="211"/>
      <c r="F139" s="211"/>
    </row>
    <row r="140" spans="2:6" x14ac:dyDescent="0.2">
      <c r="B140" s="211"/>
      <c r="C140" s="241"/>
      <c r="D140" s="211"/>
      <c r="E140" s="211"/>
      <c r="F140" s="211"/>
    </row>
    <row r="141" spans="2:6" x14ac:dyDescent="0.2">
      <c r="B141" s="211"/>
      <c r="C141" s="241"/>
      <c r="D141" s="211"/>
      <c r="E141" s="211"/>
      <c r="F141" s="211"/>
    </row>
    <row r="142" spans="2:6" x14ac:dyDescent="0.2">
      <c r="B142" s="211"/>
      <c r="C142" s="241"/>
      <c r="D142" s="211"/>
      <c r="E142" s="211"/>
      <c r="F142" s="211"/>
    </row>
    <row r="143" spans="2:6" x14ac:dyDescent="0.2">
      <c r="B143" s="211"/>
      <c r="C143" s="241"/>
      <c r="D143" s="211"/>
      <c r="E143" s="211"/>
      <c r="F143" s="211"/>
    </row>
    <row r="144" spans="2:6" x14ac:dyDescent="0.2">
      <c r="B144" s="211"/>
      <c r="C144" s="241"/>
      <c r="D144" s="211"/>
      <c r="E144" s="211"/>
      <c r="F144" s="211"/>
    </row>
    <row r="145" spans="3:3" s="211" customFormat="1" x14ac:dyDescent="0.2">
      <c r="C145" s="241"/>
    </row>
    <row r="146" spans="3:3" s="211" customFormat="1" x14ac:dyDescent="0.2">
      <c r="C146" s="241"/>
    </row>
    <row r="147" spans="3:3" s="211" customFormat="1" x14ac:dyDescent="0.2">
      <c r="C147" s="241"/>
    </row>
    <row r="148" spans="3:3" s="211" customFormat="1" x14ac:dyDescent="0.2">
      <c r="C148" s="241"/>
    </row>
    <row r="149" spans="3:3" s="211" customFormat="1" x14ac:dyDescent="0.2">
      <c r="C149" s="241"/>
    </row>
    <row r="150" spans="3:3" s="211" customFormat="1" x14ac:dyDescent="0.2">
      <c r="C150" s="241"/>
    </row>
    <row r="151" spans="3:3" s="211" customFormat="1" x14ac:dyDescent="0.2">
      <c r="C151" s="241"/>
    </row>
    <row r="152" spans="3:3" s="211" customFormat="1" x14ac:dyDescent="0.2">
      <c r="C152" s="241"/>
    </row>
    <row r="153" spans="3:3" s="211" customFormat="1" x14ac:dyDescent="0.2">
      <c r="C153" s="241"/>
    </row>
    <row r="154" spans="3:3" s="211" customFormat="1" x14ac:dyDescent="0.2">
      <c r="C154" s="241"/>
    </row>
    <row r="155" spans="3:3" s="211" customFormat="1" x14ac:dyDescent="0.2">
      <c r="C155" s="241"/>
    </row>
    <row r="156" spans="3:3" s="211" customFormat="1" x14ac:dyDescent="0.2">
      <c r="C156" s="241"/>
    </row>
    <row r="157" spans="3:3" s="211" customFormat="1" x14ac:dyDescent="0.2">
      <c r="C157" s="241"/>
    </row>
    <row r="158" spans="3:3" s="211" customFormat="1" x14ac:dyDescent="0.2">
      <c r="C158" s="241"/>
    </row>
    <row r="159" spans="3:3" s="211" customFormat="1" x14ac:dyDescent="0.2">
      <c r="C159" s="241"/>
    </row>
    <row r="160" spans="3:3" s="211" customFormat="1" x14ac:dyDescent="0.2">
      <c r="C160" s="241"/>
    </row>
    <row r="161" spans="3:3" s="211" customFormat="1" x14ac:dyDescent="0.2">
      <c r="C161" s="241"/>
    </row>
    <row r="162" spans="3:3" s="211" customFormat="1" x14ac:dyDescent="0.2">
      <c r="C162" s="241"/>
    </row>
    <row r="163" spans="3:3" s="211" customFormat="1" x14ac:dyDescent="0.2">
      <c r="C163" s="241"/>
    </row>
    <row r="164" spans="3:3" s="211" customFormat="1" x14ac:dyDescent="0.2">
      <c r="C164" s="241"/>
    </row>
    <row r="165" spans="3:3" s="211" customFormat="1" x14ac:dyDescent="0.2">
      <c r="C165" s="241"/>
    </row>
    <row r="166" spans="3:3" s="211" customFormat="1" x14ac:dyDescent="0.2">
      <c r="C166" s="241"/>
    </row>
    <row r="167" spans="3:3" s="211" customFormat="1" x14ac:dyDescent="0.2">
      <c r="C167" s="241"/>
    </row>
    <row r="168" spans="3:3" s="211" customFormat="1" x14ac:dyDescent="0.2">
      <c r="C168" s="241"/>
    </row>
    <row r="169" spans="3:3" s="211" customFormat="1" x14ac:dyDescent="0.2">
      <c r="C169" s="241"/>
    </row>
    <row r="170" spans="3:3" s="211" customFormat="1" x14ac:dyDescent="0.2">
      <c r="C170" s="241"/>
    </row>
    <row r="171" spans="3:3" s="211" customFormat="1" x14ac:dyDescent="0.2">
      <c r="C171" s="241"/>
    </row>
    <row r="172" spans="3:3" s="211" customFormat="1" x14ac:dyDescent="0.2">
      <c r="C172" s="241"/>
    </row>
    <row r="173" spans="3:3" s="211" customFormat="1" x14ac:dyDescent="0.2">
      <c r="C173" s="241"/>
    </row>
    <row r="174" spans="3:3" s="211" customFormat="1" x14ac:dyDescent="0.2">
      <c r="C174" s="241"/>
    </row>
    <row r="175" spans="3:3" s="211" customFormat="1" x14ac:dyDescent="0.2">
      <c r="C175" s="241"/>
    </row>
    <row r="176" spans="3:3" s="211" customFormat="1" x14ac:dyDescent="0.2">
      <c r="C176" s="241"/>
    </row>
    <row r="177" spans="3:3" s="211" customFormat="1" x14ac:dyDescent="0.2">
      <c r="C177" s="241"/>
    </row>
    <row r="178" spans="3:3" s="211" customFormat="1" x14ac:dyDescent="0.2">
      <c r="C178" s="241"/>
    </row>
    <row r="179" spans="3:3" s="211" customFormat="1" x14ac:dyDescent="0.2">
      <c r="C179" s="241"/>
    </row>
    <row r="180" spans="3:3" s="211" customFormat="1" x14ac:dyDescent="0.2">
      <c r="C180" s="241"/>
    </row>
    <row r="181" spans="3:3" s="211" customFormat="1" x14ac:dyDescent="0.2">
      <c r="C181" s="241"/>
    </row>
    <row r="182" spans="3:3" s="211" customFormat="1" x14ac:dyDescent="0.2">
      <c r="C182" s="241"/>
    </row>
    <row r="183" spans="3:3" s="211" customFormat="1" x14ac:dyDescent="0.2">
      <c r="C183" s="241"/>
    </row>
    <row r="184" spans="3:3" s="211" customFormat="1" x14ac:dyDescent="0.2">
      <c r="C184" s="241"/>
    </row>
    <row r="185" spans="3:3" s="211" customFormat="1" x14ac:dyDescent="0.2">
      <c r="C185" s="241"/>
    </row>
    <row r="186" spans="3:3" s="211" customFormat="1" x14ac:dyDescent="0.2">
      <c r="C186" s="241"/>
    </row>
    <row r="187" spans="3:3" s="211" customFormat="1" x14ac:dyDescent="0.2">
      <c r="C187" s="241"/>
    </row>
    <row r="188" spans="3:3" s="211" customFormat="1" x14ac:dyDescent="0.2">
      <c r="C188" s="241"/>
    </row>
    <row r="189" spans="3:3" s="211" customFormat="1" x14ac:dyDescent="0.2">
      <c r="C189" s="241"/>
    </row>
    <row r="190" spans="3:3" s="211" customFormat="1" x14ac:dyDescent="0.2">
      <c r="C190" s="241"/>
    </row>
    <row r="191" spans="3:3" s="211" customFormat="1" x14ac:dyDescent="0.2">
      <c r="C191" s="241"/>
    </row>
    <row r="192" spans="3:3" s="211" customFormat="1" x14ac:dyDescent="0.2">
      <c r="C192" s="241"/>
    </row>
    <row r="193" spans="3:3" s="211" customFormat="1" x14ac:dyDescent="0.2">
      <c r="C193" s="241"/>
    </row>
    <row r="194" spans="3:3" s="211" customFormat="1" x14ac:dyDescent="0.2">
      <c r="C194" s="241"/>
    </row>
    <row r="195" spans="3:3" s="211" customFormat="1" x14ac:dyDescent="0.2">
      <c r="C195" s="241"/>
    </row>
    <row r="196" spans="3:3" s="211" customFormat="1" x14ac:dyDescent="0.2">
      <c r="C196" s="241"/>
    </row>
    <row r="197" spans="3:3" s="211" customFormat="1" x14ac:dyDescent="0.2">
      <c r="C197" s="241"/>
    </row>
    <row r="198" spans="3:3" s="211" customFormat="1" x14ac:dyDescent="0.2">
      <c r="C198" s="241"/>
    </row>
    <row r="199" spans="3:3" s="211" customFormat="1" x14ac:dyDescent="0.2">
      <c r="C199" s="241"/>
    </row>
    <row r="200" spans="3:3" s="211" customFormat="1" x14ac:dyDescent="0.2">
      <c r="C200" s="241"/>
    </row>
    <row r="201" spans="3:3" s="211" customFormat="1" x14ac:dyDescent="0.2">
      <c r="C201" s="241"/>
    </row>
    <row r="202" spans="3:3" s="211" customFormat="1" x14ac:dyDescent="0.2">
      <c r="C202" s="241"/>
    </row>
    <row r="203" spans="3:3" s="211" customFormat="1" x14ac:dyDescent="0.2">
      <c r="C203" s="241"/>
    </row>
    <row r="204" spans="3:3" s="211" customFormat="1" x14ac:dyDescent="0.2">
      <c r="C204" s="241"/>
    </row>
    <row r="205" spans="3:3" s="211" customFormat="1" x14ac:dyDescent="0.2">
      <c r="C205" s="241"/>
    </row>
    <row r="206" spans="3:3" s="211" customFormat="1" x14ac:dyDescent="0.2">
      <c r="C206" s="241"/>
    </row>
    <row r="207" spans="3:3" s="211" customFormat="1" x14ac:dyDescent="0.2">
      <c r="C207" s="241"/>
    </row>
    <row r="208" spans="3:3" s="211" customFormat="1" x14ac:dyDescent="0.2">
      <c r="C208" s="241"/>
    </row>
    <row r="209" spans="3:3" s="211" customFormat="1" x14ac:dyDescent="0.2">
      <c r="C209" s="241"/>
    </row>
    <row r="210" spans="3:3" s="211" customFormat="1" x14ac:dyDescent="0.2">
      <c r="C210" s="241"/>
    </row>
    <row r="211" spans="3:3" s="211" customFormat="1" x14ac:dyDescent="0.2">
      <c r="C211" s="241"/>
    </row>
    <row r="212" spans="3:3" s="211" customFormat="1" x14ac:dyDescent="0.2">
      <c r="C212" s="241"/>
    </row>
    <row r="213" spans="3:3" s="211" customFormat="1" x14ac:dyDescent="0.2">
      <c r="C213" s="241"/>
    </row>
    <row r="214" spans="3:3" s="211" customFormat="1" x14ac:dyDescent="0.2">
      <c r="C214" s="241"/>
    </row>
    <row r="215" spans="3:3" s="211" customFormat="1" x14ac:dyDescent="0.2">
      <c r="C215" s="241"/>
    </row>
    <row r="216" spans="3:3" s="211" customFormat="1" x14ac:dyDescent="0.2">
      <c r="C216" s="241"/>
    </row>
    <row r="217" spans="3:3" s="211" customFormat="1" x14ac:dyDescent="0.2">
      <c r="C217" s="241"/>
    </row>
    <row r="218" spans="3:3" s="211" customFormat="1" x14ac:dyDescent="0.2">
      <c r="C218" s="241"/>
    </row>
    <row r="219" spans="3:3" s="211" customFormat="1" x14ac:dyDescent="0.2">
      <c r="C219" s="241"/>
    </row>
    <row r="220" spans="3:3" s="211" customFormat="1" x14ac:dyDescent="0.2">
      <c r="C220" s="241"/>
    </row>
    <row r="221" spans="3:3" s="211" customFormat="1" x14ac:dyDescent="0.2">
      <c r="C221" s="241"/>
    </row>
    <row r="222" spans="3:3" s="211" customFormat="1" x14ac:dyDescent="0.2">
      <c r="C222" s="241"/>
    </row>
    <row r="223" spans="3:3" s="211" customFormat="1" x14ac:dyDescent="0.2">
      <c r="C223" s="241"/>
    </row>
    <row r="224" spans="3:3" s="211" customFormat="1" x14ac:dyDescent="0.2">
      <c r="C224" s="241"/>
    </row>
    <row r="225" spans="3:3" s="211" customFormat="1" x14ac:dyDescent="0.2">
      <c r="C225" s="241"/>
    </row>
    <row r="226" spans="3:3" s="211" customFormat="1" x14ac:dyDescent="0.2">
      <c r="C226" s="241"/>
    </row>
    <row r="227" spans="3:3" s="211" customFormat="1" x14ac:dyDescent="0.2">
      <c r="C227" s="241"/>
    </row>
    <row r="228" spans="3:3" s="211" customFormat="1" x14ac:dyDescent="0.2">
      <c r="C228" s="241"/>
    </row>
    <row r="229" spans="3:3" s="211" customFormat="1" x14ac:dyDescent="0.2">
      <c r="C229" s="241"/>
    </row>
    <row r="230" spans="3:3" s="211" customFormat="1" x14ac:dyDescent="0.2">
      <c r="C230" s="241"/>
    </row>
    <row r="231" spans="3:3" s="211" customFormat="1" x14ac:dyDescent="0.2">
      <c r="C231" s="241"/>
    </row>
    <row r="232" spans="3:3" s="211" customFormat="1" x14ac:dyDescent="0.2">
      <c r="C232" s="241"/>
    </row>
    <row r="233" spans="3:3" s="211" customFormat="1" x14ac:dyDescent="0.2">
      <c r="C233" s="241"/>
    </row>
    <row r="234" spans="3:3" s="211" customFormat="1" x14ac:dyDescent="0.2">
      <c r="C234" s="241"/>
    </row>
    <row r="235" spans="3:3" s="211" customFormat="1" x14ac:dyDescent="0.2">
      <c r="C235" s="241"/>
    </row>
    <row r="236" spans="3:3" s="211" customFormat="1" x14ac:dyDescent="0.2">
      <c r="C236" s="241"/>
    </row>
    <row r="237" spans="3:3" s="211" customFormat="1" x14ac:dyDescent="0.2">
      <c r="C237" s="241"/>
    </row>
    <row r="238" spans="3:3" s="211" customFormat="1" x14ac:dyDescent="0.2">
      <c r="C238" s="241"/>
    </row>
    <row r="239" spans="3:3" s="211" customFormat="1" x14ac:dyDescent="0.2">
      <c r="C239" s="241"/>
    </row>
    <row r="240" spans="3:3" s="211" customFormat="1" x14ac:dyDescent="0.2">
      <c r="C240" s="241"/>
    </row>
    <row r="241" spans="3:3" s="211" customFormat="1" x14ac:dyDescent="0.2">
      <c r="C241" s="241"/>
    </row>
    <row r="242" spans="3:3" s="211" customFormat="1" x14ac:dyDescent="0.2">
      <c r="C242" s="241"/>
    </row>
    <row r="243" spans="3:3" s="211" customFormat="1" x14ac:dyDescent="0.2">
      <c r="C243" s="241"/>
    </row>
    <row r="244" spans="3:3" s="211" customFormat="1" x14ac:dyDescent="0.2">
      <c r="C244" s="241"/>
    </row>
    <row r="245" spans="3:3" s="211" customFormat="1" x14ac:dyDescent="0.2">
      <c r="C245" s="241"/>
    </row>
    <row r="246" spans="3:3" s="211" customFormat="1" x14ac:dyDescent="0.2">
      <c r="C246" s="241"/>
    </row>
    <row r="247" spans="3:3" s="211" customFormat="1" x14ac:dyDescent="0.2">
      <c r="C247" s="241"/>
    </row>
    <row r="248" spans="3:3" s="211" customFormat="1" x14ac:dyDescent="0.2">
      <c r="C248" s="241"/>
    </row>
    <row r="249" spans="3:3" s="211" customFormat="1" x14ac:dyDescent="0.2">
      <c r="C249" s="241"/>
    </row>
    <row r="250" spans="3:3" s="211" customFormat="1" x14ac:dyDescent="0.2">
      <c r="C250" s="241"/>
    </row>
    <row r="251" spans="3:3" s="211" customFormat="1" x14ac:dyDescent="0.2">
      <c r="C251" s="241"/>
    </row>
    <row r="252" spans="3:3" s="211" customFormat="1" x14ac:dyDescent="0.2">
      <c r="C252" s="241"/>
    </row>
    <row r="253" spans="3:3" s="211" customFormat="1" x14ac:dyDescent="0.2">
      <c r="C253" s="241"/>
    </row>
    <row r="254" spans="3:3" s="211" customFormat="1" x14ac:dyDescent="0.2">
      <c r="C254" s="241"/>
    </row>
    <row r="255" spans="3:3" s="211" customFormat="1" x14ac:dyDescent="0.2">
      <c r="C255" s="241"/>
    </row>
    <row r="256" spans="3:3" s="211" customFormat="1" x14ac:dyDescent="0.2">
      <c r="C256" s="241"/>
    </row>
    <row r="257" spans="3:3" s="211" customFormat="1" x14ac:dyDescent="0.2">
      <c r="C257" s="241"/>
    </row>
    <row r="258" spans="3:3" s="211" customFormat="1" x14ac:dyDescent="0.2">
      <c r="C258" s="241"/>
    </row>
    <row r="259" spans="3:3" s="211" customFormat="1" x14ac:dyDescent="0.2">
      <c r="C259" s="241"/>
    </row>
    <row r="260" spans="3:3" s="211" customFormat="1" x14ac:dyDescent="0.2">
      <c r="C260" s="241"/>
    </row>
    <row r="261" spans="3:3" s="211" customFormat="1" x14ac:dyDescent="0.2">
      <c r="C261" s="241"/>
    </row>
    <row r="262" spans="3:3" s="211" customFormat="1" x14ac:dyDescent="0.2">
      <c r="C262" s="241"/>
    </row>
    <row r="263" spans="3:3" s="211" customFormat="1" x14ac:dyDescent="0.2">
      <c r="C263" s="241"/>
    </row>
    <row r="264" spans="3:3" s="211" customFormat="1" x14ac:dyDescent="0.2">
      <c r="C264" s="241"/>
    </row>
    <row r="265" spans="3:3" s="211" customFormat="1" x14ac:dyDescent="0.2">
      <c r="C265" s="241"/>
    </row>
    <row r="266" spans="3:3" s="211" customFormat="1" x14ac:dyDescent="0.2">
      <c r="C266" s="241"/>
    </row>
    <row r="267" spans="3:3" s="211" customFormat="1" x14ac:dyDescent="0.2">
      <c r="C267" s="241"/>
    </row>
    <row r="268" spans="3:3" s="211" customFormat="1" x14ac:dyDescent="0.2">
      <c r="C268" s="241"/>
    </row>
    <row r="269" spans="3:3" s="211" customFormat="1" x14ac:dyDescent="0.2">
      <c r="C269" s="241"/>
    </row>
    <row r="270" spans="3:3" s="211" customFormat="1" x14ac:dyDescent="0.2">
      <c r="C270" s="241"/>
    </row>
    <row r="271" spans="3:3" s="211" customFormat="1" x14ac:dyDescent="0.2">
      <c r="C271" s="241"/>
    </row>
    <row r="272" spans="3:3" s="211" customFormat="1" x14ac:dyDescent="0.2">
      <c r="C272" s="241"/>
    </row>
    <row r="273" spans="3:3" s="211" customFormat="1" x14ac:dyDescent="0.2">
      <c r="C273" s="241"/>
    </row>
    <row r="274" spans="3:3" s="211" customFormat="1" x14ac:dyDescent="0.2">
      <c r="C274" s="241"/>
    </row>
    <row r="275" spans="3:3" s="211" customFormat="1" x14ac:dyDescent="0.2">
      <c r="C275" s="241"/>
    </row>
    <row r="276" spans="3:3" s="211" customFormat="1" x14ac:dyDescent="0.2">
      <c r="C276" s="241"/>
    </row>
    <row r="277" spans="3:3" s="211" customFormat="1" x14ac:dyDescent="0.2">
      <c r="C277" s="241"/>
    </row>
    <row r="278" spans="3:3" s="211" customFormat="1" x14ac:dyDescent="0.2">
      <c r="C278" s="241"/>
    </row>
    <row r="279" spans="3:3" s="211" customFormat="1" x14ac:dyDescent="0.2">
      <c r="C279" s="241"/>
    </row>
    <row r="280" spans="3:3" s="211" customFormat="1" x14ac:dyDescent="0.2">
      <c r="C280" s="241"/>
    </row>
    <row r="281" spans="3:3" s="211" customFormat="1" x14ac:dyDescent="0.2">
      <c r="C281" s="241"/>
    </row>
    <row r="282" spans="3:3" s="211" customFormat="1" x14ac:dyDescent="0.2">
      <c r="C282" s="241"/>
    </row>
    <row r="283" spans="3:3" s="211" customFormat="1" x14ac:dyDescent="0.2">
      <c r="C283" s="241"/>
    </row>
    <row r="284" spans="3:3" s="211" customFormat="1" x14ac:dyDescent="0.2">
      <c r="C284" s="241"/>
    </row>
    <row r="285" spans="3:3" s="211" customFormat="1" x14ac:dyDescent="0.2">
      <c r="C285" s="241"/>
    </row>
    <row r="286" spans="3:3" s="211" customFormat="1" x14ac:dyDescent="0.2">
      <c r="C286" s="241"/>
    </row>
    <row r="287" spans="3:3" s="211" customFormat="1" x14ac:dyDescent="0.2">
      <c r="C287" s="241"/>
    </row>
    <row r="288" spans="3:3" s="211" customFormat="1" x14ac:dyDescent="0.2">
      <c r="C288" s="241"/>
    </row>
    <row r="289" spans="3:3" s="211" customFormat="1" x14ac:dyDescent="0.2">
      <c r="C289" s="241"/>
    </row>
    <row r="290" spans="3:3" s="211" customFormat="1" x14ac:dyDescent="0.2">
      <c r="C290" s="241"/>
    </row>
    <row r="291" spans="3:3" s="211" customFormat="1" x14ac:dyDescent="0.2">
      <c r="C291" s="241"/>
    </row>
    <row r="292" spans="3:3" s="211" customFormat="1" x14ac:dyDescent="0.2">
      <c r="C292" s="241"/>
    </row>
    <row r="293" spans="3:3" s="211" customFormat="1" x14ac:dyDescent="0.2">
      <c r="C293" s="241"/>
    </row>
    <row r="294" spans="3:3" s="211" customFormat="1" x14ac:dyDescent="0.2">
      <c r="C294" s="241"/>
    </row>
    <row r="295" spans="3:3" s="211" customFormat="1" x14ac:dyDescent="0.2">
      <c r="C295" s="241"/>
    </row>
    <row r="296" spans="3:3" s="211" customFormat="1" x14ac:dyDescent="0.2">
      <c r="C296" s="241"/>
    </row>
    <row r="297" spans="3:3" s="211" customFormat="1" x14ac:dyDescent="0.2">
      <c r="C297" s="241"/>
    </row>
    <row r="298" spans="3:3" s="211" customFormat="1" x14ac:dyDescent="0.2">
      <c r="C298" s="241"/>
    </row>
    <row r="299" spans="3:3" s="211" customFormat="1" x14ac:dyDescent="0.2">
      <c r="C299" s="241"/>
    </row>
    <row r="300" spans="3:3" s="211" customFormat="1" x14ac:dyDescent="0.2">
      <c r="C300" s="241"/>
    </row>
    <row r="301" spans="3:3" s="211" customFormat="1" x14ac:dyDescent="0.2">
      <c r="C301" s="241"/>
    </row>
    <row r="302" spans="3:3" s="211" customFormat="1" x14ac:dyDescent="0.2">
      <c r="C302" s="241"/>
    </row>
    <row r="303" spans="3:3" s="211" customFormat="1" x14ac:dyDescent="0.2">
      <c r="C303" s="241"/>
    </row>
    <row r="304" spans="3:3" s="211" customFormat="1" x14ac:dyDescent="0.2">
      <c r="C304" s="241"/>
    </row>
    <row r="305" spans="3:3" s="211" customFormat="1" x14ac:dyDescent="0.2">
      <c r="C305" s="241"/>
    </row>
    <row r="306" spans="3:3" s="211" customFormat="1" x14ac:dyDescent="0.2">
      <c r="C306" s="241"/>
    </row>
    <row r="307" spans="3:3" s="211" customFormat="1" x14ac:dyDescent="0.2">
      <c r="C307" s="241"/>
    </row>
    <row r="308" spans="3:3" s="211" customFormat="1" x14ac:dyDescent="0.2">
      <c r="C308" s="241"/>
    </row>
    <row r="309" spans="3:3" s="211" customFormat="1" x14ac:dyDescent="0.2">
      <c r="C309" s="241"/>
    </row>
    <row r="310" spans="3:3" s="211" customFormat="1" x14ac:dyDescent="0.2">
      <c r="C310" s="241"/>
    </row>
    <row r="311" spans="3:3" s="211" customFormat="1" x14ac:dyDescent="0.2">
      <c r="C311" s="241"/>
    </row>
    <row r="312" spans="3:3" s="211" customFormat="1" x14ac:dyDescent="0.2">
      <c r="C312" s="241"/>
    </row>
    <row r="313" spans="3:3" s="211" customFormat="1" x14ac:dyDescent="0.2">
      <c r="C313" s="241"/>
    </row>
    <row r="314" spans="3:3" s="211" customFormat="1" x14ac:dyDescent="0.2">
      <c r="C314" s="241"/>
    </row>
    <row r="315" spans="3:3" s="211" customFormat="1" x14ac:dyDescent="0.2">
      <c r="C315" s="241"/>
    </row>
    <row r="316" spans="3:3" s="211" customFormat="1" x14ac:dyDescent="0.2">
      <c r="C316" s="241"/>
    </row>
    <row r="317" spans="3:3" s="211" customFormat="1" x14ac:dyDescent="0.2">
      <c r="C317" s="241"/>
    </row>
    <row r="318" spans="3:3" s="211" customFormat="1" x14ac:dyDescent="0.2">
      <c r="C318" s="241"/>
    </row>
    <row r="319" spans="3:3" s="211" customFormat="1" x14ac:dyDescent="0.2">
      <c r="C319" s="241"/>
    </row>
    <row r="320" spans="3:3" s="211" customFormat="1" x14ac:dyDescent="0.2">
      <c r="C320" s="241"/>
    </row>
    <row r="321" spans="3:3" s="211" customFormat="1" x14ac:dyDescent="0.2">
      <c r="C321" s="241"/>
    </row>
    <row r="322" spans="3:3" s="211" customFormat="1" x14ac:dyDescent="0.2">
      <c r="C322" s="241"/>
    </row>
    <row r="323" spans="3:3" s="211" customFormat="1" x14ac:dyDescent="0.2">
      <c r="C323" s="241"/>
    </row>
    <row r="324" spans="3:3" s="211" customFormat="1" x14ac:dyDescent="0.2">
      <c r="C324" s="241"/>
    </row>
    <row r="325" spans="3:3" s="211" customFormat="1" x14ac:dyDescent="0.2">
      <c r="C325" s="241"/>
    </row>
    <row r="326" spans="3:3" s="211" customFormat="1" x14ac:dyDescent="0.2">
      <c r="C326" s="241"/>
    </row>
    <row r="327" spans="3:3" s="211" customFormat="1" x14ac:dyDescent="0.2">
      <c r="C327" s="241"/>
    </row>
    <row r="328" spans="3:3" s="211" customFormat="1" x14ac:dyDescent="0.2">
      <c r="C328" s="241"/>
    </row>
    <row r="329" spans="3:3" s="211" customFormat="1" x14ac:dyDescent="0.2">
      <c r="C329" s="241"/>
    </row>
    <row r="330" spans="3:3" s="211" customFormat="1" x14ac:dyDescent="0.2">
      <c r="C330" s="241"/>
    </row>
    <row r="331" spans="3:3" s="211" customFormat="1" x14ac:dyDescent="0.2">
      <c r="C331" s="241"/>
    </row>
    <row r="332" spans="3:3" s="211" customFormat="1" x14ac:dyDescent="0.2">
      <c r="C332" s="241"/>
    </row>
    <row r="333" spans="3:3" s="211" customFormat="1" x14ac:dyDescent="0.2">
      <c r="C333" s="241"/>
    </row>
    <row r="334" spans="3:3" s="211" customFormat="1" x14ac:dyDescent="0.2">
      <c r="C334" s="241"/>
    </row>
    <row r="335" spans="3:3" s="211" customFormat="1" x14ac:dyDescent="0.2">
      <c r="C335" s="241"/>
    </row>
    <row r="336" spans="3:3" s="211" customFormat="1" x14ac:dyDescent="0.2">
      <c r="C336" s="241"/>
    </row>
    <row r="337" spans="3:3" s="211" customFormat="1" x14ac:dyDescent="0.2">
      <c r="C337" s="241"/>
    </row>
    <row r="338" spans="3:3" s="211" customFormat="1" x14ac:dyDescent="0.2">
      <c r="C338" s="241"/>
    </row>
    <row r="339" spans="3:3" s="211" customFormat="1" x14ac:dyDescent="0.2">
      <c r="C339" s="241"/>
    </row>
    <row r="340" spans="3:3" s="211" customFormat="1" x14ac:dyDescent="0.2">
      <c r="C340" s="241"/>
    </row>
    <row r="341" spans="3:3" s="211" customFormat="1" x14ac:dyDescent="0.2">
      <c r="C341" s="241"/>
    </row>
    <row r="342" spans="3:3" s="211" customFormat="1" x14ac:dyDescent="0.2">
      <c r="C342" s="241"/>
    </row>
    <row r="343" spans="3:3" s="211" customFormat="1" x14ac:dyDescent="0.2">
      <c r="C343" s="241"/>
    </row>
    <row r="344" spans="3:3" s="211" customFormat="1" x14ac:dyDescent="0.2">
      <c r="C344" s="241"/>
    </row>
    <row r="345" spans="3:3" s="211" customFormat="1" x14ac:dyDescent="0.2">
      <c r="C345" s="241"/>
    </row>
    <row r="346" spans="3:3" s="211" customFormat="1" x14ac:dyDescent="0.2">
      <c r="C346" s="241"/>
    </row>
    <row r="347" spans="3:3" s="211" customFormat="1" x14ac:dyDescent="0.2">
      <c r="C347" s="241"/>
    </row>
    <row r="348" spans="3:3" s="211" customFormat="1" x14ac:dyDescent="0.2">
      <c r="C348" s="241"/>
    </row>
    <row r="349" spans="3:3" s="211" customFormat="1" x14ac:dyDescent="0.2">
      <c r="C349" s="241"/>
    </row>
    <row r="350" spans="3:3" s="211" customFormat="1" x14ac:dyDescent="0.2">
      <c r="C350" s="241"/>
    </row>
    <row r="351" spans="3:3" s="211" customFormat="1" x14ac:dyDescent="0.2">
      <c r="C351" s="241"/>
    </row>
    <row r="352" spans="3:3" s="211" customFormat="1" x14ac:dyDescent="0.2">
      <c r="C352" s="241"/>
    </row>
    <row r="353" spans="3:3" s="211" customFormat="1" x14ac:dyDescent="0.2">
      <c r="C353" s="241"/>
    </row>
    <row r="354" spans="3:3" s="211" customFormat="1" x14ac:dyDescent="0.2">
      <c r="C354" s="241"/>
    </row>
    <row r="355" spans="3:3" s="211" customFormat="1" x14ac:dyDescent="0.2">
      <c r="C355" s="241"/>
    </row>
    <row r="356" spans="3:3" s="211" customFormat="1" x14ac:dyDescent="0.2">
      <c r="C356" s="241"/>
    </row>
    <row r="357" spans="3:3" s="211" customFormat="1" x14ac:dyDescent="0.2">
      <c r="C357" s="241"/>
    </row>
    <row r="358" spans="3:3" s="211" customFormat="1" x14ac:dyDescent="0.2">
      <c r="C358" s="241"/>
    </row>
    <row r="359" spans="3:3" s="211" customFormat="1" x14ac:dyDescent="0.2">
      <c r="C359" s="241"/>
    </row>
    <row r="360" spans="3:3" s="211" customFormat="1" x14ac:dyDescent="0.2">
      <c r="C360" s="241"/>
    </row>
    <row r="361" spans="3:3" s="211" customFormat="1" x14ac:dyDescent="0.2">
      <c r="C361" s="241"/>
    </row>
    <row r="362" spans="3:3" s="211" customFormat="1" x14ac:dyDescent="0.2">
      <c r="C362" s="241"/>
    </row>
    <row r="363" spans="3:3" s="211" customFormat="1" x14ac:dyDescent="0.2">
      <c r="C363" s="241"/>
    </row>
    <row r="364" spans="3:3" s="211" customFormat="1" x14ac:dyDescent="0.2">
      <c r="C364" s="241"/>
    </row>
    <row r="365" spans="3:3" s="211" customFormat="1" x14ac:dyDescent="0.2">
      <c r="C365" s="241"/>
    </row>
    <row r="366" spans="3:3" s="211" customFormat="1" x14ac:dyDescent="0.2">
      <c r="C366" s="241"/>
    </row>
    <row r="367" spans="3:3" s="211" customFormat="1" x14ac:dyDescent="0.2">
      <c r="C367" s="241"/>
    </row>
    <row r="368" spans="3:3" s="211" customFormat="1" x14ac:dyDescent="0.2">
      <c r="C368" s="241"/>
    </row>
    <row r="369" spans="3:3" s="211" customFormat="1" x14ac:dyDescent="0.2">
      <c r="C369" s="241"/>
    </row>
    <row r="370" spans="3:3" s="211" customFormat="1" x14ac:dyDescent="0.2">
      <c r="C370" s="241"/>
    </row>
    <row r="371" spans="3:3" s="211" customFormat="1" x14ac:dyDescent="0.2">
      <c r="C371" s="241"/>
    </row>
    <row r="372" spans="3:3" s="211" customFormat="1" x14ac:dyDescent="0.2">
      <c r="C372" s="241"/>
    </row>
    <row r="373" spans="3:3" s="211" customFormat="1" x14ac:dyDescent="0.2">
      <c r="C373" s="241"/>
    </row>
    <row r="374" spans="3:3" s="211" customFormat="1" x14ac:dyDescent="0.2">
      <c r="C374" s="241"/>
    </row>
    <row r="375" spans="3:3" s="211" customFormat="1" x14ac:dyDescent="0.2">
      <c r="C375" s="241"/>
    </row>
    <row r="376" spans="3:3" s="211" customFormat="1" x14ac:dyDescent="0.2">
      <c r="C376" s="241"/>
    </row>
    <row r="377" spans="3:3" s="211" customFormat="1" x14ac:dyDescent="0.2">
      <c r="C377" s="241"/>
    </row>
    <row r="378" spans="3:3" s="211" customFormat="1" x14ac:dyDescent="0.2">
      <c r="C378" s="241"/>
    </row>
    <row r="379" spans="3:3" s="211" customFormat="1" x14ac:dyDescent="0.2">
      <c r="C379" s="241"/>
    </row>
    <row r="380" spans="3:3" s="211" customFormat="1" x14ac:dyDescent="0.2">
      <c r="C380" s="241"/>
    </row>
    <row r="381" spans="3:3" s="211" customFormat="1" x14ac:dyDescent="0.2">
      <c r="C381" s="241"/>
    </row>
    <row r="382" spans="3:3" s="211" customFormat="1" x14ac:dyDescent="0.2">
      <c r="C382" s="241"/>
    </row>
    <row r="383" spans="3:3" s="211" customFormat="1" x14ac:dyDescent="0.2">
      <c r="C383" s="241"/>
    </row>
    <row r="384" spans="3:3" s="211" customFormat="1" x14ac:dyDescent="0.2">
      <c r="C384" s="241"/>
    </row>
    <row r="385" spans="3:3" s="211" customFormat="1" x14ac:dyDescent="0.2">
      <c r="C385" s="241"/>
    </row>
    <row r="386" spans="3:3" s="211" customFormat="1" x14ac:dyDescent="0.2">
      <c r="C386" s="241"/>
    </row>
    <row r="387" spans="3:3" s="211" customFormat="1" x14ac:dyDescent="0.2">
      <c r="C387" s="241"/>
    </row>
    <row r="388" spans="3:3" s="211" customFormat="1" x14ac:dyDescent="0.2">
      <c r="C388" s="241"/>
    </row>
    <row r="389" spans="3:3" s="211" customFormat="1" x14ac:dyDescent="0.2">
      <c r="C389" s="241"/>
    </row>
    <row r="390" spans="3:3" s="211" customFormat="1" x14ac:dyDescent="0.2">
      <c r="C390" s="241"/>
    </row>
    <row r="391" spans="3:3" s="211" customFormat="1" x14ac:dyDescent="0.2">
      <c r="C391" s="241"/>
    </row>
    <row r="392" spans="3:3" s="211" customFormat="1" x14ac:dyDescent="0.2">
      <c r="C392" s="241"/>
    </row>
    <row r="393" spans="3:3" s="211" customFormat="1" x14ac:dyDescent="0.2">
      <c r="C393" s="241"/>
    </row>
    <row r="394" spans="3:3" s="211" customFormat="1" x14ac:dyDescent="0.2">
      <c r="C394" s="241"/>
    </row>
    <row r="395" spans="3:3" s="211" customFormat="1" x14ac:dyDescent="0.2">
      <c r="C395" s="241"/>
    </row>
    <row r="396" spans="3:3" s="211" customFormat="1" x14ac:dyDescent="0.2">
      <c r="C396" s="241"/>
    </row>
    <row r="397" spans="3:3" s="211" customFormat="1" x14ac:dyDescent="0.2">
      <c r="C397" s="241"/>
    </row>
    <row r="398" spans="3:3" s="211" customFormat="1" x14ac:dyDescent="0.2">
      <c r="C398" s="241"/>
    </row>
    <row r="399" spans="3:3" s="211" customFormat="1" x14ac:dyDescent="0.2">
      <c r="C399" s="241"/>
    </row>
    <row r="400" spans="3:3" s="211" customFormat="1" x14ac:dyDescent="0.2">
      <c r="C400" s="241"/>
    </row>
    <row r="401" spans="3:3" s="211" customFormat="1" x14ac:dyDescent="0.2">
      <c r="C401" s="241"/>
    </row>
    <row r="402" spans="3:3" s="211" customFormat="1" x14ac:dyDescent="0.2">
      <c r="C402" s="241"/>
    </row>
    <row r="403" spans="3:3" s="211" customFormat="1" x14ac:dyDescent="0.2">
      <c r="C403" s="241"/>
    </row>
    <row r="404" spans="3:3" s="211" customFormat="1" x14ac:dyDescent="0.2">
      <c r="C404" s="241"/>
    </row>
    <row r="405" spans="3:3" s="211" customFormat="1" x14ac:dyDescent="0.2">
      <c r="C405" s="241"/>
    </row>
    <row r="406" spans="3:3" s="211" customFormat="1" x14ac:dyDescent="0.2">
      <c r="C406" s="241"/>
    </row>
    <row r="407" spans="3:3" s="211" customFormat="1" x14ac:dyDescent="0.2">
      <c r="C407" s="241"/>
    </row>
    <row r="408" spans="3:3" s="211" customFormat="1" x14ac:dyDescent="0.2">
      <c r="C408" s="241"/>
    </row>
    <row r="409" spans="3:3" s="211" customFormat="1" x14ac:dyDescent="0.2">
      <c r="C409" s="241"/>
    </row>
    <row r="410" spans="3:3" s="211" customFormat="1" x14ac:dyDescent="0.2">
      <c r="C410" s="241"/>
    </row>
    <row r="411" spans="3:3" s="211" customFormat="1" x14ac:dyDescent="0.2">
      <c r="C411" s="241"/>
    </row>
    <row r="412" spans="3:3" s="211" customFormat="1" x14ac:dyDescent="0.2">
      <c r="C412" s="241"/>
    </row>
    <row r="413" spans="3:3" s="211" customFormat="1" x14ac:dyDescent="0.2">
      <c r="C413" s="241"/>
    </row>
    <row r="414" spans="3:3" s="211" customFormat="1" x14ac:dyDescent="0.2">
      <c r="C414" s="241"/>
    </row>
    <row r="415" spans="3:3" s="211" customFormat="1" x14ac:dyDescent="0.2">
      <c r="C415" s="241"/>
    </row>
    <row r="416" spans="3:3" s="211" customFormat="1" x14ac:dyDescent="0.2">
      <c r="C416" s="241"/>
    </row>
    <row r="417" spans="3:3" s="211" customFormat="1" x14ac:dyDescent="0.2">
      <c r="C417" s="241"/>
    </row>
    <row r="418" spans="3:3" s="211" customFormat="1" x14ac:dyDescent="0.2">
      <c r="C418" s="241"/>
    </row>
    <row r="419" spans="3:3" s="211" customFormat="1" x14ac:dyDescent="0.2">
      <c r="C419" s="241"/>
    </row>
    <row r="420" spans="3:3" s="211" customFormat="1" x14ac:dyDescent="0.2">
      <c r="C420" s="241"/>
    </row>
    <row r="421" spans="3:3" s="211" customFormat="1" x14ac:dyDescent="0.2">
      <c r="C421" s="241"/>
    </row>
    <row r="422" spans="3:3" s="211" customFormat="1" x14ac:dyDescent="0.2">
      <c r="C422" s="241"/>
    </row>
    <row r="423" spans="3:3" s="211" customFormat="1" x14ac:dyDescent="0.2">
      <c r="C423" s="241"/>
    </row>
    <row r="424" spans="3:3" s="211" customFormat="1" x14ac:dyDescent="0.2">
      <c r="C424" s="241"/>
    </row>
    <row r="425" spans="3:3" s="211" customFormat="1" x14ac:dyDescent="0.2">
      <c r="C425" s="241"/>
    </row>
    <row r="426" spans="3:3" s="211" customFormat="1" x14ac:dyDescent="0.2">
      <c r="C426" s="241"/>
    </row>
    <row r="427" spans="3:3" s="211" customFormat="1" x14ac:dyDescent="0.2">
      <c r="C427" s="241"/>
    </row>
    <row r="428" spans="3:3" s="211" customFormat="1" x14ac:dyDescent="0.2">
      <c r="C428" s="241"/>
    </row>
    <row r="429" spans="3:3" s="211" customFormat="1" x14ac:dyDescent="0.2">
      <c r="C429" s="241"/>
    </row>
    <row r="430" spans="3:3" s="211" customFormat="1" x14ac:dyDescent="0.2">
      <c r="C430" s="241"/>
    </row>
    <row r="431" spans="3:3" s="211" customFormat="1" x14ac:dyDescent="0.2">
      <c r="C431" s="241"/>
    </row>
    <row r="432" spans="3:3" s="211" customFormat="1" x14ac:dyDescent="0.2">
      <c r="C432" s="241"/>
    </row>
    <row r="433" spans="3:3" s="211" customFormat="1" x14ac:dyDescent="0.2">
      <c r="C433" s="241"/>
    </row>
    <row r="434" spans="3:3" s="211" customFormat="1" x14ac:dyDescent="0.2">
      <c r="C434" s="241"/>
    </row>
    <row r="435" spans="3:3" s="211" customFormat="1" x14ac:dyDescent="0.2">
      <c r="C435" s="241"/>
    </row>
    <row r="436" spans="3:3" s="211" customFormat="1" x14ac:dyDescent="0.2">
      <c r="C436" s="241"/>
    </row>
    <row r="437" spans="3:3" s="211" customFormat="1" x14ac:dyDescent="0.2">
      <c r="C437" s="241"/>
    </row>
    <row r="438" spans="3:3" s="211" customFormat="1" x14ac:dyDescent="0.2">
      <c r="C438" s="241"/>
    </row>
    <row r="439" spans="3:3" s="211" customFormat="1" x14ac:dyDescent="0.2">
      <c r="C439" s="241"/>
    </row>
    <row r="440" spans="3:3" s="211" customFormat="1" x14ac:dyDescent="0.2">
      <c r="C440" s="241"/>
    </row>
    <row r="441" spans="3:3" s="211" customFormat="1" x14ac:dyDescent="0.2">
      <c r="C441" s="241"/>
    </row>
    <row r="442" spans="3:3" s="211" customFormat="1" x14ac:dyDescent="0.2">
      <c r="C442" s="241"/>
    </row>
    <row r="443" spans="3:3" s="211" customFormat="1" x14ac:dyDescent="0.2">
      <c r="C443" s="241"/>
    </row>
    <row r="444" spans="3:3" s="211" customFormat="1" x14ac:dyDescent="0.2">
      <c r="C444" s="241"/>
    </row>
    <row r="445" spans="3:3" s="211" customFormat="1" x14ac:dyDescent="0.2">
      <c r="C445" s="241"/>
    </row>
    <row r="446" spans="3:3" s="211" customFormat="1" x14ac:dyDescent="0.2">
      <c r="C446" s="241"/>
    </row>
    <row r="447" spans="3:3" s="211" customFormat="1" x14ac:dyDescent="0.2">
      <c r="C447" s="241"/>
    </row>
    <row r="448" spans="3:3" s="211" customFormat="1" x14ac:dyDescent="0.2">
      <c r="C448" s="241"/>
    </row>
    <row r="449" spans="3:3" s="211" customFormat="1" x14ac:dyDescent="0.2">
      <c r="C449" s="241"/>
    </row>
    <row r="450" spans="3:3" s="211" customFormat="1" x14ac:dyDescent="0.2">
      <c r="C450" s="241"/>
    </row>
    <row r="451" spans="3:3" s="211" customFormat="1" x14ac:dyDescent="0.2">
      <c r="C451" s="241"/>
    </row>
    <row r="452" spans="3:3" s="211" customFormat="1" x14ac:dyDescent="0.2">
      <c r="C452" s="241"/>
    </row>
    <row r="453" spans="3:3" s="211" customFormat="1" x14ac:dyDescent="0.2">
      <c r="C453" s="241"/>
    </row>
    <row r="454" spans="3:3" s="211" customFormat="1" x14ac:dyDescent="0.2">
      <c r="C454" s="241"/>
    </row>
    <row r="455" spans="3:3" s="211" customFormat="1" x14ac:dyDescent="0.2">
      <c r="C455" s="241"/>
    </row>
    <row r="456" spans="3:3" s="211" customFormat="1" x14ac:dyDescent="0.2">
      <c r="C456" s="241"/>
    </row>
    <row r="457" spans="3:3" s="211" customFormat="1" x14ac:dyDescent="0.2">
      <c r="C457" s="241"/>
    </row>
    <row r="458" spans="3:3" s="211" customFormat="1" x14ac:dyDescent="0.2">
      <c r="C458" s="241"/>
    </row>
    <row r="459" spans="3:3" s="211" customFormat="1" x14ac:dyDescent="0.2">
      <c r="C459" s="241"/>
    </row>
    <row r="460" spans="3:3" s="211" customFormat="1" x14ac:dyDescent="0.2">
      <c r="C460" s="241"/>
    </row>
    <row r="461" spans="3:3" s="211" customFormat="1" x14ac:dyDescent="0.2">
      <c r="C461" s="241"/>
    </row>
    <row r="462" spans="3:3" s="211" customFormat="1" x14ac:dyDescent="0.2">
      <c r="C462" s="241"/>
    </row>
    <row r="463" spans="3:3" s="211" customFormat="1" x14ac:dyDescent="0.2">
      <c r="C463" s="241"/>
    </row>
    <row r="464" spans="3:3" s="211" customFormat="1" x14ac:dyDescent="0.2">
      <c r="C464" s="241"/>
    </row>
    <row r="465" spans="3:3" s="211" customFormat="1" x14ac:dyDescent="0.2">
      <c r="C465" s="241"/>
    </row>
    <row r="466" spans="3:3" s="211" customFormat="1" x14ac:dyDescent="0.2">
      <c r="C466" s="241"/>
    </row>
    <row r="467" spans="3:3" s="211" customFormat="1" x14ac:dyDescent="0.2">
      <c r="C467" s="241"/>
    </row>
    <row r="468" spans="3:3" s="211" customFormat="1" x14ac:dyDescent="0.2">
      <c r="C468" s="241"/>
    </row>
    <row r="469" spans="3:3" s="211" customFormat="1" x14ac:dyDescent="0.2">
      <c r="C469" s="241"/>
    </row>
    <row r="470" spans="3:3" s="211" customFormat="1" x14ac:dyDescent="0.2">
      <c r="C470" s="241"/>
    </row>
    <row r="471" spans="3:3" s="211" customFormat="1" x14ac:dyDescent="0.2">
      <c r="C471" s="241"/>
    </row>
    <row r="472" spans="3:3" s="211" customFormat="1" x14ac:dyDescent="0.2">
      <c r="C472" s="241"/>
    </row>
    <row r="473" spans="3:3" s="211" customFormat="1" x14ac:dyDescent="0.2">
      <c r="C473" s="241"/>
    </row>
    <row r="474" spans="3:3" s="211" customFormat="1" x14ac:dyDescent="0.2">
      <c r="C474" s="241"/>
    </row>
    <row r="475" spans="3:3" s="211" customFormat="1" x14ac:dyDescent="0.2">
      <c r="C475" s="241"/>
    </row>
    <row r="476" spans="3:3" s="211" customFormat="1" x14ac:dyDescent="0.2">
      <c r="C476" s="241"/>
    </row>
    <row r="477" spans="3:3" s="211" customFormat="1" x14ac:dyDescent="0.2">
      <c r="C477" s="241"/>
    </row>
    <row r="478" spans="3:3" s="211" customFormat="1" x14ac:dyDescent="0.2">
      <c r="C478" s="241"/>
    </row>
    <row r="479" spans="3:3" s="211" customFormat="1" x14ac:dyDescent="0.2">
      <c r="C479" s="241"/>
    </row>
    <row r="480" spans="3:3" s="211" customFormat="1" x14ac:dyDescent="0.2">
      <c r="C480" s="241"/>
    </row>
    <row r="481" spans="3:3" s="211" customFormat="1" x14ac:dyDescent="0.2">
      <c r="C481" s="241"/>
    </row>
    <row r="482" spans="3:3" s="211" customFormat="1" x14ac:dyDescent="0.2">
      <c r="C482" s="241"/>
    </row>
    <row r="483" spans="3:3" s="211" customFormat="1" x14ac:dyDescent="0.2">
      <c r="C483" s="241"/>
    </row>
    <row r="484" spans="3:3" s="211" customFormat="1" x14ac:dyDescent="0.2">
      <c r="C484" s="241"/>
    </row>
    <row r="485" spans="3:3" s="211" customFormat="1" x14ac:dyDescent="0.2">
      <c r="C485" s="241"/>
    </row>
    <row r="486" spans="3:3" s="211" customFormat="1" x14ac:dyDescent="0.2">
      <c r="C486" s="241"/>
    </row>
    <row r="487" spans="3:3" s="211" customFormat="1" x14ac:dyDescent="0.2">
      <c r="C487" s="241"/>
    </row>
    <row r="488" spans="3:3" s="211" customFormat="1" x14ac:dyDescent="0.2">
      <c r="C488" s="241"/>
    </row>
    <row r="489" spans="3:3" s="211" customFormat="1" x14ac:dyDescent="0.2">
      <c r="C489" s="241"/>
    </row>
    <row r="490" spans="3:3" s="211" customFormat="1" x14ac:dyDescent="0.2">
      <c r="C490" s="241"/>
    </row>
    <row r="491" spans="3:3" s="211" customFormat="1" x14ac:dyDescent="0.2">
      <c r="C491" s="241"/>
    </row>
    <row r="492" spans="3:3" s="211" customFormat="1" x14ac:dyDescent="0.2">
      <c r="C492" s="241"/>
    </row>
    <row r="493" spans="3:3" s="211" customFormat="1" x14ac:dyDescent="0.2">
      <c r="C493" s="241"/>
    </row>
    <row r="494" spans="3:3" s="211" customFormat="1" x14ac:dyDescent="0.2">
      <c r="C494" s="241"/>
    </row>
    <row r="495" spans="3:3" s="211" customFormat="1" x14ac:dyDescent="0.2">
      <c r="C495" s="241"/>
    </row>
    <row r="496" spans="3:3" s="211" customFormat="1" x14ac:dyDescent="0.2">
      <c r="C496" s="241"/>
    </row>
    <row r="497" spans="3:3" s="211" customFormat="1" x14ac:dyDescent="0.2">
      <c r="C497" s="241"/>
    </row>
    <row r="498" spans="3:3" s="211" customFormat="1" x14ac:dyDescent="0.2">
      <c r="C498" s="241"/>
    </row>
    <row r="499" spans="3:3" s="211" customFormat="1" x14ac:dyDescent="0.2">
      <c r="C499" s="241"/>
    </row>
    <row r="500" spans="3:3" s="211" customFormat="1" x14ac:dyDescent="0.2">
      <c r="C500" s="241"/>
    </row>
    <row r="501" spans="3:3" s="211" customFormat="1" x14ac:dyDescent="0.2">
      <c r="C501" s="241"/>
    </row>
    <row r="502" spans="3:3" s="211" customFormat="1" x14ac:dyDescent="0.2">
      <c r="C502" s="241"/>
    </row>
    <row r="503" spans="3:3" s="211" customFormat="1" x14ac:dyDescent="0.2">
      <c r="C503" s="241"/>
    </row>
    <row r="504" spans="3:3" s="211" customFormat="1" x14ac:dyDescent="0.2">
      <c r="C504" s="241"/>
    </row>
    <row r="505" spans="3:3" s="211" customFormat="1" x14ac:dyDescent="0.2">
      <c r="C505" s="241"/>
    </row>
    <row r="506" spans="3:3" s="211" customFormat="1" x14ac:dyDescent="0.2">
      <c r="C506" s="241"/>
    </row>
    <row r="507" spans="3:3" s="211" customFormat="1" x14ac:dyDescent="0.2">
      <c r="C507" s="241"/>
    </row>
    <row r="508" spans="3:3" s="211" customFormat="1" x14ac:dyDescent="0.2">
      <c r="C508" s="241"/>
    </row>
    <row r="509" spans="3:3" s="211" customFormat="1" x14ac:dyDescent="0.2">
      <c r="C509" s="241"/>
    </row>
    <row r="510" spans="3:3" s="211" customFormat="1" x14ac:dyDescent="0.2">
      <c r="C510" s="241"/>
    </row>
    <row r="511" spans="3:3" s="211" customFormat="1" x14ac:dyDescent="0.2">
      <c r="C511" s="241"/>
    </row>
    <row r="512" spans="3:3" s="211" customFormat="1" x14ac:dyDescent="0.2">
      <c r="C512" s="241"/>
    </row>
    <row r="513" spans="3:3" s="211" customFormat="1" x14ac:dyDescent="0.2">
      <c r="C513" s="241"/>
    </row>
    <row r="514" spans="3:3" s="211" customFormat="1" x14ac:dyDescent="0.2">
      <c r="C514" s="241"/>
    </row>
    <row r="515" spans="3:3" s="211" customFormat="1" x14ac:dyDescent="0.2">
      <c r="C515" s="241"/>
    </row>
    <row r="516" spans="3:3" s="211" customFormat="1" x14ac:dyDescent="0.2">
      <c r="C516" s="241"/>
    </row>
    <row r="517" spans="3:3" s="211" customFormat="1" x14ac:dyDescent="0.2">
      <c r="C517" s="241"/>
    </row>
    <row r="518" spans="3:3" s="211" customFormat="1" x14ac:dyDescent="0.2">
      <c r="C518" s="241"/>
    </row>
    <row r="519" spans="3:3" s="211" customFormat="1" x14ac:dyDescent="0.2">
      <c r="C519" s="241"/>
    </row>
    <row r="520" spans="3:3" s="211" customFormat="1" x14ac:dyDescent="0.2">
      <c r="C520" s="241"/>
    </row>
    <row r="521" spans="3:3" s="211" customFormat="1" x14ac:dyDescent="0.2">
      <c r="C521" s="241"/>
    </row>
    <row r="522" spans="3:3" s="211" customFormat="1" x14ac:dyDescent="0.2">
      <c r="C522" s="241"/>
    </row>
    <row r="523" spans="3:3" s="211" customFormat="1" x14ac:dyDescent="0.2">
      <c r="C523" s="241"/>
    </row>
    <row r="524" spans="3:3" s="211" customFormat="1" x14ac:dyDescent="0.2">
      <c r="C524" s="241"/>
    </row>
    <row r="525" spans="3:3" s="211" customFormat="1" x14ac:dyDescent="0.2">
      <c r="C525" s="241"/>
    </row>
    <row r="526" spans="3:3" s="211" customFormat="1" x14ac:dyDescent="0.2">
      <c r="C526" s="241"/>
    </row>
    <row r="527" spans="3:3" s="211" customFormat="1" x14ac:dyDescent="0.2">
      <c r="C527" s="241"/>
    </row>
    <row r="528" spans="3:3" s="211" customFormat="1" x14ac:dyDescent="0.2">
      <c r="C528" s="241"/>
    </row>
    <row r="529" spans="3:3" s="211" customFormat="1" x14ac:dyDescent="0.2">
      <c r="C529" s="241"/>
    </row>
    <row r="530" spans="3:3" s="211" customFormat="1" x14ac:dyDescent="0.2">
      <c r="C530" s="241"/>
    </row>
    <row r="531" spans="3:3" s="211" customFormat="1" x14ac:dyDescent="0.2">
      <c r="C531" s="241"/>
    </row>
    <row r="532" spans="3:3" s="211" customFormat="1" x14ac:dyDescent="0.2">
      <c r="C532" s="241"/>
    </row>
    <row r="533" spans="3:3" s="211" customFormat="1" x14ac:dyDescent="0.2">
      <c r="C533" s="241"/>
    </row>
    <row r="534" spans="3:3" s="211" customFormat="1" x14ac:dyDescent="0.2">
      <c r="C534" s="241"/>
    </row>
    <row r="535" spans="3:3" s="211" customFormat="1" x14ac:dyDescent="0.2">
      <c r="C535" s="241"/>
    </row>
    <row r="536" spans="3:3" s="211" customFormat="1" x14ac:dyDescent="0.2">
      <c r="C536" s="241"/>
    </row>
    <row r="537" spans="3:3" s="211" customFormat="1" x14ac:dyDescent="0.2">
      <c r="C537" s="241"/>
    </row>
    <row r="538" spans="3:3" s="211" customFormat="1" x14ac:dyDescent="0.2">
      <c r="C538" s="241"/>
    </row>
    <row r="539" spans="3:3" s="211" customFormat="1" x14ac:dyDescent="0.2">
      <c r="C539" s="241"/>
    </row>
    <row r="540" spans="3:3" s="211" customFormat="1" x14ac:dyDescent="0.2">
      <c r="C540" s="241"/>
    </row>
    <row r="541" spans="3:3" s="211" customFormat="1" x14ac:dyDescent="0.2">
      <c r="C541" s="241"/>
    </row>
    <row r="542" spans="3:3" s="211" customFormat="1" x14ac:dyDescent="0.2">
      <c r="C542" s="241"/>
    </row>
    <row r="543" spans="3:3" s="211" customFormat="1" x14ac:dyDescent="0.2">
      <c r="C543" s="241"/>
    </row>
    <row r="544" spans="3:3" s="211" customFormat="1" x14ac:dyDescent="0.2">
      <c r="C544" s="241"/>
    </row>
    <row r="545" spans="3:3" s="211" customFormat="1" x14ac:dyDescent="0.2">
      <c r="C545" s="241"/>
    </row>
    <row r="546" spans="3:3" s="211" customFormat="1" x14ac:dyDescent="0.2">
      <c r="C546" s="241"/>
    </row>
    <row r="547" spans="3:3" s="211" customFormat="1" x14ac:dyDescent="0.2">
      <c r="C547" s="241"/>
    </row>
    <row r="548" spans="3:3" s="211" customFormat="1" x14ac:dyDescent="0.2">
      <c r="C548" s="241"/>
    </row>
    <row r="549" spans="3:3" s="211" customFormat="1" x14ac:dyDescent="0.2">
      <c r="C549" s="241"/>
    </row>
    <row r="550" spans="3:3" s="211" customFormat="1" x14ac:dyDescent="0.2">
      <c r="C550" s="241"/>
    </row>
    <row r="551" spans="3:3" s="211" customFormat="1" x14ac:dyDescent="0.2">
      <c r="C551" s="241"/>
    </row>
    <row r="552" spans="3:3" s="211" customFormat="1" x14ac:dyDescent="0.2">
      <c r="C552" s="241"/>
    </row>
    <row r="553" spans="3:3" s="211" customFormat="1" x14ac:dyDescent="0.2">
      <c r="C553" s="241"/>
    </row>
    <row r="554" spans="3:3" s="211" customFormat="1" x14ac:dyDescent="0.2">
      <c r="C554" s="241"/>
    </row>
    <row r="555" spans="3:3" s="211" customFormat="1" x14ac:dyDescent="0.2">
      <c r="C555" s="241"/>
    </row>
    <row r="556" spans="3:3" s="211" customFormat="1" x14ac:dyDescent="0.2">
      <c r="C556" s="241"/>
    </row>
    <row r="557" spans="3:3" s="211" customFormat="1" x14ac:dyDescent="0.2">
      <c r="C557" s="241"/>
    </row>
    <row r="558" spans="3:3" s="211" customFormat="1" x14ac:dyDescent="0.2">
      <c r="C558" s="241"/>
    </row>
    <row r="559" spans="3:3" s="211" customFormat="1" x14ac:dyDescent="0.2">
      <c r="C559" s="241"/>
    </row>
    <row r="560" spans="3:3" s="211" customFormat="1" x14ac:dyDescent="0.2">
      <c r="C560" s="241"/>
    </row>
    <row r="561" spans="3:3" s="211" customFormat="1" x14ac:dyDescent="0.2">
      <c r="C561" s="241"/>
    </row>
    <row r="562" spans="3:3" s="211" customFormat="1" x14ac:dyDescent="0.2">
      <c r="C562" s="241"/>
    </row>
    <row r="563" spans="3:3" s="211" customFormat="1" x14ac:dyDescent="0.2">
      <c r="C563" s="241"/>
    </row>
    <row r="564" spans="3:3" s="211" customFormat="1" x14ac:dyDescent="0.2">
      <c r="C564" s="241"/>
    </row>
    <row r="565" spans="3:3" s="211" customFormat="1" x14ac:dyDescent="0.2">
      <c r="C565" s="241"/>
    </row>
    <row r="566" spans="3:3" s="211" customFormat="1" x14ac:dyDescent="0.2">
      <c r="C566" s="241"/>
    </row>
    <row r="567" spans="3:3" s="211" customFormat="1" x14ac:dyDescent="0.2">
      <c r="C567" s="241"/>
    </row>
    <row r="568" spans="3:3" s="211" customFormat="1" x14ac:dyDescent="0.2">
      <c r="C568" s="241"/>
    </row>
    <row r="569" spans="3:3" s="211" customFormat="1" x14ac:dyDescent="0.2">
      <c r="C569" s="241"/>
    </row>
    <row r="570" spans="3:3" s="211" customFormat="1" x14ac:dyDescent="0.2">
      <c r="C570" s="241"/>
    </row>
    <row r="571" spans="3:3" s="211" customFormat="1" x14ac:dyDescent="0.2">
      <c r="C571" s="241"/>
    </row>
    <row r="572" spans="3:3" s="211" customFormat="1" x14ac:dyDescent="0.2">
      <c r="C572" s="241"/>
    </row>
    <row r="573" spans="3:3" s="211" customFormat="1" x14ac:dyDescent="0.2">
      <c r="C573" s="241"/>
    </row>
    <row r="574" spans="3:3" s="211" customFormat="1" x14ac:dyDescent="0.2">
      <c r="C574" s="241"/>
    </row>
    <row r="575" spans="3:3" s="211" customFormat="1" x14ac:dyDescent="0.2">
      <c r="C575" s="241"/>
    </row>
    <row r="576" spans="3:3" s="211" customFormat="1" x14ac:dyDescent="0.2">
      <c r="C576" s="241"/>
    </row>
    <row r="577" spans="3:3" s="211" customFormat="1" x14ac:dyDescent="0.2">
      <c r="C577" s="241"/>
    </row>
    <row r="578" spans="3:3" s="211" customFormat="1" x14ac:dyDescent="0.2">
      <c r="C578" s="241"/>
    </row>
    <row r="579" spans="3:3" s="211" customFormat="1" x14ac:dyDescent="0.2">
      <c r="C579" s="241"/>
    </row>
    <row r="580" spans="3:3" s="211" customFormat="1" x14ac:dyDescent="0.2">
      <c r="C580" s="241"/>
    </row>
    <row r="581" spans="3:3" s="211" customFormat="1" x14ac:dyDescent="0.2">
      <c r="C581" s="241"/>
    </row>
    <row r="582" spans="3:3" s="211" customFormat="1" x14ac:dyDescent="0.2">
      <c r="C582" s="241"/>
    </row>
    <row r="583" spans="3:3" s="211" customFormat="1" x14ac:dyDescent="0.2">
      <c r="C583" s="241"/>
    </row>
    <row r="584" spans="3:3" s="211" customFormat="1" x14ac:dyDescent="0.2">
      <c r="C584" s="241"/>
    </row>
    <row r="585" spans="3:3" s="211" customFormat="1" x14ac:dyDescent="0.2">
      <c r="C585" s="241"/>
    </row>
    <row r="586" spans="3:3" s="211" customFormat="1" x14ac:dyDescent="0.2">
      <c r="C586" s="241"/>
    </row>
    <row r="587" spans="3:3" s="211" customFormat="1" x14ac:dyDescent="0.2">
      <c r="C587" s="241"/>
    </row>
    <row r="588" spans="3:3" s="211" customFormat="1" x14ac:dyDescent="0.2">
      <c r="C588" s="241"/>
    </row>
    <row r="589" spans="3:3" s="211" customFormat="1" x14ac:dyDescent="0.2">
      <c r="C589" s="241"/>
    </row>
    <row r="590" spans="3:3" s="211" customFormat="1" x14ac:dyDescent="0.2">
      <c r="C590" s="241"/>
    </row>
    <row r="591" spans="3:3" s="211" customFormat="1" x14ac:dyDescent="0.2">
      <c r="C591" s="241"/>
    </row>
    <row r="592" spans="3:3" s="211" customFormat="1" x14ac:dyDescent="0.2">
      <c r="C592" s="241"/>
    </row>
    <row r="593" spans="3:3" s="211" customFormat="1" x14ac:dyDescent="0.2">
      <c r="C593" s="241"/>
    </row>
    <row r="594" spans="3:3" s="211" customFormat="1" x14ac:dyDescent="0.2">
      <c r="C594" s="241"/>
    </row>
    <row r="595" spans="3:3" s="211" customFormat="1" x14ac:dyDescent="0.2">
      <c r="C595" s="241"/>
    </row>
    <row r="596" spans="3:3" s="211" customFormat="1" x14ac:dyDescent="0.2">
      <c r="C596" s="241"/>
    </row>
    <row r="597" spans="3:3" s="211" customFormat="1" x14ac:dyDescent="0.2">
      <c r="C597" s="241"/>
    </row>
    <row r="598" spans="3:3" s="211" customFormat="1" x14ac:dyDescent="0.2">
      <c r="C598" s="241"/>
    </row>
    <row r="599" spans="3:3" s="211" customFormat="1" x14ac:dyDescent="0.2">
      <c r="C599" s="241"/>
    </row>
    <row r="600" spans="3:3" s="211" customFormat="1" x14ac:dyDescent="0.2">
      <c r="C600" s="241"/>
    </row>
    <row r="601" spans="3:3" s="211" customFormat="1" x14ac:dyDescent="0.2">
      <c r="C601" s="241"/>
    </row>
    <row r="602" spans="3:3" s="211" customFormat="1" x14ac:dyDescent="0.2">
      <c r="C602" s="241"/>
    </row>
    <row r="603" spans="3:3" s="211" customFormat="1" x14ac:dyDescent="0.2">
      <c r="C603" s="241"/>
    </row>
    <row r="604" spans="3:3" s="211" customFormat="1" x14ac:dyDescent="0.2">
      <c r="C604" s="241"/>
    </row>
    <row r="605" spans="3:3" s="211" customFormat="1" x14ac:dyDescent="0.2">
      <c r="C605" s="241"/>
    </row>
    <row r="606" spans="3:3" s="211" customFormat="1" x14ac:dyDescent="0.2">
      <c r="C606" s="241"/>
    </row>
    <row r="607" spans="3:3" s="211" customFormat="1" x14ac:dyDescent="0.2">
      <c r="C607" s="241"/>
    </row>
    <row r="608" spans="3:3" s="211" customFormat="1" x14ac:dyDescent="0.2">
      <c r="C608" s="241"/>
    </row>
    <row r="609" spans="3:3" s="211" customFormat="1" x14ac:dyDescent="0.2">
      <c r="C609" s="241"/>
    </row>
    <row r="610" spans="3:3" s="211" customFormat="1" x14ac:dyDescent="0.2">
      <c r="C610" s="241"/>
    </row>
    <row r="611" spans="3:3" s="211" customFormat="1" x14ac:dyDescent="0.2">
      <c r="C611" s="241"/>
    </row>
    <row r="612" spans="3:3" s="211" customFormat="1" x14ac:dyDescent="0.2">
      <c r="C612" s="241"/>
    </row>
    <row r="613" spans="3:3" s="211" customFormat="1" x14ac:dyDescent="0.2">
      <c r="C613" s="241"/>
    </row>
    <row r="614" spans="3:3" s="211" customFormat="1" x14ac:dyDescent="0.2">
      <c r="C614" s="241"/>
    </row>
    <row r="615" spans="3:3" s="211" customFormat="1" x14ac:dyDescent="0.2">
      <c r="C615" s="241"/>
    </row>
    <row r="616" spans="3:3" s="211" customFormat="1" x14ac:dyDescent="0.2">
      <c r="C616" s="241"/>
    </row>
    <row r="617" spans="3:3" s="211" customFormat="1" x14ac:dyDescent="0.2">
      <c r="C617" s="241"/>
    </row>
    <row r="618" spans="3:3" s="211" customFormat="1" x14ac:dyDescent="0.2">
      <c r="C618" s="241"/>
    </row>
    <row r="619" spans="3:3" s="211" customFormat="1" x14ac:dyDescent="0.2">
      <c r="C619" s="241"/>
    </row>
    <row r="620" spans="3:3" s="211" customFormat="1" x14ac:dyDescent="0.2">
      <c r="C620" s="241"/>
    </row>
    <row r="621" spans="3:3" s="211" customFormat="1" x14ac:dyDescent="0.2">
      <c r="C621" s="241"/>
    </row>
    <row r="622" spans="3:3" s="211" customFormat="1" x14ac:dyDescent="0.2">
      <c r="C622" s="241"/>
    </row>
    <row r="623" spans="3:3" s="211" customFormat="1" x14ac:dyDescent="0.2">
      <c r="C623" s="241"/>
    </row>
    <row r="624" spans="3:3" s="211" customFormat="1" x14ac:dyDescent="0.2">
      <c r="C624" s="241"/>
    </row>
    <row r="625" spans="3:3" s="211" customFormat="1" x14ac:dyDescent="0.2">
      <c r="C625" s="241"/>
    </row>
    <row r="626" spans="3:3" s="211" customFormat="1" x14ac:dyDescent="0.2">
      <c r="C626" s="241"/>
    </row>
    <row r="627" spans="3:3" s="211" customFormat="1" x14ac:dyDescent="0.2">
      <c r="C627" s="241"/>
    </row>
    <row r="628" spans="3:3" s="211" customFormat="1" x14ac:dyDescent="0.2">
      <c r="C628" s="241"/>
    </row>
    <row r="629" spans="3:3" s="211" customFormat="1" x14ac:dyDescent="0.2">
      <c r="C629" s="241"/>
    </row>
    <row r="630" spans="3:3" s="211" customFormat="1" x14ac:dyDescent="0.2">
      <c r="C630" s="241"/>
    </row>
    <row r="631" spans="3:3" s="211" customFormat="1" x14ac:dyDescent="0.2">
      <c r="C631" s="241"/>
    </row>
    <row r="632" spans="3:3" s="211" customFormat="1" x14ac:dyDescent="0.2">
      <c r="C632" s="241"/>
    </row>
    <row r="633" spans="3:3" s="211" customFormat="1" x14ac:dyDescent="0.2">
      <c r="C633" s="241"/>
    </row>
    <row r="634" spans="3:3" s="211" customFormat="1" x14ac:dyDescent="0.2">
      <c r="C634" s="241"/>
    </row>
    <row r="635" spans="3:3" s="211" customFormat="1" x14ac:dyDescent="0.2">
      <c r="C635" s="241"/>
    </row>
    <row r="636" spans="3:3" s="211" customFormat="1" x14ac:dyDescent="0.2">
      <c r="C636" s="241"/>
    </row>
    <row r="637" spans="3:3" s="211" customFormat="1" x14ac:dyDescent="0.2">
      <c r="C637" s="241"/>
    </row>
    <row r="638" spans="3:3" s="211" customFormat="1" x14ac:dyDescent="0.2">
      <c r="C638" s="241"/>
    </row>
    <row r="639" spans="3:3" s="211" customFormat="1" x14ac:dyDescent="0.2">
      <c r="C639" s="241"/>
    </row>
    <row r="640" spans="3:3" s="211" customFormat="1" x14ac:dyDescent="0.2">
      <c r="C640" s="241"/>
    </row>
    <row r="641" spans="3:3" s="211" customFormat="1" x14ac:dyDescent="0.2">
      <c r="C641" s="241"/>
    </row>
    <row r="642" spans="3:3" s="211" customFormat="1" x14ac:dyDescent="0.2">
      <c r="C642" s="241"/>
    </row>
    <row r="643" spans="3:3" s="211" customFormat="1" x14ac:dyDescent="0.2">
      <c r="C643" s="241"/>
    </row>
    <row r="644" spans="3:3" s="211" customFormat="1" x14ac:dyDescent="0.2">
      <c r="C644" s="241"/>
    </row>
    <row r="645" spans="3:3" s="211" customFormat="1" x14ac:dyDescent="0.2">
      <c r="C645" s="241"/>
    </row>
    <row r="646" spans="3:3" s="211" customFormat="1" x14ac:dyDescent="0.2">
      <c r="C646" s="241"/>
    </row>
    <row r="647" spans="3:3" s="211" customFormat="1" x14ac:dyDescent="0.2">
      <c r="C647" s="241"/>
    </row>
    <row r="648" spans="3:3" s="211" customFormat="1" x14ac:dyDescent="0.2">
      <c r="C648" s="241"/>
    </row>
    <row r="649" spans="3:3" s="211" customFormat="1" x14ac:dyDescent="0.2">
      <c r="C649" s="241"/>
    </row>
    <row r="650" spans="3:3" s="211" customFormat="1" x14ac:dyDescent="0.2">
      <c r="C650" s="241"/>
    </row>
    <row r="651" spans="3:3" s="211" customFormat="1" x14ac:dyDescent="0.2">
      <c r="C651" s="241"/>
    </row>
    <row r="652" spans="3:3" s="211" customFormat="1" x14ac:dyDescent="0.2">
      <c r="C652" s="241"/>
    </row>
    <row r="653" spans="3:3" s="211" customFormat="1" x14ac:dyDescent="0.2">
      <c r="C653" s="241"/>
    </row>
    <row r="654" spans="3:3" s="211" customFormat="1" x14ac:dyDescent="0.2">
      <c r="C654" s="241"/>
    </row>
    <row r="655" spans="3:3" s="211" customFormat="1" x14ac:dyDescent="0.2">
      <c r="C655" s="241"/>
    </row>
    <row r="656" spans="3:3" s="211" customFormat="1" x14ac:dyDescent="0.2">
      <c r="C656" s="241"/>
    </row>
    <row r="657" spans="3:3" s="211" customFormat="1" x14ac:dyDescent="0.2">
      <c r="C657" s="241"/>
    </row>
    <row r="658" spans="3:3" s="211" customFormat="1" x14ac:dyDescent="0.2">
      <c r="C658" s="241"/>
    </row>
    <row r="659" spans="3:3" s="211" customFormat="1" x14ac:dyDescent="0.2">
      <c r="C659" s="241"/>
    </row>
    <row r="660" spans="3:3" s="211" customFormat="1" x14ac:dyDescent="0.2">
      <c r="C660" s="241"/>
    </row>
    <row r="661" spans="3:3" s="211" customFormat="1" x14ac:dyDescent="0.2">
      <c r="C661" s="241"/>
    </row>
    <row r="662" spans="3:3" s="211" customFormat="1" x14ac:dyDescent="0.2">
      <c r="C662" s="241"/>
    </row>
    <row r="663" spans="3:3" s="211" customFormat="1" x14ac:dyDescent="0.2">
      <c r="C663" s="241"/>
    </row>
    <row r="664" spans="3:3" s="211" customFormat="1" x14ac:dyDescent="0.2">
      <c r="C664" s="241"/>
    </row>
    <row r="665" spans="3:3" s="211" customFormat="1" x14ac:dyDescent="0.2">
      <c r="C665" s="241"/>
    </row>
    <row r="666" spans="3:3" s="211" customFormat="1" x14ac:dyDescent="0.2">
      <c r="C666" s="241"/>
    </row>
    <row r="667" spans="3:3" s="211" customFormat="1" x14ac:dyDescent="0.2">
      <c r="C667" s="241"/>
    </row>
    <row r="668" spans="3:3" s="211" customFormat="1" x14ac:dyDescent="0.2">
      <c r="C668" s="241"/>
    </row>
    <row r="669" spans="3:3" s="211" customFormat="1" x14ac:dyDescent="0.2">
      <c r="C669" s="241"/>
    </row>
    <row r="670" spans="3:3" s="211" customFormat="1" x14ac:dyDescent="0.2">
      <c r="C670" s="241"/>
    </row>
    <row r="671" spans="3:3" s="211" customFormat="1" x14ac:dyDescent="0.2">
      <c r="C671" s="241"/>
    </row>
    <row r="672" spans="3:3" s="211" customFormat="1" x14ac:dyDescent="0.2">
      <c r="C672" s="241"/>
    </row>
    <row r="673" spans="3:3" s="211" customFormat="1" x14ac:dyDescent="0.2">
      <c r="C673" s="241"/>
    </row>
    <row r="674" spans="3:3" s="211" customFormat="1" x14ac:dyDescent="0.2">
      <c r="C674" s="241"/>
    </row>
    <row r="675" spans="3:3" s="211" customFormat="1" x14ac:dyDescent="0.2">
      <c r="C675" s="241"/>
    </row>
    <row r="676" spans="3:3" s="211" customFormat="1" x14ac:dyDescent="0.2">
      <c r="C676" s="241"/>
    </row>
    <row r="677" spans="3:3" s="211" customFormat="1" x14ac:dyDescent="0.2">
      <c r="C677" s="241"/>
    </row>
    <row r="678" spans="3:3" s="211" customFormat="1" x14ac:dyDescent="0.2">
      <c r="C678" s="241"/>
    </row>
    <row r="679" spans="3:3" s="211" customFormat="1" x14ac:dyDescent="0.2">
      <c r="C679" s="241"/>
    </row>
    <row r="680" spans="3:3" s="211" customFormat="1" x14ac:dyDescent="0.2">
      <c r="C680" s="241"/>
    </row>
    <row r="681" spans="3:3" s="211" customFormat="1" x14ac:dyDescent="0.2">
      <c r="C681" s="241"/>
    </row>
    <row r="682" spans="3:3" s="211" customFormat="1" x14ac:dyDescent="0.2">
      <c r="C682" s="241"/>
    </row>
    <row r="683" spans="3:3" s="211" customFormat="1" x14ac:dyDescent="0.2">
      <c r="C683" s="241"/>
    </row>
    <row r="684" spans="3:3" s="211" customFormat="1" x14ac:dyDescent="0.2">
      <c r="C684" s="241"/>
    </row>
    <row r="685" spans="3:3" s="211" customFormat="1" x14ac:dyDescent="0.2">
      <c r="C685" s="241"/>
    </row>
    <row r="686" spans="3:3" s="211" customFormat="1" x14ac:dyDescent="0.2">
      <c r="C686" s="241"/>
    </row>
    <row r="687" spans="3:3" s="211" customFormat="1" x14ac:dyDescent="0.2">
      <c r="C687" s="241"/>
    </row>
    <row r="688" spans="3:3" s="211" customFormat="1" x14ac:dyDescent="0.2">
      <c r="C688" s="241"/>
    </row>
    <row r="689" spans="3:3" s="211" customFormat="1" x14ac:dyDescent="0.2">
      <c r="C689" s="241"/>
    </row>
    <row r="690" spans="3:3" s="211" customFormat="1" x14ac:dyDescent="0.2">
      <c r="C690" s="241"/>
    </row>
    <row r="691" spans="3:3" s="211" customFormat="1" x14ac:dyDescent="0.2">
      <c r="C691" s="241"/>
    </row>
    <row r="692" spans="3:3" s="211" customFormat="1" x14ac:dyDescent="0.2">
      <c r="C692" s="241"/>
    </row>
    <row r="693" spans="3:3" s="211" customFormat="1" x14ac:dyDescent="0.2">
      <c r="C693" s="241"/>
    </row>
    <row r="694" spans="3:3" s="211" customFormat="1" x14ac:dyDescent="0.2">
      <c r="C694" s="241"/>
    </row>
    <row r="695" spans="3:3" s="211" customFormat="1" x14ac:dyDescent="0.2">
      <c r="C695" s="241"/>
    </row>
    <row r="696" spans="3:3" s="211" customFormat="1" x14ac:dyDescent="0.2">
      <c r="C696" s="241"/>
    </row>
    <row r="697" spans="3:3" s="211" customFormat="1" x14ac:dyDescent="0.2">
      <c r="C697" s="241"/>
    </row>
    <row r="698" spans="3:3" s="211" customFormat="1" x14ac:dyDescent="0.2">
      <c r="C698" s="241"/>
    </row>
    <row r="699" spans="3:3" s="211" customFormat="1" x14ac:dyDescent="0.2">
      <c r="C699" s="241"/>
    </row>
    <row r="700" spans="3:3" s="211" customFormat="1" x14ac:dyDescent="0.2">
      <c r="C700" s="241"/>
    </row>
    <row r="701" spans="3:3" s="211" customFormat="1" x14ac:dyDescent="0.2">
      <c r="C701" s="241"/>
    </row>
    <row r="702" spans="3:3" s="211" customFormat="1" x14ac:dyDescent="0.2">
      <c r="C702" s="241"/>
    </row>
    <row r="703" spans="3:3" s="211" customFormat="1" x14ac:dyDescent="0.2">
      <c r="C703" s="241"/>
    </row>
    <row r="704" spans="3:3" s="211" customFormat="1" x14ac:dyDescent="0.2">
      <c r="C704" s="241"/>
    </row>
    <row r="705" spans="3:3" s="211" customFormat="1" x14ac:dyDescent="0.2">
      <c r="C705" s="241"/>
    </row>
    <row r="706" spans="3:3" s="211" customFormat="1" x14ac:dyDescent="0.2">
      <c r="C706" s="241"/>
    </row>
    <row r="707" spans="3:3" s="211" customFormat="1" x14ac:dyDescent="0.2">
      <c r="C707" s="241"/>
    </row>
    <row r="708" spans="3:3" s="211" customFormat="1" x14ac:dyDescent="0.2">
      <c r="C708" s="241"/>
    </row>
    <row r="709" spans="3:3" s="211" customFormat="1" x14ac:dyDescent="0.2">
      <c r="C709" s="241"/>
    </row>
    <row r="710" spans="3:3" s="211" customFormat="1" x14ac:dyDescent="0.2">
      <c r="C710" s="241"/>
    </row>
    <row r="711" spans="3:3" s="211" customFormat="1" x14ac:dyDescent="0.2">
      <c r="C711" s="241"/>
    </row>
    <row r="712" spans="3:3" s="211" customFormat="1" x14ac:dyDescent="0.2">
      <c r="C712" s="241"/>
    </row>
    <row r="713" spans="3:3" s="211" customFormat="1" x14ac:dyDescent="0.2">
      <c r="C713" s="241"/>
    </row>
    <row r="714" spans="3:3" s="211" customFormat="1" x14ac:dyDescent="0.2">
      <c r="C714" s="241"/>
    </row>
    <row r="715" spans="3:3" s="211" customFormat="1" x14ac:dyDescent="0.2">
      <c r="C715" s="241"/>
    </row>
    <row r="716" spans="3:3" s="211" customFormat="1" x14ac:dyDescent="0.2">
      <c r="C716" s="241"/>
    </row>
    <row r="717" spans="3:3" s="211" customFormat="1" x14ac:dyDescent="0.2">
      <c r="C717" s="241"/>
    </row>
    <row r="718" spans="3:3" s="211" customFormat="1" x14ac:dyDescent="0.2">
      <c r="C718" s="241"/>
    </row>
    <row r="719" spans="3:3" s="211" customFormat="1" x14ac:dyDescent="0.2">
      <c r="C719" s="241"/>
    </row>
    <row r="720" spans="3:3" s="211" customFormat="1" x14ac:dyDescent="0.2">
      <c r="C720" s="241"/>
    </row>
    <row r="721" spans="3:3" s="211" customFormat="1" x14ac:dyDescent="0.2">
      <c r="C721" s="241"/>
    </row>
    <row r="722" spans="3:3" s="211" customFormat="1" x14ac:dyDescent="0.2">
      <c r="C722" s="241"/>
    </row>
    <row r="723" spans="3:3" s="211" customFormat="1" x14ac:dyDescent="0.2">
      <c r="C723" s="241"/>
    </row>
    <row r="724" spans="3:3" s="211" customFormat="1" x14ac:dyDescent="0.2">
      <c r="C724" s="241"/>
    </row>
    <row r="725" spans="3:3" s="211" customFormat="1" x14ac:dyDescent="0.2">
      <c r="C725" s="241"/>
    </row>
    <row r="726" spans="3:3" s="211" customFormat="1" x14ac:dyDescent="0.2">
      <c r="C726" s="241"/>
    </row>
    <row r="727" spans="3:3" s="211" customFormat="1" x14ac:dyDescent="0.2">
      <c r="C727" s="241"/>
    </row>
    <row r="728" spans="3:3" s="211" customFormat="1" x14ac:dyDescent="0.2">
      <c r="C728" s="241"/>
    </row>
    <row r="729" spans="3:3" s="211" customFormat="1" x14ac:dyDescent="0.2">
      <c r="C729" s="241"/>
    </row>
    <row r="730" spans="3:3" s="211" customFormat="1" x14ac:dyDescent="0.2">
      <c r="C730" s="241"/>
    </row>
    <row r="731" spans="3:3" s="211" customFormat="1" x14ac:dyDescent="0.2">
      <c r="C731" s="241"/>
    </row>
    <row r="732" spans="3:3" s="211" customFormat="1" x14ac:dyDescent="0.2">
      <c r="C732" s="241"/>
    </row>
    <row r="733" spans="3:3" s="211" customFormat="1" x14ac:dyDescent="0.2">
      <c r="C733" s="241"/>
    </row>
    <row r="734" spans="3:3" s="211" customFormat="1" x14ac:dyDescent="0.2">
      <c r="C734" s="241"/>
    </row>
    <row r="735" spans="3:3" s="211" customFormat="1" x14ac:dyDescent="0.2">
      <c r="C735" s="241"/>
    </row>
    <row r="736" spans="3:3" s="211" customFormat="1" x14ac:dyDescent="0.2">
      <c r="C736" s="241"/>
    </row>
    <row r="737" spans="3:3" s="211" customFormat="1" x14ac:dyDescent="0.2">
      <c r="C737" s="241"/>
    </row>
    <row r="738" spans="3:3" s="211" customFormat="1" x14ac:dyDescent="0.2">
      <c r="C738" s="241"/>
    </row>
    <row r="739" spans="3:3" s="211" customFormat="1" x14ac:dyDescent="0.2">
      <c r="C739" s="241"/>
    </row>
    <row r="740" spans="3:3" s="211" customFormat="1" x14ac:dyDescent="0.2">
      <c r="C740" s="241"/>
    </row>
    <row r="741" spans="3:3" s="211" customFormat="1" x14ac:dyDescent="0.2">
      <c r="C741" s="241"/>
    </row>
    <row r="742" spans="3:3" s="211" customFormat="1" x14ac:dyDescent="0.2">
      <c r="C742" s="241"/>
    </row>
    <row r="743" spans="3:3" s="211" customFormat="1" x14ac:dyDescent="0.2">
      <c r="C743" s="241"/>
    </row>
    <row r="744" spans="3:3" s="211" customFormat="1" x14ac:dyDescent="0.2">
      <c r="C744" s="241"/>
    </row>
    <row r="745" spans="3:3" s="211" customFormat="1" x14ac:dyDescent="0.2">
      <c r="C745" s="241"/>
    </row>
    <row r="746" spans="3:3" s="211" customFormat="1" x14ac:dyDescent="0.2">
      <c r="C746" s="241"/>
    </row>
    <row r="747" spans="3:3" s="211" customFormat="1" x14ac:dyDescent="0.2">
      <c r="C747" s="241"/>
    </row>
    <row r="748" spans="3:3" s="211" customFormat="1" x14ac:dyDescent="0.2">
      <c r="C748" s="241"/>
    </row>
    <row r="749" spans="3:3" s="211" customFormat="1" x14ac:dyDescent="0.2">
      <c r="C749" s="241"/>
    </row>
    <row r="750" spans="3:3" s="211" customFormat="1" x14ac:dyDescent="0.2">
      <c r="C750" s="241"/>
    </row>
    <row r="751" spans="3:3" s="211" customFormat="1" x14ac:dyDescent="0.2">
      <c r="C751" s="241"/>
    </row>
    <row r="752" spans="3:3" s="211" customFormat="1" x14ac:dyDescent="0.2">
      <c r="C752" s="241"/>
    </row>
    <row r="753" spans="3:3" s="211" customFormat="1" x14ac:dyDescent="0.2">
      <c r="C753" s="241"/>
    </row>
    <row r="754" spans="3:3" s="211" customFormat="1" x14ac:dyDescent="0.2">
      <c r="C754" s="241"/>
    </row>
    <row r="755" spans="3:3" s="211" customFormat="1" x14ac:dyDescent="0.2">
      <c r="C755" s="241"/>
    </row>
    <row r="756" spans="3:3" s="211" customFormat="1" x14ac:dyDescent="0.2">
      <c r="C756" s="241"/>
    </row>
    <row r="757" spans="3:3" s="211" customFormat="1" x14ac:dyDescent="0.2">
      <c r="C757" s="241"/>
    </row>
    <row r="758" spans="3:3" s="211" customFormat="1" x14ac:dyDescent="0.2">
      <c r="C758" s="241"/>
    </row>
    <row r="759" spans="3:3" s="211" customFormat="1" x14ac:dyDescent="0.2">
      <c r="C759" s="241"/>
    </row>
    <row r="760" spans="3:3" s="211" customFormat="1" x14ac:dyDescent="0.2">
      <c r="C760" s="241"/>
    </row>
    <row r="761" spans="3:3" s="211" customFormat="1" x14ac:dyDescent="0.2">
      <c r="C761" s="241"/>
    </row>
    <row r="762" spans="3:3" s="211" customFormat="1" x14ac:dyDescent="0.2">
      <c r="C762" s="241"/>
    </row>
    <row r="763" spans="3:3" s="211" customFormat="1" x14ac:dyDescent="0.2">
      <c r="C763" s="241"/>
    </row>
    <row r="764" spans="3:3" s="211" customFormat="1" x14ac:dyDescent="0.2">
      <c r="C764" s="241"/>
    </row>
    <row r="765" spans="3:3" s="211" customFormat="1" x14ac:dyDescent="0.2">
      <c r="C765" s="241"/>
    </row>
    <row r="766" spans="3:3" s="211" customFormat="1" x14ac:dyDescent="0.2">
      <c r="C766" s="241"/>
    </row>
    <row r="767" spans="3:3" s="211" customFormat="1" x14ac:dyDescent="0.2">
      <c r="C767" s="241"/>
    </row>
    <row r="768" spans="3:3" s="211" customFormat="1" x14ac:dyDescent="0.2">
      <c r="C768" s="241"/>
    </row>
    <row r="769" spans="3:3" s="211" customFormat="1" x14ac:dyDescent="0.2">
      <c r="C769" s="241"/>
    </row>
    <row r="770" spans="3:3" s="211" customFormat="1" x14ac:dyDescent="0.2">
      <c r="C770" s="241"/>
    </row>
    <row r="771" spans="3:3" s="211" customFormat="1" x14ac:dyDescent="0.2">
      <c r="C771" s="241"/>
    </row>
    <row r="772" spans="3:3" s="211" customFormat="1" x14ac:dyDescent="0.2">
      <c r="C772" s="241"/>
    </row>
    <row r="773" spans="3:3" s="211" customFormat="1" x14ac:dyDescent="0.2">
      <c r="C773" s="241"/>
    </row>
    <row r="774" spans="3:3" s="211" customFormat="1" x14ac:dyDescent="0.2">
      <c r="C774" s="241"/>
    </row>
    <row r="775" spans="3:3" s="211" customFormat="1" x14ac:dyDescent="0.2">
      <c r="C775" s="241"/>
    </row>
    <row r="776" spans="3:3" s="211" customFormat="1" x14ac:dyDescent="0.2">
      <c r="C776" s="241"/>
    </row>
    <row r="777" spans="3:3" s="211" customFormat="1" x14ac:dyDescent="0.2">
      <c r="C777" s="241"/>
    </row>
    <row r="778" spans="3:3" s="211" customFormat="1" x14ac:dyDescent="0.2">
      <c r="C778" s="241"/>
    </row>
    <row r="779" spans="3:3" s="211" customFormat="1" x14ac:dyDescent="0.2">
      <c r="C779" s="241"/>
    </row>
    <row r="780" spans="3:3" s="211" customFormat="1" x14ac:dyDescent="0.2">
      <c r="C780" s="241"/>
    </row>
    <row r="781" spans="3:3" s="211" customFormat="1" x14ac:dyDescent="0.2">
      <c r="C781" s="241"/>
    </row>
    <row r="782" spans="3:3" s="211" customFormat="1" x14ac:dyDescent="0.2">
      <c r="C782" s="241"/>
    </row>
    <row r="783" spans="3:3" s="211" customFormat="1" x14ac:dyDescent="0.2">
      <c r="C783" s="241"/>
    </row>
    <row r="784" spans="3:3" s="211" customFormat="1" x14ac:dyDescent="0.2">
      <c r="C784" s="241"/>
    </row>
    <row r="785" spans="3:3" s="211" customFormat="1" x14ac:dyDescent="0.2">
      <c r="C785" s="241"/>
    </row>
    <row r="786" spans="3:3" s="211" customFormat="1" x14ac:dyDescent="0.2">
      <c r="C786" s="241"/>
    </row>
    <row r="787" spans="3:3" s="211" customFormat="1" x14ac:dyDescent="0.2">
      <c r="C787" s="241"/>
    </row>
    <row r="788" spans="3:3" s="211" customFormat="1" x14ac:dyDescent="0.2">
      <c r="C788" s="241"/>
    </row>
    <row r="789" spans="3:3" s="211" customFormat="1" x14ac:dyDescent="0.2">
      <c r="C789" s="241"/>
    </row>
    <row r="790" spans="3:3" s="211" customFormat="1" x14ac:dyDescent="0.2">
      <c r="C790" s="241"/>
    </row>
    <row r="791" spans="3:3" s="211" customFormat="1" x14ac:dyDescent="0.2">
      <c r="C791" s="241"/>
    </row>
    <row r="792" spans="3:3" s="211" customFormat="1" x14ac:dyDescent="0.2">
      <c r="C792" s="241"/>
    </row>
    <row r="793" spans="3:3" s="211" customFormat="1" x14ac:dyDescent="0.2">
      <c r="C793" s="241"/>
    </row>
    <row r="794" spans="3:3" s="211" customFormat="1" x14ac:dyDescent="0.2">
      <c r="C794" s="241"/>
    </row>
    <row r="795" spans="3:3" s="211" customFormat="1" x14ac:dyDescent="0.2">
      <c r="C795" s="241"/>
    </row>
    <row r="796" spans="3:3" s="211" customFormat="1" x14ac:dyDescent="0.2">
      <c r="C796" s="241"/>
    </row>
    <row r="797" spans="3:3" s="211" customFormat="1" x14ac:dyDescent="0.2">
      <c r="C797" s="241"/>
    </row>
    <row r="798" spans="3:3" s="211" customFormat="1" x14ac:dyDescent="0.2">
      <c r="C798" s="241"/>
    </row>
    <row r="799" spans="3:3" s="211" customFormat="1" x14ac:dyDescent="0.2">
      <c r="C799" s="241"/>
    </row>
    <row r="800" spans="3:3" s="211" customFormat="1" x14ac:dyDescent="0.2">
      <c r="C800" s="241"/>
    </row>
    <row r="801" spans="3:3" s="211" customFormat="1" x14ac:dyDescent="0.2">
      <c r="C801" s="241"/>
    </row>
    <row r="802" spans="3:3" s="211" customFormat="1" x14ac:dyDescent="0.2">
      <c r="C802" s="241"/>
    </row>
    <row r="803" spans="3:3" s="211" customFormat="1" x14ac:dyDescent="0.2">
      <c r="C803" s="241"/>
    </row>
    <row r="804" spans="3:3" s="211" customFormat="1" x14ac:dyDescent="0.2">
      <c r="C804" s="241"/>
    </row>
    <row r="805" spans="3:3" s="211" customFormat="1" x14ac:dyDescent="0.2">
      <c r="C805" s="241"/>
    </row>
    <row r="806" spans="3:3" s="211" customFormat="1" x14ac:dyDescent="0.2">
      <c r="C806" s="241"/>
    </row>
    <row r="807" spans="3:3" s="211" customFormat="1" x14ac:dyDescent="0.2">
      <c r="C807" s="241"/>
    </row>
    <row r="808" spans="3:3" s="211" customFormat="1" x14ac:dyDescent="0.2">
      <c r="C808" s="241"/>
    </row>
    <row r="809" spans="3:3" s="211" customFormat="1" x14ac:dyDescent="0.2">
      <c r="C809" s="241"/>
    </row>
    <row r="810" spans="3:3" s="211" customFormat="1" x14ac:dyDescent="0.2">
      <c r="C810" s="241"/>
    </row>
    <row r="811" spans="3:3" s="211" customFormat="1" x14ac:dyDescent="0.2">
      <c r="C811" s="241"/>
    </row>
    <row r="812" spans="3:3" s="211" customFormat="1" x14ac:dyDescent="0.2">
      <c r="C812" s="241"/>
    </row>
    <row r="813" spans="3:3" s="211" customFormat="1" x14ac:dyDescent="0.2">
      <c r="C813" s="241"/>
    </row>
    <row r="814" spans="3:3" s="211" customFormat="1" x14ac:dyDescent="0.2">
      <c r="C814" s="241"/>
    </row>
    <row r="815" spans="3:3" s="211" customFormat="1" x14ac:dyDescent="0.2">
      <c r="C815" s="241"/>
    </row>
    <row r="816" spans="3:3" s="211" customFormat="1" x14ac:dyDescent="0.2">
      <c r="C816" s="241"/>
    </row>
    <row r="817" spans="3:3" s="211" customFormat="1" x14ac:dyDescent="0.2">
      <c r="C817" s="241"/>
    </row>
    <row r="818" spans="3:3" s="211" customFormat="1" x14ac:dyDescent="0.2">
      <c r="C818" s="241"/>
    </row>
    <row r="819" spans="3:3" s="211" customFormat="1" x14ac:dyDescent="0.2">
      <c r="C819" s="241"/>
    </row>
    <row r="820" spans="3:3" s="211" customFormat="1" x14ac:dyDescent="0.2">
      <c r="C820" s="241"/>
    </row>
    <row r="821" spans="3:3" s="211" customFormat="1" x14ac:dyDescent="0.2">
      <c r="C821" s="241"/>
    </row>
    <row r="822" spans="3:3" s="211" customFormat="1" x14ac:dyDescent="0.2">
      <c r="C822" s="241"/>
    </row>
    <row r="823" spans="3:3" s="211" customFormat="1" x14ac:dyDescent="0.2">
      <c r="C823" s="241"/>
    </row>
    <row r="824" spans="3:3" s="211" customFormat="1" x14ac:dyDescent="0.2">
      <c r="C824" s="241"/>
    </row>
    <row r="825" spans="3:3" s="211" customFormat="1" x14ac:dyDescent="0.2">
      <c r="C825" s="241"/>
    </row>
    <row r="826" spans="3:3" s="211" customFormat="1" x14ac:dyDescent="0.2">
      <c r="C826" s="241"/>
    </row>
    <row r="827" spans="3:3" s="211" customFormat="1" x14ac:dyDescent="0.2">
      <c r="C827" s="241"/>
    </row>
    <row r="828" spans="3:3" s="211" customFormat="1" x14ac:dyDescent="0.2">
      <c r="C828" s="241"/>
    </row>
    <row r="829" spans="3:3" s="211" customFormat="1" x14ac:dyDescent="0.2">
      <c r="C829" s="241"/>
    </row>
    <row r="830" spans="3:3" s="211" customFormat="1" x14ac:dyDescent="0.2">
      <c r="C830" s="241"/>
    </row>
    <row r="831" spans="3:3" s="211" customFormat="1" x14ac:dyDescent="0.2">
      <c r="C831" s="241"/>
    </row>
    <row r="832" spans="3:3" s="211" customFormat="1" x14ac:dyDescent="0.2">
      <c r="C832" s="241"/>
    </row>
    <row r="833" spans="3:3" s="211" customFormat="1" x14ac:dyDescent="0.2">
      <c r="C833" s="241"/>
    </row>
    <row r="834" spans="3:3" s="211" customFormat="1" x14ac:dyDescent="0.2">
      <c r="C834" s="241"/>
    </row>
    <row r="835" spans="3:3" s="211" customFormat="1" x14ac:dyDescent="0.2">
      <c r="C835" s="241"/>
    </row>
    <row r="836" spans="3:3" s="211" customFormat="1" x14ac:dyDescent="0.2">
      <c r="C836" s="241"/>
    </row>
    <row r="837" spans="3:3" s="211" customFormat="1" x14ac:dyDescent="0.2">
      <c r="C837" s="241"/>
    </row>
    <row r="838" spans="3:3" s="211" customFormat="1" x14ac:dyDescent="0.2">
      <c r="C838" s="241"/>
    </row>
    <row r="839" spans="3:3" s="211" customFormat="1" x14ac:dyDescent="0.2">
      <c r="C839" s="241"/>
    </row>
    <row r="840" spans="3:3" s="211" customFormat="1" x14ac:dyDescent="0.2">
      <c r="C840" s="241"/>
    </row>
    <row r="841" spans="3:3" s="211" customFormat="1" x14ac:dyDescent="0.2">
      <c r="C841" s="241"/>
    </row>
    <row r="842" spans="3:3" s="211" customFormat="1" x14ac:dyDescent="0.2">
      <c r="C842" s="241"/>
    </row>
    <row r="843" spans="3:3" s="211" customFormat="1" x14ac:dyDescent="0.2">
      <c r="C843" s="241"/>
    </row>
    <row r="844" spans="3:3" s="211" customFormat="1" x14ac:dyDescent="0.2">
      <c r="C844" s="241"/>
    </row>
    <row r="845" spans="3:3" s="211" customFormat="1" x14ac:dyDescent="0.2">
      <c r="C845" s="241"/>
    </row>
    <row r="846" spans="3:3" s="211" customFormat="1" x14ac:dyDescent="0.2">
      <c r="C846" s="241"/>
    </row>
    <row r="847" spans="3:3" s="211" customFormat="1" x14ac:dyDescent="0.2">
      <c r="C847" s="241"/>
    </row>
    <row r="848" spans="3:3" s="211" customFormat="1" x14ac:dyDescent="0.2">
      <c r="C848" s="241"/>
    </row>
    <row r="849" spans="3:3" s="211" customFormat="1" x14ac:dyDescent="0.2">
      <c r="C849" s="241"/>
    </row>
    <row r="850" spans="3:3" s="211" customFormat="1" x14ac:dyDescent="0.2">
      <c r="C850" s="241"/>
    </row>
    <row r="851" spans="3:3" s="211" customFormat="1" x14ac:dyDescent="0.2">
      <c r="C851" s="241"/>
    </row>
    <row r="852" spans="3:3" s="211" customFormat="1" x14ac:dyDescent="0.2">
      <c r="C852" s="241"/>
    </row>
    <row r="853" spans="3:3" s="211" customFormat="1" x14ac:dyDescent="0.2">
      <c r="C853" s="241"/>
    </row>
    <row r="854" spans="3:3" s="211" customFormat="1" x14ac:dyDescent="0.2">
      <c r="C854" s="241"/>
    </row>
    <row r="855" spans="3:3" s="211" customFormat="1" x14ac:dyDescent="0.2">
      <c r="C855" s="241"/>
    </row>
    <row r="856" spans="3:3" s="211" customFormat="1" x14ac:dyDescent="0.2">
      <c r="C856" s="241"/>
    </row>
    <row r="857" spans="3:3" s="211" customFormat="1" x14ac:dyDescent="0.2">
      <c r="C857" s="241"/>
    </row>
    <row r="858" spans="3:3" s="211" customFormat="1" x14ac:dyDescent="0.2">
      <c r="C858" s="241"/>
    </row>
    <row r="859" spans="3:3" s="211" customFormat="1" x14ac:dyDescent="0.2">
      <c r="C859" s="241"/>
    </row>
    <row r="860" spans="3:3" s="211" customFormat="1" x14ac:dyDescent="0.2">
      <c r="C860" s="241"/>
    </row>
    <row r="861" spans="3:3" s="211" customFormat="1" x14ac:dyDescent="0.2">
      <c r="C861" s="241"/>
    </row>
    <row r="862" spans="3:3" s="211" customFormat="1" x14ac:dyDescent="0.2">
      <c r="C862" s="241"/>
    </row>
    <row r="863" spans="3:3" s="211" customFormat="1" x14ac:dyDescent="0.2">
      <c r="C863" s="241"/>
    </row>
    <row r="864" spans="3:3" s="211" customFormat="1" x14ac:dyDescent="0.2">
      <c r="C864" s="241"/>
    </row>
    <row r="865" spans="3:3" s="211" customFormat="1" x14ac:dyDescent="0.2">
      <c r="C865" s="241"/>
    </row>
    <row r="866" spans="3:3" s="211" customFormat="1" x14ac:dyDescent="0.2">
      <c r="C866" s="241"/>
    </row>
    <row r="867" spans="3:3" s="211" customFormat="1" x14ac:dyDescent="0.2">
      <c r="C867" s="241"/>
    </row>
    <row r="868" spans="3:3" s="211" customFormat="1" x14ac:dyDescent="0.2">
      <c r="C868" s="241"/>
    </row>
    <row r="869" spans="3:3" s="211" customFormat="1" x14ac:dyDescent="0.2">
      <c r="C869" s="241"/>
    </row>
    <row r="870" spans="3:3" s="211" customFormat="1" x14ac:dyDescent="0.2">
      <c r="C870" s="241"/>
    </row>
    <row r="871" spans="3:3" s="211" customFormat="1" x14ac:dyDescent="0.2">
      <c r="C871" s="241"/>
    </row>
    <row r="872" spans="3:3" s="211" customFormat="1" x14ac:dyDescent="0.2">
      <c r="C872" s="241"/>
    </row>
    <row r="873" spans="3:3" s="211" customFormat="1" x14ac:dyDescent="0.2">
      <c r="C873" s="241"/>
    </row>
    <row r="874" spans="3:3" s="211" customFormat="1" x14ac:dyDescent="0.2">
      <c r="C874" s="241"/>
    </row>
    <row r="875" spans="3:3" s="211" customFormat="1" x14ac:dyDescent="0.2">
      <c r="C875" s="241"/>
    </row>
    <row r="876" spans="3:3" s="211" customFormat="1" x14ac:dyDescent="0.2">
      <c r="C876" s="241"/>
    </row>
    <row r="877" spans="3:3" s="211" customFormat="1" x14ac:dyDescent="0.2">
      <c r="C877" s="241"/>
    </row>
    <row r="878" spans="3:3" s="211" customFormat="1" x14ac:dyDescent="0.2">
      <c r="C878" s="241"/>
    </row>
    <row r="879" spans="3:3" s="211" customFormat="1" x14ac:dyDescent="0.2">
      <c r="C879" s="241"/>
    </row>
    <row r="880" spans="3:3" s="211" customFormat="1" x14ac:dyDescent="0.2">
      <c r="C880" s="241"/>
    </row>
    <row r="881" spans="3:3" s="211" customFormat="1" x14ac:dyDescent="0.2">
      <c r="C881" s="241"/>
    </row>
    <row r="882" spans="3:3" s="211" customFormat="1" x14ac:dyDescent="0.2">
      <c r="C882" s="241"/>
    </row>
    <row r="883" spans="3:3" s="211" customFormat="1" x14ac:dyDescent="0.2">
      <c r="C883" s="241"/>
    </row>
    <row r="884" spans="3:3" s="211" customFormat="1" x14ac:dyDescent="0.2">
      <c r="C884" s="241"/>
    </row>
    <row r="885" spans="3:3" s="211" customFormat="1" x14ac:dyDescent="0.2">
      <c r="C885" s="241"/>
    </row>
    <row r="886" spans="3:3" s="211" customFormat="1" x14ac:dyDescent="0.2">
      <c r="C886" s="241"/>
    </row>
    <row r="887" spans="3:3" s="211" customFormat="1" x14ac:dyDescent="0.2">
      <c r="C887" s="241"/>
    </row>
    <row r="888" spans="3:3" s="211" customFormat="1" x14ac:dyDescent="0.2">
      <c r="C888" s="241"/>
    </row>
    <row r="889" spans="3:3" s="211" customFormat="1" x14ac:dyDescent="0.2">
      <c r="C889" s="241"/>
    </row>
    <row r="890" spans="3:3" s="211" customFormat="1" x14ac:dyDescent="0.2">
      <c r="C890" s="241"/>
    </row>
    <row r="891" spans="3:3" s="211" customFormat="1" x14ac:dyDescent="0.2">
      <c r="C891" s="241"/>
    </row>
    <row r="892" spans="3:3" s="211" customFormat="1" x14ac:dyDescent="0.2">
      <c r="C892" s="241"/>
    </row>
    <row r="893" spans="3:3" s="211" customFormat="1" x14ac:dyDescent="0.2">
      <c r="C893" s="241"/>
    </row>
    <row r="894" spans="3:3" s="211" customFormat="1" x14ac:dyDescent="0.2">
      <c r="C894" s="241"/>
    </row>
    <row r="895" spans="3:3" s="211" customFormat="1" x14ac:dyDescent="0.2">
      <c r="C895" s="241"/>
    </row>
    <row r="896" spans="3:3" s="211" customFormat="1" x14ac:dyDescent="0.2">
      <c r="C896" s="241"/>
    </row>
    <row r="897" spans="3:3" s="211" customFormat="1" x14ac:dyDescent="0.2">
      <c r="C897" s="241"/>
    </row>
    <row r="898" spans="3:3" s="211" customFormat="1" x14ac:dyDescent="0.2">
      <c r="C898" s="241"/>
    </row>
    <row r="899" spans="3:3" s="211" customFormat="1" x14ac:dyDescent="0.2">
      <c r="C899" s="241"/>
    </row>
    <row r="900" spans="3:3" s="211" customFormat="1" x14ac:dyDescent="0.2">
      <c r="C900" s="241"/>
    </row>
    <row r="901" spans="3:3" s="211" customFormat="1" x14ac:dyDescent="0.2">
      <c r="C901" s="241"/>
    </row>
    <row r="902" spans="3:3" s="211" customFormat="1" x14ac:dyDescent="0.2">
      <c r="C902" s="241"/>
    </row>
    <row r="903" spans="3:3" s="211" customFormat="1" x14ac:dyDescent="0.2">
      <c r="C903" s="241"/>
    </row>
    <row r="904" spans="3:3" s="211" customFormat="1" x14ac:dyDescent="0.2">
      <c r="C904" s="241"/>
    </row>
    <row r="905" spans="3:3" s="211" customFormat="1" x14ac:dyDescent="0.2">
      <c r="C905" s="241"/>
    </row>
    <row r="906" spans="3:3" s="211" customFormat="1" x14ac:dyDescent="0.2">
      <c r="C906" s="241"/>
    </row>
    <row r="907" spans="3:3" s="211" customFormat="1" x14ac:dyDescent="0.2">
      <c r="C907" s="241"/>
    </row>
    <row r="908" spans="3:3" s="211" customFormat="1" x14ac:dyDescent="0.2">
      <c r="C908" s="241"/>
    </row>
    <row r="909" spans="3:3" s="211" customFormat="1" x14ac:dyDescent="0.2">
      <c r="C909" s="241"/>
    </row>
    <row r="910" spans="3:3" s="211" customFormat="1" x14ac:dyDescent="0.2">
      <c r="C910" s="241"/>
    </row>
    <row r="911" spans="3:3" s="211" customFormat="1" x14ac:dyDescent="0.2">
      <c r="C911" s="241"/>
    </row>
    <row r="912" spans="3:3" s="211" customFormat="1" x14ac:dyDescent="0.2">
      <c r="C912" s="241"/>
    </row>
    <row r="913" spans="3:3" s="211" customFormat="1" x14ac:dyDescent="0.2">
      <c r="C913" s="241"/>
    </row>
    <row r="914" spans="3:3" s="211" customFormat="1" x14ac:dyDescent="0.2">
      <c r="C914" s="241"/>
    </row>
    <row r="915" spans="3:3" s="211" customFormat="1" x14ac:dyDescent="0.2">
      <c r="C915" s="241"/>
    </row>
    <row r="916" spans="3:3" s="211" customFormat="1" x14ac:dyDescent="0.2">
      <c r="C916" s="241"/>
    </row>
    <row r="917" spans="3:3" s="211" customFormat="1" x14ac:dyDescent="0.2">
      <c r="C917" s="241"/>
    </row>
    <row r="918" spans="3:3" s="211" customFormat="1" x14ac:dyDescent="0.2">
      <c r="C918" s="241"/>
    </row>
    <row r="919" spans="3:3" s="211" customFormat="1" x14ac:dyDescent="0.2">
      <c r="C919" s="241"/>
    </row>
    <row r="920" spans="3:3" s="211" customFormat="1" x14ac:dyDescent="0.2">
      <c r="C920" s="241"/>
    </row>
    <row r="921" spans="3:3" s="211" customFormat="1" x14ac:dyDescent="0.2">
      <c r="C921" s="241"/>
    </row>
    <row r="922" spans="3:3" s="211" customFormat="1" x14ac:dyDescent="0.2">
      <c r="C922" s="241"/>
    </row>
    <row r="923" spans="3:3" s="211" customFormat="1" x14ac:dyDescent="0.2">
      <c r="C923" s="241"/>
    </row>
    <row r="924" spans="3:3" s="211" customFormat="1" x14ac:dyDescent="0.2">
      <c r="C924" s="241"/>
    </row>
    <row r="925" spans="3:3" s="211" customFormat="1" x14ac:dyDescent="0.2">
      <c r="C925" s="241"/>
    </row>
    <row r="926" spans="3:3" s="211" customFormat="1" x14ac:dyDescent="0.2">
      <c r="C926" s="241"/>
    </row>
    <row r="927" spans="3:3" s="211" customFormat="1" x14ac:dyDescent="0.2">
      <c r="C927" s="241"/>
    </row>
    <row r="928" spans="3:3" s="211" customFormat="1" x14ac:dyDescent="0.2">
      <c r="C928" s="241"/>
    </row>
    <row r="929" spans="3:3" s="211" customFormat="1" x14ac:dyDescent="0.2">
      <c r="C929" s="241"/>
    </row>
    <row r="930" spans="3:3" s="211" customFormat="1" x14ac:dyDescent="0.2">
      <c r="C930" s="241"/>
    </row>
    <row r="931" spans="3:3" s="211" customFormat="1" x14ac:dyDescent="0.2">
      <c r="C931" s="241"/>
    </row>
    <row r="932" spans="3:3" s="211" customFormat="1" x14ac:dyDescent="0.2">
      <c r="C932" s="241"/>
    </row>
    <row r="933" spans="3:3" s="211" customFormat="1" x14ac:dyDescent="0.2">
      <c r="C933" s="241"/>
    </row>
    <row r="934" spans="3:3" s="211" customFormat="1" x14ac:dyDescent="0.2">
      <c r="C934" s="241"/>
    </row>
    <row r="935" spans="3:3" s="211" customFormat="1" x14ac:dyDescent="0.2">
      <c r="C935" s="241"/>
    </row>
    <row r="936" spans="3:3" s="211" customFormat="1" x14ac:dyDescent="0.2">
      <c r="C936" s="241"/>
    </row>
    <row r="937" spans="3:3" s="211" customFormat="1" x14ac:dyDescent="0.2">
      <c r="C937" s="241"/>
    </row>
    <row r="938" spans="3:3" s="211" customFormat="1" x14ac:dyDescent="0.2">
      <c r="C938" s="241"/>
    </row>
    <row r="939" spans="3:3" s="211" customFormat="1" x14ac:dyDescent="0.2">
      <c r="C939" s="241"/>
    </row>
    <row r="940" spans="3:3" s="211" customFormat="1" x14ac:dyDescent="0.2">
      <c r="C940" s="241"/>
    </row>
    <row r="941" spans="3:3" s="211" customFormat="1" x14ac:dyDescent="0.2">
      <c r="C941" s="241"/>
    </row>
    <row r="942" spans="3:3" s="211" customFormat="1" x14ac:dyDescent="0.2">
      <c r="C942" s="241"/>
    </row>
    <row r="943" spans="3:3" s="211" customFormat="1" x14ac:dyDescent="0.2">
      <c r="C943" s="241"/>
    </row>
    <row r="944" spans="3:3" s="211" customFormat="1" x14ac:dyDescent="0.2">
      <c r="C944" s="241"/>
    </row>
    <row r="945" spans="3:3" s="211" customFormat="1" x14ac:dyDescent="0.2">
      <c r="C945" s="241"/>
    </row>
    <row r="946" spans="3:3" s="211" customFormat="1" x14ac:dyDescent="0.2">
      <c r="C946" s="241"/>
    </row>
    <row r="947" spans="3:3" s="211" customFormat="1" x14ac:dyDescent="0.2">
      <c r="C947" s="241"/>
    </row>
    <row r="948" spans="3:3" s="211" customFormat="1" x14ac:dyDescent="0.2">
      <c r="C948" s="241"/>
    </row>
    <row r="949" spans="3:3" s="211" customFormat="1" x14ac:dyDescent="0.2">
      <c r="C949" s="241"/>
    </row>
    <row r="950" spans="3:3" s="211" customFormat="1" x14ac:dyDescent="0.2">
      <c r="C950" s="241"/>
    </row>
    <row r="951" spans="3:3" s="211" customFormat="1" x14ac:dyDescent="0.2">
      <c r="C951" s="241"/>
    </row>
    <row r="952" spans="3:3" s="211" customFormat="1" x14ac:dyDescent="0.2">
      <c r="C952" s="241"/>
    </row>
    <row r="953" spans="3:3" s="211" customFormat="1" x14ac:dyDescent="0.2">
      <c r="C953" s="241"/>
    </row>
    <row r="954" spans="3:3" s="211" customFormat="1" x14ac:dyDescent="0.2">
      <c r="C954" s="241"/>
    </row>
    <row r="955" spans="3:3" s="211" customFormat="1" x14ac:dyDescent="0.2">
      <c r="C955" s="241"/>
    </row>
    <row r="956" spans="3:3" s="211" customFormat="1" x14ac:dyDescent="0.2">
      <c r="C956" s="241"/>
    </row>
    <row r="957" spans="3:3" s="211" customFormat="1" x14ac:dyDescent="0.2">
      <c r="C957" s="241"/>
    </row>
    <row r="958" spans="3:3" s="211" customFormat="1" x14ac:dyDescent="0.2">
      <c r="C958" s="241"/>
    </row>
    <row r="959" spans="3:3" s="211" customFormat="1" x14ac:dyDescent="0.2">
      <c r="C959" s="241"/>
    </row>
    <row r="960" spans="3:3" s="211" customFormat="1" x14ac:dyDescent="0.2">
      <c r="C960" s="241"/>
    </row>
    <row r="961" spans="3:3" s="211" customFormat="1" x14ac:dyDescent="0.2">
      <c r="C961" s="241"/>
    </row>
    <row r="962" spans="3:3" s="211" customFormat="1" x14ac:dyDescent="0.2">
      <c r="C962" s="241"/>
    </row>
    <row r="963" spans="3:3" s="211" customFormat="1" x14ac:dyDescent="0.2">
      <c r="C963" s="241"/>
    </row>
    <row r="964" spans="3:3" s="211" customFormat="1" x14ac:dyDescent="0.2">
      <c r="C964" s="241"/>
    </row>
    <row r="965" spans="3:3" s="211" customFormat="1" x14ac:dyDescent="0.2">
      <c r="C965" s="241"/>
    </row>
    <row r="966" spans="3:3" s="211" customFormat="1" x14ac:dyDescent="0.2">
      <c r="C966" s="241"/>
    </row>
    <row r="967" spans="3:3" s="211" customFormat="1" x14ac:dyDescent="0.2">
      <c r="C967" s="241"/>
    </row>
    <row r="968" spans="3:3" s="211" customFormat="1" x14ac:dyDescent="0.2">
      <c r="C968" s="241"/>
    </row>
    <row r="969" spans="3:3" s="211" customFormat="1" x14ac:dyDescent="0.2">
      <c r="C969" s="241"/>
    </row>
    <row r="970" spans="3:3" s="211" customFormat="1" x14ac:dyDescent="0.2">
      <c r="C970" s="241"/>
    </row>
    <row r="971" spans="3:3" s="211" customFormat="1" x14ac:dyDescent="0.2">
      <c r="C971" s="241"/>
    </row>
    <row r="972" spans="3:3" s="211" customFormat="1" x14ac:dyDescent="0.2">
      <c r="C972" s="241"/>
    </row>
    <row r="973" spans="3:3" s="211" customFormat="1" x14ac:dyDescent="0.2">
      <c r="C973" s="241"/>
    </row>
    <row r="974" spans="3:3" s="211" customFormat="1" x14ac:dyDescent="0.2">
      <c r="C974" s="241"/>
    </row>
    <row r="975" spans="3:3" s="211" customFormat="1" x14ac:dyDescent="0.2">
      <c r="C975" s="241"/>
    </row>
    <row r="976" spans="3:3" s="211" customFormat="1" x14ac:dyDescent="0.2">
      <c r="C976" s="241"/>
    </row>
    <row r="977" spans="3:3" s="211" customFormat="1" x14ac:dyDescent="0.2">
      <c r="C977" s="241"/>
    </row>
    <row r="978" spans="3:3" s="211" customFormat="1" x14ac:dyDescent="0.2">
      <c r="C978" s="241"/>
    </row>
    <row r="979" spans="3:3" s="211" customFormat="1" x14ac:dyDescent="0.2">
      <c r="C979" s="241"/>
    </row>
    <row r="980" spans="3:3" s="211" customFormat="1" x14ac:dyDescent="0.2">
      <c r="C980" s="241"/>
    </row>
    <row r="981" spans="3:3" s="211" customFormat="1" x14ac:dyDescent="0.2">
      <c r="C981" s="241"/>
    </row>
    <row r="982" spans="3:3" s="211" customFormat="1" x14ac:dyDescent="0.2">
      <c r="C982" s="241"/>
    </row>
    <row r="983" spans="3:3" s="211" customFormat="1" x14ac:dyDescent="0.2">
      <c r="C983" s="241"/>
    </row>
    <row r="984" spans="3:3" s="211" customFormat="1" x14ac:dyDescent="0.2">
      <c r="C984" s="241"/>
    </row>
    <row r="985" spans="3:3" s="211" customFormat="1" x14ac:dyDescent="0.2">
      <c r="C985" s="241"/>
    </row>
    <row r="986" spans="3:3" s="211" customFormat="1" x14ac:dyDescent="0.2">
      <c r="C986" s="241"/>
    </row>
    <row r="987" spans="3:3" s="211" customFormat="1" x14ac:dyDescent="0.2">
      <c r="C987" s="241"/>
    </row>
    <row r="988" spans="3:3" s="211" customFormat="1" x14ac:dyDescent="0.2">
      <c r="C988" s="241"/>
    </row>
    <row r="989" spans="3:3" s="211" customFormat="1" x14ac:dyDescent="0.2">
      <c r="C989" s="241"/>
    </row>
    <row r="990" spans="3:3" s="211" customFormat="1" x14ac:dyDescent="0.2">
      <c r="C990" s="241"/>
    </row>
    <row r="991" spans="3:3" s="211" customFormat="1" x14ac:dyDescent="0.2">
      <c r="C991" s="241"/>
    </row>
    <row r="992" spans="3:3" s="211" customFormat="1" x14ac:dyDescent="0.2">
      <c r="C992" s="241"/>
    </row>
    <row r="993" spans="3:3" s="211" customFormat="1" x14ac:dyDescent="0.2">
      <c r="C993" s="241"/>
    </row>
    <row r="994" spans="3:3" s="211" customFormat="1" x14ac:dyDescent="0.2">
      <c r="C994" s="241"/>
    </row>
    <row r="995" spans="3:3" s="211" customFormat="1" x14ac:dyDescent="0.2">
      <c r="C995" s="241"/>
    </row>
    <row r="996" spans="3:3" s="211" customFormat="1" x14ac:dyDescent="0.2">
      <c r="C996" s="241"/>
    </row>
    <row r="997" spans="3:3" s="211" customFormat="1" x14ac:dyDescent="0.2">
      <c r="C997" s="241"/>
    </row>
    <row r="998" spans="3:3" s="211" customFormat="1" x14ac:dyDescent="0.2">
      <c r="C998" s="241"/>
    </row>
    <row r="999" spans="3:3" s="211" customFormat="1" x14ac:dyDescent="0.2">
      <c r="C999" s="241"/>
    </row>
    <row r="1000" spans="3:3" s="211" customFormat="1" x14ac:dyDescent="0.2">
      <c r="C1000" s="241"/>
    </row>
    <row r="1001" spans="3:3" s="211" customFormat="1" x14ac:dyDescent="0.2">
      <c r="C1001" s="241"/>
    </row>
    <row r="1002" spans="3:3" s="211" customFormat="1" x14ac:dyDescent="0.2">
      <c r="C1002" s="241"/>
    </row>
    <row r="1003" spans="3:3" s="211" customFormat="1" x14ac:dyDescent="0.2">
      <c r="C1003" s="241"/>
    </row>
    <row r="1004" spans="3:3" s="211" customFormat="1" x14ac:dyDescent="0.2">
      <c r="C1004" s="241"/>
    </row>
    <row r="1005" spans="3:3" s="211" customFormat="1" x14ac:dyDescent="0.2">
      <c r="C1005" s="241"/>
    </row>
    <row r="1006" spans="3:3" s="211" customFormat="1" x14ac:dyDescent="0.2">
      <c r="C1006" s="241"/>
    </row>
    <row r="1007" spans="3:3" s="211" customFormat="1" x14ac:dyDescent="0.2">
      <c r="C1007" s="241"/>
    </row>
    <row r="1008" spans="3:3" s="211" customFormat="1" x14ac:dyDescent="0.2">
      <c r="C1008" s="241"/>
    </row>
    <row r="1009" spans="3:3" s="211" customFormat="1" x14ac:dyDescent="0.2">
      <c r="C1009" s="241"/>
    </row>
    <row r="1010" spans="3:3" s="211" customFormat="1" x14ac:dyDescent="0.2">
      <c r="C1010" s="241"/>
    </row>
    <row r="1011" spans="3:3" s="211" customFormat="1" x14ac:dyDescent="0.2">
      <c r="C1011" s="241"/>
    </row>
    <row r="1012" spans="3:3" s="211" customFormat="1" x14ac:dyDescent="0.2">
      <c r="C1012" s="241"/>
    </row>
    <row r="1013" spans="3:3" s="211" customFormat="1" x14ac:dyDescent="0.2">
      <c r="C1013" s="241"/>
    </row>
    <row r="1014" spans="3:3" s="211" customFormat="1" x14ac:dyDescent="0.2">
      <c r="C1014" s="241"/>
    </row>
    <row r="1015" spans="3:3" s="211" customFormat="1" x14ac:dyDescent="0.2">
      <c r="C1015" s="241"/>
    </row>
    <row r="1016" spans="3:3" s="211" customFormat="1" x14ac:dyDescent="0.2">
      <c r="C1016" s="241"/>
    </row>
    <row r="1017" spans="3:3" s="211" customFormat="1" x14ac:dyDescent="0.2">
      <c r="C1017" s="241"/>
    </row>
    <row r="1018" spans="3:3" s="211" customFormat="1" x14ac:dyDescent="0.2">
      <c r="C1018" s="241"/>
    </row>
    <row r="1019" spans="3:3" s="211" customFormat="1" x14ac:dyDescent="0.2">
      <c r="C1019" s="241"/>
    </row>
    <row r="1020" spans="3:3" s="211" customFormat="1" x14ac:dyDescent="0.2">
      <c r="C1020" s="241"/>
    </row>
    <row r="1021" spans="3:3" s="211" customFormat="1" x14ac:dyDescent="0.2">
      <c r="C1021" s="241"/>
    </row>
    <row r="1022" spans="3:3" s="211" customFormat="1" x14ac:dyDescent="0.2">
      <c r="C1022" s="241"/>
    </row>
    <row r="1023" spans="3:3" s="211" customFormat="1" x14ac:dyDescent="0.2">
      <c r="C1023" s="241"/>
    </row>
    <row r="1024" spans="3:3" s="211" customFormat="1" x14ac:dyDescent="0.2">
      <c r="C1024" s="241"/>
    </row>
    <row r="1025" spans="3:3" s="211" customFormat="1" x14ac:dyDescent="0.2">
      <c r="C1025" s="241"/>
    </row>
    <row r="1026" spans="3:3" s="211" customFormat="1" x14ac:dyDescent="0.2">
      <c r="C1026" s="241"/>
    </row>
    <row r="1027" spans="3:3" s="211" customFormat="1" x14ac:dyDescent="0.2">
      <c r="C1027" s="241"/>
    </row>
    <row r="1028" spans="3:3" s="211" customFormat="1" x14ac:dyDescent="0.2">
      <c r="C1028" s="241"/>
    </row>
    <row r="1029" spans="3:3" s="211" customFormat="1" x14ac:dyDescent="0.2">
      <c r="C1029" s="241"/>
    </row>
    <row r="1030" spans="3:3" s="211" customFormat="1" x14ac:dyDescent="0.2">
      <c r="C1030" s="241"/>
    </row>
    <row r="1031" spans="3:3" s="211" customFormat="1" x14ac:dyDescent="0.2">
      <c r="C1031" s="241"/>
    </row>
    <row r="1032" spans="3:3" s="211" customFormat="1" x14ac:dyDescent="0.2">
      <c r="C1032" s="241"/>
    </row>
    <row r="1033" spans="3:3" s="211" customFormat="1" x14ac:dyDescent="0.2">
      <c r="C1033" s="241"/>
    </row>
    <row r="1034" spans="3:3" s="211" customFormat="1" x14ac:dyDescent="0.2">
      <c r="C1034" s="241"/>
    </row>
    <row r="1035" spans="3:3" s="211" customFormat="1" x14ac:dyDescent="0.2">
      <c r="C1035" s="241"/>
    </row>
    <row r="1036" spans="3:3" s="211" customFormat="1" x14ac:dyDescent="0.2">
      <c r="C1036" s="241"/>
    </row>
  </sheetData>
  <sheetProtection algorithmName="SHA-512" hashValue="BUAsGqymgSsgsnwqa+38Wl5KIQ7sUZqL8DTZ/IwVdYnSiO5nDmyzMq8D0oTid3cGFLEGPxjx6mOXN/7iRmkxZQ==" saltValue="sVQyOMRF/YYqXYHw96WrWg==" spinCount="100000" sheet="1" objects="1" scenarios="1"/>
  <protectedRanges>
    <protectedRange sqref="H14:H66" name="Oblast1"/>
  </protectedRanges>
  <mergeCells count="2">
    <mergeCell ref="B75:G75"/>
    <mergeCell ref="C76:H76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horizontalDpi="120" verticalDpi="144" r:id="rId1"/>
  <headerFooter alignWithMargins="0"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J71"/>
  <sheetViews>
    <sheetView view="pageBreakPreview" zoomScale="70" zoomScaleNormal="140" zoomScaleSheetLayoutView="70" zoomScalePageLayoutView="110" workbookViewId="0">
      <pane ySplit="4" topLeftCell="A14" activePane="bottomLeft" state="frozen"/>
      <selection pane="bottomLeft" activeCell="H36" sqref="H36"/>
    </sheetView>
  </sheetViews>
  <sheetFormatPr defaultRowHeight="14.1" customHeight="1" x14ac:dyDescent="0.25"/>
  <cols>
    <col min="1" max="1" width="7.28515625" style="274" customWidth="1"/>
    <col min="2" max="2" width="11.140625" style="213" customWidth="1"/>
    <col min="3" max="3" width="73.28515625" style="211" customWidth="1"/>
    <col min="4" max="4" width="5.7109375" style="213" customWidth="1"/>
    <col min="5" max="5" width="11.7109375" style="211" customWidth="1"/>
    <col min="6" max="6" width="13.28515625" style="275" bestFit="1" customWidth="1"/>
    <col min="7" max="7" width="15.85546875" style="276" bestFit="1" customWidth="1"/>
    <col min="8" max="8" width="17.5703125" style="275" customWidth="1"/>
    <col min="9" max="10" width="9.140625" style="211" hidden="1" customWidth="1"/>
    <col min="11" max="11" width="9.140625" style="211"/>
    <col min="12" max="12" width="20.42578125" style="211" customWidth="1"/>
    <col min="13" max="256" width="9.140625" style="211"/>
    <col min="257" max="257" width="7.28515625" style="211" customWidth="1"/>
    <col min="258" max="258" width="11.140625" style="211" customWidth="1"/>
    <col min="259" max="259" width="73.28515625" style="211" customWidth="1"/>
    <col min="260" max="260" width="5.7109375" style="211" customWidth="1"/>
    <col min="261" max="261" width="11.7109375" style="211" customWidth="1"/>
    <col min="262" max="262" width="13.28515625" style="211" bestFit="1" customWidth="1"/>
    <col min="263" max="263" width="15.85546875" style="211" bestFit="1" customWidth="1"/>
    <col min="264" max="264" width="17.5703125" style="211" customWidth="1"/>
    <col min="265" max="266" width="0" style="211" hidden="1" customWidth="1"/>
    <col min="267" max="267" width="9.140625" style="211"/>
    <col min="268" max="268" width="20.42578125" style="211" customWidth="1"/>
    <col min="269" max="512" width="9.140625" style="211"/>
    <col min="513" max="513" width="7.28515625" style="211" customWidth="1"/>
    <col min="514" max="514" width="11.140625" style="211" customWidth="1"/>
    <col min="515" max="515" width="73.28515625" style="211" customWidth="1"/>
    <col min="516" max="516" width="5.7109375" style="211" customWidth="1"/>
    <col min="517" max="517" width="11.7109375" style="211" customWidth="1"/>
    <col min="518" max="518" width="13.28515625" style="211" bestFit="1" customWidth="1"/>
    <col min="519" max="519" width="15.85546875" style="211" bestFit="1" customWidth="1"/>
    <col min="520" max="520" width="17.5703125" style="211" customWidth="1"/>
    <col min="521" max="522" width="0" style="211" hidden="1" customWidth="1"/>
    <col min="523" max="523" width="9.140625" style="211"/>
    <col min="524" max="524" width="20.42578125" style="211" customWidth="1"/>
    <col min="525" max="768" width="9.140625" style="211"/>
    <col min="769" max="769" width="7.28515625" style="211" customWidth="1"/>
    <col min="770" max="770" width="11.140625" style="211" customWidth="1"/>
    <col min="771" max="771" width="73.28515625" style="211" customWidth="1"/>
    <col min="772" max="772" width="5.7109375" style="211" customWidth="1"/>
    <col min="773" max="773" width="11.7109375" style="211" customWidth="1"/>
    <col min="774" max="774" width="13.28515625" style="211" bestFit="1" customWidth="1"/>
    <col min="775" max="775" width="15.85546875" style="211" bestFit="1" customWidth="1"/>
    <col min="776" max="776" width="17.5703125" style="211" customWidth="1"/>
    <col min="777" max="778" width="0" style="211" hidden="1" customWidth="1"/>
    <col min="779" max="779" width="9.140625" style="211"/>
    <col min="780" max="780" width="20.42578125" style="211" customWidth="1"/>
    <col min="781" max="1024" width="9.140625" style="211"/>
    <col min="1025" max="1025" width="7.28515625" style="211" customWidth="1"/>
    <col min="1026" max="1026" width="11.140625" style="211" customWidth="1"/>
    <col min="1027" max="1027" width="73.28515625" style="211" customWidth="1"/>
    <col min="1028" max="1028" width="5.7109375" style="211" customWidth="1"/>
    <col min="1029" max="1029" width="11.7109375" style="211" customWidth="1"/>
    <col min="1030" max="1030" width="13.28515625" style="211" bestFit="1" customWidth="1"/>
    <col min="1031" max="1031" width="15.85546875" style="211" bestFit="1" customWidth="1"/>
    <col min="1032" max="1032" width="17.5703125" style="211" customWidth="1"/>
    <col min="1033" max="1034" width="0" style="211" hidden="1" customWidth="1"/>
    <col min="1035" max="1035" width="9.140625" style="211"/>
    <col min="1036" max="1036" width="20.42578125" style="211" customWidth="1"/>
    <col min="1037" max="1280" width="9.140625" style="211"/>
    <col min="1281" max="1281" width="7.28515625" style="211" customWidth="1"/>
    <col min="1282" max="1282" width="11.140625" style="211" customWidth="1"/>
    <col min="1283" max="1283" width="73.28515625" style="211" customWidth="1"/>
    <col min="1284" max="1284" width="5.7109375" style="211" customWidth="1"/>
    <col min="1285" max="1285" width="11.7109375" style="211" customWidth="1"/>
    <col min="1286" max="1286" width="13.28515625" style="211" bestFit="1" customWidth="1"/>
    <col min="1287" max="1287" width="15.85546875" style="211" bestFit="1" customWidth="1"/>
    <col min="1288" max="1288" width="17.5703125" style="211" customWidth="1"/>
    <col min="1289" max="1290" width="0" style="211" hidden="1" customWidth="1"/>
    <col min="1291" max="1291" width="9.140625" style="211"/>
    <col min="1292" max="1292" width="20.42578125" style="211" customWidth="1"/>
    <col min="1293" max="1536" width="9.140625" style="211"/>
    <col min="1537" max="1537" width="7.28515625" style="211" customWidth="1"/>
    <col min="1538" max="1538" width="11.140625" style="211" customWidth="1"/>
    <col min="1539" max="1539" width="73.28515625" style="211" customWidth="1"/>
    <col min="1540" max="1540" width="5.7109375" style="211" customWidth="1"/>
    <col min="1541" max="1541" width="11.7109375" style="211" customWidth="1"/>
    <col min="1542" max="1542" width="13.28515625" style="211" bestFit="1" customWidth="1"/>
    <col min="1543" max="1543" width="15.85546875" style="211" bestFit="1" customWidth="1"/>
    <col min="1544" max="1544" width="17.5703125" style="211" customWidth="1"/>
    <col min="1545" max="1546" width="0" style="211" hidden="1" customWidth="1"/>
    <col min="1547" max="1547" width="9.140625" style="211"/>
    <col min="1548" max="1548" width="20.42578125" style="211" customWidth="1"/>
    <col min="1549" max="1792" width="9.140625" style="211"/>
    <col min="1793" max="1793" width="7.28515625" style="211" customWidth="1"/>
    <col min="1794" max="1794" width="11.140625" style="211" customWidth="1"/>
    <col min="1795" max="1795" width="73.28515625" style="211" customWidth="1"/>
    <col min="1796" max="1796" width="5.7109375" style="211" customWidth="1"/>
    <col min="1797" max="1797" width="11.7109375" style="211" customWidth="1"/>
    <col min="1798" max="1798" width="13.28515625" style="211" bestFit="1" customWidth="1"/>
    <col min="1799" max="1799" width="15.85546875" style="211" bestFit="1" customWidth="1"/>
    <col min="1800" max="1800" width="17.5703125" style="211" customWidth="1"/>
    <col min="1801" max="1802" width="0" style="211" hidden="1" customWidth="1"/>
    <col min="1803" max="1803" width="9.140625" style="211"/>
    <col min="1804" max="1804" width="20.42578125" style="211" customWidth="1"/>
    <col min="1805" max="2048" width="9.140625" style="211"/>
    <col min="2049" max="2049" width="7.28515625" style="211" customWidth="1"/>
    <col min="2050" max="2050" width="11.140625" style="211" customWidth="1"/>
    <col min="2051" max="2051" width="73.28515625" style="211" customWidth="1"/>
    <col min="2052" max="2052" width="5.7109375" style="211" customWidth="1"/>
    <col min="2053" max="2053" width="11.7109375" style="211" customWidth="1"/>
    <col min="2054" max="2054" width="13.28515625" style="211" bestFit="1" customWidth="1"/>
    <col min="2055" max="2055" width="15.85546875" style="211" bestFit="1" customWidth="1"/>
    <col min="2056" max="2056" width="17.5703125" style="211" customWidth="1"/>
    <col min="2057" max="2058" width="0" style="211" hidden="1" customWidth="1"/>
    <col min="2059" max="2059" width="9.140625" style="211"/>
    <col min="2060" max="2060" width="20.42578125" style="211" customWidth="1"/>
    <col min="2061" max="2304" width="9.140625" style="211"/>
    <col min="2305" max="2305" width="7.28515625" style="211" customWidth="1"/>
    <col min="2306" max="2306" width="11.140625" style="211" customWidth="1"/>
    <col min="2307" max="2307" width="73.28515625" style="211" customWidth="1"/>
    <col min="2308" max="2308" width="5.7109375" style="211" customWidth="1"/>
    <col min="2309" max="2309" width="11.7109375" style="211" customWidth="1"/>
    <col min="2310" max="2310" width="13.28515625" style="211" bestFit="1" customWidth="1"/>
    <col min="2311" max="2311" width="15.85546875" style="211" bestFit="1" customWidth="1"/>
    <col min="2312" max="2312" width="17.5703125" style="211" customWidth="1"/>
    <col min="2313" max="2314" width="0" style="211" hidden="1" customWidth="1"/>
    <col min="2315" max="2315" width="9.140625" style="211"/>
    <col min="2316" max="2316" width="20.42578125" style="211" customWidth="1"/>
    <col min="2317" max="2560" width="9.140625" style="211"/>
    <col min="2561" max="2561" width="7.28515625" style="211" customWidth="1"/>
    <col min="2562" max="2562" width="11.140625" style="211" customWidth="1"/>
    <col min="2563" max="2563" width="73.28515625" style="211" customWidth="1"/>
    <col min="2564" max="2564" width="5.7109375" style="211" customWidth="1"/>
    <col min="2565" max="2565" width="11.7109375" style="211" customWidth="1"/>
    <col min="2566" max="2566" width="13.28515625" style="211" bestFit="1" customWidth="1"/>
    <col min="2567" max="2567" width="15.85546875" style="211" bestFit="1" customWidth="1"/>
    <col min="2568" max="2568" width="17.5703125" style="211" customWidth="1"/>
    <col min="2569" max="2570" width="0" style="211" hidden="1" customWidth="1"/>
    <col min="2571" max="2571" width="9.140625" style="211"/>
    <col min="2572" max="2572" width="20.42578125" style="211" customWidth="1"/>
    <col min="2573" max="2816" width="9.140625" style="211"/>
    <col min="2817" max="2817" width="7.28515625" style="211" customWidth="1"/>
    <col min="2818" max="2818" width="11.140625" style="211" customWidth="1"/>
    <col min="2819" max="2819" width="73.28515625" style="211" customWidth="1"/>
    <col min="2820" max="2820" width="5.7109375" style="211" customWidth="1"/>
    <col min="2821" max="2821" width="11.7109375" style="211" customWidth="1"/>
    <col min="2822" max="2822" width="13.28515625" style="211" bestFit="1" customWidth="1"/>
    <col min="2823" max="2823" width="15.85546875" style="211" bestFit="1" customWidth="1"/>
    <col min="2824" max="2824" width="17.5703125" style="211" customWidth="1"/>
    <col min="2825" max="2826" width="0" style="211" hidden="1" customWidth="1"/>
    <col min="2827" max="2827" width="9.140625" style="211"/>
    <col min="2828" max="2828" width="20.42578125" style="211" customWidth="1"/>
    <col min="2829" max="3072" width="9.140625" style="211"/>
    <col min="3073" max="3073" width="7.28515625" style="211" customWidth="1"/>
    <col min="3074" max="3074" width="11.140625" style="211" customWidth="1"/>
    <col min="3075" max="3075" width="73.28515625" style="211" customWidth="1"/>
    <col min="3076" max="3076" width="5.7109375" style="211" customWidth="1"/>
    <col min="3077" max="3077" width="11.7109375" style="211" customWidth="1"/>
    <col min="3078" max="3078" width="13.28515625" style="211" bestFit="1" customWidth="1"/>
    <col min="3079" max="3079" width="15.85546875" style="211" bestFit="1" customWidth="1"/>
    <col min="3080" max="3080" width="17.5703125" style="211" customWidth="1"/>
    <col min="3081" max="3082" width="0" style="211" hidden="1" customWidth="1"/>
    <col min="3083" max="3083" width="9.140625" style="211"/>
    <col min="3084" max="3084" width="20.42578125" style="211" customWidth="1"/>
    <col min="3085" max="3328" width="9.140625" style="211"/>
    <col min="3329" max="3329" width="7.28515625" style="211" customWidth="1"/>
    <col min="3330" max="3330" width="11.140625" style="211" customWidth="1"/>
    <col min="3331" max="3331" width="73.28515625" style="211" customWidth="1"/>
    <col min="3332" max="3332" width="5.7109375" style="211" customWidth="1"/>
    <col min="3333" max="3333" width="11.7109375" style="211" customWidth="1"/>
    <col min="3334" max="3334" width="13.28515625" style="211" bestFit="1" customWidth="1"/>
    <col min="3335" max="3335" width="15.85546875" style="211" bestFit="1" customWidth="1"/>
    <col min="3336" max="3336" width="17.5703125" style="211" customWidth="1"/>
    <col min="3337" max="3338" width="0" style="211" hidden="1" customWidth="1"/>
    <col min="3339" max="3339" width="9.140625" style="211"/>
    <col min="3340" max="3340" width="20.42578125" style="211" customWidth="1"/>
    <col min="3341" max="3584" width="9.140625" style="211"/>
    <col min="3585" max="3585" width="7.28515625" style="211" customWidth="1"/>
    <col min="3586" max="3586" width="11.140625" style="211" customWidth="1"/>
    <col min="3587" max="3587" width="73.28515625" style="211" customWidth="1"/>
    <col min="3588" max="3588" width="5.7109375" style="211" customWidth="1"/>
    <col min="3589" max="3589" width="11.7109375" style="211" customWidth="1"/>
    <col min="3590" max="3590" width="13.28515625" style="211" bestFit="1" customWidth="1"/>
    <col min="3591" max="3591" width="15.85546875" style="211" bestFit="1" customWidth="1"/>
    <col min="3592" max="3592" width="17.5703125" style="211" customWidth="1"/>
    <col min="3593" max="3594" width="0" style="211" hidden="1" customWidth="1"/>
    <col min="3595" max="3595" width="9.140625" style="211"/>
    <col min="3596" max="3596" width="20.42578125" style="211" customWidth="1"/>
    <col min="3597" max="3840" width="9.140625" style="211"/>
    <col min="3841" max="3841" width="7.28515625" style="211" customWidth="1"/>
    <col min="3842" max="3842" width="11.140625" style="211" customWidth="1"/>
    <col min="3843" max="3843" width="73.28515625" style="211" customWidth="1"/>
    <col min="3844" max="3844" width="5.7109375" style="211" customWidth="1"/>
    <col min="3845" max="3845" width="11.7109375" style="211" customWidth="1"/>
    <col min="3846" max="3846" width="13.28515625" style="211" bestFit="1" customWidth="1"/>
    <col min="3847" max="3847" width="15.85546875" style="211" bestFit="1" customWidth="1"/>
    <col min="3848" max="3848" width="17.5703125" style="211" customWidth="1"/>
    <col min="3849" max="3850" width="0" style="211" hidden="1" customWidth="1"/>
    <col min="3851" max="3851" width="9.140625" style="211"/>
    <col min="3852" max="3852" width="20.42578125" style="211" customWidth="1"/>
    <col min="3853" max="4096" width="9.140625" style="211"/>
    <col min="4097" max="4097" width="7.28515625" style="211" customWidth="1"/>
    <col min="4098" max="4098" width="11.140625" style="211" customWidth="1"/>
    <col min="4099" max="4099" width="73.28515625" style="211" customWidth="1"/>
    <col min="4100" max="4100" width="5.7109375" style="211" customWidth="1"/>
    <col min="4101" max="4101" width="11.7109375" style="211" customWidth="1"/>
    <col min="4102" max="4102" width="13.28515625" style="211" bestFit="1" customWidth="1"/>
    <col min="4103" max="4103" width="15.85546875" style="211" bestFit="1" customWidth="1"/>
    <col min="4104" max="4104" width="17.5703125" style="211" customWidth="1"/>
    <col min="4105" max="4106" width="0" style="211" hidden="1" customWidth="1"/>
    <col min="4107" max="4107" width="9.140625" style="211"/>
    <col min="4108" max="4108" width="20.42578125" style="211" customWidth="1"/>
    <col min="4109" max="4352" width="9.140625" style="211"/>
    <col min="4353" max="4353" width="7.28515625" style="211" customWidth="1"/>
    <col min="4354" max="4354" width="11.140625" style="211" customWidth="1"/>
    <col min="4355" max="4355" width="73.28515625" style="211" customWidth="1"/>
    <col min="4356" max="4356" width="5.7109375" style="211" customWidth="1"/>
    <col min="4357" max="4357" width="11.7109375" style="211" customWidth="1"/>
    <col min="4358" max="4358" width="13.28515625" style="211" bestFit="1" customWidth="1"/>
    <col min="4359" max="4359" width="15.85546875" style="211" bestFit="1" customWidth="1"/>
    <col min="4360" max="4360" width="17.5703125" style="211" customWidth="1"/>
    <col min="4361" max="4362" width="0" style="211" hidden="1" customWidth="1"/>
    <col min="4363" max="4363" width="9.140625" style="211"/>
    <col min="4364" max="4364" width="20.42578125" style="211" customWidth="1"/>
    <col min="4365" max="4608" width="9.140625" style="211"/>
    <col min="4609" max="4609" width="7.28515625" style="211" customWidth="1"/>
    <col min="4610" max="4610" width="11.140625" style="211" customWidth="1"/>
    <col min="4611" max="4611" width="73.28515625" style="211" customWidth="1"/>
    <col min="4612" max="4612" width="5.7109375" style="211" customWidth="1"/>
    <col min="4613" max="4613" width="11.7109375" style="211" customWidth="1"/>
    <col min="4614" max="4614" width="13.28515625" style="211" bestFit="1" customWidth="1"/>
    <col min="4615" max="4615" width="15.85546875" style="211" bestFit="1" customWidth="1"/>
    <col min="4616" max="4616" width="17.5703125" style="211" customWidth="1"/>
    <col min="4617" max="4618" width="0" style="211" hidden="1" customWidth="1"/>
    <col min="4619" max="4619" width="9.140625" style="211"/>
    <col min="4620" max="4620" width="20.42578125" style="211" customWidth="1"/>
    <col min="4621" max="4864" width="9.140625" style="211"/>
    <col min="4865" max="4865" width="7.28515625" style="211" customWidth="1"/>
    <col min="4866" max="4866" width="11.140625" style="211" customWidth="1"/>
    <col min="4867" max="4867" width="73.28515625" style="211" customWidth="1"/>
    <col min="4868" max="4868" width="5.7109375" style="211" customWidth="1"/>
    <col min="4869" max="4869" width="11.7109375" style="211" customWidth="1"/>
    <col min="4870" max="4870" width="13.28515625" style="211" bestFit="1" customWidth="1"/>
    <col min="4871" max="4871" width="15.85546875" style="211" bestFit="1" customWidth="1"/>
    <col min="4872" max="4872" width="17.5703125" style="211" customWidth="1"/>
    <col min="4873" max="4874" width="0" style="211" hidden="1" customWidth="1"/>
    <col min="4875" max="4875" width="9.140625" style="211"/>
    <col min="4876" max="4876" width="20.42578125" style="211" customWidth="1"/>
    <col min="4877" max="5120" width="9.140625" style="211"/>
    <col min="5121" max="5121" width="7.28515625" style="211" customWidth="1"/>
    <col min="5122" max="5122" width="11.140625" style="211" customWidth="1"/>
    <col min="5123" max="5123" width="73.28515625" style="211" customWidth="1"/>
    <col min="5124" max="5124" width="5.7109375" style="211" customWidth="1"/>
    <col min="5125" max="5125" width="11.7109375" style="211" customWidth="1"/>
    <col min="5126" max="5126" width="13.28515625" style="211" bestFit="1" customWidth="1"/>
    <col min="5127" max="5127" width="15.85546875" style="211" bestFit="1" customWidth="1"/>
    <col min="5128" max="5128" width="17.5703125" style="211" customWidth="1"/>
    <col min="5129" max="5130" width="0" style="211" hidden="1" customWidth="1"/>
    <col min="5131" max="5131" width="9.140625" style="211"/>
    <col min="5132" max="5132" width="20.42578125" style="211" customWidth="1"/>
    <col min="5133" max="5376" width="9.140625" style="211"/>
    <col min="5377" max="5377" width="7.28515625" style="211" customWidth="1"/>
    <col min="5378" max="5378" width="11.140625" style="211" customWidth="1"/>
    <col min="5379" max="5379" width="73.28515625" style="211" customWidth="1"/>
    <col min="5380" max="5380" width="5.7109375" style="211" customWidth="1"/>
    <col min="5381" max="5381" width="11.7109375" style="211" customWidth="1"/>
    <col min="5382" max="5382" width="13.28515625" style="211" bestFit="1" customWidth="1"/>
    <col min="5383" max="5383" width="15.85546875" style="211" bestFit="1" customWidth="1"/>
    <col min="5384" max="5384" width="17.5703125" style="211" customWidth="1"/>
    <col min="5385" max="5386" width="0" style="211" hidden="1" customWidth="1"/>
    <col min="5387" max="5387" width="9.140625" style="211"/>
    <col min="5388" max="5388" width="20.42578125" style="211" customWidth="1"/>
    <col min="5389" max="5632" width="9.140625" style="211"/>
    <col min="5633" max="5633" width="7.28515625" style="211" customWidth="1"/>
    <col min="5634" max="5634" width="11.140625" style="211" customWidth="1"/>
    <col min="5635" max="5635" width="73.28515625" style="211" customWidth="1"/>
    <col min="5636" max="5636" width="5.7109375" style="211" customWidth="1"/>
    <col min="5637" max="5637" width="11.7109375" style="211" customWidth="1"/>
    <col min="5638" max="5638" width="13.28515625" style="211" bestFit="1" customWidth="1"/>
    <col min="5639" max="5639" width="15.85546875" style="211" bestFit="1" customWidth="1"/>
    <col min="5640" max="5640" width="17.5703125" style="211" customWidth="1"/>
    <col min="5641" max="5642" width="0" style="211" hidden="1" customWidth="1"/>
    <col min="5643" max="5643" width="9.140625" style="211"/>
    <col min="5644" max="5644" width="20.42578125" style="211" customWidth="1"/>
    <col min="5645" max="5888" width="9.140625" style="211"/>
    <col min="5889" max="5889" width="7.28515625" style="211" customWidth="1"/>
    <col min="5890" max="5890" width="11.140625" style="211" customWidth="1"/>
    <col min="5891" max="5891" width="73.28515625" style="211" customWidth="1"/>
    <col min="5892" max="5892" width="5.7109375" style="211" customWidth="1"/>
    <col min="5893" max="5893" width="11.7109375" style="211" customWidth="1"/>
    <col min="5894" max="5894" width="13.28515625" style="211" bestFit="1" customWidth="1"/>
    <col min="5895" max="5895" width="15.85546875" style="211" bestFit="1" customWidth="1"/>
    <col min="5896" max="5896" width="17.5703125" style="211" customWidth="1"/>
    <col min="5897" max="5898" width="0" style="211" hidden="1" customWidth="1"/>
    <col min="5899" max="5899" width="9.140625" style="211"/>
    <col min="5900" max="5900" width="20.42578125" style="211" customWidth="1"/>
    <col min="5901" max="6144" width="9.140625" style="211"/>
    <col min="6145" max="6145" width="7.28515625" style="211" customWidth="1"/>
    <col min="6146" max="6146" width="11.140625" style="211" customWidth="1"/>
    <col min="6147" max="6147" width="73.28515625" style="211" customWidth="1"/>
    <col min="6148" max="6148" width="5.7109375" style="211" customWidth="1"/>
    <col min="6149" max="6149" width="11.7109375" style="211" customWidth="1"/>
    <col min="6150" max="6150" width="13.28515625" style="211" bestFit="1" customWidth="1"/>
    <col min="6151" max="6151" width="15.85546875" style="211" bestFit="1" customWidth="1"/>
    <col min="6152" max="6152" width="17.5703125" style="211" customWidth="1"/>
    <col min="6153" max="6154" width="0" style="211" hidden="1" customWidth="1"/>
    <col min="6155" max="6155" width="9.140625" style="211"/>
    <col min="6156" max="6156" width="20.42578125" style="211" customWidth="1"/>
    <col min="6157" max="6400" width="9.140625" style="211"/>
    <col min="6401" max="6401" width="7.28515625" style="211" customWidth="1"/>
    <col min="6402" max="6402" width="11.140625" style="211" customWidth="1"/>
    <col min="6403" max="6403" width="73.28515625" style="211" customWidth="1"/>
    <col min="6404" max="6404" width="5.7109375" style="211" customWidth="1"/>
    <col min="6405" max="6405" width="11.7109375" style="211" customWidth="1"/>
    <col min="6406" max="6406" width="13.28515625" style="211" bestFit="1" customWidth="1"/>
    <col min="6407" max="6407" width="15.85546875" style="211" bestFit="1" customWidth="1"/>
    <col min="6408" max="6408" width="17.5703125" style="211" customWidth="1"/>
    <col min="6409" max="6410" width="0" style="211" hidden="1" customWidth="1"/>
    <col min="6411" max="6411" width="9.140625" style="211"/>
    <col min="6412" max="6412" width="20.42578125" style="211" customWidth="1"/>
    <col min="6413" max="6656" width="9.140625" style="211"/>
    <col min="6657" max="6657" width="7.28515625" style="211" customWidth="1"/>
    <col min="6658" max="6658" width="11.140625" style="211" customWidth="1"/>
    <col min="6659" max="6659" width="73.28515625" style="211" customWidth="1"/>
    <col min="6660" max="6660" width="5.7109375" style="211" customWidth="1"/>
    <col min="6661" max="6661" width="11.7109375" style="211" customWidth="1"/>
    <col min="6662" max="6662" width="13.28515625" style="211" bestFit="1" customWidth="1"/>
    <col min="6663" max="6663" width="15.85546875" style="211" bestFit="1" customWidth="1"/>
    <col min="6664" max="6664" width="17.5703125" style="211" customWidth="1"/>
    <col min="6665" max="6666" width="0" style="211" hidden="1" customWidth="1"/>
    <col min="6667" max="6667" width="9.140625" style="211"/>
    <col min="6668" max="6668" width="20.42578125" style="211" customWidth="1"/>
    <col min="6669" max="6912" width="9.140625" style="211"/>
    <col min="6913" max="6913" width="7.28515625" style="211" customWidth="1"/>
    <col min="6914" max="6914" width="11.140625" style="211" customWidth="1"/>
    <col min="6915" max="6915" width="73.28515625" style="211" customWidth="1"/>
    <col min="6916" max="6916" width="5.7109375" style="211" customWidth="1"/>
    <col min="6917" max="6917" width="11.7109375" style="211" customWidth="1"/>
    <col min="6918" max="6918" width="13.28515625" style="211" bestFit="1" customWidth="1"/>
    <col min="6919" max="6919" width="15.85546875" style="211" bestFit="1" customWidth="1"/>
    <col min="6920" max="6920" width="17.5703125" style="211" customWidth="1"/>
    <col min="6921" max="6922" width="0" style="211" hidden="1" customWidth="1"/>
    <col min="6923" max="6923" width="9.140625" style="211"/>
    <col min="6924" max="6924" width="20.42578125" style="211" customWidth="1"/>
    <col min="6925" max="7168" width="9.140625" style="211"/>
    <col min="7169" max="7169" width="7.28515625" style="211" customWidth="1"/>
    <col min="7170" max="7170" width="11.140625" style="211" customWidth="1"/>
    <col min="7171" max="7171" width="73.28515625" style="211" customWidth="1"/>
    <col min="7172" max="7172" width="5.7109375" style="211" customWidth="1"/>
    <col min="7173" max="7173" width="11.7109375" style="211" customWidth="1"/>
    <col min="7174" max="7174" width="13.28515625" style="211" bestFit="1" customWidth="1"/>
    <col min="7175" max="7175" width="15.85546875" style="211" bestFit="1" customWidth="1"/>
    <col min="7176" max="7176" width="17.5703125" style="211" customWidth="1"/>
    <col min="7177" max="7178" width="0" style="211" hidden="1" customWidth="1"/>
    <col min="7179" max="7179" width="9.140625" style="211"/>
    <col min="7180" max="7180" width="20.42578125" style="211" customWidth="1"/>
    <col min="7181" max="7424" width="9.140625" style="211"/>
    <col min="7425" max="7425" width="7.28515625" style="211" customWidth="1"/>
    <col min="7426" max="7426" width="11.140625" style="211" customWidth="1"/>
    <col min="7427" max="7427" width="73.28515625" style="211" customWidth="1"/>
    <col min="7428" max="7428" width="5.7109375" style="211" customWidth="1"/>
    <col min="7429" max="7429" width="11.7109375" style="211" customWidth="1"/>
    <col min="7430" max="7430" width="13.28515625" style="211" bestFit="1" customWidth="1"/>
    <col min="7431" max="7431" width="15.85546875" style="211" bestFit="1" customWidth="1"/>
    <col min="7432" max="7432" width="17.5703125" style="211" customWidth="1"/>
    <col min="7433" max="7434" width="0" style="211" hidden="1" customWidth="1"/>
    <col min="7435" max="7435" width="9.140625" style="211"/>
    <col min="7436" max="7436" width="20.42578125" style="211" customWidth="1"/>
    <col min="7437" max="7680" width="9.140625" style="211"/>
    <col min="7681" max="7681" width="7.28515625" style="211" customWidth="1"/>
    <col min="7682" max="7682" width="11.140625" style="211" customWidth="1"/>
    <col min="7683" max="7683" width="73.28515625" style="211" customWidth="1"/>
    <col min="7684" max="7684" width="5.7109375" style="211" customWidth="1"/>
    <col min="7685" max="7685" width="11.7109375" style="211" customWidth="1"/>
    <col min="7686" max="7686" width="13.28515625" style="211" bestFit="1" customWidth="1"/>
    <col min="7687" max="7687" width="15.85546875" style="211" bestFit="1" customWidth="1"/>
    <col min="7688" max="7688" width="17.5703125" style="211" customWidth="1"/>
    <col min="7689" max="7690" width="0" style="211" hidden="1" customWidth="1"/>
    <col min="7691" max="7691" width="9.140625" style="211"/>
    <col min="7692" max="7692" width="20.42578125" style="211" customWidth="1"/>
    <col min="7693" max="7936" width="9.140625" style="211"/>
    <col min="7937" max="7937" width="7.28515625" style="211" customWidth="1"/>
    <col min="7938" max="7938" width="11.140625" style="211" customWidth="1"/>
    <col min="7939" max="7939" width="73.28515625" style="211" customWidth="1"/>
    <col min="7940" max="7940" width="5.7109375" style="211" customWidth="1"/>
    <col min="7941" max="7941" width="11.7109375" style="211" customWidth="1"/>
    <col min="7942" max="7942" width="13.28515625" style="211" bestFit="1" customWidth="1"/>
    <col min="7943" max="7943" width="15.85546875" style="211" bestFit="1" customWidth="1"/>
    <col min="7944" max="7944" width="17.5703125" style="211" customWidth="1"/>
    <col min="7945" max="7946" width="0" style="211" hidden="1" customWidth="1"/>
    <col min="7947" max="7947" width="9.140625" style="211"/>
    <col min="7948" max="7948" width="20.42578125" style="211" customWidth="1"/>
    <col min="7949" max="8192" width="9.140625" style="211"/>
    <col min="8193" max="8193" width="7.28515625" style="211" customWidth="1"/>
    <col min="8194" max="8194" width="11.140625" style="211" customWidth="1"/>
    <col min="8195" max="8195" width="73.28515625" style="211" customWidth="1"/>
    <col min="8196" max="8196" width="5.7109375" style="211" customWidth="1"/>
    <col min="8197" max="8197" width="11.7109375" style="211" customWidth="1"/>
    <col min="8198" max="8198" width="13.28515625" style="211" bestFit="1" customWidth="1"/>
    <col min="8199" max="8199" width="15.85546875" style="211" bestFit="1" customWidth="1"/>
    <col min="8200" max="8200" width="17.5703125" style="211" customWidth="1"/>
    <col min="8201" max="8202" width="0" style="211" hidden="1" customWidth="1"/>
    <col min="8203" max="8203" width="9.140625" style="211"/>
    <col min="8204" max="8204" width="20.42578125" style="211" customWidth="1"/>
    <col min="8205" max="8448" width="9.140625" style="211"/>
    <col min="8449" max="8449" width="7.28515625" style="211" customWidth="1"/>
    <col min="8450" max="8450" width="11.140625" style="211" customWidth="1"/>
    <col min="8451" max="8451" width="73.28515625" style="211" customWidth="1"/>
    <col min="8452" max="8452" width="5.7109375" style="211" customWidth="1"/>
    <col min="8453" max="8453" width="11.7109375" style="211" customWidth="1"/>
    <col min="8454" max="8454" width="13.28515625" style="211" bestFit="1" customWidth="1"/>
    <col min="8455" max="8455" width="15.85546875" style="211" bestFit="1" customWidth="1"/>
    <col min="8456" max="8456" width="17.5703125" style="211" customWidth="1"/>
    <col min="8457" max="8458" width="0" style="211" hidden="1" customWidth="1"/>
    <col min="8459" max="8459" width="9.140625" style="211"/>
    <col min="8460" max="8460" width="20.42578125" style="211" customWidth="1"/>
    <col min="8461" max="8704" width="9.140625" style="211"/>
    <col min="8705" max="8705" width="7.28515625" style="211" customWidth="1"/>
    <col min="8706" max="8706" width="11.140625" style="211" customWidth="1"/>
    <col min="8707" max="8707" width="73.28515625" style="211" customWidth="1"/>
    <col min="8708" max="8708" width="5.7109375" style="211" customWidth="1"/>
    <col min="8709" max="8709" width="11.7109375" style="211" customWidth="1"/>
    <col min="8710" max="8710" width="13.28515625" style="211" bestFit="1" customWidth="1"/>
    <col min="8711" max="8711" width="15.85546875" style="211" bestFit="1" customWidth="1"/>
    <col min="8712" max="8712" width="17.5703125" style="211" customWidth="1"/>
    <col min="8713" max="8714" width="0" style="211" hidden="1" customWidth="1"/>
    <col min="8715" max="8715" width="9.140625" style="211"/>
    <col min="8716" max="8716" width="20.42578125" style="211" customWidth="1"/>
    <col min="8717" max="8960" width="9.140625" style="211"/>
    <col min="8961" max="8961" width="7.28515625" style="211" customWidth="1"/>
    <col min="8962" max="8962" width="11.140625" style="211" customWidth="1"/>
    <col min="8963" max="8963" width="73.28515625" style="211" customWidth="1"/>
    <col min="8964" max="8964" width="5.7109375" style="211" customWidth="1"/>
    <col min="8965" max="8965" width="11.7109375" style="211" customWidth="1"/>
    <col min="8966" max="8966" width="13.28515625" style="211" bestFit="1" customWidth="1"/>
    <col min="8967" max="8967" width="15.85546875" style="211" bestFit="1" customWidth="1"/>
    <col min="8968" max="8968" width="17.5703125" style="211" customWidth="1"/>
    <col min="8969" max="8970" width="0" style="211" hidden="1" customWidth="1"/>
    <col min="8971" max="8971" width="9.140625" style="211"/>
    <col min="8972" max="8972" width="20.42578125" style="211" customWidth="1"/>
    <col min="8973" max="9216" width="9.140625" style="211"/>
    <col min="9217" max="9217" width="7.28515625" style="211" customWidth="1"/>
    <col min="9218" max="9218" width="11.140625" style="211" customWidth="1"/>
    <col min="9219" max="9219" width="73.28515625" style="211" customWidth="1"/>
    <col min="9220" max="9220" width="5.7109375" style="211" customWidth="1"/>
    <col min="9221" max="9221" width="11.7109375" style="211" customWidth="1"/>
    <col min="9222" max="9222" width="13.28515625" style="211" bestFit="1" customWidth="1"/>
    <col min="9223" max="9223" width="15.85546875" style="211" bestFit="1" customWidth="1"/>
    <col min="9224" max="9224" width="17.5703125" style="211" customWidth="1"/>
    <col min="9225" max="9226" width="0" style="211" hidden="1" customWidth="1"/>
    <col min="9227" max="9227" width="9.140625" style="211"/>
    <col min="9228" max="9228" width="20.42578125" style="211" customWidth="1"/>
    <col min="9229" max="9472" width="9.140625" style="211"/>
    <col min="9473" max="9473" width="7.28515625" style="211" customWidth="1"/>
    <col min="9474" max="9474" width="11.140625" style="211" customWidth="1"/>
    <col min="9475" max="9475" width="73.28515625" style="211" customWidth="1"/>
    <col min="9476" max="9476" width="5.7109375" style="211" customWidth="1"/>
    <col min="9477" max="9477" width="11.7109375" style="211" customWidth="1"/>
    <col min="9478" max="9478" width="13.28515625" style="211" bestFit="1" customWidth="1"/>
    <col min="9479" max="9479" width="15.85546875" style="211" bestFit="1" customWidth="1"/>
    <col min="9480" max="9480" width="17.5703125" style="211" customWidth="1"/>
    <col min="9481" max="9482" width="0" style="211" hidden="1" customWidth="1"/>
    <col min="9483" max="9483" width="9.140625" style="211"/>
    <col min="9484" max="9484" width="20.42578125" style="211" customWidth="1"/>
    <col min="9485" max="9728" width="9.140625" style="211"/>
    <col min="9729" max="9729" width="7.28515625" style="211" customWidth="1"/>
    <col min="9730" max="9730" width="11.140625" style="211" customWidth="1"/>
    <col min="9731" max="9731" width="73.28515625" style="211" customWidth="1"/>
    <col min="9732" max="9732" width="5.7109375" style="211" customWidth="1"/>
    <col min="9733" max="9733" width="11.7109375" style="211" customWidth="1"/>
    <col min="9734" max="9734" width="13.28515625" style="211" bestFit="1" customWidth="1"/>
    <col min="9735" max="9735" width="15.85546875" style="211" bestFit="1" customWidth="1"/>
    <col min="9736" max="9736" width="17.5703125" style="211" customWidth="1"/>
    <col min="9737" max="9738" width="0" style="211" hidden="1" customWidth="1"/>
    <col min="9739" max="9739" width="9.140625" style="211"/>
    <col min="9740" max="9740" width="20.42578125" style="211" customWidth="1"/>
    <col min="9741" max="9984" width="9.140625" style="211"/>
    <col min="9985" max="9985" width="7.28515625" style="211" customWidth="1"/>
    <col min="9986" max="9986" width="11.140625" style="211" customWidth="1"/>
    <col min="9987" max="9987" width="73.28515625" style="211" customWidth="1"/>
    <col min="9988" max="9988" width="5.7109375" style="211" customWidth="1"/>
    <col min="9989" max="9989" width="11.7109375" style="211" customWidth="1"/>
    <col min="9990" max="9990" width="13.28515625" style="211" bestFit="1" customWidth="1"/>
    <col min="9991" max="9991" width="15.85546875" style="211" bestFit="1" customWidth="1"/>
    <col min="9992" max="9992" width="17.5703125" style="211" customWidth="1"/>
    <col min="9993" max="9994" width="0" style="211" hidden="1" customWidth="1"/>
    <col min="9995" max="9995" width="9.140625" style="211"/>
    <col min="9996" max="9996" width="20.42578125" style="211" customWidth="1"/>
    <col min="9997" max="10240" width="9.140625" style="211"/>
    <col min="10241" max="10241" width="7.28515625" style="211" customWidth="1"/>
    <col min="10242" max="10242" width="11.140625" style="211" customWidth="1"/>
    <col min="10243" max="10243" width="73.28515625" style="211" customWidth="1"/>
    <col min="10244" max="10244" width="5.7109375" style="211" customWidth="1"/>
    <col min="10245" max="10245" width="11.7109375" style="211" customWidth="1"/>
    <col min="10246" max="10246" width="13.28515625" style="211" bestFit="1" customWidth="1"/>
    <col min="10247" max="10247" width="15.85546875" style="211" bestFit="1" customWidth="1"/>
    <col min="10248" max="10248" width="17.5703125" style="211" customWidth="1"/>
    <col min="10249" max="10250" width="0" style="211" hidden="1" customWidth="1"/>
    <col min="10251" max="10251" width="9.140625" style="211"/>
    <col min="10252" max="10252" width="20.42578125" style="211" customWidth="1"/>
    <col min="10253" max="10496" width="9.140625" style="211"/>
    <col min="10497" max="10497" width="7.28515625" style="211" customWidth="1"/>
    <col min="10498" max="10498" width="11.140625" style="211" customWidth="1"/>
    <col min="10499" max="10499" width="73.28515625" style="211" customWidth="1"/>
    <col min="10500" max="10500" width="5.7109375" style="211" customWidth="1"/>
    <col min="10501" max="10501" width="11.7109375" style="211" customWidth="1"/>
    <col min="10502" max="10502" width="13.28515625" style="211" bestFit="1" customWidth="1"/>
    <col min="10503" max="10503" width="15.85546875" style="211" bestFit="1" customWidth="1"/>
    <col min="10504" max="10504" width="17.5703125" style="211" customWidth="1"/>
    <col min="10505" max="10506" width="0" style="211" hidden="1" customWidth="1"/>
    <col min="10507" max="10507" width="9.140625" style="211"/>
    <col min="10508" max="10508" width="20.42578125" style="211" customWidth="1"/>
    <col min="10509" max="10752" width="9.140625" style="211"/>
    <col min="10753" max="10753" width="7.28515625" style="211" customWidth="1"/>
    <col min="10754" max="10754" width="11.140625" style="211" customWidth="1"/>
    <col min="10755" max="10755" width="73.28515625" style="211" customWidth="1"/>
    <col min="10756" max="10756" width="5.7109375" style="211" customWidth="1"/>
    <col min="10757" max="10757" width="11.7109375" style="211" customWidth="1"/>
    <col min="10758" max="10758" width="13.28515625" style="211" bestFit="1" customWidth="1"/>
    <col min="10759" max="10759" width="15.85546875" style="211" bestFit="1" customWidth="1"/>
    <col min="10760" max="10760" width="17.5703125" style="211" customWidth="1"/>
    <col min="10761" max="10762" width="0" style="211" hidden="1" customWidth="1"/>
    <col min="10763" max="10763" width="9.140625" style="211"/>
    <col min="10764" max="10764" width="20.42578125" style="211" customWidth="1"/>
    <col min="10765" max="11008" width="9.140625" style="211"/>
    <col min="11009" max="11009" width="7.28515625" style="211" customWidth="1"/>
    <col min="11010" max="11010" width="11.140625" style="211" customWidth="1"/>
    <col min="11011" max="11011" width="73.28515625" style="211" customWidth="1"/>
    <col min="11012" max="11012" width="5.7109375" style="211" customWidth="1"/>
    <col min="11013" max="11013" width="11.7109375" style="211" customWidth="1"/>
    <col min="11014" max="11014" width="13.28515625" style="211" bestFit="1" customWidth="1"/>
    <col min="11015" max="11015" width="15.85546875" style="211" bestFit="1" customWidth="1"/>
    <col min="11016" max="11016" width="17.5703125" style="211" customWidth="1"/>
    <col min="11017" max="11018" width="0" style="211" hidden="1" customWidth="1"/>
    <col min="11019" max="11019" width="9.140625" style="211"/>
    <col min="11020" max="11020" width="20.42578125" style="211" customWidth="1"/>
    <col min="11021" max="11264" width="9.140625" style="211"/>
    <col min="11265" max="11265" width="7.28515625" style="211" customWidth="1"/>
    <col min="11266" max="11266" width="11.140625" style="211" customWidth="1"/>
    <col min="11267" max="11267" width="73.28515625" style="211" customWidth="1"/>
    <col min="11268" max="11268" width="5.7109375" style="211" customWidth="1"/>
    <col min="11269" max="11269" width="11.7109375" style="211" customWidth="1"/>
    <col min="11270" max="11270" width="13.28515625" style="211" bestFit="1" customWidth="1"/>
    <col min="11271" max="11271" width="15.85546875" style="211" bestFit="1" customWidth="1"/>
    <col min="11272" max="11272" width="17.5703125" style="211" customWidth="1"/>
    <col min="11273" max="11274" width="0" style="211" hidden="1" customWidth="1"/>
    <col min="11275" max="11275" width="9.140625" style="211"/>
    <col min="11276" max="11276" width="20.42578125" style="211" customWidth="1"/>
    <col min="11277" max="11520" width="9.140625" style="211"/>
    <col min="11521" max="11521" width="7.28515625" style="211" customWidth="1"/>
    <col min="11522" max="11522" width="11.140625" style="211" customWidth="1"/>
    <col min="11523" max="11523" width="73.28515625" style="211" customWidth="1"/>
    <col min="11524" max="11524" width="5.7109375" style="211" customWidth="1"/>
    <col min="11525" max="11525" width="11.7109375" style="211" customWidth="1"/>
    <col min="11526" max="11526" width="13.28515625" style="211" bestFit="1" customWidth="1"/>
    <col min="11527" max="11527" width="15.85546875" style="211" bestFit="1" customWidth="1"/>
    <col min="11528" max="11528" width="17.5703125" style="211" customWidth="1"/>
    <col min="11529" max="11530" width="0" style="211" hidden="1" customWidth="1"/>
    <col min="11531" max="11531" width="9.140625" style="211"/>
    <col min="11532" max="11532" width="20.42578125" style="211" customWidth="1"/>
    <col min="11533" max="11776" width="9.140625" style="211"/>
    <col min="11777" max="11777" width="7.28515625" style="211" customWidth="1"/>
    <col min="11778" max="11778" width="11.140625" style="211" customWidth="1"/>
    <col min="11779" max="11779" width="73.28515625" style="211" customWidth="1"/>
    <col min="11780" max="11780" width="5.7109375" style="211" customWidth="1"/>
    <col min="11781" max="11781" width="11.7109375" style="211" customWidth="1"/>
    <col min="11782" max="11782" width="13.28515625" style="211" bestFit="1" customWidth="1"/>
    <col min="11783" max="11783" width="15.85546875" style="211" bestFit="1" customWidth="1"/>
    <col min="11784" max="11784" width="17.5703125" style="211" customWidth="1"/>
    <col min="11785" max="11786" width="0" style="211" hidden="1" customWidth="1"/>
    <col min="11787" max="11787" width="9.140625" style="211"/>
    <col min="11788" max="11788" width="20.42578125" style="211" customWidth="1"/>
    <col min="11789" max="12032" width="9.140625" style="211"/>
    <col min="12033" max="12033" width="7.28515625" style="211" customWidth="1"/>
    <col min="12034" max="12034" width="11.140625" style="211" customWidth="1"/>
    <col min="12035" max="12035" width="73.28515625" style="211" customWidth="1"/>
    <col min="12036" max="12036" width="5.7109375" style="211" customWidth="1"/>
    <col min="12037" max="12037" width="11.7109375" style="211" customWidth="1"/>
    <col min="12038" max="12038" width="13.28515625" style="211" bestFit="1" customWidth="1"/>
    <col min="12039" max="12039" width="15.85546875" style="211" bestFit="1" customWidth="1"/>
    <col min="12040" max="12040" width="17.5703125" style="211" customWidth="1"/>
    <col min="12041" max="12042" width="0" style="211" hidden="1" customWidth="1"/>
    <col min="12043" max="12043" width="9.140625" style="211"/>
    <col min="12044" max="12044" width="20.42578125" style="211" customWidth="1"/>
    <col min="12045" max="12288" width="9.140625" style="211"/>
    <col min="12289" max="12289" width="7.28515625" style="211" customWidth="1"/>
    <col min="12290" max="12290" width="11.140625" style="211" customWidth="1"/>
    <col min="12291" max="12291" width="73.28515625" style="211" customWidth="1"/>
    <col min="12292" max="12292" width="5.7109375" style="211" customWidth="1"/>
    <col min="12293" max="12293" width="11.7109375" style="211" customWidth="1"/>
    <col min="12294" max="12294" width="13.28515625" style="211" bestFit="1" customWidth="1"/>
    <col min="12295" max="12295" width="15.85546875" style="211" bestFit="1" customWidth="1"/>
    <col min="12296" max="12296" width="17.5703125" style="211" customWidth="1"/>
    <col min="12297" max="12298" width="0" style="211" hidden="1" customWidth="1"/>
    <col min="12299" max="12299" width="9.140625" style="211"/>
    <col min="12300" max="12300" width="20.42578125" style="211" customWidth="1"/>
    <col min="12301" max="12544" width="9.140625" style="211"/>
    <col min="12545" max="12545" width="7.28515625" style="211" customWidth="1"/>
    <col min="12546" max="12546" width="11.140625" style="211" customWidth="1"/>
    <col min="12547" max="12547" width="73.28515625" style="211" customWidth="1"/>
    <col min="12548" max="12548" width="5.7109375" style="211" customWidth="1"/>
    <col min="12549" max="12549" width="11.7109375" style="211" customWidth="1"/>
    <col min="12550" max="12550" width="13.28515625" style="211" bestFit="1" customWidth="1"/>
    <col min="12551" max="12551" width="15.85546875" style="211" bestFit="1" customWidth="1"/>
    <col min="12552" max="12552" width="17.5703125" style="211" customWidth="1"/>
    <col min="12553" max="12554" width="0" style="211" hidden="1" customWidth="1"/>
    <col min="12555" max="12555" width="9.140625" style="211"/>
    <col min="12556" max="12556" width="20.42578125" style="211" customWidth="1"/>
    <col min="12557" max="12800" width="9.140625" style="211"/>
    <col min="12801" max="12801" width="7.28515625" style="211" customWidth="1"/>
    <col min="12802" max="12802" width="11.140625" style="211" customWidth="1"/>
    <col min="12803" max="12803" width="73.28515625" style="211" customWidth="1"/>
    <col min="12804" max="12804" width="5.7109375" style="211" customWidth="1"/>
    <col min="12805" max="12805" width="11.7109375" style="211" customWidth="1"/>
    <col min="12806" max="12806" width="13.28515625" style="211" bestFit="1" customWidth="1"/>
    <col min="12807" max="12807" width="15.85546875" style="211" bestFit="1" customWidth="1"/>
    <col min="12808" max="12808" width="17.5703125" style="211" customWidth="1"/>
    <col min="12809" max="12810" width="0" style="211" hidden="1" customWidth="1"/>
    <col min="12811" max="12811" width="9.140625" style="211"/>
    <col min="12812" max="12812" width="20.42578125" style="211" customWidth="1"/>
    <col min="12813" max="13056" width="9.140625" style="211"/>
    <col min="13057" max="13057" width="7.28515625" style="211" customWidth="1"/>
    <col min="13058" max="13058" width="11.140625" style="211" customWidth="1"/>
    <col min="13059" max="13059" width="73.28515625" style="211" customWidth="1"/>
    <col min="13060" max="13060" width="5.7109375" style="211" customWidth="1"/>
    <col min="13061" max="13061" width="11.7109375" style="211" customWidth="1"/>
    <col min="13062" max="13062" width="13.28515625" style="211" bestFit="1" customWidth="1"/>
    <col min="13063" max="13063" width="15.85546875" style="211" bestFit="1" customWidth="1"/>
    <col min="13064" max="13064" width="17.5703125" style="211" customWidth="1"/>
    <col min="13065" max="13066" width="0" style="211" hidden="1" customWidth="1"/>
    <col min="13067" max="13067" width="9.140625" style="211"/>
    <col min="13068" max="13068" width="20.42578125" style="211" customWidth="1"/>
    <col min="13069" max="13312" width="9.140625" style="211"/>
    <col min="13313" max="13313" width="7.28515625" style="211" customWidth="1"/>
    <col min="13314" max="13314" width="11.140625" style="211" customWidth="1"/>
    <col min="13315" max="13315" width="73.28515625" style="211" customWidth="1"/>
    <col min="13316" max="13316" width="5.7109375" style="211" customWidth="1"/>
    <col min="13317" max="13317" width="11.7109375" style="211" customWidth="1"/>
    <col min="13318" max="13318" width="13.28515625" style="211" bestFit="1" customWidth="1"/>
    <col min="13319" max="13319" width="15.85546875" style="211" bestFit="1" customWidth="1"/>
    <col min="13320" max="13320" width="17.5703125" style="211" customWidth="1"/>
    <col min="13321" max="13322" width="0" style="211" hidden="1" customWidth="1"/>
    <col min="13323" max="13323" width="9.140625" style="211"/>
    <col min="13324" max="13324" width="20.42578125" style="211" customWidth="1"/>
    <col min="13325" max="13568" width="9.140625" style="211"/>
    <col min="13569" max="13569" width="7.28515625" style="211" customWidth="1"/>
    <col min="13570" max="13570" width="11.140625" style="211" customWidth="1"/>
    <col min="13571" max="13571" width="73.28515625" style="211" customWidth="1"/>
    <col min="13572" max="13572" width="5.7109375" style="211" customWidth="1"/>
    <col min="13573" max="13573" width="11.7109375" style="211" customWidth="1"/>
    <col min="13574" max="13574" width="13.28515625" style="211" bestFit="1" customWidth="1"/>
    <col min="13575" max="13575" width="15.85546875" style="211" bestFit="1" customWidth="1"/>
    <col min="13576" max="13576" width="17.5703125" style="211" customWidth="1"/>
    <col min="13577" max="13578" width="0" style="211" hidden="1" customWidth="1"/>
    <col min="13579" max="13579" width="9.140625" style="211"/>
    <col min="13580" max="13580" width="20.42578125" style="211" customWidth="1"/>
    <col min="13581" max="13824" width="9.140625" style="211"/>
    <col min="13825" max="13825" width="7.28515625" style="211" customWidth="1"/>
    <col min="13826" max="13826" width="11.140625" style="211" customWidth="1"/>
    <col min="13827" max="13827" width="73.28515625" style="211" customWidth="1"/>
    <col min="13828" max="13828" width="5.7109375" style="211" customWidth="1"/>
    <col min="13829" max="13829" width="11.7109375" style="211" customWidth="1"/>
    <col min="13830" max="13830" width="13.28515625" style="211" bestFit="1" customWidth="1"/>
    <col min="13831" max="13831" width="15.85546875" style="211" bestFit="1" customWidth="1"/>
    <col min="13832" max="13832" width="17.5703125" style="211" customWidth="1"/>
    <col min="13833" max="13834" width="0" style="211" hidden="1" customWidth="1"/>
    <col min="13835" max="13835" width="9.140625" style="211"/>
    <col min="13836" max="13836" width="20.42578125" style="211" customWidth="1"/>
    <col min="13837" max="14080" width="9.140625" style="211"/>
    <col min="14081" max="14081" width="7.28515625" style="211" customWidth="1"/>
    <col min="14082" max="14082" width="11.140625" style="211" customWidth="1"/>
    <col min="14083" max="14083" width="73.28515625" style="211" customWidth="1"/>
    <col min="14084" max="14084" width="5.7109375" style="211" customWidth="1"/>
    <col min="14085" max="14085" width="11.7109375" style="211" customWidth="1"/>
    <col min="14086" max="14086" width="13.28515625" style="211" bestFit="1" customWidth="1"/>
    <col min="14087" max="14087" width="15.85546875" style="211" bestFit="1" customWidth="1"/>
    <col min="14088" max="14088" width="17.5703125" style="211" customWidth="1"/>
    <col min="14089" max="14090" width="0" style="211" hidden="1" customWidth="1"/>
    <col min="14091" max="14091" width="9.140625" style="211"/>
    <col min="14092" max="14092" width="20.42578125" style="211" customWidth="1"/>
    <col min="14093" max="14336" width="9.140625" style="211"/>
    <col min="14337" max="14337" width="7.28515625" style="211" customWidth="1"/>
    <col min="14338" max="14338" width="11.140625" style="211" customWidth="1"/>
    <col min="14339" max="14339" width="73.28515625" style="211" customWidth="1"/>
    <col min="14340" max="14340" width="5.7109375" style="211" customWidth="1"/>
    <col min="14341" max="14341" width="11.7109375" style="211" customWidth="1"/>
    <col min="14342" max="14342" width="13.28515625" style="211" bestFit="1" customWidth="1"/>
    <col min="14343" max="14343" width="15.85546875" style="211" bestFit="1" customWidth="1"/>
    <col min="14344" max="14344" width="17.5703125" style="211" customWidth="1"/>
    <col min="14345" max="14346" width="0" style="211" hidden="1" customWidth="1"/>
    <col min="14347" max="14347" width="9.140625" style="211"/>
    <col min="14348" max="14348" width="20.42578125" style="211" customWidth="1"/>
    <col min="14349" max="14592" width="9.140625" style="211"/>
    <col min="14593" max="14593" width="7.28515625" style="211" customWidth="1"/>
    <col min="14594" max="14594" width="11.140625" style="211" customWidth="1"/>
    <col min="14595" max="14595" width="73.28515625" style="211" customWidth="1"/>
    <col min="14596" max="14596" width="5.7109375" style="211" customWidth="1"/>
    <col min="14597" max="14597" width="11.7109375" style="211" customWidth="1"/>
    <col min="14598" max="14598" width="13.28515625" style="211" bestFit="1" customWidth="1"/>
    <col min="14599" max="14599" width="15.85546875" style="211" bestFit="1" customWidth="1"/>
    <col min="14600" max="14600" width="17.5703125" style="211" customWidth="1"/>
    <col min="14601" max="14602" width="0" style="211" hidden="1" customWidth="1"/>
    <col min="14603" max="14603" width="9.140625" style="211"/>
    <col min="14604" max="14604" width="20.42578125" style="211" customWidth="1"/>
    <col min="14605" max="14848" width="9.140625" style="211"/>
    <col min="14849" max="14849" width="7.28515625" style="211" customWidth="1"/>
    <col min="14850" max="14850" width="11.140625" style="211" customWidth="1"/>
    <col min="14851" max="14851" width="73.28515625" style="211" customWidth="1"/>
    <col min="14852" max="14852" width="5.7109375" style="211" customWidth="1"/>
    <col min="14853" max="14853" width="11.7109375" style="211" customWidth="1"/>
    <col min="14854" max="14854" width="13.28515625" style="211" bestFit="1" customWidth="1"/>
    <col min="14855" max="14855" width="15.85546875" style="211" bestFit="1" customWidth="1"/>
    <col min="14856" max="14856" width="17.5703125" style="211" customWidth="1"/>
    <col min="14857" max="14858" width="0" style="211" hidden="1" customWidth="1"/>
    <col min="14859" max="14859" width="9.140625" style="211"/>
    <col min="14860" max="14860" width="20.42578125" style="211" customWidth="1"/>
    <col min="14861" max="15104" width="9.140625" style="211"/>
    <col min="15105" max="15105" width="7.28515625" style="211" customWidth="1"/>
    <col min="15106" max="15106" width="11.140625" style="211" customWidth="1"/>
    <col min="15107" max="15107" width="73.28515625" style="211" customWidth="1"/>
    <col min="15108" max="15108" width="5.7109375" style="211" customWidth="1"/>
    <col min="15109" max="15109" width="11.7109375" style="211" customWidth="1"/>
    <col min="15110" max="15110" width="13.28515625" style="211" bestFit="1" customWidth="1"/>
    <col min="15111" max="15111" width="15.85546875" style="211" bestFit="1" customWidth="1"/>
    <col min="15112" max="15112" width="17.5703125" style="211" customWidth="1"/>
    <col min="15113" max="15114" width="0" style="211" hidden="1" customWidth="1"/>
    <col min="15115" max="15115" width="9.140625" style="211"/>
    <col min="15116" max="15116" width="20.42578125" style="211" customWidth="1"/>
    <col min="15117" max="15360" width="9.140625" style="211"/>
    <col min="15361" max="15361" width="7.28515625" style="211" customWidth="1"/>
    <col min="15362" max="15362" width="11.140625" style="211" customWidth="1"/>
    <col min="15363" max="15363" width="73.28515625" style="211" customWidth="1"/>
    <col min="15364" max="15364" width="5.7109375" style="211" customWidth="1"/>
    <col min="15365" max="15365" width="11.7109375" style="211" customWidth="1"/>
    <col min="15366" max="15366" width="13.28515625" style="211" bestFit="1" customWidth="1"/>
    <col min="15367" max="15367" width="15.85546875" style="211" bestFit="1" customWidth="1"/>
    <col min="15368" max="15368" width="17.5703125" style="211" customWidth="1"/>
    <col min="15369" max="15370" width="0" style="211" hidden="1" customWidth="1"/>
    <col min="15371" max="15371" width="9.140625" style="211"/>
    <col min="15372" max="15372" width="20.42578125" style="211" customWidth="1"/>
    <col min="15373" max="15616" width="9.140625" style="211"/>
    <col min="15617" max="15617" width="7.28515625" style="211" customWidth="1"/>
    <col min="15618" max="15618" width="11.140625" style="211" customWidth="1"/>
    <col min="15619" max="15619" width="73.28515625" style="211" customWidth="1"/>
    <col min="15620" max="15620" width="5.7109375" style="211" customWidth="1"/>
    <col min="15621" max="15621" width="11.7109375" style="211" customWidth="1"/>
    <col min="15622" max="15622" width="13.28515625" style="211" bestFit="1" customWidth="1"/>
    <col min="15623" max="15623" width="15.85546875" style="211" bestFit="1" customWidth="1"/>
    <col min="15624" max="15624" width="17.5703125" style="211" customWidth="1"/>
    <col min="15625" max="15626" width="0" style="211" hidden="1" customWidth="1"/>
    <col min="15627" max="15627" width="9.140625" style="211"/>
    <col min="15628" max="15628" width="20.42578125" style="211" customWidth="1"/>
    <col min="15629" max="15872" width="9.140625" style="211"/>
    <col min="15873" max="15873" width="7.28515625" style="211" customWidth="1"/>
    <col min="15874" max="15874" width="11.140625" style="211" customWidth="1"/>
    <col min="15875" max="15875" width="73.28515625" style="211" customWidth="1"/>
    <col min="15876" max="15876" width="5.7109375" style="211" customWidth="1"/>
    <col min="15877" max="15877" width="11.7109375" style="211" customWidth="1"/>
    <col min="15878" max="15878" width="13.28515625" style="211" bestFit="1" customWidth="1"/>
    <col min="15879" max="15879" width="15.85546875" style="211" bestFit="1" customWidth="1"/>
    <col min="15880" max="15880" width="17.5703125" style="211" customWidth="1"/>
    <col min="15881" max="15882" width="0" style="211" hidden="1" customWidth="1"/>
    <col min="15883" max="15883" width="9.140625" style="211"/>
    <col min="15884" max="15884" width="20.42578125" style="211" customWidth="1"/>
    <col min="15885" max="16128" width="9.140625" style="211"/>
    <col min="16129" max="16129" width="7.28515625" style="211" customWidth="1"/>
    <col min="16130" max="16130" width="11.140625" style="211" customWidth="1"/>
    <col min="16131" max="16131" width="73.28515625" style="211" customWidth="1"/>
    <col min="16132" max="16132" width="5.7109375" style="211" customWidth="1"/>
    <col min="16133" max="16133" width="11.7109375" style="211" customWidth="1"/>
    <col min="16134" max="16134" width="13.28515625" style="211" bestFit="1" customWidth="1"/>
    <col min="16135" max="16135" width="15.85546875" style="211" bestFit="1" customWidth="1"/>
    <col min="16136" max="16136" width="17.5703125" style="211" customWidth="1"/>
    <col min="16137" max="16138" width="0" style="211" hidden="1" customWidth="1"/>
    <col min="16139" max="16139" width="9.140625" style="211"/>
    <col min="16140" max="16140" width="20.42578125" style="211" customWidth="1"/>
    <col min="16141" max="16384" width="9.140625" style="211"/>
  </cols>
  <sheetData>
    <row r="1" spans="1:10" ht="14.1" customHeight="1" thickBot="1" x14ac:dyDescent="0.25">
      <c r="A1" s="470" t="s">
        <v>311</v>
      </c>
      <c r="B1" s="471"/>
      <c r="C1" s="471"/>
      <c r="D1" s="471"/>
      <c r="E1" s="471"/>
      <c r="F1" s="471"/>
      <c r="G1" s="471"/>
      <c r="H1" s="471"/>
    </row>
    <row r="2" spans="1:10" ht="14.1" customHeight="1" x14ac:dyDescent="0.2">
      <c r="A2" s="252" t="s">
        <v>312</v>
      </c>
      <c r="B2" s="253" t="s">
        <v>313</v>
      </c>
      <c r="C2" s="253" t="s">
        <v>314</v>
      </c>
      <c r="D2" s="253" t="s">
        <v>315</v>
      </c>
      <c r="E2" s="253" t="s">
        <v>316</v>
      </c>
      <c r="F2" s="472" t="s">
        <v>317</v>
      </c>
      <c r="G2" s="473"/>
      <c r="H2" s="474"/>
    </row>
    <row r="3" spans="1:10" ht="14.1" customHeight="1" thickBot="1" x14ac:dyDescent="0.25">
      <c r="A3" s="254" t="s">
        <v>318</v>
      </c>
      <c r="B3" s="255" t="s">
        <v>319</v>
      </c>
      <c r="C3" s="256"/>
      <c r="D3" s="255" t="s">
        <v>320</v>
      </c>
      <c r="E3" s="255" t="s">
        <v>65</v>
      </c>
      <c r="F3" s="257" t="s">
        <v>320</v>
      </c>
      <c r="G3" s="258" t="s">
        <v>321</v>
      </c>
      <c r="H3" s="257" t="s">
        <v>322</v>
      </c>
    </row>
    <row r="4" spans="1:10" ht="14.1" customHeight="1" x14ac:dyDescent="0.25">
      <c r="A4" s="259"/>
      <c r="B4" s="260"/>
      <c r="C4" s="261"/>
      <c r="D4" s="260"/>
      <c r="E4" s="261"/>
      <c r="F4" s="262"/>
      <c r="G4" s="263"/>
      <c r="H4" s="262"/>
    </row>
    <row r="5" spans="1:10" ht="14.1" customHeight="1" x14ac:dyDescent="0.25">
      <c r="A5" s="264"/>
      <c r="B5" s="265"/>
      <c r="C5" s="266"/>
      <c r="D5" s="265"/>
      <c r="E5" s="266"/>
      <c r="F5" s="267"/>
      <c r="G5" s="268"/>
      <c r="H5" s="267"/>
    </row>
    <row r="6" spans="1:10" ht="14.1" customHeight="1" x14ac:dyDescent="0.2">
      <c r="A6" s="475" t="s">
        <v>323</v>
      </c>
      <c r="B6" s="476"/>
      <c r="C6" s="476"/>
      <c r="D6" s="476"/>
      <c r="E6" s="476"/>
      <c r="F6" s="476"/>
      <c r="G6" s="476"/>
      <c r="H6" s="476"/>
      <c r="I6" s="269"/>
      <c r="J6" s="270"/>
    </row>
    <row r="7" spans="1:10" ht="14.1" customHeight="1" x14ac:dyDescent="0.2">
      <c r="A7" s="477" t="s">
        <v>324</v>
      </c>
      <c r="B7" s="478"/>
      <c r="C7" s="478"/>
      <c r="D7" s="478"/>
      <c r="E7" s="478"/>
      <c r="F7" s="478"/>
      <c r="G7" s="478"/>
      <c r="H7" s="478"/>
      <c r="I7" s="266"/>
      <c r="J7" s="271"/>
    </row>
    <row r="8" spans="1:10" ht="14.1" customHeight="1" x14ac:dyDescent="0.2">
      <c r="A8" s="477"/>
      <c r="B8" s="478"/>
      <c r="C8" s="478"/>
      <c r="D8" s="478"/>
      <c r="E8" s="478"/>
      <c r="F8" s="478"/>
      <c r="G8" s="478"/>
      <c r="H8" s="478"/>
      <c r="I8" s="266"/>
      <c r="J8" s="271"/>
    </row>
    <row r="9" spans="1:10" ht="14.1" customHeight="1" x14ac:dyDescent="0.2">
      <c r="A9" s="479" t="s">
        <v>325</v>
      </c>
      <c r="B9" s="480"/>
      <c r="C9" s="480"/>
      <c r="D9" s="480"/>
      <c r="E9" s="480"/>
      <c r="F9" s="480"/>
      <c r="G9" s="480"/>
      <c r="H9" s="480"/>
      <c r="I9" s="266"/>
      <c r="J9" s="271"/>
    </row>
    <row r="10" spans="1:10" ht="14.1" customHeight="1" x14ac:dyDescent="0.2">
      <c r="A10" s="479"/>
      <c r="B10" s="480"/>
      <c r="C10" s="480"/>
      <c r="D10" s="480"/>
      <c r="E10" s="480"/>
      <c r="F10" s="480"/>
      <c r="G10" s="480"/>
      <c r="H10" s="480"/>
      <c r="I10" s="266"/>
      <c r="J10" s="271"/>
    </row>
    <row r="11" spans="1:10" ht="14.1" customHeight="1" x14ac:dyDescent="0.2">
      <c r="A11" s="481" t="s">
        <v>326</v>
      </c>
      <c r="B11" s="482"/>
      <c r="C11" s="482"/>
      <c r="D11" s="482"/>
      <c r="E11" s="482"/>
      <c r="F11" s="482"/>
      <c r="G11" s="482"/>
      <c r="H11" s="482"/>
      <c r="I11" s="482"/>
      <c r="J11" s="483"/>
    </row>
    <row r="12" spans="1:10" ht="14.1" customHeight="1" x14ac:dyDescent="0.2">
      <c r="A12" s="481"/>
      <c r="B12" s="482"/>
      <c r="C12" s="482"/>
      <c r="D12" s="482"/>
      <c r="E12" s="482"/>
      <c r="F12" s="482"/>
      <c r="G12" s="482"/>
      <c r="H12" s="482"/>
      <c r="I12" s="482"/>
      <c r="J12" s="483"/>
    </row>
    <row r="13" spans="1:10" ht="14.1" customHeight="1" x14ac:dyDescent="0.2">
      <c r="A13" s="484" t="s">
        <v>327</v>
      </c>
      <c r="B13" s="485"/>
      <c r="C13" s="485"/>
      <c r="D13" s="485"/>
      <c r="E13" s="485"/>
      <c r="F13" s="485"/>
      <c r="G13" s="485"/>
      <c r="H13" s="485"/>
      <c r="I13" s="485"/>
      <c r="J13" s="486"/>
    </row>
    <row r="14" spans="1:10" ht="14.1" customHeight="1" x14ac:dyDescent="0.2">
      <c r="A14" s="487" t="s">
        <v>328</v>
      </c>
      <c r="B14" s="488"/>
      <c r="C14" s="488"/>
      <c r="D14" s="488"/>
      <c r="E14" s="488"/>
      <c r="F14" s="488"/>
      <c r="G14" s="488"/>
      <c r="H14" s="488"/>
      <c r="I14" s="488"/>
      <c r="J14" s="489"/>
    </row>
    <row r="15" spans="1:10" ht="14.1" customHeight="1" x14ac:dyDescent="0.2">
      <c r="A15" s="481" t="s">
        <v>329</v>
      </c>
      <c r="B15" s="482"/>
      <c r="C15" s="482"/>
      <c r="D15" s="482"/>
      <c r="E15" s="482"/>
      <c r="F15" s="482"/>
      <c r="G15" s="482"/>
      <c r="H15" s="482"/>
      <c r="I15" s="482"/>
      <c r="J15" s="483"/>
    </row>
    <row r="16" spans="1:10" ht="14.1" customHeight="1" x14ac:dyDescent="0.2">
      <c r="A16" s="481"/>
      <c r="B16" s="482"/>
      <c r="C16" s="482"/>
      <c r="D16" s="482"/>
      <c r="E16" s="482"/>
      <c r="F16" s="482"/>
      <c r="G16" s="482"/>
      <c r="H16" s="482"/>
      <c r="I16" s="482"/>
      <c r="J16" s="483"/>
    </row>
    <row r="17" spans="1:10" ht="14.1" customHeight="1" x14ac:dyDescent="0.2">
      <c r="A17" s="481" t="s">
        <v>330</v>
      </c>
      <c r="B17" s="482"/>
      <c r="C17" s="482"/>
      <c r="D17" s="482"/>
      <c r="E17" s="482"/>
      <c r="F17" s="482"/>
      <c r="G17" s="482"/>
      <c r="H17" s="482"/>
      <c r="I17" s="482"/>
      <c r="J17" s="483"/>
    </row>
    <row r="18" spans="1:10" ht="14.1" customHeight="1" x14ac:dyDescent="0.2">
      <c r="A18" s="481"/>
      <c r="B18" s="482"/>
      <c r="C18" s="482"/>
      <c r="D18" s="482"/>
      <c r="E18" s="482"/>
      <c r="F18" s="482"/>
      <c r="G18" s="482"/>
      <c r="H18" s="482"/>
      <c r="I18" s="482"/>
      <c r="J18" s="483"/>
    </row>
    <row r="19" spans="1:10" ht="14.1" customHeight="1" x14ac:dyDescent="0.2">
      <c r="A19" s="481"/>
      <c r="B19" s="482"/>
      <c r="C19" s="482"/>
      <c r="D19" s="482"/>
      <c r="E19" s="482"/>
      <c r="F19" s="482"/>
      <c r="G19" s="482"/>
      <c r="H19" s="482"/>
      <c r="I19" s="482"/>
      <c r="J19" s="483"/>
    </row>
    <row r="20" spans="1:10" ht="14.1" customHeight="1" x14ac:dyDescent="0.2">
      <c r="A20" s="484" t="s">
        <v>331</v>
      </c>
      <c r="B20" s="485"/>
      <c r="C20" s="485"/>
      <c r="D20" s="485"/>
      <c r="E20" s="485"/>
      <c r="F20" s="485"/>
      <c r="G20" s="485"/>
      <c r="H20" s="485"/>
      <c r="I20" s="485"/>
      <c r="J20" s="486"/>
    </row>
    <row r="21" spans="1:10" ht="14.1" customHeight="1" x14ac:dyDescent="0.2">
      <c r="A21" s="468"/>
      <c r="B21" s="469"/>
      <c r="C21" s="469"/>
      <c r="D21" s="469"/>
      <c r="E21" s="469"/>
      <c r="F21" s="469"/>
      <c r="G21" s="469"/>
      <c r="H21" s="469"/>
      <c r="I21" s="272"/>
      <c r="J21" s="273"/>
    </row>
    <row r="22" spans="1:10" ht="15" x14ac:dyDescent="0.25"/>
    <row r="23" spans="1:10" ht="15" x14ac:dyDescent="0.25">
      <c r="A23" s="277"/>
      <c r="B23" s="278"/>
      <c r="C23" s="279" t="s">
        <v>332</v>
      </c>
      <c r="D23" s="278"/>
      <c r="E23" s="280"/>
      <c r="F23" s="281"/>
      <c r="G23" s="282"/>
      <c r="H23" s="283"/>
    </row>
    <row r="24" spans="1:10" ht="15" x14ac:dyDescent="0.25">
      <c r="A24" s="277"/>
      <c r="B24" s="278"/>
      <c r="C24" s="279"/>
      <c r="D24" s="278"/>
      <c r="E24" s="280"/>
      <c r="F24" s="284"/>
      <c r="G24" s="283"/>
      <c r="H24" s="283"/>
    </row>
    <row r="25" spans="1:10" ht="13.5" customHeight="1" x14ac:dyDescent="0.25">
      <c r="A25" s="277" t="s">
        <v>333</v>
      </c>
      <c r="B25" s="278"/>
      <c r="C25" s="285" t="s">
        <v>334</v>
      </c>
      <c r="D25" s="278" t="s">
        <v>266</v>
      </c>
      <c r="E25" s="280">
        <v>1</v>
      </c>
      <c r="F25" s="307"/>
      <c r="G25" s="283">
        <f>E25*F25</f>
        <v>0</v>
      </c>
      <c r="H25" s="283"/>
    </row>
    <row r="26" spans="1:10" ht="13.5" customHeight="1" x14ac:dyDescent="0.25">
      <c r="A26" s="277"/>
      <c r="B26" s="278"/>
      <c r="C26" s="285" t="s">
        <v>335</v>
      </c>
      <c r="D26" s="278"/>
      <c r="E26" s="280"/>
      <c r="F26" s="286"/>
      <c r="G26" s="283"/>
      <c r="H26" s="283"/>
    </row>
    <row r="27" spans="1:10" ht="13.5" customHeight="1" x14ac:dyDescent="0.25">
      <c r="A27" s="277"/>
      <c r="B27" s="278"/>
      <c r="C27" s="285" t="s">
        <v>336</v>
      </c>
      <c r="D27" s="278"/>
      <c r="E27" s="280"/>
      <c r="F27" s="286"/>
      <c r="G27" s="283"/>
      <c r="H27" s="283"/>
    </row>
    <row r="28" spans="1:10" ht="13.5" customHeight="1" x14ac:dyDescent="0.25">
      <c r="A28" s="277"/>
      <c r="B28" s="278"/>
      <c r="C28" s="285" t="s">
        <v>337</v>
      </c>
      <c r="D28" s="278"/>
      <c r="E28" s="280"/>
      <c r="F28" s="286"/>
      <c r="G28" s="283"/>
      <c r="H28" s="283"/>
    </row>
    <row r="29" spans="1:10" ht="13.5" customHeight="1" x14ac:dyDescent="0.25">
      <c r="A29" s="277" t="s">
        <v>338</v>
      </c>
      <c r="B29" s="278"/>
      <c r="C29" s="285" t="s">
        <v>339</v>
      </c>
      <c r="D29" s="278" t="s">
        <v>266</v>
      </c>
      <c r="E29" s="280">
        <v>1</v>
      </c>
      <c r="F29" s="307"/>
      <c r="G29" s="283">
        <f>E29*F29</f>
        <v>0</v>
      </c>
      <c r="H29" s="283"/>
    </row>
    <row r="30" spans="1:10" ht="13.5" customHeight="1" x14ac:dyDescent="0.25">
      <c r="A30" s="277"/>
      <c r="B30" s="278"/>
      <c r="C30" s="285" t="s">
        <v>340</v>
      </c>
      <c r="D30" s="278"/>
      <c r="E30" s="280"/>
      <c r="F30" s="286"/>
      <c r="G30" s="283"/>
      <c r="H30" s="283"/>
    </row>
    <row r="31" spans="1:10" ht="13.5" customHeight="1" x14ac:dyDescent="0.25">
      <c r="A31" s="277"/>
      <c r="B31" s="278"/>
      <c r="C31" s="285" t="s">
        <v>341</v>
      </c>
      <c r="D31" s="278"/>
      <c r="E31" s="280"/>
      <c r="F31" s="286"/>
      <c r="G31" s="283"/>
      <c r="H31" s="283"/>
    </row>
    <row r="32" spans="1:10" ht="13.5" customHeight="1" x14ac:dyDescent="0.25">
      <c r="A32" s="277"/>
      <c r="B32" s="278"/>
      <c r="C32" s="285" t="s">
        <v>337</v>
      </c>
      <c r="D32" s="278"/>
      <c r="E32" s="280"/>
      <c r="F32" s="286"/>
      <c r="G32" s="283"/>
      <c r="H32" s="283"/>
    </row>
    <row r="33" spans="1:8" ht="13.5" customHeight="1" x14ac:dyDescent="0.25">
      <c r="A33" s="277" t="s">
        <v>342</v>
      </c>
      <c r="B33" s="278"/>
      <c r="C33" s="285" t="s">
        <v>343</v>
      </c>
      <c r="D33" s="278" t="s">
        <v>266</v>
      </c>
      <c r="E33" s="280">
        <v>2</v>
      </c>
      <c r="F33" s="307"/>
      <c r="G33" s="283">
        <f>E33*F33</f>
        <v>0</v>
      </c>
      <c r="H33" s="283"/>
    </row>
    <row r="34" spans="1:8" ht="13.5" customHeight="1" x14ac:dyDescent="0.25">
      <c r="A34" s="277"/>
      <c r="B34" s="278"/>
      <c r="C34" s="285" t="s">
        <v>344</v>
      </c>
      <c r="D34" s="278"/>
      <c r="E34" s="280"/>
      <c r="F34" s="286"/>
      <c r="G34" s="283"/>
      <c r="H34" s="283"/>
    </row>
    <row r="35" spans="1:8" ht="13.5" customHeight="1" x14ac:dyDescent="0.25">
      <c r="A35" s="277"/>
      <c r="B35" s="278"/>
      <c r="C35" s="285" t="s">
        <v>345</v>
      </c>
      <c r="D35" s="278"/>
      <c r="E35" s="280"/>
      <c r="F35" s="286"/>
      <c r="G35" s="283"/>
      <c r="H35" s="283"/>
    </row>
    <row r="36" spans="1:8" ht="13.5" customHeight="1" x14ac:dyDescent="0.25">
      <c r="A36" s="277" t="s">
        <v>346</v>
      </c>
      <c r="B36" s="278"/>
      <c r="C36" s="285" t="s">
        <v>347</v>
      </c>
      <c r="D36" s="278" t="s">
        <v>266</v>
      </c>
      <c r="E36" s="280">
        <v>1</v>
      </c>
      <c r="F36" s="307"/>
      <c r="G36" s="283">
        <f>E36*F36</f>
        <v>0</v>
      </c>
      <c r="H36" s="283"/>
    </row>
    <row r="37" spans="1:8" ht="13.5" customHeight="1" x14ac:dyDescent="0.25">
      <c r="A37" s="277" t="s">
        <v>348</v>
      </c>
      <c r="B37" s="278"/>
      <c r="C37" s="285" t="s">
        <v>349</v>
      </c>
      <c r="D37" s="278" t="s">
        <v>266</v>
      </c>
      <c r="E37" s="280">
        <v>6</v>
      </c>
      <c r="F37" s="307"/>
      <c r="G37" s="283">
        <f>E37*F37</f>
        <v>0</v>
      </c>
      <c r="H37" s="283"/>
    </row>
    <row r="38" spans="1:8" ht="13.5" customHeight="1" x14ac:dyDescent="0.25">
      <c r="A38" s="277" t="s">
        <v>350</v>
      </c>
      <c r="B38" s="278"/>
      <c r="C38" s="285" t="s">
        <v>351</v>
      </c>
      <c r="D38" s="278" t="s">
        <v>352</v>
      </c>
      <c r="E38" s="280">
        <v>20</v>
      </c>
      <c r="F38" s="307"/>
      <c r="G38" s="283">
        <f>E38*F38</f>
        <v>0</v>
      </c>
      <c r="H38" s="283"/>
    </row>
    <row r="39" spans="1:8" ht="13.5" customHeight="1" x14ac:dyDescent="0.25">
      <c r="A39" s="277"/>
      <c r="B39" s="278"/>
      <c r="C39" s="285"/>
      <c r="D39" s="278"/>
      <c r="E39" s="280"/>
      <c r="F39" s="286"/>
      <c r="G39" s="283"/>
      <c r="H39" s="283"/>
    </row>
    <row r="40" spans="1:8" ht="13.5" customHeight="1" x14ac:dyDescent="0.25">
      <c r="A40" s="277"/>
      <c r="B40" s="278"/>
      <c r="C40" s="285"/>
      <c r="D40" s="278"/>
      <c r="E40" s="280"/>
      <c r="F40" s="286"/>
      <c r="G40" s="283"/>
      <c r="H40" s="283"/>
    </row>
    <row r="41" spans="1:8" ht="15" x14ac:dyDescent="0.25">
      <c r="A41" s="277"/>
      <c r="B41" s="278"/>
      <c r="C41" s="287"/>
      <c r="D41" s="278"/>
      <c r="E41" s="280"/>
      <c r="F41" s="286"/>
      <c r="G41" s="283"/>
      <c r="H41" s="283"/>
    </row>
    <row r="42" spans="1:8" ht="15" x14ac:dyDescent="0.25">
      <c r="A42" s="277"/>
      <c r="B42" s="278"/>
      <c r="C42" s="288" t="s">
        <v>353</v>
      </c>
      <c r="D42" s="278"/>
      <c r="E42" s="280"/>
      <c r="F42" s="286"/>
      <c r="G42" s="283"/>
      <c r="H42" s="283"/>
    </row>
    <row r="43" spans="1:8" ht="15" x14ac:dyDescent="0.25">
      <c r="A43" s="277"/>
      <c r="B43" s="278"/>
      <c r="C43" s="278" t="s">
        <v>354</v>
      </c>
      <c r="D43" s="278" t="s">
        <v>352</v>
      </c>
      <c r="E43" s="280">
        <v>5</v>
      </c>
      <c r="F43" s="307"/>
      <c r="G43" s="283">
        <f>E43*F43</f>
        <v>0</v>
      </c>
      <c r="H43" s="283"/>
    </row>
    <row r="44" spans="1:8" ht="15" x14ac:dyDescent="0.25">
      <c r="A44" s="277"/>
      <c r="B44" s="278"/>
      <c r="C44" s="278" t="s">
        <v>355</v>
      </c>
      <c r="D44" s="278" t="s">
        <v>352</v>
      </c>
      <c r="E44" s="280">
        <v>3</v>
      </c>
      <c r="F44" s="307"/>
      <c r="G44" s="283">
        <f>E44*F44</f>
        <v>0</v>
      </c>
      <c r="H44" s="283"/>
    </row>
    <row r="45" spans="1:8" ht="15" x14ac:dyDescent="0.25">
      <c r="A45" s="277"/>
      <c r="B45" s="278"/>
      <c r="C45" s="288" t="s">
        <v>356</v>
      </c>
      <c r="D45" s="278"/>
      <c r="E45" s="280"/>
      <c r="F45" s="286"/>
      <c r="G45" s="283"/>
      <c r="H45" s="283"/>
    </row>
    <row r="46" spans="1:8" ht="15" x14ac:dyDescent="0.25">
      <c r="A46" s="277"/>
      <c r="B46" s="278"/>
      <c r="C46" s="278" t="s">
        <v>354</v>
      </c>
      <c r="D46" s="278" t="s">
        <v>352</v>
      </c>
      <c r="E46" s="280">
        <v>6</v>
      </c>
      <c r="F46" s="307"/>
      <c r="G46" s="283">
        <f>E46*F46</f>
        <v>0</v>
      </c>
      <c r="H46" s="283"/>
    </row>
    <row r="47" spans="1:8" ht="15" x14ac:dyDescent="0.25">
      <c r="A47" s="277"/>
      <c r="B47" s="278"/>
      <c r="C47" s="278" t="s">
        <v>355</v>
      </c>
      <c r="D47" s="278" t="s">
        <v>352</v>
      </c>
      <c r="E47" s="280">
        <v>4</v>
      </c>
      <c r="F47" s="307"/>
      <c r="G47" s="283">
        <f>E47*F47</f>
        <v>0</v>
      </c>
      <c r="H47" s="283"/>
    </row>
    <row r="48" spans="1:8" ht="15" x14ac:dyDescent="0.25">
      <c r="A48" s="277"/>
      <c r="B48" s="278"/>
      <c r="C48" s="288" t="s">
        <v>357</v>
      </c>
      <c r="D48" s="278"/>
      <c r="E48" s="280"/>
      <c r="F48" s="286"/>
      <c r="G48" s="283"/>
      <c r="H48" s="283"/>
    </row>
    <row r="49" spans="1:10" ht="15" x14ac:dyDescent="0.25">
      <c r="A49" s="277"/>
      <c r="B49" s="278"/>
      <c r="C49" s="278" t="s">
        <v>354</v>
      </c>
      <c r="D49" s="278" t="s">
        <v>352</v>
      </c>
      <c r="E49" s="280">
        <v>2</v>
      </c>
      <c r="F49" s="307"/>
      <c r="G49" s="283">
        <f>E49*F49</f>
        <v>0</v>
      </c>
      <c r="H49" s="283"/>
    </row>
    <row r="50" spans="1:10" ht="15" x14ac:dyDescent="0.25">
      <c r="A50" s="277"/>
      <c r="B50" s="278"/>
      <c r="C50" s="278" t="s">
        <v>355</v>
      </c>
      <c r="D50" s="278" t="s">
        <v>352</v>
      </c>
      <c r="E50" s="280">
        <v>2</v>
      </c>
      <c r="F50" s="307"/>
      <c r="G50" s="283">
        <f>E50*F50</f>
        <v>0</v>
      </c>
      <c r="H50" s="283"/>
    </row>
    <row r="51" spans="1:10" ht="15" x14ac:dyDescent="0.25">
      <c r="A51" s="277"/>
      <c r="B51" s="278"/>
      <c r="C51" s="278"/>
      <c r="D51" s="278"/>
      <c r="E51" s="280"/>
      <c r="F51" s="286"/>
      <c r="G51" s="283"/>
      <c r="H51" s="283"/>
    </row>
    <row r="52" spans="1:10" ht="15" x14ac:dyDescent="0.25">
      <c r="A52" s="277"/>
      <c r="B52" s="278"/>
      <c r="C52" s="287" t="s">
        <v>358</v>
      </c>
      <c r="D52" s="278" t="s">
        <v>359</v>
      </c>
      <c r="E52" s="280">
        <v>1</v>
      </c>
      <c r="F52" s="307"/>
      <c r="G52" s="283">
        <f>E52*F52</f>
        <v>0</v>
      </c>
      <c r="H52" s="283"/>
    </row>
    <row r="53" spans="1:10" ht="15" x14ac:dyDescent="0.25">
      <c r="A53" s="277"/>
      <c r="B53" s="278"/>
      <c r="C53" s="287"/>
      <c r="D53" s="278"/>
      <c r="E53" s="280"/>
      <c r="F53" s="286"/>
      <c r="G53" s="283"/>
      <c r="H53" s="283"/>
    </row>
    <row r="54" spans="1:10" ht="15" x14ac:dyDescent="0.25">
      <c r="A54" s="277"/>
      <c r="B54" s="278"/>
      <c r="C54" s="285" t="s">
        <v>360</v>
      </c>
      <c r="D54" s="278" t="s">
        <v>361</v>
      </c>
      <c r="E54" s="280">
        <v>1</v>
      </c>
      <c r="F54" s="307"/>
      <c r="G54" s="283">
        <f>E54*F54</f>
        <v>0</v>
      </c>
      <c r="H54" s="283"/>
    </row>
    <row r="55" spans="1:10" ht="15" x14ac:dyDescent="0.25">
      <c r="A55" s="277"/>
      <c r="B55" s="278"/>
      <c r="C55" s="285" t="s">
        <v>19</v>
      </c>
      <c r="D55" s="278" t="s">
        <v>361</v>
      </c>
      <c r="E55" s="280">
        <v>1</v>
      </c>
      <c r="F55" s="307"/>
      <c r="G55" s="283">
        <f>E55*F55</f>
        <v>0</v>
      </c>
      <c r="H55" s="283"/>
    </row>
    <row r="56" spans="1:10" ht="15" x14ac:dyDescent="0.25">
      <c r="A56" s="277"/>
      <c r="B56" s="278"/>
      <c r="C56" s="285" t="s">
        <v>362</v>
      </c>
      <c r="D56" s="278" t="s">
        <v>361</v>
      </c>
      <c r="E56" s="280">
        <v>1</v>
      </c>
      <c r="F56" s="307"/>
      <c r="G56" s="283">
        <f>E56*F56</f>
        <v>0</v>
      </c>
      <c r="H56" s="283"/>
    </row>
    <row r="57" spans="1:10" ht="15" x14ac:dyDescent="0.25">
      <c r="A57" s="277"/>
      <c r="B57" s="278"/>
      <c r="C57" s="285"/>
      <c r="D57" s="278"/>
      <c r="E57" s="280"/>
      <c r="F57" s="286"/>
      <c r="G57" s="283"/>
      <c r="H57" s="283"/>
    </row>
    <row r="58" spans="1:10" ht="14.1" customHeight="1" thickBot="1" x14ac:dyDescent="0.3">
      <c r="A58" s="289"/>
      <c r="B58" s="290"/>
      <c r="C58" s="291" t="s">
        <v>363</v>
      </c>
      <c r="D58" s="290"/>
      <c r="E58" s="292"/>
      <c r="F58" s="293"/>
      <c r="G58" s="294">
        <f>SUM(G25:G57)</f>
        <v>0</v>
      </c>
      <c r="H58" s="293"/>
    </row>
    <row r="59" spans="1:10" ht="14.1" customHeight="1" x14ac:dyDescent="0.25">
      <c r="A59" s="295"/>
      <c r="B59" s="265"/>
      <c r="C59" s="296"/>
      <c r="D59" s="265"/>
      <c r="E59" s="297"/>
      <c r="F59" s="298"/>
      <c r="G59" s="299"/>
      <c r="H59" s="298"/>
    </row>
    <row r="60" spans="1:10" ht="14.1" customHeight="1" x14ac:dyDescent="0.25">
      <c r="A60" s="295"/>
      <c r="B60" s="265"/>
      <c r="C60" s="300" t="s">
        <v>364</v>
      </c>
      <c r="D60" s="265"/>
      <c r="E60" s="297"/>
      <c r="F60" s="298"/>
      <c r="G60" s="299"/>
      <c r="H60" s="298"/>
    </row>
    <row r="61" spans="1:10" ht="14.1" customHeight="1" x14ac:dyDescent="0.25">
      <c r="A61" s="295"/>
      <c r="B61" s="265"/>
      <c r="C61" s="301"/>
      <c r="D61" s="265"/>
      <c r="E61" s="297"/>
      <c r="F61" s="298"/>
      <c r="G61" s="299"/>
      <c r="H61" s="298"/>
    </row>
    <row r="62" spans="1:10" s="213" customFormat="1" ht="14.1" customHeight="1" x14ac:dyDescent="0.25">
      <c r="A62" s="274"/>
      <c r="C62" s="266"/>
      <c r="E62" s="211"/>
      <c r="F62" s="275"/>
      <c r="G62" s="276"/>
      <c r="H62" s="275"/>
      <c r="I62" s="211"/>
      <c r="J62" s="211"/>
    </row>
    <row r="71" spans="3:3" ht="14.1" customHeight="1" x14ac:dyDescent="0.25">
      <c r="C71" s="211" t="s">
        <v>65</v>
      </c>
    </row>
  </sheetData>
  <sheetProtection algorithmName="SHA-512" hashValue="iS7X5nXv7OCFYOElljrt6SEiGFZzsgaWPAlDVTJtTkbdAli+LfoxOc7VTYfMXtG0963u/x1G5GR2cUBMCLUXsw==" saltValue="wvNUCId3viNQ3V4FHjNzHw==" spinCount="100000" sheet="1" objects="1" scenarios="1"/>
  <protectedRanges>
    <protectedRange sqref="F1:F1048576" name="Oblast1"/>
  </protectedRanges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82" fitToHeight="0" orientation="landscape" useFirstPageNumber="1" r:id="rId1"/>
  <headerFooter alignWithMargins="0">
    <oddHeader>&amp;LVZDUCHOTECHNIKA - Výkaz výměr
Projekt pro provedení stavby 
Květen&amp;8 2021
&amp;COprava WC v kulturním domě Dačice
&amp;R&amp;G</oddHeader>
    <oddFooter>&amp;CStránka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I68"/>
  <sheetViews>
    <sheetView view="pageBreakPreview" topLeftCell="B1" zoomScale="115" zoomScaleNormal="130" zoomScaleSheetLayoutView="115" workbookViewId="0">
      <selection activeCell="F23" sqref="F23"/>
    </sheetView>
  </sheetViews>
  <sheetFormatPr defaultRowHeight="12.75" x14ac:dyDescent="0.2"/>
  <cols>
    <col min="1" max="1" width="0" style="316" hidden="1" customWidth="1"/>
    <col min="2" max="2" width="3.42578125" style="316" customWidth="1"/>
    <col min="3" max="3" width="70.7109375" style="316" customWidth="1"/>
    <col min="4" max="4" width="4.7109375" style="316" customWidth="1"/>
    <col min="5" max="5" width="6.5703125" style="316" customWidth="1"/>
    <col min="6" max="6" width="8.7109375" style="391" customWidth="1"/>
    <col min="7" max="7" width="11.140625" style="391" customWidth="1"/>
    <col min="8" max="8" width="8.5703125" style="391" customWidth="1"/>
    <col min="9" max="9" width="12" style="391" customWidth="1"/>
    <col min="10" max="256" width="9.140625" style="316"/>
    <col min="257" max="257" width="0" style="316" hidden="1" customWidth="1"/>
    <col min="258" max="258" width="3.42578125" style="316" customWidth="1"/>
    <col min="259" max="259" width="70.7109375" style="316" customWidth="1"/>
    <col min="260" max="260" width="4.7109375" style="316" customWidth="1"/>
    <col min="261" max="261" width="6.5703125" style="316" customWidth="1"/>
    <col min="262" max="262" width="8.7109375" style="316" customWidth="1"/>
    <col min="263" max="263" width="11.140625" style="316" customWidth="1"/>
    <col min="264" max="264" width="8.5703125" style="316" customWidth="1"/>
    <col min="265" max="265" width="12" style="316" customWidth="1"/>
    <col min="266" max="512" width="9.140625" style="316"/>
    <col min="513" max="513" width="0" style="316" hidden="1" customWidth="1"/>
    <col min="514" max="514" width="3.42578125" style="316" customWidth="1"/>
    <col min="515" max="515" width="70.7109375" style="316" customWidth="1"/>
    <col min="516" max="516" width="4.7109375" style="316" customWidth="1"/>
    <col min="517" max="517" width="6.5703125" style="316" customWidth="1"/>
    <col min="518" max="518" width="8.7109375" style="316" customWidth="1"/>
    <col min="519" max="519" width="11.140625" style="316" customWidth="1"/>
    <col min="520" max="520" width="8.5703125" style="316" customWidth="1"/>
    <col min="521" max="521" width="12" style="316" customWidth="1"/>
    <col min="522" max="768" width="9.140625" style="316"/>
    <col min="769" max="769" width="0" style="316" hidden="1" customWidth="1"/>
    <col min="770" max="770" width="3.42578125" style="316" customWidth="1"/>
    <col min="771" max="771" width="70.7109375" style="316" customWidth="1"/>
    <col min="772" max="772" width="4.7109375" style="316" customWidth="1"/>
    <col min="773" max="773" width="6.5703125" style="316" customWidth="1"/>
    <col min="774" max="774" width="8.7109375" style="316" customWidth="1"/>
    <col min="775" max="775" width="11.140625" style="316" customWidth="1"/>
    <col min="776" max="776" width="8.5703125" style="316" customWidth="1"/>
    <col min="777" max="777" width="12" style="316" customWidth="1"/>
    <col min="778" max="1024" width="9.140625" style="316"/>
    <col min="1025" max="1025" width="0" style="316" hidden="1" customWidth="1"/>
    <col min="1026" max="1026" width="3.42578125" style="316" customWidth="1"/>
    <col min="1027" max="1027" width="70.7109375" style="316" customWidth="1"/>
    <col min="1028" max="1028" width="4.7109375" style="316" customWidth="1"/>
    <col min="1029" max="1029" width="6.5703125" style="316" customWidth="1"/>
    <col min="1030" max="1030" width="8.7109375" style="316" customWidth="1"/>
    <col min="1031" max="1031" width="11.140625" style="316" customWidth="1"/>
    <col min="1032" max="1032" width="8.5703125" style="316" customWidth="1"/>
    <col min="1033" max="1033" width="12" style="316" customWidth="1"/>
    <col min="1034" max="1280" width="9.140625" style="316"/>
    <col min="1281" max="1281" width="0" style="316" hidden="1" customWidth="1"/>
    <col min="1282" max="1282" width="3.42578125" style="316" customWidth="1"/>
    <col min="1283" max="1283" width="70.7109375" style="316" customWidth="1"/>
    <col min="1284" max="1284" width="4.7109375" style="316" customWidth="1"/>
    <col min="1285" max="1285" width="6.5703125" style="316" customWidth="1"/>
    <col min="1286" max="1286" width="8.7109375" style="316" customWidth="1"/>
    <col min="1287" max="1287" width="11.140625" style="316" customWidth="1"/>
    <col min="1288" max="1288" width="8.5703125" style="316" customWidth="1"/>
    <col min="1289" max="1289" width="12" style="316" customWidth="1"/>
    <col min="1290" max="1536" width="9.140625" style="316"/>
    <col min="1537" max="1537" width="0" style="316" hidden="1" customWidth="1"/>
    <col min="1538" max="1538" width="3.42578125" style="316" customWidth="1"/>
    <col min="1539" max="1539" width="70.7109375" style="316" customWidth="1"/>
    <col min="1540" max="1540" width="4.7109375" style="316" customWidth="1"/>
    <col min="1541" max="1541" width="6.5703125" style="316" customWidth="1"/>
    <col min="1542" max="1542" width="8.7109375" style="316" customWidth="1"/>
    <col min="1543" max="1543" width="11.140625" style="316" customWidth="1"/>
    <col min="1544" max="1544" width="8.5703125" style="316" customWidth="1"/>
    <col min="1545" max="1545" width="12" style="316" customWidth="1"/>
    <col min="1546" max="1792" width="9.140625" style="316"/>
    <col min="1793" max="1793" width="0" style="316" hidden="1" customWidth="1"/>
    <col min="1794" max="1794" width="3.42578125" style="316" customWidth="1"/>
    <col min="1795" max="1795" width="70.7109375" style="316" customWidth="1"/>
    <col min="1796" max="1796" width="4.7109375" style="316" customWidth="1"/>
    <col min="1797" max="1797" width="6.5703125" style="316" customWidth="1"/>
    <col min="1798" max="1798" width="8.7109375" style="316" customWidth="1"/>
    <col min="1799" max="1799" width="11.140625" style="316" customWidth="1"/>
    <col min="1800" max="1800" width="8.5703125" style="316" customWidth="1"/>
    <col min="1801" max="1801" width="12" style="316" customWidth="1"/>
    <col min="1802" max="2048" width="9.140625" style="316"/>
    <col min="2049" max="2049" width="0" style="316" hidden="1" customWidth="1"/>
    <col min="2050" max="2050" width="3.42578125" style="316" customWidth="1"/>
    <col min="2051" max="2051" width="70.7109375" style="316" customWidth="1"/>
    <col min="2052" max="2052" width="4.7109375" style="316" customWidth="1"/>
    <col min="2053" max="2053" width="6.5703125" style="316" customWidth="1"/>
    <col min="2054" max="2054" width="8.7109375" style="316" customWidth="1"/>
    <col min="2055" max="2055" width="11.140625" style="316" customWidth="1"/>
    <col min="2056" max="2056" width="8.5703125" style="316" customWidth="1"/>
    <col min="2057" max="2057" width="12" style="316" customWidth="1"/>
    <col min="2058" max="2304" width="9.140625" style="316"/>
    <col min="2305" max="2305" width="0" style="316" hidden="1" customWidth="1"/>
    <col min="2306" max="2306" width="3.42578125" style="316" customWidth="1"/>
    <col min="2307" max="2307" width="70.7109375" style="316" customWidth="1"/>
    <col min="2308" max="2308" width="4.7109375" style="316" customWidth="1"/>
    <col min="2309" max="2309" width="6.5703125" style="316" customWidth="1"/>
    <col min="2310" max="2310" width="8.7109375" style="316" customWidth="1"/>
    <col min="2311" max="2311" width="11.140625" style="316" customWidth="1"/>
    <col min="2312" max="2312" width="8.5703125" style="316" customWidth="1"/>
    <col min="2313" max="2313" width="12" style="316" customWidth="1"/>
    <col min="2314" max="2560" width="9.140625" style="316"/>
    <col min="2561" max="2561" width="0" style="316" hidden="1" customWidth="1"/>
    <col min="2562" max="2562" width="3.42578125" style="316" customWidth="1"/>
    <col min="2563" max="2563" width="70.7109375" style="316" customWidth="1"/>
    <col min="2564" max="2564" width="4.7109375" style="316" customWidth="1"/>
    <col min="2565" max="2565" width="6.5703125" style="316" customWidth="1"/>
    <col min="2566" max="2566" width="8.7109375" style="316" customWidth="1"/>
    <col min="2567" max="2567" width="11.140625" style="316" customWidth="1"/>
    <col min="2568" max="2568" width="8.5703125" style="316" customWidth="1"/>
    <col min="2569" max="2569" width="12" style="316" customWidth="1"/>
    <col min="2570" max="2816" width="9.140625" style="316"/>
    <col min="2817" max="2817" width="0" style="316" hidden="1" customWidth="1"/>
    <col min="2818" max="2818" width="3.42578125" style="316" customWidth="1"/>
    <col min="2819" max="2819" width="70.7109375" style="316" customWidth="1"/>
    <col min="2820" max="2820" width="4.7109375" style="316" customWidth="1"/>
    <col min="2821" max="2821" width="6.5703125" style="316" customWidth="1"/>
    <col min="2822" max="2822" width="8.7109375" style="316" customWidth="1"/>
    <col min="2823" max="2823" width="11.140625" style="316" customWidth="1"/>
    <col min="2824" max="2824" width="8.5703125" style="316" customWidth="1"/>
    <col min="2825" max="2825" width="12" style="316" customWidth="1"/>
    <col min="2826" max="3072" width="9.140625" style="316"/>
    <col min="3073" max="3073" width="0" style="316" hidden="1" customWidth="1"/>
    <col min="3074" max="3074" width="3.42578125" style="316" customWidth="1"/>
    <col min="3075" max="3075" width="70.7109375" style="316" customWidth="1"/>
    <col min="3076" max="3076" width="4.7109375" style="316" customWidth="1"/>
    <col min="3077" max="3077" width="6.5703125" style="316" customWidth="1"/>
    <col min="3078" max="3078" width="8.7109375" style="316" customWidth="1"/>
    <col min="3079" max="3079" width="11.140625" style="316" customWidth="1"/>
    <col min="3080" max="3080" width="8.5703125" style="316" customWidth="1"/>
    <col min="3081" max="3081" width="12" style="316" customWidth="1"/>
    <col min="3082" max="3328" width="9.140625" style="316"/>
    <col min="3329" max="3329" width="0" style="316" hidden="1" customWidth="1"/>
    <col min="3330" max="3330" width="3.42578125" style="316" customWidth="1"/>
    <col min="3331" max="3331" width="70.7109375" style="316" customWidth="1"/>
    <col min="3332" max="3332" width="4.7109375" style="316" customWidth="1"/>
    <col min="3333" max="3333" width="6.5703125" style="316" customWidth="1"/>
    <col min="3334" max="3334" width="8.7109375" style="316" customWidth="1"/>
    <col min="3335" max="3335" width="11.140625" style="316" customWidth="1"/>
    <col min="3336" max="3336" width="8.5703125" style="316" customWidth="1"/>
    <col min="3337" max="3337" width="12" style="316" customWidth="1"/>
    <col min="3338" max="3584" width="9.140625" style="316"/>
    <col min="3585" max="3585" width="0" style="316" hidden="1" customWidth="1"/>
    <col min="3586" max="3586" width="3.42578125" style="316" customWidth="1"/>
    <col min="3587" max="3587" width="70.7109375" style="316" customWidth="1"/>
    <col min="3588" max="3588" width="4.7109375" style="316" customWidth="1"/>
    <col min="3589" max="3589" width="6.5703125" style="316" customWidth="1"/>
    <col min="3590" max="3590" width="8.7109375" style="316" customWidth="1"/>
    <col min="3591" max="3591" width="11.140625" style="316" customWidth="1"/>
    <col min="3592" max="3592" width="8.5703125" style="316" customWidth="1"/>
    <col min="3593" max="3593" width="12" style="316" customWidth="1"/>
    <col min="3594" max="3840" width="9.140625" style="316"/>
    <col min="3841" max="3841" width="0" style="316" hidden="1" customWidth="1"/>
    <col min="3842" max="3842" width="3.42578125" style="316" customWidth="1"/>
    <col min="3843" max="3843" width="70.7109375" style="316" customWidth="1"/>
    <col min="3844" max="3844" width="4.7109375" style="316" customWidth="1"/>
    <col min="3845" max="3845" width="6.5703125" style="316" customWidth="1"/>
    <col min="3846" max="3846" width="8.7109375" style="316" customWidth="1"/>
    <col min="3847" max="3847" width="11.140625" style="316" customWidth="1"/>
    <col min="3848" max="3848" width="8.5703125" style="316" customWidth="1"/>
    <col min="3849" max="3849" width="12" style="316" customWidth="1"/>
    <col min="3850" max="4096" width="9.140625" style="316"/>
    <col min="4097" max="4097" width="0" style="316" hidden="1" customWidth="1"/>
    <col min="4098" max="4098" width="3.42578125" style="316" customWidth="1"/>
    <col min="4099" max="4099" width="70.7109375" style="316" customWidth="1"/>
    <col min="4100" max="4100" width="4.7109375" style="316" customWidth="1"/>
    <col min="4101" max="4101" width="6.5703125" style="316" customWidth="1"/>
    <col min="4102" max="4102" width="8.7109375" style="316" customWidth="1"/>
    <col min="4103" max="4103" width="11.140625" style="316" customWidth="1"/>
    <col min="4104" max="4104" width="8.5703125" style="316" customWidth="1"/>
    <col min="4105" max="4105" width="12" style="316" customWidth="1"/>
    <col min="4106" max="4352" width="9.140625" style="316"/>
    <col min="4353" max="4353" width="0" style="316" hidden="1" customWidth="1"/>
    <col min="4354" max="4354" width="3.42578125" style="316" customWidth="1"/>
    <col min="4355" max="4355" width="70.7109375" style="316" customWidth="1"/>
    <col min="4356" max="4356" width="4.7109375" style="316" customWidth="1"/>
    <col min="4357" max="4357" width="6.5703125" style="316" customWidth="1"/>
    <col min="4358" max="4358" width="8.7109375" style="316" customWidth="1"/>
    <col min="4359" max="4359" width="11.140625" style="316" customWidth="1"/>
    <col min="4360" max="4360" width="8.5703125" style="316" customWidth="1"/>
    <col min="4361" max="4361" width="12" style="316" customWidth="1"/>
    <col min="4362" max="4608" width="9.140625" style="316"/>
    <col min="4609" max="4609" width="0" style="316" hidden="1" customWidth="1"/>
    <col min="4610" max="4610" width="3.42578125" style="316" customWidth="1"/>
    <col min="4611" max="4611" width="70.7109375" style="316" customWidth="1"/>
    <col min="4612" max="4612" width="4.7109375" style="316" customWidth="1"/>
    <col min="4613" max="4613" width="6.5703125" style="316" customWidth="1"/>
    <col min="4614" max="4614" width="8.7109375" style="316" customWidth="1"/>
    <col min="4615" max="4615" width="11.140625" style="316" customWidth="1"/>
    <col min="4616" max="4616" width="8.5703125" style="316" customWidth="1"/>
    <col min="4617" max="4617" width="12" style="316" customWidth="1"/>
    <col min="4618" max="4864" width="9.140625" style="316"/>
    <col min="4865" max="4865" width="0" style="316" hidden="1" customWidth="1"/>
    <col min="4866" max="4866" width="3.42578125" style="316" customWidth="1"/>
    <col min="4867" max="4867" width="70.7109375" style="316" customWidth="1"/>
    <col min="4868" max="4868" width="4.7109375" style="316" customWidth="1"/>
    <col min="4869" max="4869" width="6.5703125" style="316" customWidth="1"/>
    <col min="4870" max="4870" width="8.7109375" style="316" customWidth="1"/>
    <col min="4871" max="4871" width="11.140625" style="316" customWidth="1"/>
    <col min="4872" max="4872" width="8.5703125" style="316" customWidth="1"/>
    <col min="4873" max="4873" width="12" style="316" customWidth="1"/>
    <col min="4874" max="5120" width="9.140625" style="316"/>
    <col min="5121" max="5121" width="0" style="316" hidden="1" customWidth="1"/>
    <col min="5122" max="5122" width="3.42578125" style="316" customWidth="1"/>
    <col min="5123" max="5123" width="70.7109375" style="316" customWidth="1"/>
    <col min="5124" max="5124" width="4.7109375" style="316" customWidth="1"/>
    <col min="5125" max="5125" width="6.5703125" style="316" customWidth="1"/>
    <col min="5126" max="5126" width="8.7109375" style="316" customWidth="1"/>
    <col min="5127" max="5127" width="11.140625" style="316" customWidth="1"/>
    <col min="5128" max="5128" width="8.5703125" style="316" customWidth="1"/>
    <col min="5129" max="5129" width="12" style="316" customWidth="1"/>
    <col min="5130" max="5376" width="9.140625" style="316"/>
    <col min="5377" max="5377" width="0" style="316" hidden="1" customWidth="1"/>
    <col min="5378" max="5378" width="3.42578125" style="316" customWidth="1"/>
    <col min="5379" max="5379" width="70.7109375" style="316" customWidth="1"/>
    <col min="5380" max="5380" width="4.7109375" style="316" customWidth="1"/>
    <col min="5381" max="5381" width="6.5703125" style="316" customWidth="1"/>
    <col min="5382" max="5382" width="8.7109375" style="316" customWidth="1"/>
    <col min="5383" max="5383" width="11.140625" style="316" customWidth="1"/>
    <col min="5384" max="5384" width="8.5703125" style="316" customWidth="1"/>
    <col min="5385" max="5385" width="12" style="316" customWidth="1"/>
    <col min="5386" max="5632" width="9.140625" style="316"/>
    <col min="5633" max="5633" width="0" style="316" hidden="1" customWidth="1"/>
    <col min="5634" max="5634" width="3.42578125" style="316" customWidth="1"/>
    <col min="5635" max="5635" width="70.7109375" style="316" customWidth="1"/>
    <col min="5636" max="5636" width="4.7109375" style="316" customWidth="1"/>
    <col min="5637" max="5637" width="6.5703125" style="316" customWidth="1"/>
    <col min="5638" max="5638" width="8.7109375" style="316" customWidth="1"/>
    <col min="5639" max="5639" width="11.140625" style="316" customWidth="1"/>
    <col min="5640" max="5640" width="8.5703125" style="316" customWidth="1"/>
    <col min="5641" max="5641" width="12" style="316" customWidth="1"/>
    <col min="5642" max="5888" width="9.140625" style="316"/>
    <col min="5889" max="5889" width="0" style="316" hidden="1" customWidth="1"/>
    <col min="5890" max="5890" width="3.42578125" style="316" customWidth="1"/>
    <col min="5891" max="5891" width="70.7109375" style="316" customWidth="1"/>
    <col min="5892" max="5892" width="4.7109375" style="316" customWidth="1"/>
    <col min="5893" max="5893" width="6.5703125" style="316" customWidth="1"/>
    <col min="5894" max="5894" width="8.7109375" style="316" customWidth="1"/>
    <col min="5895" max="5895" width="11.140625" style="316" customWidth="1"/>
    <col min="5896" max="5896" width="8.5703125" style="316" customWidth="1"/>
    <col min="5897" max="5897" width="12" style="316" customWidth="1"/>
    <col min="5898" max="6144" width="9.140625" style="316"/>
    <col min="6145" max="6145" width="0" style="316" hidden="1" customWidth="1"/>
    <col min="6146" max="6146" width="3.42578125" style="316" customWidth="1"/>
    <col min="6147" max="6147" width="70.7109375" style="316" customWidth="1"/>
    <col min="6148" max="6148" width="4.7109375" style="316" customWidth="1"/>
    <col min="6149" max="6149" width="6.5703125" style="316" customWidth="1"/>
    <col min="6150" max="6150" width="8.7109375" style="316" customWidth="1"/>
    <col min="6151" max="6151" width="11.140625" style="316" customWidth="1"/>
    <col min="6152" max="6152" width="8.5703125" style="316" customWidth="1"/>
    <col min="6153" max="6153" width="12" style="316" customWidth="1"/>
    <col min="6154" max="6400" width="9.140625" style="316"/>
    <col min="6401" max="6401" width="0" style="316" hidden="1" customWidth="1"/>
    <col min="6402" max="6402" width="3.42578125" style="316" customWidth="1"/>
    <col min="6403" max="6403" width="70.7109375" style="316" customWidth="1"/>
    <col min="6404" max="6404" width="4.7109375" style="316" customWidth="1"/>
    <col min="6405" max="6405" width="6.5703125" style="316" customWidth="1"/>
    <col min="6406" max="6406" width="8.7109375" style="316" customWidth="1"/>
    <col min="6407" max="6407" width="11.140625" style="316" customWidth="1"/>
    <col min="6408" max="6408" width="8.5703125" style="316" customWidth="1"/>
    <col min="6409" max="6409" width="12" style="316" customWidth="1"/>
    <col min="6410" max="6656" width="9.140625" style="316"/>
    <col min="6657" max="6657" width="0" style="316" hidden="1" customWidth="1"/>
    <col min="6658" max="6658" width="3.42578125" style="316" customWidth="1"/>
    <col min="6659" max="6659" width="70.7109375" style="316" customWidth="1"/>
    <col min="6660" max="6660" width="4.7109375" style="316" customWidth="1"/>
    <col min="6661" max="6661" width="6.5703125" style="316" customWidth="1"/>
    <col min="6662" max="6662" width="8.7109375" style="316" customWidth="1"/>
    <col min="6663" max="6663" width="11.140625" style="316" customWidth="1"/>
    <col min="6664" max="6664" width="8.5703125" style="316" customWidth="1"/>
    <col min="6665" max="6665" width="12" style="316" customWidth="1"/>
    <col min="6666" max="6912" width="9.140625" style="316"/>
    <col min="6913" max="6913" width="0" style="316" hidden="1" customWidth="1"/>
    <col min="6914" max="6914" width="3.42578125" style="316" customWidth="1"/>
    <col min="6915" max="6915" width="70.7109375" style="316" customWidth="1"/>
    <col min="6916" max="6916" width="4.7109375" style="316" customWidth="1"/>
    <col min="6917" max="6917" width="6.5703125" style="316" customWidth="1"/>
    <col min="6918" max="6918" width="8.7109375" style="316" customWidth="1"/>
    <col min="6919" max="6919" width="11.140625" style="316" customWidth="1"/>
    <col min="6920" max="6920" width="8.5703125" style="316" customWidth="1"/>
    <col min="6921" max="6921" width="12" style="316" customWidth="1"/>
    <col min="6922" max="7168" width="9.140625" style="316"/>
    <col min="7169" max="7169" width="0" style="316" hidden="1" customWidth="1"/>
    <col min="7170" max="7170" width="3.42578125" style="316" customWidth="1"/>
    <col min="7171" max="7171" width="70.7109375" style="316" customWidth="1"/>
    <col min="7172" max="7172" width="4.7109375" style="316" customWidth="1"/>
    <col min="7173" max="7173" width="6.5703125" style="316" customWidth="1"/>
    <col min="7174" max="7174" width="8.7109375" style="316" customWidth="1"/>
    <col min="7175" max="7175" width="11.140625" style="316" customWidth="1"/>
    <col min="7176" max="7176" width="8.5703125" style="316" customWidth="1"/>
    <col min="7177" max="7177" width="12" style="316" customWidth="1"/>
    <col min="7178" max="7424" width="9.140625" style="316"/>
    <col min="7425" max="7425" width="0" style="316" hidden="1" customWidth="1"/>
    <col min="7426" max="7426" width="3.42578125" style="316" customWidth="1"/>
    <col min="7427" max="7427" width="70.7109375" style="316" customWidth="1"/>
    <col min="7428" max="7428" width="4.7109375" style="316" customWidth="1"/>
    <col min="7429" max="7429" width="6.5703125" style="316" customWidth="1"/>
    <col min="7430" max="7430" width="8.7109375" style="316" customWidth="1"/>
    <col min="7431" max="7431" width="11.140625" style="316" customWidth="1"/>
    <col min="7432" max="7432" width="8.5703125" style="316" customWidth="1"/>
    <col min="7433" max="7433" width="12" style="316" customWidth="1"/>
    <col min="7434" max="7680" width="9.140625" style="316"/>
    <col min="7681" max="7681" width="0" style="316" hidden="1" customWidth="1"/>
    <col min="7682" max="7682" width="3.42578125" style="316" customWidth="1"/>
    <col min="7683" max="7683" width="70.7109375" style="316" customWidth="1"/>
    <col min="7684" max="7684" width="4.7109375" style="316" customWidth="1"/>
    <col min="7685" max="7685" width="6.5703125" style="316" customWidth="1"/>
    <col min="7686" max="7686" width="8.7109375" style="316" customWidth="1"/>
    <col min="7687" max="7687" width="11.140625" style="316" customWidth="1"/>
    <col min="7688" max="7688" width="8.5703125" style="316" customWidth="1"/>
    <col min="7689" max="7689" width="12" style="316" customWidth="1"/>
    <col min="7690" max="7936" width="9.140625" style="316"/>
    <col min="7937" max="7937" width="0" style="316" hidden="1" customWidth="1"/>
    <col min="7938" max="7938" width="3.42578125" style="316" customWidth="1"/>
    <col min="7939" max="7939" width="70.7109375" style="316" customWidth="1"/>
    <col min="7940" max="7940" width="4.7109375" style="316" customWidth="1"/>
    <col min="7941" max="7941" width="6.5703125" style="316" customWidth="1"/>
    <col min="7942" max="7942" width="8.7109375" style="316" customWidth="1"/>
    <col min="7943" max="7943" width="11.140625" style="316" customWidth="1"/>
    <col min="7944" max="7944" width="8.5703125" style="316" customWidth="1"/>
    <col min="7945" max="7945" width="12" style="316" customWidth="1"/>
    <col min="7946" max="8192" width="9.140625" style="316"/>
    <col min="8193" max="8193" width="0" style="316" hidden="1" customWidth="1"/>
    <col min="8194" max="8194" width="3.42578125" style="316" customWidth="1"/>
    <col min="8195" max="8195" width="70.7109375" style="316" customWidth="1"/>
    <col min="8196" max="8196" width="4.7109375" style="316" customWidth="1"/>
    <col min="8197" max="8197" width="6.5703125" style="316" customWidth="1"/>
    <col min="8198" max="8198" width="8.7109375" style="316" customWidth="1"/>
    <col min="8199" max="8199" width="11.140625" style="316" customWidth="1"/>
    <col min="8200" max="8200" width="8.5703125" style="316" customWidth="1"/>
    <col min="8201" max="8201" width="12" style="316" customWidth="1"/>
    <col min="8202" max="8448" width="9.140625" style="316"/>
    <col min="8449" max="8449" width="0" style="316" hidden="1" customWidth="1"/>
    <col min="8450" max="8450" width="3.42578125" style="316" customWidth="1"/>
    <col min="8451" max="8451" width="70.7109375" style="316" customWidth="1"/>
    <col min="8452" max="8452" width="4.7109375" style="316" customWidth="1"/>
    <col min="8453" max="8453" width="6.5703125" style="316" customWidth="1"/>
    <col min="8454" max="8454" width="8.7109375" style="316" customWidth="1"/>
    <col min="8455" max="8455" width="11.140625" style="316" customWidth="1"/>
    <col min="8456" max="8456" width="8.5703125" style="316" customWidth="1"/>
    <col min="8457" max="8457" width="12" style="316" customWidth="1"/>
    <col min="8458" max="8704" width="9.140625" style="316"/>
    <col min="8705" max="8705" width="0" style="316" hidden="1" customWidth="1"/>
    <col min="8706" max="8706" width="3.42578125" style="316" customWidth="1"/>
    <col min="8707" max="8707" width="70.7109375" style="316" customWidth="1"/>
    <col min="8708" max="8708" width="4.7109375" style="316" customWidth="1"/>
    <col min="8709" max="8709" width="6.5703125" style="316" customWidth="1"/>
    <col min="8710" max="8710" width="8.7109375" style="316" customWidth="1"/>
    <col min="8711" max="8711" width="11.140625" style="316" customWidth="1"/>
    <col min="8712" max="8712" width="8.5703125" style="316" customWidth="1"/>
    <col min="8713" max="8713" width="12" style="316" customWidth="1"/>
    <col min="8714" max="8960" width="9.140625" style="316"/>
    <col min="8961" max="8961" width="0" style="316" hidden="1" customWidth="1"/>
    <col min="8962" max="8962" width="3.42578125" style="316" customWidth="1"/>
    <col min="8963" max="8963" width="70.7109375" style="316" customWidth="1"/>
    <col min="8964" max="8964" width="4.7109375" style="316" customWidth="1"/>
    <col min="8965" max="8965" width="6.5703125" style="316" customWidth="1"/>
    <col min="8966" max="8966" width="8.7109375" style="316" customWidth="1"/>
    <col min="8967" max="8967" width="11.140625" style="316" customWidth="1"/>
    <col min="8968" max="8968" width="8.5703125" style="316" customWidth="1"/>
    <col min="8969" max="8969" width="12" style="316" customWidth="1"/>
    <col min="8970" max="9216" width="9.140625" style="316"/>
    <col min="9217" max="9217" width="0" style="316" hidden="1" customWidth="1"/>
    <col min="9218" max="9218" width="3.42578125" style="316" customWidth="1"/>
    <col min="9219" max="9219" width="70.7109375" style="316" customWidth="1"/>
    <col min="9220" max="9220" width="4.7109375" style="316" customWidth="1"/>
    <col min="9221" max="9221" width="6.5703125" style="316" customWidth="1"/>
    <col min="9222" max="9222" width="8.7109375" style="316" customWidth="1"/>
    <col min="9223" max="9223" width="11.140625" style="316" customWidth="1"/>
    <col min="9224" max="9224" width="8.5703125" style="316" customWidth="1"/>
    <col min="9225" max="9225" width="12" style="316" customWidth="1"/>
    <col min="9226" max="9472" width="9.140625" style="316"/>
    <col min="9473" max="9473" width="0" style="316" hidden="1" customWidth="1"/>
    <col min="9474" max="9474" width="3.42578125" style="316" customWidth="1"/>
    <col min="9475" max="9475" width="70.7109375" style="316" customWidth="1"/>
    <col min="9476" max="9476" width="4.7109375" style="316" customWidth="1"/>
    <col min="9477" max="9477" width="6.5703125" style="316" customWidth="1"/>
    <col min="9478" max="9478" width="8.7109375" style="316" customWidth="1"/>
    <col min="9479" max="9479" width="11.140625" style="316" customWidth="1"/>
    <col min="9480" max="9480" width="8.5703125" style="316" customWidth="1"/>
    <col min="9481" max="9481" width="12" style="316" customWidth="1"/>
    <col min="9482" max="9728" width="9.140625" style="316"/>
    <col min="9729" max="9729" width="0" style="316" hidden="1" customWidth="1"/>
    <col min="9730" max="9730" width="3.42578125" style="316" customWidth="1"/>
    <col min="9731" max="9731" width="70.7109375" style="316" customWidth="1"/>
    <col min="9732" max="9732" width="4.7109375" style="316" customWidth="1"/>
    <col min="9733" max="9733" width="6.5703125" style="316" customWidth="1"/>
    <col min="9734" max="9734" width="8.7109375" style="316" customWidth="1"/>
    <col min="9735" max="9735" width="11.140625" style="316" customWidth="1"/>
    <col min="9736" max="9736" width="8.5703125" style="316" customWidth="1"/>
    <col min="9737" max="9737" width="12" style="316" customWidth="1"/>
    <col min="9738" max="9984" width="9.140625" style="316"/>
    <col min="9985" max="9985" width="0" style="316" hidden="1" customWidth="1"/>
    <col min="9986" max="9986" width="3.42578125" style="316" customWidth="1"/>
    <col min="9987" max="9987" width="70.7109375" style="316" customWidth="1"/>
    <col min="9988" max="9988" width="4.7109375" style="316" customWidth="1"/>
    <col min="9989" max="9989" width="6.5703125" style="316" customWidth="1"/>
    <col min="9990" max="9990" width="8.7109375" style="316" customWidth="1"/>
    <col min="9991" max="9991" width="11.140625" style="316" customWidth="1"/>
    <col min="9992" max="9992" width="8.5703125" style="316" customWidth="1"/>
    <col min="9993" max="9993" width="12" style="316" customWidth="1"/>
    <col min="9994" max="10240" width="9.140625" style="316"/>
    <col min="10241" max="10241" width="0" style="316" hidden="1" customWidth="1"/>
    <col min="10242" max="10242" width="3.42578125" style="316" customWidth="1"/>
    <col min="10243" max="10243" width="70.7109375" style="316" customWidth="1"/>
    <col min="10244" max="10244" width="4.7109375" style="316" customWidth="1"/>
    <col min="10245" max="10245" width="6.5703125" style="316" customWidth="1"/>
    <col min="10246" max="10246" width="8.7109375" style="316" customWidth="1"/>
    <col min="10247" max="10247" width="11.140625" style="316" customWidth="1"/>
    <col min="10248" max="10248" width="8.5703125" style="316" customWidth="1"/>
    <col min="10249" max="10249" width="12" style="316" customWidth="1"/>
    <col min="10250" max="10496" width="9.140625" style="316"/>
    <col min="10497" max="10497" width="0" style="316" hidden="1" customWidth="1"/>
    <col min="10498" max="10498" width="3.42578125" style="316" customWidth="1"/>
    <col min="10499" max="10499" width="70.7109375" style="316" customWidth="1"/>
    <col min="10500" max="10500" width="4.7109375" style="316" customWidth="1"/>
    <col min="10501" max="10501" width="6.5703125" style="316" customWidth="1"/>
    <col min="10502" max="10502" width="8.7109375" style="316" customWidth="1"/>
    <col min="10503" max="10503" width="11.140625" style="316" customWidth="1"/>
    <col min="10504" max="10504" width="8.5703125" style="316" customWidth="1"/>
    <col min="10505" max="10505" width="12" style="316" customWidth="1"/>
    <col min="10506" max="10752" width="9.140625" style="316"/>
    <col min="10753" max="10753" width="0" style="316" hidden="1" customWidth="1"/>
    <col min="10754" max="10754" width="3.42578125" style="316" customWidth="1"/>
    <col min="10755" max="10755" width="70.7109375" style="316" customWidth="1"/>
    <col min="10756" max="10756" width="4.7109375" style="316" customWidth="1"/>
    <col min="10757" max="10757" width="6.5703125" style="316" customWidth="1"/>
    <col min="10758" max="10758" width="8.7109375" style="316" customWidth="1"/>
    <col min="10759" max="10759" width="11.140625" style="316" customWidth="1"/>
    <col min="10760" max="10760" width="8.5703125" style="316" customWidth="1"/>
    <col min="10761" max="10761" width="12" style="316" customWidth="1"/>
    <col min="10762" max="11008" width="9.140625" style="316"/>
    <col min="11009" max="11009" width="0" style="316" hidden="1" customWidth="1"/>
    <col min="11010" max="11010" width="3.42578125" style="316" customWidth="1"/>
    <col min="11011" max="11011" width="70.7109375" style="316" customWidth="1"/>
    <col min="11012" max="11012" width="4.7109375" style="316" customWidth="1"/>
    <col min="11013" max="11013" width="6.5703125" style="316" customWidth="1"/>
    <col min="11014" max="11014" width="8.7109375" style="316" customWidth="1"/>
    <col min="11015" max="11015" width="11.140625" style="316" customWidth="1"/>
    <col min="11016" max="11016" width="8.5703125" style="316" customWidth="1"/>
    <col min="11017" max="11017" width="12" style="316" customWidth="1"/>
    <col min="11018" max="11264" width="9.140625" style="316"/>
    <col min="11265" max="11265" width="0" style="316" hidden="1" customWidth="1"/>
    <col min="11266" max="11266" width="3.42578125" style="316" customWidth="1"/>
    <col min="11267" max="11267" width="70.7109375" style="316" customWidth="1"/>
    <col min="11268" max="11268" width="4.7109375" style="316" customWidth="1"/>
    <col min="11269" max="11269" width="6.5703125" style="316" customWidth="1"/>
    <col min="11270" max="11270" width="8.7109375" style="316" customWidth="1"/>
    <col min="11271" max="11271" width="11.140625" style="316" customWidth="1"/>
    <col min="11272" max="11272" width="8.5703125" style="316" customWidth="1"/>
    <col min="11273" max="11273" width="12" style="316" customWidth="1"/>
    <col min="11274" max="11520" width="9.140625" style="316"/>
    <col min="11521" max="11521" width="0" style="316" hidden="1" customWidth="1"/>
    <col min="11522" max="11522" width="3.42578125" style="316" customWidth="1"/>
    <col min="11523" max="11523" width="70.7109375" style="316" customWidth="1"/>
    <col min="11524" max="11524" width="4.7109375" style="316" customWidth="1"/>
    <col min="11525" max="11525" width="6.5703125" style="316" customWidth="1"/>
    <col min="11526" max="11526" width="8.7109375" style="316" customWidth="1"/>
    <col min="11527" max="11527" width="11.140625" style="316" customWidth="1"/>
    <col min="11528" max="11528" width="8.5703125" style="316" customWidth="1"/>
    <col min="11529" max="11529" width="12" style="316" customWidth="1"/>
    <col min="11530" max="11776" width="9.140625" style="316"/>
    <col min="11777" max="11777" width="0" style="316" hidden="1" customWidth="1"/>
    <col min="11778" max="11778" width="3.42578125" style="316" customWidth="1"/>
    <col min="11779" max="11779" width="70.7109375" style="316" customWidth="1"/>
    <col min="11780" max="11780" width="4.7109375" style="316" customWidth="1"/>
    <col min="11781" max="11781" width="6.5703125" style="316" customWidth="1"/>
    <col min="11782" max="11782" width="8.7109375" style="316" customWidth="1"/>
    <col min="11783" max="11783" width="11.140625" style="316" customWidth="1"/>
    <col min="11784" max="11784" width="8.5703125" style="316" customWidth="1"/>
    <col min="11785" max="11785" width="12" style="316" customWidth="1"/>
    <col min="11786" max="12032" width="9.140625" style="316"/>
    <col min="12033" max="12033" width="0" style="316" hidden="1" customWidth="1"/>
    <col min="12034" max="12034" width="3.42578125" style="316" customWidth="1"/>
    <col min="12035" max="12035" width="70.7109375" style="316" customWidth="1"/>
    <col min="12036" max="12036" width="4.7109375" style="316" customWidth="1"/>
    <col min="12037" max="12037" width="6.5703125" style="316" customWidth="1"/>
    <col min="12038" max="12038" width="8.7109375" style="316" customWidth="1"/>
    <col min="12039" max="12039" width="11.140625" style="316" customWidth="1"/>
    <col min="12040" max="12040" width="8.5703125" style="316" customWidth="1"/>
    <col min="12041" max="12041" width="12" style="316" customWidth="1"/>
    <col min="12042" max="12288" width="9.140625" style="316"/>
    <col min="12289" max="12289" width="0" style="316" hidden="1" customWidth="1"/>
    <col min="12290" max="12290" width="3.42578125" style="316" customWidth="1"/>
    <col min="12291" max="12291" width="70.7109375" style="316" customWidth="1"/>
    <col min="12292" max="12292" width="4.7109375" style="316" customWidth="1"/>
    <col min="12293" max="12293" width="6.5703125" style="316" customWidth="1"/>
    <col min="12294" max="12294" width="8.7109375" style="316" customWidth="1"/>
    <col min="12295" max="12295" width="11.140625" style="316" customWidth="1"/>
    <col min="12296" max="12296" width="8.5703125" style="316" customWidth="1"/>
    <col min="12297" max="12297" width="12" style="316" customWidth="1"/>
    <col min="12298" max="12544" width="9.140625" style="316"/>
    <col min="12545" max="12545" width="0" style="316" hidden="1" customWidth="1"/>
    <col min="12546" max="12546" width="3.42578125" style="316" customWidth="1"/>
    <col min="12547" max="12547" width="70.7109375" style="316" customWidth="1"/>
    <col min="12548" max="12548" width="4.7109375" style="316" customWidth="1"/>
    <col min="12549" max="12549" width="6.5703125" style="316" customWidth="1"/>
    <col min="12550" max="12550" width="8.7109375" style="316" customWidth="1"/>
    <col min="12551" max="12551" width="11.140625" style="316" customWidth="1"/>
    <col min="12552" max="12552" width="8.5703125" style="316" customWidth="1"/>
    <col min="12553" max="12553" width="12" style="316" customWidth="1"/>
    <col min="12554" max="12800" width="9.140625" style="316"/>
    <col min="12801" max="12801" width="0" style="316" hidden="1" customWidth="1"/>
    <col min="12802" max="12802" width="3.42578125" style="316" customWidth="1"/>
    <col min="12803" max="12803" width="70.7109375" style="316" customWidth="1"/>
    <col min="12804" max="12804" width="4.7109375" style="316" customWidth="1"/>
    <col min="12805" max="12805" width="6.5703125" style="316" customWidth="1"/>
    <col min="12806" max="12806" width="8.7109375" style="316" customWidth="1"/>
    <col min="12807" max="12807" width="11.140625" style="316" customWidth="1"/>
    <col min="12808" max="12808" width="8.5703125" style="316" customWidth="1"/>
    <col min="12809" max="12809" width="12" style="316" customWidth="1"/>
    <col min="12810" max="13056" width="9.140625" style="316"/>
    <col min="13057" max="13057" width="0" style="316" hidden="1" customWidth="1"/>
    <col min="13058" max="13058" width="3.42578125" style="316" customWidth="1"/>
    <col min="13059" max="13059" width="70.7109375" style="316" customWidth="1"/>
    <col min="13060" max="13060" width="4.7109375" style="316" customWidth="1"/>
    <col min="13061" max="13061" width="6.5703125" style="316" customWidth="1"/>
    <col min="13062" max="13062" width="8.7109375" style="316" customWidth="1"/>
    <col min="13063" max="13063" width="11.140625" style="316" customWidth="1"/>
    <col min="13064" max="13064" width="8.5703125" style="316" customWidth="1"/>
    <col min="13065" max="13065" width="12" style="316" customWidth="1"/>
    <col min="13066" max="13312" width="9.140625" style="316"/>
    <col min="13313" max="13313" width="0" style="316" hidden="1" customWidth="1"/>
    <col min="13314" max="13314" width="3.42578125" style="316" customWidth="1"/>
    <col min="13315" max="13315" width="70.7109375" style="316" customWidth="1"/>
    <col min="13316" max="13316" width="4.7109375" style="316" customWidth="1"/>
    <col min="13317" max="13317" width="6.5703125" style="316" customWidth="1"/>
    <col min="13318" max="13318" width="8.7109375" style="316" customWidth="1"/>
    <col min="13319" max="13319" width="11.140625" style="316" customWidth="1"/>
    <col min="13320" max="13320" width="8.5703125" style="316" customWidth="1"/>
    <col min="13321" max="13321" width="12" style="316" customWidth="1"/>
    <col min="13322" max="13568" width="9.140625" style="316"/>
    <col min="13569" max="13569" width="0" style="316" hidden="1" customWidth="1"/>
    <col min="13570" max="13570" width="3.42578125" style="316" customWidth="1"/>
    <col min="13571" max="13571" width="70.7109375" style="316" customWidth="1"/>
    <col min="13572" max="13572" width="4.7109375" style="316" customWidth="1"/>
    <col min="13573" max="13573" width="6.5703125" style="316" customWidth="1"/>
    <col min="13574" max="13574" width="8.7109375" style="316" customWidth="1"/>
    <col min="13575" max="13575" width="11.140625" style="316" customWidth="1"/>
    <col min="13576" max="13576" width="8.5703125" style="316" customWidth="1"/>
    <col min="13577" max="13577" width="12" style="316" customWidth="1"/>
    <col min="13578" max="13824" width="9.140625" style="316"/>
    <col min="13825" max="13825" width="0" style="316" hidden="1" customWidth="1"/>
    <col min="13826" max="13826" width="3.42578125" style="316" customWidth="1"/>
    <col min="13827" max="13827" width="70.7109375" style="316" customWidth="1"/>
    <col min="13828" max="13828" width="4.7109375" style="316" customWidth="1"/>
    <col min="13829" max="13829" width="6.5703125" style="316" customWidth="1"/>
    <col min="13830" max="13830" width="8.7109375" style="316" customWidth="1"/>
    <col min="13831" max="13831" width="11.140625" style="316" customWidth="1"/>
    <col min="13832" max="13832" width="8.5703125" style="316" customWidth="1"/>
    <col min="13833" max="13833" width="12" style="316" customWidth="1"/>
    <col min="13834" max="14080" width="9.140625" style="316"/>
    <col min="14081" max="14081" width="0" style="316" hidden="1" customWidth="1"/>
    <col min="14082" max="14082" width="3.42578125" style="316" customWidth="1"/>
    <col min="14083" max="14083" width="70.7109375" style="316" customWidth="1"/>
    <col min="14084" max="14084" width="4.7109375" style="316" customWidth="1"/>
    <col min="14085" max="14085" width="6.5703125" style="316" customWidth="1"/>
    <col min="14086" max="14086" width="8.7109375" style="316" customWidth="1"/>
    <col min="14087" max="14087" width="11.140625" style="316" customWidth="1"/>
    <col min="14088" max="14088" width="8.5703125" style="316" customWidth="1"/>
    <col min="14089" max="14089" width="12" style="316" customWidth="1"/>
    <col min="14090" max="14336" width="9.140625" style="316"/>
    <col min="14337" max="14337" width="0" style="316" hidden="1" customWidth="1"/>
    <col min="14338" max="14338" width="3.42578125" style="316" customWidth="1"/>
    <col min="14339" max="14339" width="70.7109375" style="316" customWidth="1"/>
    <col min="14340" max="14340" width="4.7109375" style="316" customWidth="1"/>
    <col min="14341" max="14341" width="6.5703125" style="316" customWidth="1"/>
    <col min="14342" max="14342" width="8.7109375" style="316" customWidth="1"/>
    <col min="14343" max="14343" width="11.140625" style="316" customWidth="1"/>
    <col min="14344" max="14344" width="8.5703125" style="316" customWidth="1"/>
    <col min="14345" max="14345" width="12" style="316" customWidth="1"/>
    <col min="14346" max="14592" width="9.140625" style="316"/>
    <col min="14593" max="14593" width="0" style="316" hidden="1" customWidth="1"/>
    <col min="14594" max="14594" width="3.42578125" style="316" customWidth="1"/>
    <col min="14595" max="14595" width="70.7109375" style="316" customWidth="1"/>
    <col min="14596" max="14596" width="4.7109375" style="316" customWidth="1"/>
    <col min="14597" max="14597" width="6.5703125" style="316" customWidth="1"/>
    <col min="14598" max="14598" width="8.7109375" style="316" customWidth="1"/>
    <col min="14599" max="14599" width="11.140625" style="316" customWidth="1"/>
    <col min="14600" max="14600" width="8.5703125" style="316" customWidth="1"/>
    <col min="14601" max="14601" width="12" style="316" customWidth="1"/>
    <col min="14602" max="14848" width="9.140625" style="316"/>
    <col min="14849" max="14849" width="0" style="316" hidden="1" customWidth="1"/>
    <col min="14850" max="14850" width="3.42578125" style="316" customWidth="1"/>
    <col min="14851" max="14851" width="70.7109375" style="316" customWidth="1"/>
    <col min="14852" max="14852" width="4.7109375" style="316" customWidth="1"/>
    <col min="14853" max="14853" width="6.5703125" style="316" customWidth="1"/>
    <col min="14854" max="14854" width="8.7109375" style="316" customWidth="1"/>
    <col min="14855" max="14855" width="11.140625" style="316" customWidth="1"/>
    <col min="14856" max="14856" width="8.5703125" style="316" customWidth="1"/>
    <col min="14857" max="14857" width="12" style="316" customWidth="1"/>
    <col min="14858" max="15104" width="9.140625" style="316"/>
    <col min="15105" max="15105" width="0" style="316" hidden="1" customWidth="1"/>
    <col min="15106" max="15106" width="3.42578125" style="316" customWidth="1"/>
    <col min="15107" max="15107" width="70.7109375" style="316" customWidth="1"/>
    <col min="15108" max="15108" width="4.7109375" style="316" customWidth="1"/>
    <col min="15109" max="15109" width="6.5703125" style="316" customWidth="1"/>
    <col min="15110" max="15110" width="8.7109375" style="316" customWidth="1"/>
    <col min="15111" max="15111" width="11.140625" style="316" customWidth="1"/>
    <col min="15112" max="15112" width="8.5703125" style="316" customWidth="1"/>
    <col min="15113" max="15113" width="12" style="316" customWidth="1"/>
    <col min="15114" max="15360" width="9.140625" style="316"/>
    <col min="15361" max="15361" width="0" style="316" hidden="1" customWidth="1"/>
    <col min="15362" max="15362" width="3.42578125" style="316" customWidth="1"/>
    <col min="15363" max="15363" width="70.7109375" style="316" customWidth="1"/>
    <col min="15364" max="15364" width="4.7109375" style="316" customWidth="1"/>
    <col min="15365" max="15365" width="6.5703125" style="316" customWidth="1"/>
    <col min="15366" max="15366" width="8.7109375" style="316" customWidth="1"/>
    <col min="15367" max="15367" width="11.140625" style="316" customWidth="1"/>
    <col min="15368" max="15368" width="8.5703125" style="316" customWidth="1"/>
    <col min="15369" max="15369" width="12" style="316" customWidth="1"/>
    <col min="15370" max="15616" width="9.140625" style="316"/>
    <col min="15617" max="15617" width="0" style="316" hidden="1" customWidth="1"/>
    <col min="15618" max="15618" width="3.42578125" style="316" customWidth="1"/>
    <col min="15619" max="15619" width="70.7109375" style="316" customWidth="1"/>
    <col min="15620" max="15620" width="4.7109375" style="316" customWidth="1"/>
    <col min="15621" max="15621" width="6.5703125" style="316" customWidth="1"/>
    <col min="15622" max="15622" width="8.7109375" style="316" customWidth="1"/>
    <col min="15623" max="15623" width="11.140625" style="316" customWidth="1"/>
    <col min="15624" max="15624" width="8.5703125" style="316" customWidth="1"/>
    <col min="15625" max="15625" width="12" style="316" customWidth="1"/>
    <col min="15626" max="15872" width="9.140625" style="316"/>
    <col min="15873" max="15873" width="0" style="316" hidden="1" customWidth="1"/>
    <col min="15874" max="15874" width="3.42578125" style="316" customWidth="1"/>
    <col min="15875" max="15875" width="70.7109375" style="316" customWidth="1"/>
    <col min="15876" max="15876" width="4.7109375" style="316" customWidth="1"/>
    <col min="15877" max="15877" width="6.5703125" style="316" customWidth="1"/>
    <col min="15878" max="15878" width="8.7109375" style="316" customWidth="1"/>
    <col min="15879" max="15879" width="11.140625" style="316" customWidth="1"/>
    <col min="15880" max="15880" width="8.5703125" style="316" customWidth="1"/>
    <col min="15881" max="15881" width="12" style="316" customWidth="1"/>
    <col min="15882" max="16128" width="9.140625" style="316"/>
    <col min="16129" max="16129" width="0" style="316" hidden="1" customWidth="1"/>
    <col min="16130" max="16130" width="3.42578125" style="316" customWidth="1"/>
    <col min="16131" max="16131" width="70.7109375" style="316" customWidth="1"/>
    <col min="16132" max="16132" width="4.7109375" style="316" customWidth="1"/>
    <col min="16133" max="16133" width="6.5703125" style="316" customWidth="1"/>
    <col min="16134" max="16134" width="8.7109375" style="316" customWidth="1"/>
    <col min="16135" max="16135" width="11.140625" style="316" customWidth="1"/>
    <col min="16136" max="16136" width="8.5703125" style="316" customWidth="1"/>
    <col min="16137" max="16137" width="12" style="316" customWidth="1"/>
    <col min="16138" max="16384" width="9.140625" style="316"/>
  </cols>
  <sheetData>
    <row r="1" spans="1:9" ht="14.25" customHeight="1" x14ac:dyDescent="0.2">
      <c r="A1" s="310"/>
      <c r="B1" s="311"/>
      <c r="C1" s="312" t="s">
        <v>676</v>
      </c>
      <c r="D1" s="313"/>
      <c r="E1" s="314"/>
      <c r="F1" s="315"/>
      <c r="G1" s="315"/>
      <c r="H1" s="315"/>
      <c r="I1" s="315"/>
    </row>
    <row r="2" spans="1:9" ht="13.5" customHeight="1" x14ac:dyDescent="0.2">
      <c r="A2" s="310"/>
      <c r="B2" s="311"/>
      <c r="C2" s="317" t="s">
        <v>677</v>
      </c>
      <c r="D2" s="313"/>
      <c r="E2" s="314"/>
      <c r="F2" s="315"/>
      <c r="G2" s="315"/>
      <c r="H2" s="315"/>
      <c r="I2" s="315"/>
    </row>
    <row r="3" spans="1:9" ht="13.5" customHeight="1" x14ac:dyDescent="0.2">
      <c r="A3" s="310"/>
      <c r="B3" s="311"/>
      <c r="C3" s="317"/>
      <c r="D3" s="313"/>
      <c r="E3" s="314"/>
      <c r="F3" s="315"/>
      <c r="G3" s="315"/>
      <c r="H3" s="315"/>
      <c r="I3" s="315"/>
    </row>
    <row r="4" spans="1:9" ht="12" customHeight="1" x14ac:dyDescent="0.2">
      <c r="A4" s="310"/>
      <c r="B4" s="311"/>
      <c r="C4" s="318" t="s">
        <v>678</v>
      </c>
      <c r="D4" s="313"/>
      <c r="E4" s="314"/>
      <c r="F4" s="315"/>
      <c r="G4" s="315"/>
      <c r="H4" s="315"/>
      <c r="I4" s="315"/>
    </row>
    <row r="5" spans="1:9" ht="12" customHeight="1" x14ac:dyDescent="0.2">
      <c r="A5" s="310"/>
      <c r="B5" s="311">
        <v>1</v>
      </c>
      <c r="C5" s="313" t="s">
        <v>679</v>
      </c>
      <c r="D5" s="313"/>
      <c r="E5" s="314"/>
      <c r="F5" s="315"/>
      <c r="G5" s="319">
        <f>G49</f>
        <v>0</v>
      </c>
      <c r="H5" s="315"/>
      <c r="I5" s="320"/>
    </row>
    <row r="6" spans="1:9" ht="12" customHeight="1" x14ac:dyDescent="0.2">
      <c r="A6" s="310"/>
      <c r="B6" s="311">
        <v>2</v>
      </c>
      <c r="C6" s="313" t="s">
        <v>680</v>
      </c>
      <c r="D6" s="313"/>
      <c r="E6" s="314"/>
      <c r="F6" s="315"/>
      <c r="G6" s="319">
        <f>I49</f>
        <v>0</v>
      </c>
      <c r="H6" s="315"/>
      <c r="I6" s="320"/>
    </row>
    <row r="7" spans="1:9" ht="12" customHeight="1" x14ac:dyDescent="0.2">
      <c r="A7" s="310"/>
      <c r="B7" s="311">
        <v>3</v>
      </c>
      <c r="C7" s="313" t="s">
        <v>292</v>
      </c>
      <c r="D7" s="313"/>
      <c r="E7" s="310"/>
      <c r="F7" s="321"/>
      <c r="G7" s="319">
        <f>I56</f>
        <v>0</v>
      </c>
      <c r="H7" s="315"/>
      <c r="I7" s="320"/>
    </row>
    <row r="8" spans="1:9" ht="12" customHeight="1" x14ac:dyDescent="0.2">
      <c r="A8" s="310"/>
      <c r="B8" s="311">
        <v>4</v>
      </c>
      <c r="C8" s="313" t="s">
        <v>681</v>
      </c>
      <c r="D8" s="313"/>
      <c r="E8" s="314"/>
      <c r="F8" s="322"/>
      <c r="G8" s="323">
        <f>SUM(G5:G7)</f>
        <v>0</v>
      </c>
      <c r="H8" s="320"/>
      <c r="I8" s="320"/>
    </row>
    <row r="9" spans="1:9" ht="12" customHeight="1" x14ac:dyDescent="0.2">
      <c r="A9" s="310"/>
      <c r="B9" s="311">
        <v>5</v>
      </c>
      <c r="C9" s="324" t="s">
        <v>682</v>
      </c>
      <c r="D9" s="324"/>
      <c r="E9" s="325"/>
      <c r="F9" s="326"/>
      <c r="G9" s="327">
        <f>G8</f>
        <v>0</v>
      </c>
      <c r="H9" s="326"/>
      <c r="I9" s="320"/>
    </row>
    <row r="10" spans="1:9" ht="12" customHeight="1" x14ac:dyDescent="0.2">
      <c r="A10" s="310"/>
      <c r="B10" s="311">
        <v>6</v>
      </c>
      <c r="C10" s="324" t="s">
        <v>683</v>
      </c>
      <c r="D10" s="324"/>
      <c r="E10" s="325"/>
      <c r="F10" s="315"/>
      <c r="G10" s="319">
        <f>G9*0.21</f>
        <v>0</v>
      </c>
      <c r="H10" s="315"/>
      <c r="I10" s="320"/>
    </row>
    <row r="11" spans="1:9" ht="12" customHeight="1" x14ac:dyDescent="0.2">
      <c r="A11" s="310"/>
      <c r="B11" s="311">
        <v>7</v>
      </c>
      <c r="C11" s="324" t="s">
        <v>684</v>
      </c>
      <c r="D11" s="324"/>
      <c r="E11" s="325"/>
      <c r="F11" s="328"/>
      <c r="G11" s="329">
        <f>G9+G10</f>
        <v>0</v>
      </c>
      <c r="H11" s="330"/>
      <c r="I11" s="320"/>
    </row>
    <row r="12" spans="1:9" ht="8.25" customHeight="1" x14ac:dyDescent="0.2">
      <c r="A12" s="310"/>
      <c r="B12" s="310"/>
      <c r="C12" s="310"/>
      <c r="D12" s="310"/>
      <c r="E12" s="331"/>
      <c r="F12" s="332"/>
      <c r="G12" s="332"/>
      <c r="H12" s="332"/>
      <c r="I12" s="332"/>
    </row>
    <row r="13" spans="1:9" ht="9.75" customHeight="1" x14ac:dyDescent="0.2">
      <c r="A13" s="310"/>
      <c r="B13" s="333"/>
      <c r="C13" s="333"/>
      <c r="D13" s="333"/>
      <c r="E13" s="334"/>
      <c r="F13" s="335"/>
      <c r="G13" s="336" t="s">
        <v>685</v>
      </c>
      <c r="H13" s="337"/>
      <c r="I13" s="338"/>
    </row>
    <row r="14" spans="1:9" ht="9.75" customHeight="1" x14ac:dyDescent="0.2">
      <c r="A14" s="310"/>
      <c r="B14" s="339" t="s">
        <v>686</v>
      </c>
      <c r="C14" s="340" t="s">
        <v>687</v>
      </c>
      <c r="D14" s="340" t="s">
        <v>688</v>
      </c>
      <c r="E14" s="341" t="s">
        <v>689</v>
      </c>
      <c r="F14" s="342" t="s">
        <v>690</v>
      </c>
      <c r="G14" s="343"/>
      <c r="H14" s="342" t="s">
        <v>691</v>
      </c>
      <c r="I14" s="343"/>
    </row>
    <row r="15" spans="1:9" ht="9" customHeight="1" x14ac:dyDescent="0.2">
      <c r="A15" s="310"/>
      <c r="B15" s="340"/>
      <c r="C15" s="340"/>
      <c r="D15" s="340"/>
      <c r="E15" s="341"/>
      <c r="F15" s="344" t="s">
        <v>692</v>
      </c>
      <c r="G15" s="344" t="s">
        <v>693</v>
      </c>
      <c r="H15" s="344" t="s">
        <v>694</v>
      </c>
      <c r="I15" s="344" t="s">
        <v>693</v>
      </c>
    </row>
    <row r="16" spans="1:9" ht="12" customHeight="1" x14ac:dyDescent="0.2">
      <c r="A16" s="310"/>
      <c r="B16" s="345"/>
      <c r="C16" s="346" t="s">
        <v>695</v>
      </c>
      <c r="D16" s="347"/>
      <c r="E16" s="348"/>
      <c r="F16" s="349"/>
      <c r="G16" s="350"/>
      <c r="H16" s="350"/>
      <c r="I16" s="350"/>
    </row>
    <row r="17" spans="1:9" x14ac:dyDescent="0.2">
      <c r="A17" s="310"/>
      <c r="B17" s="345">
        <v>1</v>
      </c>
      <c r="C17" s="351" t="s">
        <v>696</v>
      </c>
      <c r="D17" s="352" t="s">
        <v>266</v>
      </c>
      <c r="E17" s="353">
        <v>1</v>
      </c>
      <c r="F17" s="392"/>
      <c r="G17" s="354">
        <f t="shared" ref="G17:G40" si="0">F17*E17</f>
        <v>0</v>
      </c>
      <c r="H17" s="392"/>
      <c r="I17" s="354">
        <f t="shared" ref="I17:I23" si="1">H17*E17</f>
        <v>0</v>
      </c>
    </row>
    <row r="18" spans="1:9" x14ac:dyDescent="0.2">
      <c r="A18" s="310"/>
      <c r="B18" s="345">
        <v>2</v>
      </c>
      <c r="C18" s="355" t="s">
        <v>697</v>
      </c>
      <c r="D18" s="352" t="s">
        <v>266</v>
      </c>
      <c r="E18" s="353">
        <v>15</v>
      </c>
      <c r="F18" s="392"/>
      <c r="G18" s="354">
        <f t="shared" si="0"/>
        <v>0</v>
      </c>
      <c r="H18" s="392"/>
      <c r="I18" s="354">
        <f t="shared" si="1"/>
        <v>0</v>
      </c>
    </row>
    <row r="19" spans="1:9" ht="12" customHeight="1" x14ac:dyDescent="0.2">
      <c r="A19" s="310"/>
      <c r="B19" s="345">
        <v>3</v>
      </c>
      <c r="C19" s="356" t="s">
        <v>698</v>
      </c>
      <c r="D19" s="352" t="s">
        <v>266</v>
      </c>
      <c r="E19" s="357">
        <v>1</v>
      </c>
      <c r="F19" s="393"/>
      <c r="G19" s="354">
        <f t="shared" si="0"/>
        <v>0</v>
      </c>
      <c r="H19" s="392"/>
      <c r="I19" s="354">
        <f t="shared" si="1"/>
        <v>0</v>
      </c>
    </row>
    <row r="20" spans="1:9" ht="12" customHeight="1" x14ac:dyDescent="0.2">
      <c r="A20" s="310"/>
      <c r="B20" s="345">
        <v>4</v>
      </c>
      <c r="C20" s="356" t="s">
        <v>699</v>
      </c>
      <c r="D20" s="347" t="s">
        <v>250</v>
      </c>
      <c r="E20" s="357">
        <v>95</v>
      </c>
      <c r="F20" s="393"/>
      <c r="G20" s="354">
        <f t="shared" si="0"/>
        <v>0</v>
      </c>
      <c r="H20" s="399"/>
      <c r="I20" s="354">
        <f t="shared" si="1"/>
        <v>0</v>
      </c>
    </row>
    <row r="21" spans="1:9" ht="12" customHeight="1" x14ac:dyDescent="0.2">
      <c r="A21" s="310"/>
      <c r="B21" s="345">
        <v>5</v>
      </c>
      <c r="C21" s="356" t="s">
        <v>700</v>
      </c>
      <c r="D21" s="347" t="s">
        <v>250</v>
      </c>
      <c r="E21" s="357">
        <v>45</v>
      </c>
      <c r="F21" s="393"/>
      <c r="G21" s="354">
        <f>F21*E21</f>
        <v>0</v>
      </c>
      <c r="H21" s="399"/>
      <c r="I21" s="354">
        <f>H21*E21</f>
        <v>0</v>
      </c>
    </row>
    <row r="22" spans="1:9" ht="12" customHeight="1" x14ac:dyDescent="0.2">
      <c r="A22" s="310"/>
      <c r="B22" s="345">
        <v>6</v>
      </c>
      <c r="C22" s="356" t="s">
        <v>701</v>
      </c>
      <c r="D22" s="347" t="s">
        <v>250</v>
      </c>
      <c r="E22" s="357">
        <v>85</v>
      </c>
      <c r="F22" s="393"/>
      <c r="G22" s="354">
        <f t="shared" si="0"/>
        <v>0</v>
      </c>
      <c r="H22" s="399"/>
      <c r="I22" s="354">
        <f t="shared" si="1"/>
        <v>0</v>
      </c>
    </row>
    <row r="23" spans="1:9" ht="12" customHeight="1" x14ac:dyDescent="0.2">
      <c r="A23" s="310"/>
      <c r="B23" s="345">
        <v>7</v>
      </c>
      <c r="C23" s="356" t="s">
        <v>702</v>
      </c>
      <c r="D23" s="347" t="s">
        <v>250</v>
      </c>
      <c r="E23" s="357">
        <v>45</v>
      </c>
      <c r="F23" s="393"/>
      <c r="G23" s="354">
        <f t="shared" si="0"/>
        <v>0</v>
      </c>
      <c r="H23" s="399"/>
      <c r="I23" s="354">
        <f t="shared" si="1"/>
        <v>0</v>
      </c>
    </row>
    <row r="24" spans="1:9" ht="12" customHeight="1" x14ac:dyDescent="0.2">
      <c r="A24" s="310"/>
      <c r="B24" s="345">
        <v>8</v>
      </c>
      <c r="C24" s="359" t="s">
        <v>703</v>
      </c>
      <c r="D24" s="360" t="s">
        <v>250</v>
      </c>
      <c r="E24" s="361">
        <v>15</v>
      </c>
      <c r="F24" s="394"/>
      <c r="G24" s="362">
        <f t="shared" si="0"/>
        <v>0</v>
      </c>
      <c r="H24" s="401"/>
      <c r="I24" s="362">
        <f>E24*H24</f>
        <v>0</v>
      </c>
    </row>
    <row r="25" spans="1:9" ht="12" customHeight="1" x14ac:dyDescent="0.2">
      <c r="A25" s="310"/>
      <c r="B25" s="345">
        <v>9</v>
      </c>
      <c r="C25" s="359" t="s">
        <v>704</v>
      </c>
      <c r="D25" s="360" t="s">
        <v>266</v>
      </c>
      <c r="E25" s="361">
        <v>5</v>
      </c>
      <c r="F25" s="394"/>
      <c r="G25" s="362">
        <f t="shared" si="0"/>
        <v>0</v>
      </c>
      <c r="H25" s="401"/>
      <c r="I25" s="362">
        <f>E25*H25</f>
        <v>0</v>
      </c>
    </row>
    <row r="26" spans="1:9" ht="12" customHeight="1" x14ac:dyDescent="0.2">
      <c r="A26" s="310"/>
      <c r="B26" s="345">
        <v>10</v>
      </c>
      <c r="C26" s="359" t="s">
        <v>705</v>
      </c>
      <c r="D26" s="360" t="s">
        <v>266</v>
      </c>
      <c r="E26" s="361">
        <v>1</v>
      </c>
      <c r="F26" s="394"/>
      <c r="G26" s="362">
        <f t="shared" si="0"/>
        <v>0</v>
      </c>
      <c r="H26" s="401"/>
      <c r="I26" s="362">
        <f>E26*H26</f>
        <v>0</v>
      </c>
    </row>
    <row r="27" spans="1:9" ht="12" customHeight="1" x14ac:dyDescent="0.2">
      <c r="A27" s="310"/>
      <c r="B27" s="345">
        <v>11</v>
      </c>
      <c r="C27" s="359" t="s">
        <v>706</v>
      </c>
      <c r="D27" s="360" t="s">
        <v>266</v>
      </c>
      <c r="E27" s="361">
        <v>1</v>
      </c>
      <c r="F27" s="394"/>
      <c r="G27" s="362">
        <f t="shared" si="0"/>
        <v>0</v>
      </c>
      <c r="H27" s="401"/>
      <c r="I27" s="362">
        <f>E27*H27</f>
        <v>0</v>
      </c>
    </row>
    <row r="28" spans="1:9" ht="12" customHeight="1" x14ac:dyDescent="0.2">
      <c r="A28" s="310"/>
      <c r="B28" s="345">
        <v>12</v>
      </c>
      <c r="C28" s="363" t="s">
        <v>707</v>
      </c>
      <c r="D28" s="364" t="s">
        <v>266</v>
      </c>
      <c r="E28" s="365">
        <v>4</v>
      </c>
      <c r="F28" s="392"/>
      <c r="G28" s="354">
        <f t="shared" si="0"/>
        <v>0</v>
      </c>
      <c r="H28" s="402"/>
      <c r="I28" s="354">
        <f>H28*E28</f>
        <v>0</v>
      </c>
    </row>
    <row r="29" spans="1:9" ht="12" customHeight="1" x14ac:dyDescent="0.2">
      <c r="A29" s="310"/>
      <c r="B29" s="345">
        <v>13</v>
      </c>
      <c r="C29" s="356" t="s">
        <v>708</v>
      </c>
      <c r="D29" s="347" t="s">
        <v>266</v>
      </c>
      <c r="E29" s="357">
        <v>2</v>
      </c>
      <c r="F29" s="354">
        <v>0</v>
      </c>
      <c r="G29" s="354">
        <f t="shared" si="0"/>
        <v>0</v>
      </c>
      <c r="H29" s="399"/>
      <c r="I29" s="354">
        <f>H29*E29</f>
        <v>0</v>
      </c>
    </row>
    <row r="30" spans="1:9" ht="12" customHeight="1" x14ac:dyDescent="0.2">
      <c r="A30" s="310"/>
      <c r="B30" s="345">
        <v>14</v>
      </c>
      <c r="C30" s="356" t="s">
        <v>709</v>
      </c>
      <c r="D30" s="347" t="s">
        <v>266</v>
      </c>
      <c r="E30" s="357">
        <v>8</v>
      </c>
      <c r="F30" s="354">
        <v>0</v>
      </c>
      <c r="G30" s="354">
        <f t="shared" si="0"/>
        <v>0</v>
      </c>
      <c r="H30" s="399"/>
      <c r="I30" s="354">
        <f>H30*E30</f>
        <v>0</v>
      </c>
    </row>
    <row r="31" spans="1:9" ht="12" customHeight="1" x14ac:dyDescent="0.2">
      <c r="A31" s="310"/>
      <c r="B31" s="345">
        <v>15</v>
      </c>
      <c r="C31" s="359" t="s">
        <v>710</v>
      </c>
      <c r="D31" s="360" t="s">
        <v>250</v>
      </c>
      <c r="E31" s="361">
        <v>45</v>
      </c>
      <c r="F31" s="394"/>
      <c r="G31" s="362">
        <f t="shared" si="0"/>
        <v>0</v>
      </c>
      <c r="H31" s="401"/>
      <c r="I31" s="362">
        <f>E31*H31</f>
        <v>0</v>
      </c>
    </row>
    <row r="32" spans="1:9" ht="12" customHeight="1" x14ac:dyDescent="0.2">
      <c r="A32" s="310"/>
      <c r="B32" s="345">
        <v>16</v>
      </c>
      <c r="C32" s="359" t="s">
        <v>711</v>
      </c>
      <c r="D32" s="360" t="s">
        <v>266</v>
      </c>
      <c r="E32" s="361">
        <v>1</v>
      </c>
      <c r="F32" s="361"/>
      <c r="G32" s="361">
        <f>F32*E32</f>
        <v>0</v>
      </c>
      <c r="H32" s="401"/>
      <c r="I32" s="361">
        <f t="shared" ref="I32:I37" si="2">E32*H32</f>
        <v>0</v>
      </c>
    </row>
    <row r="33" spans="1:9" ht="12" customHeight="1" x14ac:dyDescent="0.2">
      <c r="A33" s="310"/>
      <c r="B33" s="345">
        <v>17</v>
      </c>
      <c r="C33" s="359" t="s">
        <v>712</v>
      </c>
      <c r="D33" s="360" t="s">
        <v>250</v>
      </c>
      <c r="E33" s="361">
        <v>20</v>
      </c>
      <c r="F33" s="361"/>
      <c r="G33" s="361">
        <f>F33*E33</f>
        <v>0</v>
      </c>
      <c r="H33" s="401"/>
      <c r="I33" s="361">
        <f t="shared" si="2"/>
        <v>0</v>
      </c>
    </row>
    <row r="34" spans="1:9" ht="12" customHeight="1" x14ac:dyDescent="0.2">
      <c r="A34" s="310"/>
      <c r="B34" s="345">
        <v>18</v>
      </c>
      <c r="C34" s="359" t="s">
        <v>713</v>
      </c>
      <c r="D34" s="360" t="s">
        <v>266</v>
      </c>
      <c r="E34" s="361">
        <v>1</v>
      </c>
      <c r="F34" s="361"/>
      <c r="G34" s="361">
        <f>F34*E34</f>
        <v>0</v>
      </c>
      <c r="H34" s="401"/>
      <c r="I34" s="361">
        <f t="shared" si="2"/>
        <v>0</v>
      </c>
    </row>
    <row r="35" spans="1:9" ht="12" customHeight="1" x14ac:dyDescent="0.2">
      <c r="A35" s="310"/>
      <c r="B35" s="345">
        <v>19</v>
      </c>
      <c r="C35" s="359" t="s">
        <v>714</v>
      </c>
      <c r="D35" s="360" t="s">
        <v>266</v>
      </c>
      <c r="E35" s="361">
        <v>1</v>
      </c>
      <c r="F35" s="361"/>
      <c r="G35" s="362">
        <f t="shared" si="0"/>
        <v>0</v>
      </c>
      <c r="H35" s="401"/>
      <c r="I35" s="362">
        <f t="shared" si="2"/>
        <v>0</v>
      </c>
    </row>
    <row r="36" spans="1:9" ht="12" customHeight="1" x14ac:dyDescent="0.2">
      <c r="A36" s="310"/>
      <c r="B36" s="345">
        <v>20</v>
      </c>
      <c r="C36" s="359" t="s">
        <v>715</v>
      </c>
      <c r="D36" s="360" t="s">
        <v>266</v>
      </c>
      <c r="E36" s="361">
        <v>2</v>
      </c>
      <c r="F36" s="361"/>
      <c r="G36" s="362">
        <f t="shared" si="0"/>
        <v>0</v>
      </c>
      <c r="H36" s="401"/>
      <c r="I36" s="362">
        <f t="shared" si="2"/>
        <v>0</v>
      </c>
    </row>
    <row r="37" spans="1:9" ht="12" customHeight="1" x14ac:dyDescent="0.2">
      <c r="A37" s="310"/>
      <c r="B37" s="345">
        <v>21</v>
      </c>
      <c r="C37" s="359" t="s">
        <v>716</v>
      </c>
      <c r="D37" s="360" t="s">
        <v>266</v>
      </c>
      <c r="E37" s="361">
        <v>2</v>
      </c>
      <c r="F37" s="361"/>
      <c r="G37" s="362">
        <f t="shared" si="0"/>
        <v>0</v>
      </c>
      <c r="H37" s="401"/>
      <c r="I37" s="362">
        <f t="shared" si="2"/>
        <v>0</v>
      </c>
    </row>
    <row r="38" spans="1:9" ht="12" customHeight="1" x14ac:dyDescent="0.2">
      <c r="A38" s="310"/>
      <c r="B38" s="345">
        <v>22</v>
      </c>
      <c r="C38" s="366" t="s">
        <v>717</v>
      </c>
      <c r="D38" s="364" t="s">
        <v>266</v>
      </c>
      <c r="E38" s="367">
        <v>1</v>
      </c>
      <c r="F38" s="392"/>
      <c r="G38" s="354">
        <f t="shared" si="0"/>
        <v>0</v>
      </c>
      <c r="H38" s="402"/>
      <c r="I38" s="354">
        <f>H38*E38</f>
        <v>0</v>
      </c>
    </row>
    <row r="39" spans="1:9" ht="12" customHeight="1" x14ac:dyDescent="0.2">
      <c r="A39" s="310"/>
      <c r="B39" s="345">
        <v>23</v>
      </c>
      <c r="C39" s="359" t="s">
        <v>718</v>
      </c>
      <c r="D39" s="360" t="s">
        <v>266</v>
      </c>
      <c r="E39" s="361">
        <v>4</v>
      </c>
      <c r="F39" s="394"/>
      <c r="G39" s="361">
        <f t="shared" si="0"/>
        <v>0</v>
      </c>
      <c r="H39" s="401"/>
      <c r="I39" s="361">
        <f>E39*H39</f>
        <v>0</v>
      </c>
    </row>
    <row r="40" spans="1:9" ht="12" customHeight="1" x14ac:dyDescent="0.2">
      <c r="A40" s="310"/>
      <c r="B40" s="345">
        <v>24</v>
      </c>
      <c r="C40" s="359" t="s">
        <v>719</v>
      </c>
      <c r="D40" s="360" t="s">
        <v>266</v>
      </c>
      <c r="E40" s="361">
        <v>13</v>
      </c>
      <c r="F40" s="361"/>
      <c r="G40" s="362">
        <f t="shared" si="0"/>
        <v>0</v>
      </c>
      <c r="H40" s="401"/>
      <c r="I40" s="362">
        <f>E40*H40</f>
        <v>0</v>
      </c>
    </row>
    <row r="41" spans="1:9" ht="12" customHeight="1" x14ac:dyDescent="0.2">
      <c r="A41" s="310"/>
      <c r="B41" s="345">
        <v>25</v>
      </c>
      <c r="C41" s="368" t="s">
        <v>720</v>
      </c>
      <c r="D41" s="369"/>
      <c r="E41" s="370"/>
      <c r="F41" s="369"/>
      <c r="G41" s="371"/>
      <c r="H41" s="371"/>
      <c r="I41" s="371"/>
    </row>
    <row r="42" spans="1:9" ht="12" customHeight="1" x14ac:dyDescent="0.2">
      <c r="A42" s="310"/>
      <c r="B42" s="345">
        <v>26</v>
      </c>
      <c r="C42" s="372" t="s">
        <v>721</v>
      </c>
      <c r="D42" s="369" t="s">
        <v>266</v>
      </c>
      <c r="E42" s="370">
        <v>1</v>
      </c>
      <c r="F42" s="395"/>
      <c r="G42" s="371">
        <f>E42*F42</f>
        <v>0</v>
      </c>
      <c r="H42" s="400"/>
      <c r="I42" s="371">
        <f>E42*H42</f>
        <v>0</v>
      </c>
    </row>
    <row r="43" spans="1:9" ht="12" customHeight="1" x14ac:dyDescent="0.2">
      <c r="A43" s="310"/>
      <c r="B43" s="345">
        <v>27</v>
      </c>
      <c r="C43" s="372" t="s">
        <v>722</v>
      </c>
      <c r="D43" s="369" t="s">
        <v>266</v>
      </c>
      <c r="E43" s="370">
        <v>1</v>
      </c>
      <c r="F43" s="395"/>
      <c r="G43" s="371">
        <f>E43*F43</f>
        <v>0</v>
      </c>
      <c r="H43" s="400"/>
      <c r="I43" s="371">
        <f>E43*H43</f>
        <v>0</v>
      </c>
    </row>
    <row r="44" spans="1:9" ht="12" customHeight="1" x14ac:dyDescent="0.2">
      <c r="A44" s="310"/>
      <c r="B44" s="345">
        <v>28</v>
      </c>
      <c r="C44" s="372" t="s">
        <v>723</v>
      </c>
      <c r="D44" s="369" t="s">
        <v>266</v>
      </c>
      <c r="E44" s="370">
        <v>1</v>
      </c>
      <c r="F44" s="395"/>
      <c r="G44" s="371">
        <f>E44*F44</f>
        <v>0</v>
      </c>
      <c r="H44" s="400"/>
      <c r="I44" s="371">
        <f>E44*H44</f>
        <v>0</v>
      </c>
    </row>
    <row r="45" spans="1:9" ht="12" customHeight="1" x14ac:dyDescent="0.2">
      <c r="A45" s="310"/>
      <c r="B45" s="345">
        <v>29</v>
      </c>
      <c r="C45" s="372" t="s">
        <v>724</v>
      </c>
      <c r="D45" s="369" t="s">
        <v>266</v>
      </c>
      <c r="E45" s="370">
        <v>1</v>
      </c>
      <c r="F45" s="395"/>
      <c r="G45" s="371">
        <f>E45*F45</f>
        <v>0</v>
      </c>
      <c r="H45" s="400"/>
      <c r="I45" s="371">
        <f>E45*H45</f>
        <v>0</v>
      </c>
    </row>
    <row r="46" spans="1:9" ht="12" customHeight="1" x14ac:dyDescent="0.2">
      <c r="A46" s="310"/>
      <c r="B46" s="345">
        <v>30</v>
      </c>
      <c r="C46" s="373" t="s">
        <v>725</v>
      </c>
      <c r="D46" s="369" t="s">
        <v>250</v>
      </c>
      <c r="E46" s="370">
        <v>15</v>
      </c>
      <c r="F46" s="396"/>
      <c r="G46" s="371">
        <f>E46*F46</f>
        <v>0</v>
      </c>
      <c r="H46" s="400"/>
      <c r="I46" s="371">
        <f>E46*H46</f>
        <v>0</v>
      </c>
    </row>
    <row r="47" spans="1:9" ht="12" customHeight="1" x14ac:dyDescent="0.2">
      <c r="A47" s="310"/>
      <c r="B47" s="345">
        <v>31</v>
      </c>
      <c r="C47" s="359"/>
      <c r="D47" s="360"/>
      <c r="E47" s="361"/>
      <c r="F47" s="354"/>
      <c r="G47" s="354"/>
      <c r="H47" s="358"/>
      <c r="I47" s="354"/>
    </row>
    <row r="48" spans="1:9" ht="12" customHeight="1" x14ac:dyDescent="0.2">
      <c r="A48" s="310"/>
      <c r="B48" s="345">
        <v>32</v>
      </c>
      <c r="C48" s="356" t="s">
        <v>726</v>
      </c>
      <c r="D48" s="347" t="s">
        <v>727</v>
      </c>
      <c r="E48" s="357">
        <v>30</v>
      </c>
      <c r="F48" s="393"/>
      <c r="G48" s="354">
        <f>F48*E48</f>
        <v>0</v>
      </c>
      <c r="H48" s="399"/>
      <c r="I48" s="354">
        <f>H48*E48</f>
        <v>0</v>
      </c>
    </row>
    <row r="49" spans="1:9" ht="12" customHeight="1" x14ac:dyDescent="0.2">
      <c r="A49" s="310"/>
      <c r="B49" s="345">
        <v>33</v>
      </c>
      <c r="C49" s="356" t="s">
        <v>728</v>
      </c>
      <c r="D49" s="347"/>
      <c r="E49" s="357"/>
      <c r="F49" s="354"/>
      <c r="G49" s="354">
        <f>SUM(G17:G48)</f>
        <v>0</v>
      </c>
      <c r="H49" s="358"/>
      <c r="I49" s="354">
        <f>SUM(I17:I48)</f>
        <v>0</v>
      </c>
    </row>
    <row r="50" spans="1:9" ht="12" customHeight="1" x14ac:dyDescent="0.2">
      <c r="A50" s="310"/>
      <c r="B50" s="374"/>
      <c r="C50" s="375"/>
      <c r="D50" s="376"/>
      <c r="E50" s="377"/>
      <c r="F50" s="354"/>
      <c r="G50" s="354"/>
      <c r="H50" s="358"/>
      <c r="I50" s="354"/>
    </row>
    <row r="51" spans="1:9" ht="12" customHeight="1" x14ac:dyDescent="0.2">
      <c r="A51" s="310"/>
      <c r="B51" s="345"/>
      <c r="C51" s="346" t="s">
        <v>292</v>
      </c>
      <c r="D51" s="347"/>
      <c r="E51" s="357"/>
      <c r="F51" s="354"/>
      <c r="G51" s="354"/>
      <c r="H51" s="358"/>
      <c r="I51" s="354"/>
    </row>
    <row r="52" spans="1:9" ht="12" customHeight="1" x14ac:dyDescent="0.2">
      <c r="A52" s="310"/>
      <c r="B52" s="345">
        <v>1</v>
      </c>
      <c r="C52" s="356" t="s">
        <v>729</v>
      </c>
      <c r="D52" s="347" t="s">
        <v>361</v>
      </c>
      <c r="E52" s="357">
        <v>1</v>
      </c>
      <c r="F52" s="354"/>
      <c r="G52" s="354"/>
      <c r="H52" s="399"/>
      <c r="I52" s="354">
        <f>H52*E52</f>
        <v>0</v>
      </c>
    </row>
    <row r="53" spans="1:9" ht="12" customHeight="1" x14ac:dyDescent="0.2">
      <c r="A53" s="310"/>
      <c r="B53" s="345">
        <v>2</v>
      </c>
      <c r="C53" s="356" t="s">
        <v>730</v>
      </c>
      <c r="D53" s="347" t="s">
        <v>361</v>
      </c>
      <c r="E53" s="357">
        <v>1</v>
      </c>
      <c r="F53" s="354"/>
      <c r="G53" s="354"/>
      <c r="H53" s="399"/>
      <c r="I53" s="354">
        <f>H53*E53</f>
        <v>0</v>
      </c>
    </row>
    <row r="54" spans="1:9" ht="12" customHeight="1" x14ac:dyDescent="0.2">
      <c r="A54" s="310"/>
      <c r="B54" s="345">
        <v>3</v>
      </c>
      <c r="C54" s="356" t="s">
        <v>731</v>
      </c>
      <c r="D54" s="347" t="s">
        <v>361</v>
      </c>
      <c r="E54" s="357">
        <v>1</v>
      </c>
      <c r="F54" s="354"/>
      <c r="G54" s="354"/>
      <c r="H54" s="399"/>
      <c r="I54" s="354">
        <f>H54*E54</f>
        <v>0</v>
      </c>
    </row>
    <row r="55" spans="1:9" ht="12" customHeight="1" x14ac:dyDescent="0.2">
      <c r="A55" s="310"/>
      <c r="B55" s="345">
        <v>4</v>
      </c>
      <c r="C55" s="356" t="s">
        <v>732</v>
      </c>
      <c r="D55" s="347" t="s">
        <v>361</v>
      </c>
      <c r="E55" s="357">
        <v>1</v>
      </c>
      <c r="F55" s="354"/>
      <c r="G55" s="354"/>
      <c r="H55" s="399"/>
      <c r="I55" s="354">
        <f>H55*E55</f>
        <v>0</v>
      </c>
    </row>
    <row r="56" spans="1:9" ht="12" customHeight="1" x14ac:dyDescent="0.2">
      <c r="A56" s="310"/>
      <c r="B56" s="345">
        <v>5</v>
      </c>
      <c r="C56" s="356" t="s">
        <v>733</v>
      </c>
      <c r="D56" s="347"/>
      <c r="E56" s="357"/>
      <c r="F56" s="354"/>
      <c r="G56" s="354"/>
      <c r="H56" s="358"/>
      <c r="I56" s="354">
        <f>SUM(I52:I55)</f>
        <v>0</v>
      </c>
    </row>
    <row r="57" spans="1:9" ht="12" customHeight="1" x14ac:dyDescent="0.2">
      <c r="A57" s="310"/>
      <c r="B57" s="345"/>
      <c r="C57" s="356"/>
      <c r="D57" s="347"/>
      <c r="E57" s="357"/>
      <c r="F57" s="378"/>
      <c r="G57" s="378"/>
      <c r="H57" s="379"/>
      <c r="I57" s="378"/>
    </row>
    <row r="58" spans="1:9" x14ac:dyDescent="0.2">
      <c r="B58" s="380"/>
      <c r="C58" s="346" t="s">
        <v>734</v>
      </c>
      <c r="D58" s="381"/>
      <c r="E58" s="382"/>
      <c r="F58" s="377"/>
      <c r="G58" s="383"/>
      <c r="H58" s="384"/>
      <c r="I58" s="384"/>
    </row>
    <row r="59" spans="1:9" x14ac:dyDescent="0.2">
      <c r="B59" s="345">
        <v>1</v>
      </c>
      <c r="C59" s="356" t="s">
        <v>735</v>
      </c>
      <c r="D59" s="347" t="s">
        <v>266</v>
      </c>
      <c r="E59" s="357">
        <v>1</v>
      </c>
      <c r="F59" s="397"/>
      <c r="G59" s="384">
        <f>E59*F59</f>
        <v>0</v>
      </c>
      <c r="H59" s="357">
        <v>0</v>
      </c>
      <c r="I59" s="384">
        <f>E59*H59</f>
        <v>0</v>
      </c>
    </row>
    <row r="60" spans="1:9" x14ac:dyDescent="0.2">
      <c r="B60" s="345">
        <v>2</v>
      </c>
      <c r="C60" s="356" t="s">
        <v>736</v>
      </c>
      <c r="D60" s="357" t="s">
        <v>266</v>
      </c>
      <c r="E60" s="357">
        <v>1</v>
      </c>
      <c r="F60" s="397"/>
      <c r="G60" s="384">
        <f t="shared" ref="G60:G65" si="3">E60*F60</f>
        <v>0</v>
      </c>
      <c r="H60" s="397"/>
      <c r="I60" s="384">
        <f t="shared" ref="I60:I65" si="4">E60*H60</f>
        <v>0</v>
      </c>
    </row>
    <row r="61" spans="1:9" x14ac:dyDescent="0.2">
      <c r="B61" s="345">
        <v>3</v>
      </c>
      <c r="C61" s="356" t="s">
        <v>737</v>
      </c>
      <c r="D61" s="347" t="s">
        <v>266</v>
      </c>
      <c r="E61" s="357">
        <v>1</v>
      </c>
      <c r="F61" s="397"/>
      <c r="G61" s="384">
        <f t="shared" si="3"/>
        <v>0</v>
      </c>
      <c r="H61" s="397"/>
      <c r="I61" s="384">
        <f t="shared" si="4"/>
        <v>0</v>
      </c>
    </row>
    <row r="62" spans="1:9" x14ac:dyDescent="0.2">
      <c r="B62" s="345">
        <v>4</v>
      </c>
      <c r="C62" s="356" t="s">
        <v>738</v>
      </c>
      <c r="D62" s="347" t="s">
        <v>266</v>
      </c>
      <c r="E62" s="357">
        <v>3</v>
      </c>
      <c r="F62" s="397"/>
      <c r="G62" s="384">
        <f t="shared" si="3"/>
        <v>0</v>
      </c>
      <c r="H62" s="398"/>
      <c r="I62" s="384">
        <f t="shared" si="4"/>
        <v>0</v>
      </c>
    </row>
    <row r="63" spans="1:9" x14ac:dyDescent="0.2">
      <c r="B63" s="345">
        <v>5</v>
      </c>
      <c r="C63" s="356" t="s">
        <v>739</v>
      </c>
      <c r="D63" s="347" t="s">
        <v>266</v>
      </c>
      <c r="E63" s="357">
        <v>4</v>
      </c>
      <c r="F63" s="397"/>
      <c r="G63" s="384">
        <f t="shared" si="3"/>
        <v>0</v>
      </c>
      <c r="H63" s="398"/>
      <c r="I63" s="384">
        <f t="shared" si="4"/>
        <v>0</v>
      </c>
    </row>
    <row r="64" spans="1:9" x14ac:dyDescent="0.2">
      <c r="B64" s="345">
        <v>6</v>
      </c>
      <c r="C64" s="385" t="s">
        <v>740</v>
      </c>
      <c r="D64" s="347" t="s">
        <v>266</v>
      </c>
      <c r="E64" s="357">
        <v>3</v>
      </c>
      <c r="F64" s="397"/>
      <c r="G64" s="384">
        <f t="shared" si="3"/>
        <v>0</v>
      </c>
      <c r="H64" s="398"/>
      <c r="I64" s="384">
        <f t="shared" si="4"/>
        <v>0</v>
      </c>
    </row>
    <row r="65" spans="2:9" x14ac:dyDescent="0.2">
      <c r="B65" s="345">
        <v>7</v>
      </c>
      <c r="C65" s="356" t="s">
        <v>741</v>
      </c>
      <c r="D65" s="347" t="s">
        <v>727</v>
      </c>
      <c r="E65" s="357">
        <v>5</v>
      </c>
      <c r="F65" s="397"/>
      <c r="G65" s="384">
        <f t="shared" si="3"/>
        <v>0</v>
      </c>
      <c r="H65" s="398"/>
      <c r="I65" s="384">
        <f t="shared" si="4"/>
        <v>0</v>
      </c>
    </row>
    <row r="66" spans="2:9" x14ac:dyDescent="0.2">
      <c r="B66" s="345">
        <v>8</v>
      </c>
      <c r="C66" s="356" t="s">
        <v>742</v>
      </c>
      <c r="D66" s="347"/>
      <c r="E66" s="357"/>
      <c r="F66" s="377"/>
      <c r="G66" s="384">
        <f>SUM(G59:G65)</f>
        <v>0</v>
      </c>
      <c r="H66" s="384"/>
      <c r="I66" s="384">
        <f>SUM(I59:I65)</f>
        <v>0</v>
      </c>
    </row>
    <row r="67" spans="2:9" x14ac:dyDescent="0.2">
      <c r="B67" s="345">
        <v>9</v>
      </c>
      <c r="C67" s="356" t="s">
        <v>733</v>
      </c>
      <c r="D67" s="347"/>
      <c r="E67" s="357"/>
      <c r="F67" s="377"/>
      <c r="G67" s="383"/>
      <c r="H67" s="384">
        <f>G66+I66</f>
        <v>0</v>
      </c>
      <c r="I67" s="384"/>
    </row>
    <row r="68" spans="2:9" x14ac:dyDescent="0.2">
      <c r="B68" s="311"/>
      <c r="C68" s="386"/>
      <c r="D68" s="311"/>
      <c r="E68" s="387"/>
      <c r="F68" s="388"/>
      <c r="G68" s="389"/>
      <c r="H68" s="390"/>
      <c r="I68" s="390"/>
    </row>
  </sheetData>
  <sheetProtection algorithmName="SHA-512" hashValue="v/odOrOFmtrhJ9X3pUqKwA2jkyxsK6ejddKz+aKiHFeShv36YPOh/k2n0AowCL4Gs1ik7DPlMBe1KsKMXugJFg==" saltValue="xKl1B2JMbKl770P7wJz3Ig==" spinCount="100000" sheet="1" objects="1" scenarios="1"/>
  <protectedRanges>
    <protectedRange sqref="F1:F1048576 H1:H1048576" name="Oblast1"/>
  </protectedRanges>
  <pageMargins left="0.15748031496062992" right="0.15748031496062992" top="0.35433070866141736" bottom="0.31496062992125984" header="0.15748031496062992" footer="0.51181102362204722"/>
  <pageSetup paperSize="9" scale="80" firstPageNumber="0" orientation="portrait" horizontalDpi="300" verticalDpi="300" r:id="rId1"/>
  <headerFooter alignWithMargins="0">
    <oddHeader>&amp;CStránka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87"/>
  <sheetViews>
    <sheetView view="pageBreakPreview" zoomScale="80" zoomScaleNormal="80" zoomScaleSheetLayoutView="80" zoomScalePageLayoutView="120" workbookViewId="0">
      <pane ySplit="3" topLeftCell="A4" activePane="bottomLeft" state="frozen"/>
      <selection pane="bottomLeft" activeCell="D34" sqref="D34"/>
    </sheetView>
  </sheetViews>
  <sheetFormatPr defaultColWidth="11.7109375" defaultRowHeight="15.75" x14ac:dyDescent="0.25"/>
  <cols>
    <col min="1" max="1" width="11.140625" style="63" customWidth="1"/>
    <col min="2" max="2" width="57.28515625" style="36" customWidth="1"/>
    <col min="3" max="3" width="9.5703125" style="36" customWidth="1"/>
    <col min="4" max="4" width="16" style="36" customWidth="1"/>
    <col min="5" max="256" width="11.7109375" style="36"/>
    <col min="257" max="257" width="11.140625" style="36" customWidth="1"/>
    <col min="258" max="258" width="57.28515625" style="36" customWidth="1"/>
    <col min="259" max="259" width="9.5703125" style="36" customWidth="1"/>
    <col min="260" max="260" width="16" style="36" customWidth="1"/>
    <col min="261" max="512" width="11.7109375" style="36"/>
    <col min="513" max="513" width="11.140625" style="36" customWidth="1"/>
    <col min="514" max="514" width="57.28515625" style="36" customWidth="1"/>
    <col min="515" max="515" width="9.5703125" style="36" customWidth="1"/>
    <col min="516" max="516" width="16" style="36" customWidth="1"/>
    <col min="517" max="768" width="11.7109375" style="36"/>
    <col min="769" max="769" width="11.140625" style="36" customWidth="1"/>
    <col min="770" max="770" width="57.28515625" style="36" customWidth="1"/>
    <col min="771" max="771" width="9.5703125" style="36" customWidth="1"/>
    <col min="772" max="772" width="16" style="36" customWidth="1"/>
    <col min="773" max="1024" width="11.7109375" style="36"/>
    <col min="1025" max="1025" width="11.140625" style="36" customWidth="1"/>
    <col min="1026" max="1026" width="57.28515625" style="36" customWidth="1"/>
    <col min="1027" max="1027" width="9.5703125" style="36" customWidth="1"/>
    <col min="1028" max="1028" width="16" style="36" customWidth="1"/>
    <col min="1029" max="1280" width="11.7109375" style="36"/>
    <col min="1281" max="1281" width="11.140625" style="36" customWidth="1"/>
    <col min="1282" max="1282" width="57.28515625" style="36" customWidth="1"/>
    <col min="1283" max="1283" width="9.5703125" style="36" customWidth="1"/>
    <col min="1284" max="1284" width="16" style="36" customWidth="1"/>
    <col min="1285" max="1536" width="11.7109375" style="36"/>
    <col min="1537" max="1537" width="11.140625" style="36" customWidth="1"/>
    <col min="1538" max="1538" width="57.28515625" style="36" customWidth="1"/>
    <col min="1539" max="1539" width="9.5703125" style="36" customWidth="1"/>
    <col min="1540" max="1540" width="16" style="36" customWidth="1"/>
    <col min="1541" max="1792" width="11.7109375" style="36"/>
    <col min="1793" max="1793" width="11.140625" style="36" customWidth="1"/>
    <col min="1794" max="1794" width="57.28515625" style="36" customWidth="1"/>
    <col min="1795" max="1795" width="9.5703125" style="36" customWidth="1"/>
    <col min="1796" max="1796" width="16" style="36" customWidth="1"/>
    <col min="1797" max="2048" width="11.7109375" style="36"/>
    <col min="2049" max="2049" width="11.140625" style="36" customWidth="1"/>
    <col min="2050" max="2050" width="57.28515625" style="36" customWidth="1"/>
    <col min="2051" max="2051" width="9.5703125" style="36" customWidth="1"/>
    <col min="2052" max="2052" width="16" style="36" customWidth="1"/>
    <col min="2053" max="2304" width="11.7109375" style="36"/>
    <col min="2305" max="2305" width="11.140625" style="36" customWidth="1"/>
    <col min="2306" max="2306" width="57.28515625" style="36" customWidth="1"/>
    <col min="2307" max="2307" width="9.5703125" style="36" customWidth="1"/>
    <col min="2308" max="2308" width="16" style="36" customWidth="1"/>
    <col min="2309" max="2560" width="11.7109375" style="36"/>
    <col min="2561" max="2561" width="11.140625" style="36" customWidth="1"/>
    <col min="2562" max="2562" width="57.28515625" style="36" customWidth="1"/>
    <col min="2563" max="2563" width="9.5703125" style="36" customWidth="1"/>
    <col min="2564" max="2564" width="16" style="36" customWidth="1"/>
    <col min="2565" max="2816" width="11.7109375" style="36"/>
    <col min="2817" max="2817" width="11.140625" style="36" customWidth="1"/>
    <col min="2818" max="2818" width="57.28515625" style="36" customWidth="1"/>
    <col min="2819" max="2819" width="9.5703125" style="36" customWidth="1"/>
    <col min="2820" max="2820" width="16" style="36" customWidth="1"/>
    <col min="2821" max="3072" width="11.7109375" style="36"/>
    <col min="3073" max="3073" width="11.140625" style="36" customWidth="1"/>
    <col min="3074" max="3074" width="57.28515625" style="36" customWidth="1"/>
    <col min="3075" max="3075" width="9.5703125" style="36" customWidth="1"/>
    <col min="3076" max="3076" width="16" style="36" customWidth="1"/>
    <col min="3077" max="3328" width="11.7109375" style="36"/>
    <col min="3329" max="3329" width="11.140625" style="36" customWidth="1"/>
    <col min="3330" max="3330" width="57.28515625" style="36" customWidth="1"/>
    <col min="3331" max="3331" width="9.5703125" style="36" customWidth="1"/>
    <col min="3332" max="3332" width="16" style="36" customWidth="1"/>
    <col min="3333" max="3584" width="11.7109375" style="36"/>
    <col min="3585" max="3585" width="11.140625" style="36" customWidth="1"/>
    <col min="3586" max="3586" width="57.28515625" style="36" customWidth="1"/>
    <col min="3587" max="3587" width="9.5703125" style="36" customWidth="1"/>
    <col min="3588" max="3588" width="16" style="36" customWidth="1"/>
    <col min="3589" max="3840" width="11.7109375" style="36"/>
    <col min="3841" max="3841" width="11.140625" style="36" customWidth="1"/>
    <col min="3842" max="3842" width="57.28515625" style="36" customWidth="1"/>
    <col min="3843" max="3843" width="9.5703125" style="36" customWidth="1"/>
    <col min="3844" max="3844" width="16" style="36" customWidth="1"/>
    <col min="3845" max="4096" width="11.7109375" style="36"/>
    <col min="4097" max="4097" width="11.140625" style="36" customWidth="1"/>
    <col min="4098" max="4098" width="57.28515625" style="36" customWidth="1"/>
    <col min="4099" max="4099" width="9.5703125" style="36" customWidth="1"/>
    <col min="4100" max="4100" width="16" style="36" customWidth="1"/>
    <col min="4101" max="4352" width="11.7109375" style="36"/>
    <col min="4353" max="4353" width="11.140625" style="36" customWidth="1"/>
    <col min="4354" max="4354" width="57.28515625" style="36" customWidth="1"/>
    <col min="4355" max="4355" width="9.5703125" style="36" customWidth="1"/>
    <col min="4356" max="4356" width="16" style="36" customWidth="1"/>
    <col min="4357" max="4608" width="11.7109375" style="36"/>
    <col min="4609" max="4609" width="11.140625" style="36" customWidth="1"/>
    <col min="4610" max="4610" width="57.28515625" style="36" customWidth="1"/>
    <col min="4611" max="4611" width="9.5703125" style="36" customWidth="1"/>
    <col min="4612" max="4612" width="16" style="36" customWidth="1"/>
    <col min="4613" max="4864" width="11.7109375" style="36"/>
    <col min="4865" max="4865" width="11.140625" style="36" customWidth="1"/>
    <col min="4866" max="4866" width="57.28515625" style="36" customWidth="1"/>
    <col min="4867" max="4867" width="9.5703125" style="36" customWidth="1"/>
    <col min="4868" max="4868" width="16" style="36" customWidth="1"/>
    <col min="4869" max="5120" width="11.7109375" style="36"/>
    <col min="5121" max="5121" width="11.140625" style="36" customWidth="1"/>
    <col min="5122" max="5122" width="57.28515625" style="36" customWidth="1"/>
    <col min="5123" max="5123" width="9.5703125" style="36" customWidth="1"/>
    <col min="5124" max="5124" width="16" style="36" customWidth="1"/>
    <col min="5125" max="5376" width="11.7109375" style="36"/>
    <col min="5377" max="5377" width="11.140625" style="36" customWidth="1"/>
    <col min="5378" max="5378" width="57.28515625" style="36" customWidth="1"/>
    <col min="5379" max="5379" width="9.5703125" style="36" customWidth="1"/>
    <col min="5380" max="5380" width="16" style="36" customWidth="1"/>
    <col min="5381" max="5632" width="11.7109375" style="36"/>
    <col min="5633" max="5633" width="11.140625" style="36" customWidth="1"/>
    <col min="5634" max="5634" width="57.28515625" style="36" customWidth="1"/>
    <col min="5635" max="5635" width="9.5703125" style="36" customWidth="1"/>
    <col min="5636" max="5636" width="16" style="36" customWidth="1"/>
    <col min="5637" max="5888" width="11.7109375" style="36"/>
    <col min="5889" max="5889" width="11.140625" style="36" customWidth="1"/>
    <col min="5890" max="5890" width="57.28515625" style="36" customWidth="1"/>
    <col min="5891" max="5891" width="9.5703125" style="36" customWidth="1"/>
    <col min="5892" max="5892" width="16" style="36" customWidth="1"/>
    <col min="5893" max="6144" width="11.7109375" style="36"/>
    <col min="6145" max="6145" width="11.140625" style="36" customWidth="1"/>
    <col min="6146" max="6146" width="57.28515625" style="36" customWidth="1"/>
    <col min="6147" max="6147" width="9.5703125" style="36" customWidth="1"/>
    <col min="6148" max="6148" width="16" style="36" customWidth="1"/>
    <col min="6149" max="6400" width="11.7109375" style="36"/>
    <col min="6401" max="6401" width="11.140625" style="36" customWidth="1"/>
    <col min="6402" max="6402" width="57.28515625" style="36" customWidth="1"/>
    <col min="6403" max="6403" width="9.5703125" style="36" customWidth="1"/>
    <col min="6404" max="6404" width="16" style="36" customWidth="1"/>
    <col min="6405" max="6656" width="11.7109375" style="36"/>
    <col min="6657" max="6657" width="11.140625" style="36" customWidth="1"/>
    <col min="6658" max="6658" width="57.28515625" style="36" customWidth="1"/>
    <col min="6659" max="6659" width="9.5703125" style="36" customWidth="1"/>
    <col min="6660" max="6660" width="16" style="36" customWidth="1"/>
    <col min="6661" max="6912" width="11.7109375" style="36"/>
    <col min="6913" max="6913" width="11.140625" style="36" customWidth="1"/>
    <col min="6914" max="6914" width="57.28515625" style="36" customWidth="1"/>
    <col min="6915" max="6915" width="9.5703125" style="36" customWidth="1"/>
    <col min="6916" max="6916" width="16" style="36" customWidth="1"/>
    <col min="6917" max="7168" width="11.7109375" style="36"/>
    <col min="7169" max="7169" width="11.140625" style="36" customWidth="1"/>
    <col min="7170" max="7170" width="57.28515625" style="36" customWidth="1"/>
    <col min="7171" max="7171" width="9.5703125" style="36" customWidth="1"/>
    <col min="7172" max="7172" width="16" style="36" customWidth="1"/>
    <col min="7173" max="7424" width="11.7109375" style="36"/>
    <col min="7425" max="7425" width="11.140625" style="36" customWidth="1"/>
    <col min="7426" max="7426" width="57.28515625" style="36" customWidth="1"/>
    <col min="7427" max="7427" width="9.5703125" style="36" customWidth="1"/>
    <col min="7428" max="7428" width="16" style="36" customWidth="1"/>
    <col min="7429" max="7680" width="11.7109375" style="36"/>
    <col min="7681" max="7681" width="11.140625" style="36" customWidth="1"/>
    <col min="7682" max="7682" width="57.28515625" style="36" customWidth="1"/>
    <col min="7683" max="7683" width="9.5703125" style="36" customWidth="1"/>
    <col min="7684" max="7684" width="16" style="36" customWidth="1"/>
    <col min="7685" max="7936" width="11.7109375" style="36"/>
    <col min="7937" max="7937" width="11.140625" style="36" customWidth="1"/>
    <col min="7938" max="7938" width="57.28515625" style="36" customWidth="1"/>
    <col min="7939" max="7939" width="9.5703125" style="36" customWidth="1"/>
    <col min="7940" max="7940" width="16" style="36" customWidth="1"/>
    <col min="7941" max="8192" width="11.7109375" style="36"/>
    <col min="8193" max="8193" width="11.140625" style="36" customWidth="1"/>
    <col min="8194" max="8194" width="57.28515625" style="36" customWidth="1"/>
    <col min="8195" max="8195" width="9.5703125" style="36" customWidth="1"/>
    <col min="8196" max="8196" width="16" style="36" customWidth="1"/>
    <col min="8197" max="8448" width="11.7109375" style="36"/>
    <col min="8449" max="8449" width="11.140625" style="36" customWidth="1"/>
    <col min="8450" max="8450" width="57.28515625" style="36" customWidth="1"/>
    <col min="8451" max="8451" width="9.5703125" style="36" customWidth="1"/>
    <col min="8452" max="8452" width="16" style="36" customWidth="1"/>
    <col min="8453" max="8704" width="11.7109375" style="36"/>
    <col min="8705" max="8705" width="11.140625" style="36" customWidth="1"/>
    <col min="8706" max="8706" width="57.28515625" style="36" customWidth="1"/>
    <col min="8707" max="8707" width="9.5703125" style="36" customWidth="1"/>
    <col min="8708" max="8708" width="16" style="36" customWidth="1"/>
    <col min="8709" max="8960" width="11.7109375" style="36"/>
    <col min="8961" max="8961" width="11.140625" style="36" customWidth="1"/>
    <col min="8962" max="8962" width="57.28515625" style="36" customWidth="1"/>
    <col min="8963" max="8963" width="9.5703125" style="36" customWidth="1"/>
    <col min="8964" max="8964" width="16" style="36" customWidth="1"/>
    <col min="8965" max="9216" width="11.7109375" style="36"/>
    <col min="9217" max="9217" width="11.140625" style="36" customWidth="1"/>
    <col min="9218" max="9218" width="57.28515625" style="36" customWidth="1"/>
    <col min="9219" max="9219" width="9.5703125" style="36" customWidth="1"/>
    <col min="9220" max="9220" width="16" style="36" customWidth="1"/>
    <col min="9221" max="9472" width="11.7109375" style="36"/>
    <col min="9473" max="9473" width="11.140625" style="36" customWidth="1"/>
    <col min="9474" max="9474" width="57.28515625" style="36" customWidth="1"/>
    <col min="9475" max="9475" width="9.5703125" style="36" customWidth="1"/>
    <col min="9476" max="9476" width="16" style="36" customWidth="1"/>
    <col min="9477" max="9728" width="11.7109375" style="36"/>
    <col min="9729" max="9729" width="11.140625" style="36" customWidth="1"/>
    <col min="9730" max="9730" width="57.28515625" style="36" customWidth="1"/>
    <col min="9731" max="9731" width="9.5703125" style="36" customWidth="1"/>
    <col min="9732" max="9732" width="16" style="36" customWidth="1"/>
    <col min="9733" max="9984" width="11.7109375" style="36"/>
    <col min="9985" max="9985" width="11.140625" style="36" customWidth="1"/>
    <col min="9986" max="9986" width="57.28515625" style="36" customWidth="1"/>
    <col min="9987" max="9987" width="9.5703125" style="36" customWidth="1"/>
    <col min="9988" max="9988" width="16" style="36" customWidth="1"/>
    <col min="9989" max="10240" width="11.7109375" style="36"/>
    <col min="10241" max="10241" width="11.140625" style="36" customWidth="1"/>
    <col min="10242" max="10242" width="57.28515625" style="36" customWidth="1"/>
    <col min="10243" max="10243" width="9.5703125" style="36" customWidth="1"/>
    <col min="10244" max="10244" width="16" style="36" customWidth="1"/>
    <col min="10245" max="10496" width="11.7109375" style="36"/>
    <col min="10497" max="10497" width="11.140625" style="36" customWidth="1"/>
    <col min="10498" max="10498" width="57.28515625" style="36" customWidth="1"/>
    <col min="10499" max="10499" width="9.5703125" style="36" customWidth="1"/>
    <col min="10500" max="10500" width="16" style="36" customWidth="1"/>
    <col min="10501" max="10752" width="11.7109375" style="36"/>
    <col min="10753" max="10753" width="11.140625" style="36" customWidth="1"/>
    <col min="10754" max="10754" width="57.28515625" style="36" customWidth="1"/>
    <col min="10755" max="10755" width="9.5703125" style="36" customWidth="1"/>
    <col min="10756" max="10756" width="16" style="36" customWidth="1"/>
    <col min="10757" max="11008" width="11.7109375" style="36"/>
    <col min="11009" max="11009" width="11.140625" style="36" customWidth="1"/>
    <col min="11010" max="11010" width="57.28515625" style="36" customWidth="1"/>
    <col min="11011" max="11011" width="9.5703125" style="36" customWidth="1"/>
    <col min="11012" max="11012" width="16" style="36" customWidth="1"/>
    <col min="11013" max="11264" width="11.7109375" style="36"/>
    <col min="11265" max="11265" width="11.140625" style="36" customWidth="1"/>
    <col min="11266" max="11266" width="57.28515625" style="36" customWidth="1"/>
    <col min="11267" max="11267" width="9.5703125" style="36" customWidth="1"/>
    <col min="11268" max="11268" width="16" style="36" customWidth="1"/>
    <col min="11269" max="11520" width="11.7109375" style="36"/>
    <col min="11521" max="11521" width="11.140625" style="36" customWidth="1"/>
    <col min="11522" max="11522" width="57.28515625" style="36" customWidth="1"/>
    <col min="11523" max="11523" width="9.5703125" style="36" customWidth="1"/>
    <col min="11524" max="11524" width="16" style="36" customWidth="1"/>
    <col min="11525" max="11776" width="11.7109375" style="36"/>
    <col min="11777" max="11777" width="11.140625" style="36" customWidth="1"/>
    <col min="11778" max="11778" width="57.28515625" style="36" customWidth="1"/>
    <col min="11779" max="11779" width="9.5703125" style="36" customWidth="1"/>
    <col min="11780" max="11780" width="16" style="36" customWidth="1"/>
    <col min="11781" max="12032" width="11.7109375" style="36"/>
    <col min="12033" max="12033" width="11.140625" style="36" customWidth="1"/>
    <col min="12034" max="12034" width="57.28515625" style="36" customWidth="1"/>
    <col min="12035" max="12035" width="9.5703125" style="36" customWidth="1"/>
    <col min="12036" max="12036" width="16" style="36" customWidth="1"/>
    <col min="12037" max="12288" width="11.7109375" style="36"/>
    <col min="12289" max="12289" width="11.140625" style="36" customWidth="1"/>
    <col min="12290" max="12290" width="57.28515625" style="36" customWidth="1"/>
    <col min="12291" max="12291" width="9.5703125" style="36" customWidth="1"/>
    <col min="12292" max="12292" width="16" style="36" customWidth="1"/>
    <col min="12293" max="12544" width="11.7109375" style="36"/>
    <col min="12545" max="12545" width="11.140625" style="36" customWidth="1"/>
    <col min="12546" max="12546" width="57.28515625" style="36" customWidth="1"/>
    <col min="12547" max="12547" width="9.5703125" style="36" customWidth="1"/>
    <col min="12548" max="12548" width="16" style="36" customWidth="1"/>
    <col min="12549" max="12800" width="11.7109375" style="36"/>
    <col min="12801" max="12801" width="11.140625" style="36" customWidth="1"/>
    <col min="12802" max="12802" width="57.28515625" style="36" customWidth="1"/>
    <col min="12803" max="12803" width="9.5703125" style="36" customWidth="1"/>
    <col min="12804" max="12804" width="16" style="36" customWidth="1"/>
    <col min="12805" max="13056" width="11.7109375" style="36"/>
    <col min="13057" max="13057" width="11.140625" style="36" customWidth="1"/>
    <col min="13058" max="13058" width="57.28515625" style="36" customWidth="1"/>
    <col min="13059" max="13059" width="9.5703125" style="36" customWidth="1"/>
    <col min="13060" max="13060" width="16" style="36" customWidth="1"/>
    <col min="13061" max="13312" width="11.7109375" style="36"/>
    <col min="13313" max="13313" width="11.140625" style="36" customWidth="1"/>
    <col min="13314" max="13314" width="57.28515625" style="36" customWidth="1"/>
    <col min="13315" max="13315" width="9.5703125" style="36" customWidth="1"/>
    <col min="13316" max="13316" width="16" style="36" customWidth="1"/>
    <col min="13317" max="13568" width="11.7109375" style="36"/>
    <col min="13569" max="13569" width="11.140625" style="36" customWidth="1"/>
    <col min="13570" max="13570" width="57.28515625" style="36" customWidth="1"/>
    <col min="13571" max="13571" width="9.5703125" style="36" customWidth="1"/>
    <col min="13572" max="13572" width="16" style="36" customWidth="1"/>
    <col min="13573" max="13824" width="11.7109375" style="36"/>
    <col min="13825" max="13825" width="11.140625" style="36" customWidth="1"/>
    <col min="13826" max="13826" width="57.28515625" style="36" customWidth="1"/>
    <col min="13827" max="13827" width="9.5703125" style="36" customWidth="1"/>
    <col min="13828" max="13828" width="16" style="36" customWidth="1"/>
    <col min="13829" max="14080" width="11.7109375" style="36"/>
    <col min="14081" max="14081" width="11.140625" style="36" customWidth="1"/>
    <col min="14082" max="14082" width="57.28515625" style="36" customWidth="1"/>
    <col min="14083" max="14083" width="9.5703125" style="36" customWidth="1"/>
    <col min="14084" max="14084" width="16" style="36" customWidth="1"/>
    <col min="14085" max="14336" width="11.7109375" style="36"/>
    <col min="14337" max="14337" width="11.140625" style="36" customWidth="1"/>
    <col min="14338" max="14338" width="57.28515625" style="36" customWidth="1"/>
    <col min="14339" max="14339" width="9.5703125" style="36" customWidth="1"/>
    <col min="14340" max="14340" width="16" style="36" customWidth="1"/>
    <col min="14341" max="14592" width="11.7109375" style="36"/>
    <col min="14593" max="14593" width="11.140625" style="36" customWidth="1"/>
    <col min="14594" max="14594" width="57.28515625" style="36" customWidth="1"/>
    <col min="14595" max="14595" width="9.5703125" style="36" customWidth="1"/>
    <col min="14596" max="14596" width="16" style="36" customWidth="1"/>
    <col min="14597" max="14848" width="11.7109375" style="36"/>
    <col min="14849" max="14849" width="11.140625" style="36" customWidth="1"/>
    <col min="14850" max="14850" width="57.28515625" style="36" customWidth="1"/>
    <col min="14851" max="14851" width="9.5703125" style="36" customWidth="1"/>
    <col min="14852" max="14852" width="16" style="36" customWidth="1"/>
    <col min="14853" max="15104" width="11.7109375" style="36"/>
    <col min="15105" max="15105" width="11.140625" style="36" customWidth="1"/>
    <col min="15106" max="15106" width="57.28515625" style="36" customWidth="1"/>
    <col min="15107" max="15107" width="9.5703125" style="36" customWidth="1"/>
    <col min="15108" max="15108" width="16" style="36" customWidth="1"/>
    <col min="15109" max="15360" width="11.7109375" style="36"/>
    <col min="15361" max="15361" width="11.140625" style="36" customWidth="1"/>
    <col min="15362" max="15362" width="57.28515625" style="36" customWidth="1"/>
    <col min="15363" max="15363" width="9.5703125" style="36" customWidth="1"/>
    <col min="15364" max="15364" width="16" style="36" customWidth="1"/>
    <col min="15365" max="15616" width="11.7109375" style="36"/>
    <col min="15617" max="15617" width="11.140625" style="36" customWidth="1"/>
    <col min="15618" max="15618" width="57.28515625" style="36" customWidth="1"/>
    <col min="15619" max="15619" width="9.5703125" style="36" customWidth="1"/>
    <col min="15620" max="15620" width="16" style="36" customWidth="1"/>
    <col min="15621" max="15872" width="11.7109375" style="36"/>
    <col min="15873" max="15873" width="11.140625" style="36" customWidth="1"/>
    <col min="15874" max="15874" width="57.28515625" style="36" customWidth="1"/>
    <col min="15875" max="15875" width="9.5703125" style="36" customWidth="1"/>
    <col min="15876" max="15876" width="16" style="36" customWidth="1"/>
    <col min="15877" max="16128" width="11.7109375" style="36"/>
    <col min="16129" max="16129" width="11.140625" style="36" customWidth="1"/>
    <col min="16130" max="16130" width="57.28515625" style="36" customWidth="1"/>
    <col min="16131" max="16131" width="9.5703125" style="36" customWidth="1"/>
    <col min="16132" max="16132" width="16" style="36" customWidth="1"/>
    <col min="16133" max="16384" width="11.7109375" style="36"/>
  </cols>
  <sheetData>
    <row r="1" spans="1:6" x14ac:dyDescent="0.25">
      <c r="A1" s="32"/>
      <c r="B1" s="33"/>
      <c r="C1" s="34"/>
      <c r="D1" s="64"/>
      <c r="E1" s="35"/>
    </row>
    <row r="2" spans="1:6" ht="15.75" customHeight="1" thickBot="1" x14ac:dyDescent="0.3">
      <c r="A2" s="37"/>
      <c r="B2" s="35"/>
      <c r="C2" s="35"/>
      <c r="D2" s="65"/>
    </row>
    <row r="3" spans="1:6" s="40" customFormat="1" ht="32.25" thickBot="1" x14ac:dyDescent="0.3">
      <c r="A3" s="38" t="s">
        <v>10</v>
      </c>
      <c r="B3" s="39" t="s">
        <v>11</v>
      </c>
      <c r="C3" s="39" t="s">
        <v>12</v>
      </c>
      <c r="D3" s="66" t="s">
        <v>0</v>
      </c>
    </row>
    <row r="4" spans="1:6" x14ac:dyDescent="0.25">
      <c r="A4" s="41"/>
      <c r="B4" s="42"/>
      <c r="C4" s="43"/>
      <c r="D4" s="44"/>
    </row>
    <row r="5" spans="1:6" x14ac:dyDescent="0.25">
      <c r="A5" s="41"/>
      <c r="B5" s="42" t="s">
        <v>21</v>
      </c>
      <c r="C5" s="43"/>
      <c r="D5" s="67"/>
      <c r="E5" s="68"/>
      <c r="F5" s="46"/>
    </row>
    <row r="6" spans="1:6" x14ac:dyDescent="0.25">
      <c r="A6" s="41"/>
      <c r="B6" s="42"/>
      <c r="C6" s="43"/>
      <c r="D6" s="67"/>
      <c r="E6" s="68"/>
      <c r="F6" s="46"/>
    </row>
    <row r="7" spans="1:6" x14ac:dyDescent="0.25">
      <c r="A7" s="41"/>
      <c r="B7" s="42"/>
      <c r="C7" s="43"/>
      <c r="D7" s="67"/>
      <c r="E7" s="68"/>
      <c r="F7" s="46"/>
    </row>
    <row r="8" spans="1:6" x14ac:dyDescent="0.25">
      <c r="A8" s="45" t="s">
        <v>22</v>
      </c>
      <c r="B8" s="48" t="s">
        <v>23</v>
      </c>
      <c r="C8" s="43" t="s">
        <v>24</v>
      </c>
      <c r="D8" s="67">
        <v>10600</v>
      </c>
      <c r="E8" s="68"/>
      <c r="F8" s="46"/>
    </row>
    <row r="9" spans="1:6" x14ac:dyDescent="0.25">
      <c r="A9" s="41"/>
      <c r="B9" s="42"/>
      <c r="C9" s="43"/>
      <c r="D9" s="67"/>
      <c r="E9" s="68"/>
      <c r="F9" s="46"/>
    </row>
    <row r="10" spans="1:6" ht="63" x14ac:dyDescent="0.25">
      <c r="A10" s="45" t="s">
        <v>25</v>
      </c>
      <c r="B10" s="48" t="s">
        <v>26</v>
      </c>
      <c r="C10" s="43" t="s">
        <v>24</v>
      </c>
      <c r="D10" s="67">
        <v>153700</v>
      </c>
      <c r="E10" s="68"/>
      <c r="F10" s="46"/>
    </row>
    <row r="11" spans="1:6" x14ac:dyDescent="0.25">
      <c r="A11" s="45"/>
      <c r="B11" s="49" t="s">
        <v>13</v>
      </c>
      <c r="C11" s="43"/>
      <c r="D11" s="67"/>
      <c r="E11" s="68"/>
      <c r="F11" s="46"/>
    </row>
    <row r="12" spans="1:6" x14ac:dyDescent="0.25">
      <c r="A12" s="45"/>
      <c r="B12" s="47" t="s">
        <v>27</v>
      </c>
      <c r="C12" s="43"/>
      <c r="D12" s="67"/>
      <c r="E12" s="68"/>
      <c r="F12" s="46"/>
    </row>
    <row r="13" spans="1:6" x14ac:dyDescent="0.25">
      <c r="A13" s="45"/>
      <c r="B13" s="47" t="s">
        <v>28</v>
      </c>
      <c r="C13" s="43"/>
      <c r="D13" s="67"/>
      <c r="E13" s="68"/>
      <c r="F13" s="46"/>
    </row>
    <row r="14" spans="1:6" x14ac:dyDescent="0.25">
      <c r="A14" s="45"/>
      <c r="B14" s="47" t="s">
        <v>29</v>
      </c>
      <c r="C14" s="43"/>
      <c r="D14" s="67"/>
      <c r="E14" s="68"/>
      <c r="F14" s="46"/>
    </row>
    <row r="15" spans="1:6" x14ac:dyDescent="0.25">
      <c r="A15" s="45"/>
      <c r="B15" s="49" t="s">
        <v>14</v>
      </c>
      <c r="C15" s="43"/>
      <c r="D15" s="67"/>
      <c r="E15" s="68"/>
      <c r="F15" s="46"/>
    </row>
    <row r="16" spans="1:6" x14ac:dyDescent="0.25">
      <c r="A16" s="45"/>
      <c r="B16" s="47" t="s">
        <v>30</v>
      </c>
      <c r="C16" s="43" t="s">
        <v>24</v>
      </c>
      <c r="D16" s="67">
        <v>26500</v>
      </c>
      <c r="E16" s="68"/>
      <c r="F16" s="46"/>
    </row>
    <row r="17" spans="1:6" x14ac:dyDescent="0.25">
      <c r="A17" s="45"/>
      <c r="B17" s="47"/>
      <c r="C17" s="43"/>
      <c r="D17" s="67"/>
      <c r="E17" s="68"/>
      <c r="F17" s="46"/>
    </row>
    <row r="18" spans="1:6" x14ac:dyDescent="0.25">
      <c r="A18" s="45" t="s">
        <v>31</v>
      </c>
      <c r="B18" s="48" t="s">
        <v>32</v>
      </c>
      <c r="C18" s="43" t="s">
        <v>33</v>
      </c>
      <c r="D18" s="67">
        <v>8000</v>
      </c>
      <c r="E18" s="68"/>
      <c r="F18" s="46"/>
    </row>
    <row r="19" spans="1:6" x14ac:dyDescent="0.25">
      <c r="A19" s="45"/>
      <c r="B19" s="48"/>
      <c r="C19" s="43"/>
      <c r="D19" s="67"/>
      <c r="E19" s="68"/>
      <c r="F19" s="46"/>
    </row>
    <row r="20" spans="1:6" x14ac:dyDescent="0.25">
      <c r="A20" s="50" t="s">
        <v>34</v>
      </c>
      <c r="B20" s="35" t="s">
        <v>15</v>
      </c>
      <c r="C20" s="43"/>
      <c r="D20" s="67"/>
    </row>
    <row r="21" spans="1:6" x14ac:dyDescent="0.25">
      <c r="A21" s="45"/>
      <c r="B21" s="47"/>
      <c r="C21" s="43"/>
      <c r="D21" s="67"/>
      <c r="E21" s="68"/>
      <c r="F21" s="46"/>
    </row>
    <row r="22" spans="1:6" ht="63" x14ac:dyDescent="0.25">
      <c r="A22" s="45"/>
      <c r="B22" s="69" t="s">
        <v>35</v>
      </c>
      <c r="C22" s="43"/>
      <c r="D22" s="67"/>
      <c r="E22" s="68"/>
      <c r="F22" s="46"/>
    </row>
    <row r="23" spans="1:6" x14ac:dyDescent="0.25">
      <c r="A23" s="45"/>
      <c r="B23" s="47"/>
      <c r="C23" s="43"/>
      <c r="D23" s="67"/>
      <c r="E23" s="68"/>
      <c r="F23" s="46"/>
    </row>
    <row r="24" spans="1:6" x14ac:dyDescent="0.25">
      <c r="A24" s="50"/>
      <c r="B24" s="51" t="s">
        <v>17</v>
      </c>
      <c r="C24" s="43"/>
      <c r="D24" s="67"/>
    </row>
    <row r="25" spans="1:6" x14ac:dyDescent="0.25">
      <c r="A25" s="50"/>
      <c r="B25" s="52" t="s">
        <v>36</v>
      </c>
      <c r="C25" s="43" t="s">
        <v>37</v>
      </c>
      <c r="D25" s="67">
        <v>33000</v>
      </c>
    </row>
    <row r="26" spans="1:6" x14ac:dyDescent="0.25">
      <c r="A26" s="50"/>
      <c r="B26" s="53" t="s">
        <v>16</v>
      </c>
      <c r="C26" s="43" t="s">
        <v>38</v>
      </c>
      <c r="D26" s="67">
        <v>13200</v>
      </c>
    </row>
    <row r="27" spans="1:6" x14ac:dyDescent="0.25">
      <c r="A27" s="45"/>
      <c r="B27" s="54"/>
      <c r="C27" s="43"/>
      <c r="D27" s="67"/>
      <c r="E27" s="68"/>
      <c r="F27" s="46"/>
    </row>
    <row r="28" spans="1:6" x14ac:dyDescent="0.25">
      <c r="A28" s="50"/>
      <c r="B28" s="70"/>
      <c r="C28" s="43"/>
      <c r="D28" s="67"/>
    </row>
    <row r="29" spans="1:6" x14ac:dyDescent="0.25">
      <c r="A29" s="50"/>
      <c r="B29" s="35" t="s">
        <v>18</v>
      </c>
      <c r="C29" s="43" t="s">
        <v>39</v>
      </c>
      <c r="D29" s="67">
        <v>2300</v>
      </c>
    </row>
    <row r="30" spans="1:6" x14ac:dyDescent="0.25">
      <c r="A30" s="50"/>
      <c r="B30" s="35" t="s">
        <v>19</v>
      </c>
      <c r="C30" s="43" t="s">
        <v>39</v>
      </c>
      <c r="D30" s="67">
        <v>2300</v>
      </c>
    </row>
    <row r="31" spans="1:6" x14ac:dyDescent="0.25">
      <c r="A31" s="50"/>
      <c r="B31" s="35"/>
      <c r="C31" s="43"/>
      <c r="D31" s="67"/>
    </row>
    <row r="32" spans="1:6" x14ac:dyDescent="0.25">
      <c r="A32" s="50"/>
      <c r="B32" s="35"/>
      <c r="C32" s="43"/>
      <c r="D32" s="67"/>
    </row>
    <row r="33" spans="1:4" x14ac:dyDescent="0.25">
      <c r="A33" s="50"/>
      <c r="B33" s="35"/>
      <c r="C33" s="43"/>
      <c r="D33" s="67"/>
    </row>
    <row r="34" spans="1:4" x14ac:dyDescent="0.25">
      <c r="A34" s="71"/>
      <c r="B34" s="72"/>
      <c r="C34" s="73"/>
      <c r="D34" s="74"/>
    </row>
    <row r="35" spans="1:4" x14ac:dyDescent="0.25">
      <c r="A35" s="50"/>
      <c r="B35" s="55" t="s">
        <v>20</v>
      </c>
      <c r="C35" s="43"/>
      <c r="D35" s="75">
        <f>SUM(D5:D32)</f>
        <v>249600</v>
      </c>
    </row>
    <row r="36" spans="1:4" x14ac:dyDescent="0.25">
      <c r="A36" s="50"/>
      <c r="B36" s="35"/>
      <c r="C36" s="43"/>
      <c r="D36" s="67"/>
    </row>
    <row r="37" spans="1:4" x14ac:dyDescent="0.25">
      <c r="A37" s="50"/>
      <c r="B37" s="56" t="s">
        <v>9</v>
      </c>
      <c r="C37" s="43"/>
      <c r="D37" s="67"/>
    </row>
    <row r="38" spans="1:4" x14ac:dyDescent="0.25">
      <c r="A38" s="50"/>
      <c r="B38" s="56" t="s">
        <v>40</v>
      </c>
      <c r="C38" s="43"/>
      <c r="D38" s="67"/>
    </row>
    <row r="39" spans="1:4" x14ac:dyDescent="0.25">
      <c r="A39" s="50"/>
      <c r="B39" s="56" t="s">
        <v>41</v>
      </c>
      <c r="C39" s="43"/>
      <c r="D39" s="67"/>
    </row>
    <row r="40" spans="1:4" x14ac:dyDescent="0.25">
      <c r="A40" s="50"/>
      <c r="B40" s="56" t="s">
        <v>42</v>
      </c>
      <c r="C40" s="43"/>
      <c r="D40" s="67"/>
    </row>
    <row r="41" spans="1:4" ht="16.5" thickBot="1" x14ac:dyDescent="0.3">
      <c r="A41" s="57"/>
      <c r="B41" s="76"/>
      <c r="C41" s="58"/>
      <c r="D41" s="59"/>
    </row>
    <row r="42" spans="1:4" x14ac:dyDescent="0.25">
      <c r="A42" s="60"/>
      <c r="B42" s="35"/>
      <c r="C42" s="46"/>
      <c r="D42" s="46"/>
    </row>
    <row r="43" spans="1:4" x14ac:dyDescent="0.25">
      <c r="A43" s="60"/>
      <c r="B43" s="35"/>
      <c r="C43" s="46"/>
      <c r="D43" s="46"/>
    </row>
    <row r="44" spans="1:4" x14ac:dyDescent="0.25">
      <c r="A44" s="60"/>
      <c r="B44" s="35"/>
      <c r="C44" s="46"/>
      <c r="D44" s="46"/>
    </row>
    <row r="45" spans="1:4" x14ac:dyDescent="0.25">
      <c r="A45" s="60"/>
      <c r="B45" s="35"/>
      <c r="C45" s="46"/>
      <c r="D45" s="46"/>
    </row>
    <row r="46" spans="1:4" x14ac:dyDescent="0.25">
      <c r="A46" s="60"/>
      <c r="B46" s="35"/>
      <c r="C46" s="46"/>
      <c r="D46" s="46"/>
    </row>
    <row r="47" spans="1:4" x14ac:dyDescent="0.25">
      <c r="A47" s="60"/>
      <c r="B47" s="35"/>
      <c r="C47" s="46"/>
      <c r="D47" s="46"/>
    </row>
    <row r="48" spans="1:4" x14ac:dyDescent="0.25">
      <c r="A48" s="60"/>
      <c r="B48" s="35"/>
      <c r="C48" s="46"/>
      <c r="D48" s="46"/>
    </row>
    <row r="49" spans="1:4" x14ac:dyDescent="0.25">
      <c r="A49" s="60"/>
      <c r="B49" s="35"/>
      <c r="C49" s="46"/>
      <c r="D49" s="46"/>
    </row>
    <row r="50" spans="1:4" x14ac:dyDescent="0.25">
      <c r="A50" s="60"/>
      <c r="B50" s="35"/>
      <c r="C50" s="46"/>
      <c r="D50" s="46"/>
    </row>
    <row r="51" spans="1:4" x14ac:dyDescent="0.25">
      <c r="A51" s="60"/>
      <c r="B51" s="35"/>
      <c r="C51" s="46"/>
      <c r="D51" s="46"/>
    </row>
    <row r="52" spans="1:4" x14ac:dyDescent="0.25">
      <c r="A52" s="60"/>
      <c r="B52" s="35"/>
      <c r="C52" s="46"/>
      <c r="D52" s="46"/>
    </row>
    <row r="53" spans="1:4" x14ac:dyDescent="0.25">
      <c r="A53" s="60"/>
      <c r="B53" s="35"/>
      <c r="C53" s="46"/>
      <c r="D53" s="46"/>
    </row>
    <row r="54" spans="1:4" x14ac:dyDescent="0.25">
      <c r="A54" s="60"/>
      <c r="B54" s="35"/>
      <c r="C54" s="46"/>
      <c r="D54" s="46"/>
    </row>
    <row r="55" spans="1:4" x14ac:dyDescent="0.25">
      <c r="A55" s="60"/>
      <c r="B55" s="35"/>
      <c r="C55" s="46"/>
      <c r="D55" s="46"/>
    </row>
    <row r="56" spans="1:4" x14ac:dyDescent="0.25">
      <c r="A56" s="60"/>
      <c r="B56" s="35"/>
      <c r="C56" s="46"/>
      <c r="D56" s="46"/>
    </row>
    <row r="57" spans="1:4" x14ac:dyDescent="0.25">
      <c r="A57" s="60"/>
      <c r="B57" s="35"/>
      <c r="C57" s="46"/>
      <c r="D57" s="46"/>
    </row>
    <row r="58" spans="1:4" x14ac:dyDescent="0.25">
      <c r="A58" s="60"/>
      <c r="B58" s="35"/>
      <c r="C58" s="46"/>
      <c r="D58" s="46"/>
    </row>
    <row r="59" spans="1:4" x14ac:dyDescent="0.25">
      <c r="A59" s="60"/>
      <c r="B59" s="35"/>
      <c r="C59" s="46"/>
      <c r="D59" s="46"/>
    </row>
    <row r="60" spans="1:4" x14ac:dyDescent="0.25">
      <c r="A60" s="60"/>
      <c r="B60" s="35"/>
      <c r="C60" s="46"/>
      <c r="D60" s="46"/>
    </row>
    <row r="61" spans="1:4" x14ac:dyDescent="0.25">
      <c r="A61" s="60"/>
      <c r="B61" s="35"/>
      <c r="C61" s="46"/>
      <c r="D61" s="46"/>
    </row>
    <row r="62" spans="1:4" x14ac:dyDescent="0.25">
      <c r="A62" s="60"/>
      <c r="B62" s="35"/>
      <c r="C62" s="46"/>
      <c r="D62" s="46"/>
    </row>
    <row r="63" spans="1:4" x14ac:dyDescent="0.25">
      <c r="A63" s="60"/>
      <c r="B63" s="35"/>
      <c r="C63" s="46"/>
      <c r="D63" s="46"/>
    </row>
    <row r="64" spans="1:4" x14ac:dyDescent="0.25">
      <c r="A64" s="60"/>
      <c r="B64" s="35"/>
      <c r="C64" s="46"/>
      <c r="D64" s="46"/>
    </row>
    <row r="65" spans="1:4" x14ac:dyDescent="0.25">
      <c r="A65" s="60"/>
      <c r="B65" s="35"/>
      <c r="C65" s="46"/>
      <c r="D65" s="46"/>
    </row>
    <row r="66" spans="1:4" x14ac:dyDescent="0.25">
      <c r="A66" s="60"/>
      <c r="B66" s="35"/>
      <c r="C66" s="46"/>
      <c r="D66" s="46"/>
    </row>
    <row r="67" spans="1:4" x14ac:dyDescent="0.25">
      <c r="A67" s="60"/>
      <c r="B67" s="35"/>
      <c r="C67" s="46"/>
      <c r="D67" s="46"/>
    </row>
    <row r="68" spans="1:4" x14ac:dyDescent="0.25">
      <c r="A68" s="60"/>
      <c r="B68" s="35"/>
      <c r="C68" s="46"/>
      <c r="D68" s="46"/>
    </row>
    <row r="69" spans="1:4" x14ac:dyDescent="0.25">
      <c r="A69" s="60"/>
      <c r="B69" s="35"/>
      <c r="C69" s="46"/>
      <c r="D69" s="46"/>
    </row>
    <row r="70" spans="1:4" x14ac:dyDescent="0.25">
      <c r="A70" s="60"/>
      <c r="B70" s="35"/>
      <c r="C70" s="46"/>
      <c r="D70" s="46"/>
    </row>
    <row r="71" spans="1:4" x14ac:dyDescent="0.25">
      <c r="A71" s="60"/>
      <c r="B71" s="35"/>
      <c r="C71" s="46"/>
      <c r="D71" s="46"/>
    </row>
    <row r="72" spans="1:4" x14ac:dyDescent="0.25">
      <c r="A72" s="60"/>
      <c r="B72" s="35"/>
      <c r="C72" s="46"/>
      <c r="D72" s="46"/>
    </row>
    <row r="73" spans="1:4" x14ac:dyDescent="0.25">
      <c r="A73" s="60"/>
      <c r="B73" s="35"/>
      <c r="C73" s="46"/>
      <c r="D73" s="46"/>
    </row>
    <row r="74" spans="1:4" x14ac:dyDescent="0.25">
      <c r="A74" s="60"/>
      <c r="B74" s="35"/>
      <c r="C74" s="46"/>
      <c r="D74" s="46"/>
    </row>
    <row r="75" spans="1:4" x14ac:dyDescent="0.25">
      <c r="A75" s="60"/>
      <c r="B75" s="35"/>
      <c r="C75" s="46"/>
      <c r="D75" s="46"/>
    </row>
    <row r="76" spans="1:4" x14ac:dyDescent="0.25">
      <c r="A76" s="60"/>
      <c r="B76" s="35"/>
      <c r="C76" s="46"/>
      <c r="D76" s="46"/>
    </row>
    <row r="77" spans="1:4" x14ac:dyDescent="0.25">
      <c r="A77" s="60"/>
      <c r="B77" s="35"/>
      <c r="C77" s="46"/>
      <c r="D77" s="46"/>
    </row>
    <row r="78" spans="1:4" x14ac:dyDescent="0.25">
      <c r="A78" s="60"/>
      <c r="B78" s="35"/>
      <c r="C78" s="46"/>
      <c r="D78" s="46"/>
    </row>
    <row r="79" spans="1:4" x14ac:dyDescent="0.25">
      <c r="A79" s="60"/>
      <c r="B79" s="35"/>
      <c r="C79" s="46"/>
      <c r="D79" s="46"/>
    </row>
    <row r="80" spans="1:4" x14ac:dyDescent="0.25">
      <c r="A80" s="60"/>
      <c r="B80" s="35"/>
      <c r="C80" s="46"/>
      <c r="D80" s="46"/>
    </row>
    <row r="81" spans="1:4" x14ac:dyDescent="0.25">
      <c r="A81" s="60"/>
      <c r="B81" s="35"/>
      <c r="C81" s="46"/>
      <c r="D81" s="46"/>
    </row>
    <row r="82" spans="1:4" x14ac:dyDescent="0.25">
      <c r="A82" s="60"/>
      <c r="B82" s="35"/>
      <c r="C82" s="46"/>
      <c r="D82" s="46"/>
    </row>
    <row r="83" spans="1:4" x14ac:dyDescent="0.25">
      <c r="A83" s="60"/>
      <c r="B83" s="35"/>
      <c r="C83" s="46"/>
      <c r="D83" s="46"/>
    </row>
    <row r="84" spans="1:4" x14ac:dyDescent="0.25">
      <c r="A84" s="60"/>
      <c r="B84" s="35"/>
      <c r="C84" s="46"/>
      <c r="D84" s="46"/>
    </row>
    <row r="85" spans="1:4" x14ac:dyDescent="0.25">
      <c r="A85" s="60"/>
      <c r="B85" s="35"/>
      <c r="C85" s="46"/>
      <c r="D85" s="46"/>
    </row>
    <row r="86" spans="1:4" x14ac:dyDescent="0.25">
      <c r="A86" s="60"/>
      <c r="B86" s="35"/>
      <c r="C86" s="46"/>
      <c r="D86" s="46"/>
    </row>
    <row r="87" spans="1:4" x14ac:dyDescent="0.25">
      <c r="A87" s="60"/>
      <c r="B87" s="35"/>
      <c r="C87" s="46"/>
      <c r="D87" s="46"/>
    </row>
    <row r="88" spans="1:4" x14ac:dyDescent="0.25">
      <c r="A88" s="60"/>
      <c r="B88" s="35"/>
      <c r="C88" s="46"/>
      <c r="D88" s="46"/>
    </row>
    <row r="89" spans="1:4" x14ac:dyDescent="0.25">
      <c r="A89" s="60"/>
      <c r="B89" s="35"/>
      <c r="C89" s="46"/>
      <c r="D89" s="46"/>
    </row>
    <row r="90" spans="1:4" x14ac:dyDescent="0.25">
      <c r="A90" s="60"/>
      <c r="B90" s="35"/>
      <c r="C90" s="46"/>
      <c r="D90" s="46"/>
    </row>
    <row r="91" spans="1:4" x14ac:dyDescent="0.25">
      <c r="A91" s="60"/>
      <c r="B91" s="35"/>
      <c r="C91" s="46"/>
      <c r="D91" s="46"/>
    </row>
    <row r="92" spans="1:4" x14ac:dyDescent="0.25">
      <c r="A92" s="60"/>
      <c r="B92" s="35"/>
      <c r="C92" s="46"/>
      <c r="D92" s="46"/>
    </row>
    <row r="93" spans="1:4" x14ac:dyDescent="0.25">
      <c r="A93" s="60"/>
      <c r="B93" s="35"/>
      <c r="C93" s="46"/>
      <c r="D93" s="46"/>
    </row>
    <row r="94" spans="1:4" x14ac:dyDescent="0.25">
      <c r="A94" s="60"/>
      <c r="B94" s="35"/>
      <c r="C94" s="46"/>
      <c r="D94" s="46"/>
    </row>
    <row r="95" spans="1:4" x14ac:dyDescent="0.25">
      <c r="A95" s="60"/>
      <c r="B95" s="35"/>
      <c r="C95" s="46"/>
      <c r="D95" s="46"/>
    </row>
    <row r="96" spans="1:4" x14ac:dyDescent="0.25">
      <c r="A96" s="60"/>
      <c r="B96" s="35"/>
      <c r="C96" s="46"/>
      <c r="D96" s="46"/>
    </row>
    <row r="97" spans="1:4" x14ac:dyDescent="0.25">
      <c r="A97" s="60"/>
      <c r="B97" s="35"/>
      <c r="C97" s="46"/>
      <c r="D97" s="46"/>
    </row>
    <row r="98" spans="1:4" x14ac:dyDescent="0.25">
      <c r="A98" s="60"/>
      <c r="B98" s="35"/>
      <c r="C98" s="46"/>
      <c r="D98" s="46"/>
    </row>
    <row r="99" spans="1:4" x14ac:dyDescent="0.25">
      <c r="A99" s="60"/>
      <c r="B99" s="35"/>
      <c r="C99" s="46"/>
      <c r="D99" s="46"/>
    </row>
    <row r="100" spans="1:4" x14ac:dyDescent="0.25">
      <c r="A100" s="60"/>
      <c r="B100" s="35"/>
      <c r="C100" s="46"/>
      <c r="D100" s="46"/>
    </row>
    <row r="101" spans="1:4" x14ac:dyDescent="0.25">
      <c r="A101" s="60"/>
      <c r="B101" s="35"/>
      <c r="C101" s="46"/>
      <c r="D101" s="46"/>
    </row>
    <row r="102" spans="1:4" x14ac:dyDescent="0.25">
      <c r="A102" s="60"/>
      <c r="B102" s="35"/>
      <c r="C102" s="46"/>
      <c r="D102" s="46"/>
    </row>
    <row r="103" spans="1:4" x14ac:dyDescent="0.25">
      <c r="A103" s="60"/>
      <c r="B103" s="35"/>
      <c r="C103" s="46"/>
      <c r="D103" s="46"/>
    </row>
    <row r="104" spans="1:4" x14ac:dyDescent="0.25">
      <c r="A104" s="60"/>
      <c r="B104" s="35"/>
      <c r="C104" s="46"/>
      <c r="D104" s="46"/>
    </row>
    <row r="105" spans="1:4" x14ac:dyDescent="0.25">
      <c r="A105" s="60"/>
      <c r="B105" s="35"/>
      <c r="C105" s="46"/>
      <c r="D105" s="46"/>
    </row>
    <row r="106" spans="1:4" x14ac:dyDescent="0.25">
      <c r="A106" s="60"/>
      <c r="B106" s="35"/>
      <c r="C106" s="46"/>
      <c r="D106" s="46"/>
    </row>
    <row r="107" spans="1:4" x14ac:dyDescent="0.25">
      <c r="A107" s="60"/>
      <c r="B107" s="35"/>
      <c r="C107" s="46"/>
      <c r="D107" s="46"/>
    </row>
    <row r="108" spans="1:4" x14ac:dyDescent="0.25">
      <c r="A108" s="60"/>
      <c r="B108" s="35"/>
      <c r="C108" s="46"/>
      <c r="D108" s="46"/>
    </row>
    <row r="109" spans="1:4" x14ac:dyDescent="0.25">
      <c r="A109" s="60"/>
      <c r="B109" s="35"/>
      <c r="C109" s="46"/>
      <c r="D109" s="46"/>
    </row>
    <row r="110" spans="1:4" x14ac:dyDescent="0.25">
      <c r="A110" s="60"/>
      <c r="B110" s="35"/>
      <c r="C110" s="46"/>
      <c r="D110" s="46"/>
    </row>
    <row r="111" spans="1:4" x14ac:dyDescent="0.25">
      <c r="A111" s="60"/>
      <c r="B111" s="35"/>
      <c r="C111" s="46"/>
      <c r="D111" s="46"/>
    </row>
    <row r="112" spans="1:4" x14ac:dyDescent="0.25">
      <c r="A112" s="60"/>
      <c r="B112" s="35"/>
      <c r="C112" s="46"/>
      <c r="D112" s="46"/>
    </row>
    <row r="113" spans="1:4" x14ac:dyDescent="0.25">
      <c r="A113" s="60"/>
      <c r="B113" s="35"/>
      <c r="C113" s="46"/>
      <c r="D113" s="46"/>
    </row>
    <row r="114" spans="1:4" x14ac:dyDescent="0.25">
      <c r="A114" s="60"/>
      <c r="B114" s="35"/>
      <c r="C114" s="46"/>
      <c r="D114" s="46"/>
    </row>
    <row r="115" spans="1:4" x14ac:dyDescent="0.25">
      <c r="A115" s="60"/>
      <c r="B115" s="35"/>
      <c r="C115" s="46"/>
      <c r="D115" s="46"/>
    </row>
    <row r="116" spans="1:4" x14ac:dyDescent="0.25">
      <c r="A116" s="60"/>
      <c r="B116" s="35"/>
      <c r="C116" s="46"/>
      <c r="D116" s="46"/>
    </row>
    <row r="117" spans="1:4" x14ac:dyDescent="0.25">
      <c r="A117" s="60"/>
      <c r="B117" s="35"/>
      <c r="C117" s="46"/>
      <c r="D117" s="46"/>
    </row>
    <row r="118" spans="1:4" x14ac:dyDescent="0.25">
      <c r="A118" s="60"/>
      <c r="B118" s="35"/>
      <c r="C118" s="46"/>
      <c r="D118" s="46"/>
    </row>
    <row r="119" spans="1:4" x14ac:dyDescent="0.25">
      <c r="A119" s="60"/>
      <c r="B119" s="35"/>
      <c r="C119" s="46"/>
      <c r="D119" s="46"/>
    </row>
    <row r="120" spans="1:4" x14ac:dyDescent="0.25">
      <c r="A120" s="60"/>
      <c r="B120" s="35"/>
      <c r="C120" s="46"/>
      <c r="D120" s="46"/>
    </row>
    <row r="121" spans="1:4" x14ac:dyDescent="0.25">
      <c r="A121" s="60"/>
      <c r="B121" s="35"/>
      <c r="C121" s="46"/>
      <c r="D121" s="46"/>
    </row>
    <row r="122" spans="1:4" x14ac:dyDescent="0.25">
      <c r="A122" s="60"/>
      <c r="B122" s="35"/>
      <c r="C122" s="46"/>
      <c r="D122" s="46"/>
    </row>
    <row r="123" spans="1:4" x14ac:dyDescent="0.25">
      <c r="A123" s="60"/>
      <c r="B123" s="35"/>
      <c r="C123" s="46"/>
      <c r="D123" s="46"/>
    </row>
    <row r="124" spans="1:4" x14ac:dyDescent="0.25">
      <c r="A124" s="60"/>
      <c r="B124" s="35"/>
      <c r="C124" s="46"/>
      <c r="D124" s="46"/>
    </row>
    <row r="125" spans="1:4" x14ac:dyDescent="0.25">
      <c r="A125" s="60"/>
      <c r="B125" s="35"/>
      <c r="C125" s="46"/>
      <c r="D125" s="46"/>
    </row>
    <row r="126" spans="1:4" x14ac:dyDescent="0.25">
      <c r="A126" s="60"/>
      <c r="B126" s="35"/>
      <c r="C126" s="46"/>
      <c r="D126" s="46"/>
    </row>
    <row r="127" spans="1:4" x14ac:dyDescent="0.25">
      <c r="A127" s="60"/>
      <c r="B127" s="35"/>
      <c r="C127" s="46"/>
      <c r="D127" s="46"/>
    </row>
    <row r="128" spans="1:4" x14ac:dyDescent="0.25">
      <c r="A128" s="60"/>
      <c r="B128" s="35"/>
      <c r="C128" s="46"/>
      <c r="D128" s="46"/>
    </row>
    <row r="129" spans="1:4" x14ac:dyDescent="0.25">
      <c r="A129" s="60"/>
      <c r="B129" s="35"/>
      <c r="C129" s="46"/>
      <c r="D129" s="46"/>
    </row>
    <row r="130" spans="1:4" x14ac:dyDescent="0.25">
      <c r="A130" s="60"/>
      <c r="B130" s="35"/>
      <c r="C130" s="46"/>
      <c r="D130" s="46"/>
    </row>
    <row r="131" spans="1:4" x14ac:dyDescent="0.25">
      <c r="A131" s="60"/>
      <c r="B131" s="35"/>
      <c r="C131" s="46"/>
      <c r="D131" s="46"/>
    </row>
    <row r="132" spans="1:4" x14ac:dyDescent="0.25">
      <c r="A132" s="60"/>
      <c r="B132" s="35"/>
      <c r="C132" s="46"/>
      <c r="D132" s="46"/>
    </row>
    <row r="133" spans="1:4" x14ac:dyDescent="0.25">
      <c r="A133" s="60"/>
      <c r="B133" s="35"/>
      <c r="C133" s="46"/>
      <c r="D133" s="46"/>
    </row>
    <row r="134" spans="1:4" x14ac:dyDescent="0.25">
      <c r="A134" s="60"/>
      <c r="B134" s="35"/>
      <c r="C134" s="46"/>
      <c r="D134" s="46"/>
    </row>
    <row r="135" spans="1:4" x14ac:dyDescent="0.25">
      <c r="A135" s="60"/>
      <c r="B135" s="35"/>
      <c r="C135" s="46"/>
      <c r="D135" s="46"/>
    </row>
    <row r="136" spans="1:4" x14ac:dyDescent="0.25">
      <c r="A136" s="60"/>
      <c r="B136" s="35"/>
      <c r="C136" s="46"/>
      <c r="D136" s="46"/>
    </row>
    <row r="137" spans="1:4" x14ac:dyDescent="0.25">
      <c r="A137" s="60"/>
      <c r="B137" s="35"/>
      <c r="C137" s="46"/>
      <c r="D137" s="46"/>
    </row>
    <row r="138" spans="1:4" x14ac:dyDescent="0.25">
      <c r="A138" s="60"/>
      <c r="B138" s="35"/>
      <c r="C138" s="46"/>
      <c r="D138" s="46"/>
    </row>
    <row r="139" spans="1:4" x14ac:dyDescent="0.25">
      <c r="A139" s="60"/>
      <c r="B139" s="35"/>
      <c r="C139" s="46"/>
      <c r="D139" s="46"/>
    </row>
    <row r="140" spans="1:4" x14ac:dyDescent="0.25">
      <c r="A140" s="60"/>
      <c r="B140" s="35"/>
      <c r="C140" s="46"/>
      <c r="D140" s="46"/>
    </row>
    <row r="141" spans="1:4" x14ac:dyDescent="0.25">
      <c r="A141" s="60"/>
      <c r="B141" s="35"/>
      <c r="C141" s="46"/>
      <c r="D141" s="46"/>
    </row>
    <row r="142" spans="1:4" x14ac:dyDescent="0.25">
      <c r="A142" s="60"/>
      <c r="B142" s="35"/>
      <c r="C142" s="46"/>
      <c r="D142" s="46"/>
    </row>
    <row r="143" spans="1:4" x14ac:dyDescent="0.25">
      <c r="A143" s="60"/>
      <c r="B143" s="35"/>
      <c r="C143" s="46"/>
      <c r="D143" s="46"/>
    </row>
    <row r="144" spans="1:4" x14ac:dyDescent="0.25">
      <c r="A144" s="60"/>
      <c r="B144" s="35"/>
      <c r="C144" s="46"/>
      <c r="D144" s="46"/>
    </row>
    <row r="145" spans="1:4" x14ac:dyDescent="0.25">
      <c r="A145" s="60"/>
      <c r="B145" s="35"/>
      <c r="C145" s="46"/>
      <c r="D145" s="46"/>
    </row>
    <row r="146" spans="1:4" x14ac:dyDescent="0.25">
      <c r="A146" s="60"/>
      <c r="B146" s="35"/>
      <c r="C146" s="46"/>
      <c r="D146" s="46"/>
    </row>
    <row r="147" spans="1:4" x14ac:dyDescent="0.25">
      <c r="A147" s="60"/>
      <c r="B147" s="35"/>
      <c r="C147" s="46"/>
      <c r="D147" s="46"/>
    </row>
    <row r="148" spans="1:4" x14ac:dyDescent="0.25">
      <c r="A148" s="60"/>
      <c r="B148" s="35"/>
      <c r="C148" s="46"/>
      <c r="D148" s="46"/>
    </row>
    <row r="149" spans="1:4" x14ac:dyDescent="0.25">
      <c r="A149" s="60"/>
      <c r="B149" s="35"/>
      <c r="C149" s="46"/>
      <c r="D149" s="46"/>
    </row>
    <row r="150" spans="1:4" x14ac:dyDescent="0.25">
      <c r="A150" s="60"/>
      <c r="B150" s="35"/>
      <c r="C150" s="46"/>
      <c r="D150" s="46"/>
    </row>
    <row r="151" spans="1:4" x14ac:dyDescent="0.25">
      <c r="A151" s="60"/>
      <c r="B151" s="35"/>
      <c r="C151" s="46"/>
      <c r="D151" s="46"/>
    </row>
    <row r="152" spans="1:4" x14ac:dyDescent="0.25">
      <c r="A152" s="60"/>
      <c r="B152" s="35"/>
      <c r="C152" s="46"/>
      <c r="D152" s="46"/>
    </row>
    <row r="153" spans="1:4" x14ac:dyDescent="0.25">
      <c r="A153" s="60"/>
      <c r="B153" s="35"/>
      <c r="C153" s="46"/>
      <c r="D153" s="46"/>
    </row>
    <row r="154" spans="1:4" x14ac:dyDescent="0.25">
      <c r="A154" s="60"/>
      <c r="B154" s="35"/>
      <c r="C154" s="46"/>
      <c r="D154" s="46"/>
    </row>
    <row r="155" spans="1:4" x14ac:dyDescent="0.25">
      <c r="A155" s="60"/>
      <c r="B155" s="35"/>
      <c r="C155" s="46"/>
      <c r="D155" s="46"/>
    </row>
    <row r="156" spans="1:4" x14ac:dyDescent="0.25">
      <c r="A156" s="60"/>
      <c r="B156" s="35"/>
      <c r="C156" s="46"/>
      <c r="D156" s="46"/>
    </row>
    <row r="157" spans="1:4" x14ac:dyDescent="0.25">
      <c r="A157" s="60"/>
      <c r="B157" s="35"/>
      <c r="C157" s="46"/>
      <c r="D157" s="46"/>
    </row>
    <row r="158" spans="1:4" x14ac:dyDescent="0.25">
      <c r="A158" s="60"/>
      <c r="B158" s="35"/>
      <c r="C158" s="46"/>
      <c r="D158" s="46"/>
    </row>
    <row r="159" spans="1:4" x14ac:dyDescent="0.25">
      <c r="A159" s="60"/>
      <c r="B159" s="35"/>
      <c r="C159" s="46"/>
      <c r="D159" s="46"/>
    </row>
    <row r="160" spans="1:4" x14ac:dyDescent="0.25">
      <c r="A160" s="60"/>
      <c r="B160" s="35"/>
      <c r="C160" s="46"/>
      <c r="D160" s="46"/>
    </row>
    <row r="161" spans="1:4" x14ac:dyDescent="0.25">
      <c r="A161" s="60"/>
      <c r="B161" s="35"/>
      <c r="C161" s="46"/>
      <c r="D161" s="46"/>
    </row>
    <row r="162" spans="1:4" x14ac:dyDescent="0.25">
      <c r="A162" s="60"/>
      <c r="B162" s="35"/>
      <c r="C162" s="46"/>
      <c r="D162" s="46"/>
    </row>
    <row r="163" spans="1:4" x14ac:dyDescent="0.25">
      <c r="A163" s="60"/>
      <c r="B163" s="35"/>
      <c r="C163" s="46"/>
      <c r="D163" s="46"/>
    </row>
    <row r="164" spans="1:4" x14ac:dyDescent="0.25">
      <c r="A164" s="60"/>
      <c r="B164" s="35"/>
      <c r="C164" s="46"/>
      <c r="D164" s="46"/>
    </row>
    <row r="165" spans="1:4" x14ac:dyDescent="0.25">
      <c r="A165" s="60"/>
      <c r="B165" s="35"/>
      <c r="C165" s="46"/>
      <c r="D165" s="46"/>
    </row>
    <row r="166" spans="1:4" x14ac:dyDescent="0.25">
      <c r="A166" s="60"/>
      <c r="B166" s="35"/>
      <c r="C166" s="46"/>
      <c r="D166" s="46"/>
    </row>
    <row r="167" spans="1:4" x14ac:dyDescent="0.25">
      <c r="A167" s="60"/>
      <c r="B167" s="35"/>
      <c r="C167" s="46"/>
      <c r="D167" s="46"/>
    </row>
    <row r="168" spans="1:4" x14ac:dyDescent="0.25">
      <c r="A168" s="60"/>
      <c r="B168" s="35"/>
      <c r="C168" s="46"/>
      <c r="D168" s="46"/>
    </row>
    <row r="169" spans="1:4" x14ac:dyDescent="0.25">
      <c r="A169" s="60"/>
      <c r="B169" s="35"/>
      <c r="C169" s="46"/>
      <c r="D169" s="46"/>
    </row>
    <row r="170" spans="1:4" x14ac:dyDescent="0.25">
      <c r="A170" s="60"/>
      <c r="B170" s="35"/>
      <c r="C170" s="46"/>
      <c r="D170" s="46"/>
    </row>
    <row r="171" spans="1:4" x14ac:dyDescent="0.25">
      <c r="A171" s="60"/>
      <c r="B171" s="35"/>
      <c r="C171" s="46"/>
      <c r="D171" s="46"/>
    </row>
    <row r="172" spans="1:4" x14ac:dyDescent="0.25">
      <c r="A172" s="60"/>
      <c r="B172" s="35"/>
      <c r="C172" s="46"/>
      <c r="D172" s="46"/>
    </row>
    <row r="173" spans="1:4" x14ac:dyDescent="0.25">
      <c r="A173" s="60"/>
      <c r="B173" s="35"/>
      <c r="C173" s="46"/>
      <c r="D173" s="46"/>
    </row>
    <row r="174" spans="1:4" x14ac:dyDescent="0.25">
      <c r="A174" s="60"/>
      <c r="B174" s="35"/>
      <c r="C174" s="46"/>
      <c r="D174" s="46"/>
    </row>
    <row r="175" spans="1:4" x14ac:dyDescent="0.25">
      <c r="A175" s="60"/>
      <c r="B175" s="35"/>
      <c r="C175" s="46"/>
      <c r="D175" s="46"/>
    </row>
    <row r="176" spans="1:4" x14ac:dyDescent="0.25">
      <c r="A176" s="60"/>
      <c r="B176" s="35"/>
      <c r="C176" s="46"/>
      <c r="D176" s="46"/>
    </row>
    <row r="177" spans="1:4" x14ac:dyDescent="0.25">
      <c r="A177" s="60"/>
      <c r="B177" s="35"/>
      <c r="C177" s="46"/>
      <c r="D177" s="46"/>
    </row>
    <row r="178" spans="1:4" x14ac:dyDescent="0.25">
      <c r="A178" s="60"/>
      <c r="B178" s="35"/>
      <c r="C178" s="46"/>
      <c r="D178" s="46"/>
    </row>
    <row r="179" spans="1:4" x14ac:dyDescent="0.25">
      <c r="A179" s="60"/>
      <c r="B179" s="35"/>
      <c r="C179" s="46"/>
      <c r="D179" s="46"/>
    </row>
    <row r="180" spans="1:4" x14ac:dyDescent="0.25">
      <c r="A180" s="60"/>
      <c r="B180" s="35"/>
      <c r="C180" s="46"/>
      <c r="D180" s="46"/>
    </row>
    <row r="181" spans="1:4" x14ac:dyDescent="0.25">
      <c r="A181" s="60"/>
      <c r="B181" s="35"/>
      <c r="C181" s="46"/>
      <c r="D181" s="46"/>
    </row>
    <row r="182" spans="1:4" x14ac:dyDescent="0.25">
      <c r="A182" s="60"/>
      <c r="B182" s="35"/>
      <c r="C182" s="46"/>
      <c r="D182" s="46"/>
    </row>
    <row r="183" spans="1:4" x14ac:dyDescent="0.25">
      <c r="A183" s="60"/>
      <c r="B183" s="35"/>
      <c r="C183" s="46"/>
      <c r="D183" s="46"/>
    </row>
    <row r="184" spans="1:4" x14ac:dyDescent="0.25">
      <c r="A184" s="60"/>
      <c r="B184" s="35"/>
      <c r="C184" s="46"/>
      <c r="D184" s="46"/>
    </row>
    <row r="185" spans="1:4" x14ac:dyDescent="0.25">
      <c r="A185" s="60"/>
      <c r="B185" s="35"/>
      <c r="C185" s="46"/>
      <c r="D185" s="46"/>
    </row>
    <row r="186" spans="1:4" x14ac:dyDescent="0.25">
      <c r="A186" s="60"/>
      <c r="B186" s="35"/>
      <c r="C186" s="46"/>
      <c r="D186" s="46"/>
    </row>
    <row r="187" spans="1:4" x14ac:dyDescent="0.25">
      <c r="A187" s="60"/>
      <c r="B187" s="35"/>
      <c r="C187" s="46"/>
      <c r="D187" s="46"/>
    </row>
    <row r="188" spans="1:4" x14ac:dyDescent="0.25">
      <c r="A188" s="60"/>
      <c r="B188" s="35"/>
      <c r="C188" s="46"/>
      <c r="D188" s="46"/>
    </row>
    <row r="189" spans="1:4" x14ac:dyDescent="0.25">
      <c r="A189" s="60"/>
      <c r="B189" s="35"/>
      <c r="C189" s="46"/>
      <c r="D189" s="46"/>
    </row>
    <row r="190" spans="1:4" x14ac:dyDescent="0.25">
      <c r="A190" s="60"/>
      <c r="B190" s="35"/>
      <c r="C190" s="46"/>
      <c r="D190" s="46"/>
    </row>
    <row r="191" spans="1:4" x14ac:dyDescent="0.25">
      <c r="A191" s="60"/>
      <c r="B191" s="35"/>
      <c r="C191" s="46"/>
      <c r="D191" s="46"/>
    </row>
    <row r="192" spans="1:4" x14ac:dyDescent="0.25">
      <c r="A192" s="60"/>
      <c r="B192" s="35"/>
      <c r="C192" s="46"/>
      <c r="D192" s="46"/>
    </row>
    <row r="193" spans="1:4" x14ac:dyDescent="0.25">
      <c r="A193" s="60"/>
      <c r="B193" s="35"/>
      <c r="C193" s="46"/>
      <c r="D193" s="46"/>
    </row>
    <row r="194" spans="1:4" x14ac:dyDescent="0.25">
      <c r="A194" s="60"/>
      <c r="B194" s="35"/>
      <c r="C194" s="46"/>
      <c r="D194" s="46"/>
    </row>
    <row r="195" spans="1:4" x14ac:dyDescent="0.25">
      <c r="A195" s="60"/>
      <c r="B195" s="35"/>
      <c r="C195" s="46"/>
      <c r="D195" s="46"/>
    </row>
    <row r="196" spans="1:4" x14ac:dyDescent="0.25">
      <c r="A196" s="60"/>
      <c r="B196" s="35"/>
      <c r="C196" s="46"/>
      <c r="D196" s="46"/>
    </row>
    <row r="197" spans="1:4" x14ac:dyDescent="0.25">
      <c r="A197" s="60"/>
      <c r="B197" s="35"/>
      <c r="C197" s="46"/>
      <c r="D197" s="46"/>
    </row>
    <row r="198" spans="1:4" x14ac:dyDescent="0.25">
      <c r="A198" s="60"/>
      <c r="B198" s="35"/>
      <c r="C198" s="46"/>
      <c r="D198" s="46"/>
    </row>
    <row r="199" spans="1:4" x14ac:dyDescent="0.25">
      <c r="A199" s="60"/>
      <c r="B199" s="35"/>
      <c r="C199" s="46"/>
      <c r="D199" s="46"/>
    </row>
    <row r="200" spans="1:4" x14ac:dyDescent="0.25">
      <c r="A200" s="60"/>
      <c r="B200" s="35"/>
      <c r="C200" s="46"/>
      <c r="D200" s="46"/>
    </row>
    <row r="201" spans="1:4" x14ac:dyDescent="0.25">
      <c r="A201" s="60"/>
      <c r="B201" s="35"/>
      <c r="C201" s="46"/>
      <c r="D201" s="46"/>
    </row>
    <row r="202" spans="1:4" x14ac:dyDescent="0.25">
      <c r="A202" s="60"/>
      <c r="B202" s="35"/>
      <c r="C202" s="46"/>
      <c r="D202" s="46"/>
    </row>
    <row r="203" spans="1:4" x14ac:dyDescent="0.25">
      <c r="A203" s="60"/>
      <c r="B203" s="35"/>
      <c r="C203" s="46"/>
      <c r="D203" s="46"/>
    </row>
    <row r="204" spans="1:4" x14ac:dyDescent="0.25">
      <c r="A204" s="60"/>
      <c r="B204" s="35"/>
      <c r="C204" s="46"/>
      <c r="D204" s="46"/>
    </row>
    <row r="205" spans="1:4" x14ac:dyDescent="0.25">
      <c r="A205" s="60"/>
      <c r="B205" s="35"/>
      <c r="C205" s="46"/>
      <c r="D205" s="46"/>
    </row>
    <row r="206" spans="1:4" x14ac:dyDescent="0.25">
      <c r="A206" s="60"/>
      <c r="B206" s="35"/>
      <c r="C206" s="46"/>
      <c r="D206" s="46"/>
    </row>
    <row r="207" spans="1:4" x14ac:dyDescent="0.25">
      <c r="A207" s="60"/>
      <c r="B207" s="35"/>
      <c r="C207" s="46"/>
      <c r="D207" s="46"/>
    </row>
    <row r="208" spans="1:4" x14ac:dyDescent="0.25">
      <c r="A208" s="60"/>
      <c r="B208" s="35"/>
      <c r="C208" s="46"/>
      <c r="D208" s="46"/>
    </row>
    <row r="209" spans="1:4" x14ac:dyDescent="0.25">
      <c r="A209" s="60"/>
      <c r="B209" s="35"/>
      <c r="C209" s="46"/>
      <c r="D209" s="46"/>
    </row>
    <row r="210" spans="1:4" x14ac:dyDescent="0.25">
      <c r="A210" s="60"/>
      <c r="B210" s="35"/>
      <c r="C210" s="46"/>
      <c r="D210" s="46"/>
    </row>
    <row r="211" spans="1:4" x14ac:dyDescent="0.25">
      <c r="A211" s="60"/>
      <c r="B211" s="35"/>
      <c r="C211" s="46"/>
      <c r="D211" s="46"/>
    </row>
    <row r="212" spans="1:4" x14ac:dyDescent="0.25">
      <c r="A212" s="60"/>
      <c r="B212" s="35"/>
      <c r="C212" s="46"/>
      <c r="D212" s="46"/>
    </row>
    <row r="213" spans="1:4" x14ac:dyDescent="0.25">
      <c r="A213" s="60"/>
      <c r="B213" s="35"/>
      <c r="C213" s="46"/>
      <c r="D213" s="46"/>
    </row>
    <row r="214" spans="1:4" x14ac:dyDescent="0.25">
      <c r="A214" s="60"/>
      <c r="B214" s="35"/>
      <c r="C214" s="46"/>
      <c r="D214" s="46"/>
    </row>
    <row r="215" spans="1:4" x14ac:dyDescent="0.25">
      <c r="A215" s="60"/>
      <c r="B215" s="35"/>
      <c r="C215" s="46"/>
      <c r="D215" s="46"/>
    </row>
    <row r="216" spans="1:4" x14ac:dyDescent="0.25">
      <c r="A216" s="60"/>
      <c r="B216" s="35"/>
      <c r="C216" s="46"/>
      <c r="D216" s="46"/>
    </row>
    <row r="217" spans="1:4" x14ac:dyDescent="0.25">
      <c r="A217" s="60"/>
      <c r="B217" s="35"/>
      <c r="C217" s="46"/>
      <c r="D217" s="46"/>
    </row>
    <row r="218" spans="1:4" x14ac:dyDescent="0.25">
      <c r="A218" s="60"/>
      <c r="B218" s="35"/>
      <c r="C218" s="46"/>
      <c r="D218" s="46"/>
    </row>
    <row r="219" spans="1:4" x14ac:dyDescent="0.25">
      <c r="A219" s="60"/>
      <c r="B219" s="35"/>
      <c r="C219" s="46"/>
      <c r="D219" s="46"/>
    </row>
    <row r="220" spans="1:4" x14ac:dyDescent="0.25">
      <c r="A220" s="60"/>
      <c r="B220" s="35"/>
      <c r="C220" s="46"/>
      <c r="D220" s="46"/>
    </row>
    <row r="221" spans="1:4" x14ac:dyDescent="0.25">
      <c r="A221" s="60"/>
      <c r="B221" s="35"/>
      <c r="C221" s="46"/>
      <c r="D221" s="46"/>
    </row>
    <row r="222" spans="1:4" x14ac:dyDescent="0.25">
      <c r="A222" s="60"/>
      <c r="B222" s="35"/>
      <c r="C222" s="46"/>
      <c r="D222" s="46"/>
    </row>
    <row r="223" spans="1:4" x14ac:dyDescent="0.25">
      <c r="A223" s="60"/>
      <c r="B223" s="35"/>
      <c r="C223" s="46"/>
      <c r="D223" s="46"/>
    </row>
    <row r="224" spans="1:4" x14ac:dyDescent="0.25">
      <c r="A224" s="60"/>
      <c r="B224" s="35"/>
      <c r="C224" s="46"/>
      <c r="D224" s="46"/>
    </row>
    <row r="225" spans="1:4" x14ac:dyDescent="0.25">
      <c r="A225" s="60"/>
      <c r="B225" s="35"/>
      <c r="C225" s="46"/>
      <c r="D225" s="46"/>
    </row>
    <row r="226" spans="1:4" x14ac:dyDescent="0.25">
      <c r="A226" s="60"/>
      <c r="B226" s="35"/>
      <c r="C226" s="46"/>
      <c r="D226" s="46"/>
    </row>
    <row r="227" spans="1:4" x14ac:dyDescent="0.25">
      <c r="A227" s="60"/>
      <c r="B227" s="35"/>
      <c r="C227" s="46"/>
      <c r="D227" s="46"/>
    </row>
    <row r="228" spans="1:4" x14ac:dyDescent="0.25">
      <c r="A228" s="60"/>
      <c r="B228" s="35"/>
      <c r="C228" s="46"/>
      <c r="D228" s="46"/>
    </row>
    <row r="229" spans="1:4" x14ac:dyDescent="0.25">
      <c r="A229" s="60"/>
      <c r="B229" s="35"/>
      <c r="C229" s="46"/>
      <c r="D229" s="46"/>
    </row>
    <row r="230" spans="1:4" x14ac:dyDescent="0.25">
      <c r="A230" s="60"/>
      <c r="B230" s="35"/>
      <c r="C230" s="46"/>
      <c r="D230" s="46"/>
    </row>
    <row r="231" spans="1:4" x14ac:dyDescent="0.25">
      <c r="A231" s="60"/>
      <c r="B231" s="35"/>
      <c r="C231" s="46"/>
      <c r="D231" s="46"/>
    </row>
    <row r="232" spans="1:4" x14ac:dyDescent="0.25">
      <c r="A232" s="60"/>
      <c r="B232" s="35"/>
      <c r="C232" s="46"/>
      <c r="D232" s="46"/>
    </row>
    <row r="233" spans="1:4" x14ac:dyDescent="0.25">
      <c r="A233" s="60"/>
      <c r="B233" s="35"/>
      <c r="C233" s="46"/>
      <c r="D233" s="46"/>
    </row>
    <row r="234" spans="1:4" x14ac:dyDescent="0.25">
      <c r="A234" s="60"/>
      <c r="B234" s="35"/>
      <c r="C234" s="46"/>
      <c r="D234" s="46"/>
    </row>
    <row r="235" spans="1:4" x14ac:dyDescent="0.25">
      <c r="A235" s="60"/>
      <c r="B235" s="35"/>
      <c r="C235" s="46"/>
      <c r="D235" s="46"/>
    </row>
    <row r="236" spans="1:4" x14ac:dyDescent="0.25">
      <c r="A236" s="60"/>
      <c r="B236" s="35"/>
      <c r="C236" s="46"/>
      <c r="D236" s="46"/>
    </row>
    <row r="237" spans="1:4" x14ac:dyDescent="0.25">
      <c r="A237" s="60"/>
      <c r="B237" s="35"/>
      <c r="C237" s="46"/>
      <c r="D237" s="46"/>
    </row>
    <row r="238" spans="1:4" x14ac:dyDescent="0.25">
      <c r="A238" s="60"/>
      <c r="B238" s="35"/>
      <c r="C238" s="46"/>
      <c r="D238" s="46"/>
    </row>
    <row r="239" spans="1:4" x14ac:dyDescent="0.25">
      <c r="A239" s="60"/>
      <c r="B239" s="35"/>
      <c r="C239" s="46"/>
      <c r="D239" s="46"/>
    </row>
    <row r="240" spans="1:4" x14ac:dyDescent="0.25">
      <c r="A240" s="60"/>
      <c r="B240" s="35"/>
      <c r="C240" s="46"/>
      <c r="D240" s="46"/>
    </row>
    <row r="241" spans="1:4" x14ac:dyDescent="0.25">
      <c r="A241" s="60"/>
      <c r="B241" s="35"/>
      <c r="C241" s="46"/>
      <c r="D241" s="46"/>
    </row>
    <row r="242" spans="1:4" x14ac:dyDescent="0.25">
      <c r="A242" s="60"/>
      <c r="B242" s="35"/>
      <c r="C242" s="46"/>
      <c r="D242" s="46"/>
    </row>
    <row r="243" spans="1:4" x14ac:dyDescent="0.25">
      <c r="A243" s="60"/>
      <c r="B243" s="35"/>
      <c r="C243" s="46"/>
      <c r="D243" s="46"/>
    </row>
    <row r="244" spans="1:4" x14ac:dyDescent="0.25">
      <c r="A244" s="60"/>
      <c r="B244" s="35"/>
      <c r="C244" s="46"/>
      <c r="D244" s="46"/>
    </row>
    <row r="245" spans="1:4" x14ac:dyDescent="0.25">
      <c r="A245" s="60"/>
      <c r="B245" s="35"/>
      <c r="C245" s="46"/>
      <c r="D245" s="46"/>
    </row>
    <row r="246" spans="1:4" x14ac:dyDescent="0.25">
      <c r="A246" s="60"/>
      <c r="B246" s="35"/>
      <c r="C246" s="46"/>
      <c r="D246" s="46"/>
    </row>
    <row r="247" spans="1:4" x14ac:dyDescent="0.25">
      <c r="A247" s="60"/>
      <c r="B247" s="35"/>
      <c r="C247" s="46"/>
      <c r="D247" s="46"/>
    </row>
    <row r="248" spans="1:4" x14ac:dyDescent="0.25">
      <c r="A248" s="60"/>
      <c r="B248" s="35"/>
      <c r="C248" s="46"/>
      <c r="D248" s="46"/>
    </row>
    <row r="249" spans="1:4" x14ac:dyDescent="0.25">
      <c r="A249" s="60"/>
      <c r="B249" s="35"/>
      <c r="C249" s="46"/>
      <c r="D249" s="46"/>
    </row>
    <row r="250" spans="1:4" x14ac:dyDescent="0.25">
      <c r="A250" s="60"/>
      <c r="B250" s="35"/>
      <c r="C250" s="46"/>
      <c r="D250" s="46"/>
    </row>
    <row r="251" spans="1:4" x14ac:dyDescent="0.25">
      <c r="A251" s="60"/>
      <c r="B251" s="35"/>
      <c r="C251" s="46"/>
      <c r="D251" s="46"/>
    </row>
    <row r="252" spans="1:4" x14ac:dyDescent="0.25">
      <c r="A252" s="60"/>
      <c r="B252" s="35"/>
      <c r="C252" s="46"/>
      <c r="D252" s="46"/>
    </row>
    <row r="253" spans="1:4" x14ac:dyDescent="0.25">
      <c r="A253" s="60"/>
      <c r="B253" s="35"/>
      <c r="C253" s="46"/>
      <c r="D253" s="46"/>
    </row>
    <row r="254" spans="1:4" x14ac:dyDescent="0.25">
      <c r="A254" s="60"/>
      <c r="B254" s="35"/>
      <c r="C254" s="46"/>
      <c r="D254" s="46"/>
    </row>
    <row r="255" spans="1:4" x14ac:dyDescent="0.25">
      <c r="A255" s="60"/>
      <c r="B255" s="35"/>
      <c r="C255" s="46"/>
      <c r="D255" s="46"/>
    </row>
    <row r="256" spans="1:4" x14ac:dyDescent="0.25">
      <c r="A256" s="60"/>
      <c r="B256" s="35"/>
      <c r="C256" s="46"/>
      <c r="D256" s="46"/>
    </row>
    <row r="257" spans="1:4" x14ac:dyDescent="0.25">
      <c r="A257" s="60"/>
      <c r="B257" s="35"/>
      <c r="C257" s="46"/>
      <c r="D257" s="46"/>
    </row>
    <row r="258" spans="1:4" x14ac:dyDescent="0.25">
      <c r="A258" s="60"/>
      <c r="B258" s="35"/>
      <c r="C258" s="46"/>
      <c r="D258" s="46"/>
    </row>
    <row r="259" spans="1:4" x14ac:dyDescent="0.25">
      <c r="A259" s="60"/>
      <c r="B259" s="35"/>
      <c r="C259" s="46"/>
      <c r="D259" s="46"/>
    </row>
    <row r="260" spans="1:4" x14ac:dyDescent="0.25">
      <c r="A260" s="60"/>
      <c r="B260" s="35"/>
      <c r="C260" s="46"/>
      <c r="D260" s="46"/>
    </row>
    <row r="261" spans="1:4" x14ac:dyDescent="0.25">
      <c r="A261" s="60"/>
      <c r="B261" s="35"/>
      <c r="C261" s="46"/>
      <c r="D261" s="46"/>
    </row>
    <row r="262" spans="1:4" x14ac:dyDescent="0.25">
      <c r="A262" s="60"/>
      <c r="B262" s="35"/>
      <c r="C262" s="46"/>
      <c r="D262" s="46"/>
    </row>
    <row r="263" spans="1:4" x14ac:dyDescent="0.25">
      <c r="A263" s="60"/>
      <c r="B263" s="35"/>
      <c r="C263" s="46"/>
      <c r="D263" s="46"/>
    </row>
    <row r="264" spans="1:4" x14ac:dyDescent="0.25">
      <c r="A264" s="60"/>
      <c r="B264" s="35"/>
      <c r="C264" s="46"/>
      <c r="D264" s="46"/>
    </row>
    <row r="265" spans="1:4" x14ac:dyDescent="0.25">
      <c r="A265" s="60"/>
      <c r="B265" s="35"/>
      <c r="C265" s="46"/>
      <c r="D265" s="46"/>
    </row>
    <row r="266" spans="1:4" x14ac:dyDescent="0.25">
      <c r="A266" s="60"/>
      <c r="B266" s="35"/>
      <c r="C266" s="46"/>
      <c r="D266" s="46"/>
    </row>
    <row r="267" spans="1:4" x14ac:dyDescent="0.25">
      <c r="A267" s="60"/>
      <c r="B267" s="35"/>
      <c r="C267" s="46"/>
      <c r="D267" s="46"/>
    </row>
    <row r="268" spans="1:4" x14ac:dyDescent="0.25">
      <c r="A268" s="60"/>
      <c r="B268" s="35"/>
      <c r="C268" s="46"/>
      <c r="D268" s="46"/>
    </row>
    <row r="269" spans="1:4" x14ac:dyDescent="0.25">
      <c r="A269" s="60"/>
      <c r="B269" s="35"/>
      <c r="C269" s="46"/>
      <c r="D269" s="46"/>
    </row>
    <row r="270" spans="1:4" x14ac:dyDescent="0.25">
      <c r="A270" s="60"/>
      <c r="B270" s="35"/>
      <c r="C270" s="46"/>
      <c r="D270" s="46"/>
    </row>
    <row r="271" spans="1:4" x14ac:dyDescent="0.25">
      <c r="A271" s="60"/>
      <c r="B271" s="35"/>
      <c r="C271" s="46"/>
      <c r="D271" s="46"/>
    </row>
    <row r="272" spans="1:4" x14ac:dyDescent="0.25">
      <c r="A272" s="60"/>
      <c r="B272" s="35"/>
      <c r="C272" s="46"/>
      <c r="D272" s="46"/>
    </row>
    <row r="273" spans="1:4" x14ac:dyDescent="0.25">
      <c r="A273" s="60"/>
      <c r="B273" s="35"/>
      <c r="C273" s="46"/>
      <c r="D273" s="46"/>
    </row>
    <row r="274" spans="1:4" x14ac:dyDescent="0.25">
      <c r="A274" s="60"/>
      <c r="B274" s="35"/>
      <c r="C274" s="46"/>
      <c r="D274" s="46"/>
    </row>
    <row r="275" spans="1:4" x14ac:dyDescent="0.25">
      <c r="A275" s="60"/>
      <c r="B275" s="35"/>
      <c r="C275" s="46"/>
      <c r="D275" s="46"/>
    </row>
    <row r="276" spans="1:4" x14ac:dyDescent="0.25">
      <c r="A276" s="60"/>
      <c r="B276" s="35"/>
      <c r="C276" s="46"/>
      <c r="D276" s="46"/>
    </row>
    <row r="277" spans="1:4" x14ac:dyDescent="0.25">
      <c r="A277" s="60"/>
      <c r="B277" s="35"/>
      <c r="C277" s="46"/>
      <c r="D277" s="46"/>
    </row>
    <row r="278" spans="1:4" x14ac:dyDescent="0.25">
      <c r="A278" s="60"/>
      <c r="B278" s="35"/>
      <c r="C278" s="46"/>
      <c r="D278" s="46"/>
    </row>
    <row r="279" spans="1:4" x14ac:dyDescent="0.25">
      <c r="A279" s="60"/>
      <c r="B279" s="35"/>
      <c r="C279" s="46"/>
      <c r="D279" s="46"/>
    </row>
    <row r="280" spans="1:4" x14ac:dyDescent="0.25">
      <c r="A280" s="60"/>
      <c r="B280" s="35"/>
      <c r="C280" s="46"/>
      <c r="D280" s="46"/>
    </row>
    <row r="281" spans="1:4" x14ac:dyDescent="0.25">
      <c r="A281" s="60"/>
      <c r="B281" s="35"/>
      <c r="C281" s="46"/>
      <c r="D281" s="46"/>
    </row>
    <row r="282" spans="1:4" x14ac:dyDescent="0.25">
      <c r="A282" s="60"/>
      <c r="B282" s="35"/>
      <c r="C282" s="46"/>
      <c r="D282" s="46"/>
    </row>
    <row r="283" spans="1:4" x14ac:dyDescent="0.25">
      <c r="A283" s="60"/>
      <c r="B283" s="35"/>
      <c r="C283" s="46"/>
      <c r="D283" s="46"/>
    </row>
    <row r="284" spans="1:4" x14ac:dyDescent="0.25">
      <c r="A284" s="60"/>
      <c r="B284" s="35"/>
      <c r="C284" s="46"/>
      <c r="D284" s="46"/>
    </row>
    <row r="285" spans="1:4" x14ac:dyDescent="0.25">
      <c r="A285" s="60"/>
      <c r="B285" s="35"/>
      <c r="C285" s="46"/>
      <c r="D285" s="46"/>
    </row>
    <row r="286" spans="1:4" x14ac:dyDescent="0.25">
      <c r="A286" s="60"/>
      <c r="B286" s="35"/>
      <c r="C286" s="46"/>
      <c r="D286" s="46"/>
    </row>
    <row r="287" spans="1:4" x14ac:dyDescent="0.25">
      <c r="A287" s="60"/>
      <c r="B287" s="35"/>
      <c r="C287" s="46"/>
      <c r="D287" s="46"/>
    </row>
    <row r="288" spans="1:4" x14ac:dyDescent="0.25">
      <c r="A288" s="60"/>
      <c r="B288" s="35"/>
      <c r="C288" s="46"/>
      <c r="D288" s="46"/>
    </row>
    <row r="289" spans="1:4" x14ac:dyDescent="0.25">
      <c r="A289" s="60"/>
      <c r="B289" s="35"/>
      <c r="C289" s="46"/>
      <c r="D289" s="46"/>
    </row>
    <row r="290" spans="1:4" x14ac:dyDescent="0.25">
      <c r="A290" s="60"/>
      <c r="B290" s="35"/>
      <c r="C290" s="46"/>
      <c r="D290" s="46"/>
    </row>
    <row r="291" spans="1:4" x14ac:dyDescent="0.25">
      <c r="A291" s="60"/>
      <c r="B291" s="35"/>
      <c r="C291" s="46"/>
      <c r="D291" s="46"/>
    </row>
    <row r="292" spans="1:4" x14ac:dyDescent="0.25">
      <c r="A292" s="60"/>
      <c r="B292" s="35"/>
      <c r="C292" s="46"/>
      <c r="D292" s="46"/>
    </row>
    <row r="293" spans="1:4" x14ac:dyDescent="0.25">
      <c r="A293" s="60"/>
      <c r="B293" s="35"/>
      <c r="C293" s="46"/>
      <c r="D293" s="46"/>
    </row>
    <row r="294" spans="1:4" x14ac:dyDescent="0.25">
      <c r="A294" s="60"/>
      <c r="B294" s="35"/>
      <c r="C294" s="46"/>
      <c r="D294" s="46"/>
    </row>
    <row r="295" spans="1:4" x14ac:dyDescent="0.25">
      <c r="A295" s="60"/>
      <c r="B295" s="35"/>
      <c r="C295" s="46"/>
      <c r="D295" s="46"/>
    </row>
    <row r="296" spans="1:4" x14ac:dyDescent="0.25">
      <c r="A296" s="60"/>
      <c r="B296" s="35"/>
      <c r="C296" s="46"/>
      <c r="D296" s="46"/>
    </row>
    <row r="297" spans="1:4" x14ac:dyDescent="0.25">
      <c r="A297" s="60"/>
      <c r="B297" s="35"/>
      <c r="C297" s="46"/>
      <c r="D297" s="46"/>
    </row>
    <row r="298" spans="1:4" x14ac:dyDescent="0.25">
      <c r="A298" s="60"/>
      <c r="B298" s="35"/>
      <c r="C298" s="46"/>
      <c r="D298" s="46"/>
    </row>
    <row r="299" spans="1:4" x14ac:dyDescent="0.25">
      <c r="A299" s="60"/>
      <c r="B299" s="35"/>
      <c r="C299" s="46"/>
      <c r="D299" s="46"/>
    </row>
    <row r="300" spans="1:4" x14ac:dyDescent="0.25">
      <c r="A300" s="60"/>
      <c r="B300" s="35"/>
      <c r="C300" s="46"/>
      <c r="D300" s="46"/>
    </row>
    <row r="301" spans="1:4" x14ac:dyDescent="0.25">
      <c r="A301" s="60"/>
      <c r="B301" s="35"/>
      <c r="C301" s="46"/>
      <c r="D301" s="46"/>
    </row>
    <row r="302" spans="1:4" x14ac:dyDescent="0.25">
      <c r="A302" s="60"/>
      <c r="B302" s="35"/>
      <c r="C302" s="46"/>
      <c r="D302" s="46"/>
    </row>
    <row r="303" spans="1:4" x14ac:dyDescent="0.25">
      <c r="A303" s="60"/>
      <c r="B303" s="35"/>
      <c r="C303" s="46"/>
      <c r="D303" s="46"/>
    </row>
    <row r="304" spans="1:4" x14ac:dyDescent="0.25">
      <c r="A304" s="60"/>
      <c r="B304" s="35"/>
      <c r="C304" s="46"/>
      <c r="D304" s="46"/>
    </row>
    <row r="305" spans="1:4" x14ac:dyDescent="0.25">
      <c r="A305" s="60"/>
      <c r="B305" s="35"/>
      <c r="C305" s="46"/>
      <c r="D305" s="46"/>
    </row>
    <row r="306" spans="1:4" x14ac:dyDescent="0.25">
      <c r="A306" s="60"/>
      <c r="B306" s="35"/>
      <c r="C306" s="46"/>
      <c r="D306" s="46"/>
    </row>
    <row r="307" spans="1:4" x14ac:dyDescent="0.25">
      <c r="A307" s="60"/>
      <c r="B307" s="35"/>
      <c r="C307" s="46"/>
      <c r="D307" s="46"/>
    </row>
    <row r="308" spans="1:4" x14ac:dyDescent="0.25">
      <c r="A308" s="60"/>
      <c r="B308" s="35"/>
      <c r="C308" s="46"/>
      <c r="D308" s="46"/>
    </row>
    <row r="309" spans="1:4" x14ac:dyDescent="0.25">
      <c r="A309" s="60"/>
      <c r="B309" s="35"/>
      <c r="C309" s="46"/>
      <c r="D309" s="46"/>
    </row>
    <row r="310" spans="1:4" x14ac:dyDescent="0.25">
      <c r="A310" s="60"/>
      <c r="B310" s="35"/>
      <c r="C310" s="46"/>
      <c r="D310" s="46"/>
    </row>
    <row r="311" spans="1:4" x14ac:dyDescent="0.25">
      <c r="A311" s="60"/>
      <c r="B311" s="35"/>
      <c r="C311" s="46"/>
      <c r="D311" s="46"/>
    </row>
    <row r="312" spans="1:4" x14ac:dyDescent="0.25">
      <c r="A312" s="60"/>
      <c r="B312" s="35"/>
      <c r="C312" s="46"/>
      <c r="D312" s="46"/>
    </row>
    <row r="313" spans="1:4" x14ac:dyDescent="0.25">
      <c r="A313" s="60"/>
      <c r="B313" s="35"/>
      <c r="C313" s="46"/>
      <c r="D313" s="46"/>
    </row>
    <row r="314" spans="1:4" x14ac:dyDescent="0.25">
      <c r="A314" s="60"/>
      <c r="B314" s="35"/>
      <c r="C314" s="46"/>
      <c r="D314" s="46"/>
    </row>
    <row r="315" spans="1:4" x14ac:dyDescent="0.25">
      <c r="A315" s="60"/>
      <c r="B315" s="35"/>
      <c r="C315" s="46"/>
      <c r="D315" s="46"/>
    </row>
    <row r="316" spans="1:4" x14ac:dyDescent="0.25">
      <c r="A316" s="60"/>
      <c r="B316" s="35"/>
      <c r="C316" s="46"/>
      <c r="D316" s="46"/>
    </row>
    <row r="317" spans="1:4" x14ac:dyDescent="0.25">
      <c r="A317" s="60"/>
      <c r="B317" s="35"/>
      <c r="C317" s="46"/>
      <c r="D317" s="46"/>
    </row>
    <row r="318" spans="1:4" x14ac:dyDescent="0.25">
      <c r="A318" s="60"/>
      <c r="B318" s="35"/>
      <c r="C318" s="46"/>
      <c r="D318" s="46"/>
    </row>
    <row r="319" spans="1:4" x14ac:dyDescent="0.25">
      <c r="A319" s="60"/>
      <c r="B319" s="35"/>
      <c r="C319" s="46"/>
      <c r="D319" s="46"/>
    </row>
    <row r="320" spans="1:4" x14ac:dyDescent="0.25">
      <c r="A320" s="60"/>
      <c r="B320" s="35"/>
      <c r="C320" s="46"/>
      <c r="D320" s="46"/>
    </row>
    <row r="321" spans="1:4" x14ac:dyDescent="0.25">
      <c r="A321" s="60"/>
      <c r="B321" s="35"/>
      <c r="C321" s="46"/>
      <c r="D321" s="46"/>
    </row>
    <row r="322" spans="1:4" x14ac:dyDescent="0.25">
      <c r="A322" s="60"/>
      <c r="B322" s="35"/>
      <c r="C322" s="46"/>
      <c r="D322" s="46"/>
    </row>
    <row r="323" spans="1:4" x14ac:dyDescent="0.25">
      <c r="A323" s="60"/>
      <c r="B323" s="35"/>
      <c r="C323" s="46"/>
      <c r="D323" s="46"/>
    </row>
    <row r="324" spans="1:4" x14ac:dyDescent="0.25">
      <c r="A324" s="60"/>
      <c r="B324" s="35"/>
      <c r="C324" s="46"/>
      <c r="D324" s="46"/>
    </row>
    <row r="325" spans="1:4" x14ac:dyDescent="0.25">
      <c r="A325" s="60"/>
      <c r="B325" s="35"/>
      <c r="C325" s="46"/>
      <c r="D325" s="46"/>
    </row>
    <row r="326" spans="1:4" x14ac:dyDescent="0.25">
      <c r="A326" s="60"/>
      <c r="B326" s="35"/>
      <c r="C326" s="46"/>
      <c r="D326" s="46"/>
    </row>
    <row r="327" spans="1:4" x14ac:dyDescent="0.25">
      <c r="A327" s="60"/>
      <c r="B327" s="35"/>
      <c r="C327" s="46"/>
      <c r="D327" s="46"/>
    </row>
    <row r="328" spans="1:4" x14ac:dyDescent="0.25">
      <c r="A328" s="60"/>
      <c r="B328" s="35"/>
      <c r="C328" s="46"/>
      <c r="D328" s="46"/>
    </row>
    <row r="329" spans="1:4" x14ac:dyDescent="0.25">
      <c r="A329" s="60"/>
      <c r="B329" s="35"/>
      <c r="C329" s="46"/>
      <c r="D329" s="46"/>
    </row>
    <row r="330" spans="1:4" x14ac:dyDescent="0.25">
      <c r="A330" s="60"/>
      <c r="B330" s="35"/>
      <c r="C330" s="46"/>
      <c r="D330" s="46"/>
    </row>
    <row r="331" spans="1:4" x14ac:dyDescent="0.25">
      <c r="A331" s="60"/>
      <c r="B331" s="35"/>
      <c r="C331" s="46"/>
      <c r="D331" s="46"/>
    </row>
    <row r="332" spans="1:4" x14ac:dyDescent="0.25">
      <c r="A332" s="60"/>
      <c r="B332" s="35"/>
      <c r="C332" s="46"/>
      <c r="D332" s="46"/>
    </row>
    <row r="333" spans="1:4" x14ac:dyDescent="0.25">
      <c r="A333" s="60"/>
      <c r="B333" s="35"/>
      <c r="C333" s="46"/>
      <c r="D333" s="46"/>
    </row>
    <row r="334" spans="1:4" x14ac:dyDescent="0.25">
      <c r="A334" s="60"/>
      <c r="B334" s="35"/>
      <c r="C334" s="46"/>
      <c r="D334" s="46"/>
    </row>
    <row r="335" spans="1:4" x14ac:dyDescent="0.25">
      <c r="A335" s="60"/>
      <c r="B335" s="35"/>
      <c r="C335" s="46"/>
      <c r="D335" s="46"/>
    </row>
    <row r="336" spans="1:4" x14ac:dyDescent="0.25">
      <c r="A336" s="60"/>
      <c r="B336" s="35"/>
      <c r="C336" s="46"/>
      <c r="D336" s="46"/>
    </row>
    <row r="337" spans="1:4" x14ac:dyDescent="0.25">
      <c r="A337" s="60"/>
      <c r="B337" s="35"/>
      <c r="C337" s="46"/>
      <c r="D337" s="46"/>
    </row>
    <row r="338" spans="1:4" x14ac:dyDescent="0.25">
      <c r="A338" s="60"/>
      <c r="B338" s="35"/>
      <c r="C338" s="46"/>
      <c r="D338" s="46"/>
    </row>
    <row r="339" spans="1:4" x14ac:dyDescent="0.25">
      <c r="A339" s="60"/>
      <c r="B339" s="35"/>
      <c r="C339" s="46"/>
      <c r="D339" s="46"/>
    </row>
    <row r="340" spans="1:4" x14ac:dyDescent="0.25">
      <c r="A340" s="60"/>
      <c r="B340" s="35"/>
      <c r="C340" s="46"/>
      <c r="D340" s="46"/>
    </row>
    <row r="341" spans="1:4" x14ac:dyDescent="0.25">
      <c r="A341" s="60"/>
      <c r="B341" s="35"/>
      <c r="C341" s="46"/>
      <c r="D341" s="46"/>
    </row>
    <row r="342" spans="1:4" x14ac:dyDescent="0.25">
      <c r="A342" s="60"/>
      <c r="B342" s="35"/>
      <c r="C342" s="46"/>
      <c r="D342" s="46"/>
    </row>
    <row r="343" spans="1:4" x14ac:dyDescent="0.25">
      <c r="A343" s="60"/>
      <c r="B343" s="35"/>
      <c r="C343" s="46"/>
      <c r="D343" s="46"/>
    </row>
    <row r="344" spans="1:4" x14ac:dyDescent="0.25">
      <c r="A344" s="60"/>
      <c r="B344" s="35"/>
      <c r="C344" s="46"/>
      <c r="D344" s="46"/>
    </row>
    <row r="345" spans="1:4" x14ac:dyDescent="0.25">
      <c r="A345" s="60"/>
      <c r="B345" s="35"/>
      <c r="C345" s="46"/>
      <c r="D345" s="46"/>
    </row>
    <row r="346" spans="1:4" x14ac:dyDescent="0.25">
      <c r="A346" s="60"/>
      <c r="B346" s="35"/>
      <c r="C346" s="46"/>
      <c r="D346" s="46"/>
    </row>
    <row r="347" spans="1:4" x14ac:dyDescent="0.25">
      <c r="A347" s="60"/>
      <c r="B347" s="35"/>
      <c r="C347" s="46"/>
      <c r="D347" s="46"/>
    </row>
    <row r="348" spans="1:4" x14ac:dyDescent="0.25">
      <c r="A348" s="60"/>
      <c r="B348" s="35"/>
      <c r="C348" s="46"/>
      <c r="D348" s="46"/>
    </row>
    <row r="349" spans="1:4" x14ac:dyDescent="0.25">
      <c r="A349" s="60"/>
      <c r="B349" s="35"/>
      <c r="C349" s="46"/>
      <c r="D349" s="46"/>
    </row>
    <row r="350" spans="1:4" x14ac:dyDescent="0.25">
      <c r="A350" s="60"/>
      <c r="B350" s="35"/>
      <c r="C350" s="46"/>
      <c r="D350" s="46"/>
    </row>
    <row r="351" spans="1:4" x14ac:dyDescent="0.25">
      <c r="A351" s="60"/>
      <c r="B351" s="35"/>
      <c r="C351" s="46"/>
      <c r="D351" s="46"/>
    </row>
    <row r="352" spans="1:4" x14ac:dyDescent="0.25">
      <c r="A352" s="60"/>
      <c r="B352" s="35"/>
      <c r="C352" s="46"/>
      <c r="D352" s="46"/>
    </row>
    <row r="353" spans="1:4" x14ac:dyDescent="0.25">
      <c r="A353" s="60"/>
      <c r="B353" s="35"/>
      <c r="C353" s="46"/>
      <c r="D353" s="46"/>
    </row>
    <row r="354" spans="1:4" x14ac:dyDescent="0.25">
      <c r="A354" s="60"/>
      <c r="B354" s="35"/>
      <c r="C354" s="46"/>
      <c r="D354" s="46"/>
    </row>
    <row r="355" spans="1:4" x14ac:dyDescent="0.25">
      <c r="A355" s="60"/>
      <c r="B355" s="35"/>
      <c r="C355" s="46"/>
      <c r="D355" s="46"/>
    </row>
    <row r="356" spans="1:4" x14ac:dyDescent="0.25">
      <c r="A356" s="60"/>
      <c r="B356" s="35"/>
      <c r="C356" s="46"/>
      <c r="D356" s="46"/>
    </row>
    <row r="357" spans="1:4" x14ac:dyDescent="0.25">
      <c r="A357" s="60"/>
      <c r="B357" s="35"/>
      <c r="C357" s="46"/>
      <c r="D357" s="46"/>
    </row>
    <row r="358" spans="1:4" x14ac:dyDescent="0.25">
      <c r="A358" s="60"/>
      <c r="B358" s="35"/>
      <c r="C358" s="46"/>
      <c r="D358" s="46"/>
    </row>
    <row r="359" spans="1:4" x14ac:dyDescent="0.25">
      <c r="A359" s="60"/>
      <c r="B359" s="35"/>
      <c r="C359" s="46"/>
      <c r="D359" s="46"/>
    </row>
    <row r="360" spans="1:4" x14ac:dyDescent="0.25">
      <c r="A360" s="60"/>
      <c r="B360" s="35"/>
      <c r="C360" s="46"/>
      <c r="D360" s="46"/>
    </row>
    <row r="361" spans="1:4" x14ac:dyDescent="0.25">
      <c r="A361" s="60"/>
      <c r="B361" s="35"/>
      <c r="C361" s="46"/>
      <c r="D361" s="46"/>
    </row>
    <row r="362" spans="1:4" x14ac:dyDescent="0.25">
      <c r="A362" s="60"/>
      <c r="B362" s="35"/>
      <c r="C362" s="46"/>
      <c r="D362" s="46"/>
    </row>
    <row r="363" spans="1:4" x14ac:dyDescent="0.25">
      <c r="A363" s="60"/>
      <c r="B363" s="35"/>
      <c r="C363" s="46"/>
      <c r="D363" s="46"/>
    </row>
    <row r="364" spans="1:4" x14ac:dyDescent="0.25">
      <c r="A364" s="60"/>
      <c r="B364" s="35"/>
      <c r="C364" s="46"/>
      <c r="D364" s="46"/>
    </row>
    <row r="365" spans="1:4" x14ac:dyDescent="0.25">
      <c r="A365" s="60"/>
      <c r="B365" s="35"/>
      <c r="C365" s="46"/>
      <c r="D365" s="46"/>
    </row>
    <row r="366" spans="1:4" x14ac:dyDescent="0.25">
      <c r="A366" s="60"/>
      <c r="B366" s="35"/>
      <c r="C366" s="46"/>
      <c r="D366" s="46"/>
    </row>
    <row r="367" spans="1:4" x14ac:dyDescent="0.25">
      <c r="A367" s="60"/>
      <c r="B367" s="35"/>
      <c r="C367" s="46"/>
      <c r="D367" s="46"/>
    </row>
    <row r="368" spans="1:4" x14ac:dyDescent="0.25">
      <c r="A368" s="60"/>
      <c r="B368" s="35"/>
      <c r="C368" s="46"/>
      <c r="D368" s="46"/>
    </row>
    <row r="369" spans="1:4" x14ac:dyDescent="0.25">
      <c r="A369" s="60"/>
      <c r="B369" s="35"/>
      <c r="C369" s="46"/>
      <c r="D369" s="46"/>
    </row>
    <row r="370" spans="1:4" x14ac:dyDescent="0.25">
      <c r="A370" s="60"/>
      <c r="B370" s="35"/>
      <c r="C370" s="46"/>
      <c r="D370" s="46"/>
    </row>
    <row r="371" spans="1:4" x14ac:dyDescent="0.25">
      <c r="A371" s="60"/>
      <c r="B371" s="35"/>
      <c r="C371" s="46"/>
      <c r="D371" s="46"/>
    </row>
    <row r="372" spans="1:4" x14ac:dyDescent="0.25">
      <c r="A372" s="60"/>
      <c r="B372" s="35"/>
      <c r="C372" s="46"/>
      <c r="D372" s="46"/>
    </row>
    <row r="373" spans="1:4" x14ac:dyDescent="0.25">
      <c r="A373" s="60"/>
      <c r="B373" s="35"/>
      <c r="C373" s="46"/>
      <c r="D373" s="46"/>
    </row>
    <row r="374" spans="1:4" x14ac:dyDescent="0.25">
      <c r="A374" s="60"/>
      <c r="B374" s="35"/>
      <c r="C374" s="46"/>
      <c r="D374" s="46"/>
    </row>
    <row r="375" spans="1:4" x14ac:dyDescent="0.25">
      <c r="A375" s="60"/>
      <c r="B375" s="35"/>
      <c r="C375" s="46"/>
      <c r="D375" s="46"/>
    </row>
    <row r="376" spans="1:4" x14ac:dyDescent="0.25">
      <c r="A376" s="60"/>
      <c r="B376" s="35"/>
      <c r="C376" s="46"/>
      <c r="D376" s="46"/>
    </row>
    <row r="377" spans="1:4" x14ac:dyDescent="0.25">
      <c r="A377" s="60"/>
      <c r="B377" s="35"/>
      <c r="C377" s="46"/>
      <c r="D377" s="46"/>
    </row>
    <row r="378" spans="1:4" x14ac:dyDescent="0.25">
      <c r="A378" s="60"/>
      <c r="B378" s="35"/>
      <c r="C378" s="46"/>
      <c r="D378" s="46"/>
    </row>
    <row r="379" spans="1:4" x14ac:dyDescent="0.25">
      <c r="A379" s="60"/>
      <c r="B379" s="35"/>
      <c r="C379" s="46"/>
      <c r="D379" s="46"/>
    </row>
    <row r="380" spans="1:4" x14ac:dyDescent="0.25">
      <c r="A380" s="60"/>
      <c r="B380" s="35"/>
      <c r="C380" s="46"/>
      <c r="D380" s="46"/>
    </row>
    <row r="381" spans="1:4" x14ac:dyDescent="0.25">
      <c r="A381" s="60"/>
      <c r="B381" s="35"/>
      <c r="C381" s="46"/>
      <c r="D381" s="46"/>
    </row>
    <row r="382" spans="1:4" x14ac:dyDescent="0.25">
      <c r="A382" s="60"/>
      <c r="B382" s="35"/>
      <c r="C382" s="46"/>
      <c r="D382" s="46"/>
    </row>
    <row r="383" spans="1:4" x14ac:dyDescent="0.25">
      <c r="A383" s="60"/>
      <c r="B383" s="35"/>
      <c r="C383" s="46"/>
      <c r="D383" s="46"/>
    </row>
    <row r="384" spans="1:4" x14ac:dyDescent="0.25">
      <c r="A384" s="60"/>
      <c r="B384" s="35"/>
      <c r="C384" s="46"/>
      <c r="D384" s="46"/>
    </row>
    <row r="385" spans="1:4" x14ac:dyDescent="0.25">
      <c r="A385" s="60"/>
      <c r="B385" s="35"/>
      <c r="C385" s="46"/>
      <c r="D385" s="46"/>
    </row>
    <row r="386" spans="1:4" x14ac:dyDescent="0.25">
      <c r="A386" s="60"/>
      <c r="B386" s="35"/>
      <c r="C386" s="46"/>
      <c r="D386" s="46"/>
    </row>
    <row r="387" spans="1:4" x14ac:dyDescent="0.25">
      <c r="A387" s="60"/>
      <c r="B387" s="35"/>
      <c r="C387" s="46"/>
      <c r="D387" s="46"/>
    </row>
    <row r="388" spans="1:4" x14ac:dyDescent="0.25">
      <c r="A388" s="60"/>
      <c r="B388" s="35"/>
      <c r="C388" s="46"/>
      <c r="D388" s="46"/>
    </row>
    <row r="389" spans="1:4" x14ac:dyDescent="0.25">
      <c r="A389" s="60"/>
      <c r="B389" s="35"/>
      <c r="C389" s="46"/>
      <c r="D389" s="46"/>
    </row>
    <row r="390" spans="1:4" x14ac:dyDescent="0.25">
      <c r="A390" s="60"/>
      <c r="B390" s="35"/>
      <c r="C390" s="46"/>
      <c r="D390" s="46"/>
    </row>
    <row r="391" spans="1:4" x14ac:dyDescent="0.25">
      <c r="A391" s="60"/>
      <c r="B391" s="35"/>
      <c r="C391" s="46"/>
      <c r="D391" s="46"/>
    </row>
    <row r="392" spans="1:4" x14ac:dyDescent="0.25">
      <c r="A392" s="60"/>
      <c r="B392" s="35"/>
      <c r="C392" s="46"/>
      <c r="D392" s="46"/>
    </row>
    <row r="393" spans="1:4" x14ac:dyDescent="0.25">
      <c r="A393" s="60"/>
      <c r="B393" s="35"/>
      <c r="C393" s="46"/>
      <c r="D393" s="46"/>
    </row>
    <row r="394" spans="1:4" x14ac:dyDescent="0.25">
      <c r="A394" s="60"/>
      <c r="B394" s="35"/>
      <c r="C394" s="46"/>
      <c r="D394" s="46"/>
    </row>
    <row r="395" spans="1:4" x14ac:dyDescent="0.25">
      <c r="A395" s="60"/>
      <c r="B395" s="35"/>
      <c r="C395" s="46"/>
      <c r="D395" s="46"/>
    </row>
    <row r="396" spans="1:4" x14ac:dyDescent="0.25">
      <c r="A396" s="60"/>
      <c r="B396" s="35"/>
      <c r="C396" s="46"/>
      <c r="D396" s="46"/>
    </row>
    <row r="397" spans="1:4" x14ac:dyDescent="0.25">
      <c r="A397" s="60"/>
      <c r="B397" s="35"/>
      <c r="C397" s="46"/>
      <c r="D397" s="46"/>
    </row>
    <row r="398" spans="1:4" x14ac:dyDescent="0.25">
      <c r="A398" s="60"/>
      <c r="B398" s="35"/>
      <c r="C398" s="46"/>
      <c r="D398" s="46"/>
    </row>
    <row r="399" spans="1:4" x14ac:dyDescent="0.25">
      <c r="A399" s="60"/>
      <c r="B399" s="35"/>
      <c r="C399" s="46"/>
      <c r="D399" s="46"/>
    </row>
    <row r="400" spans="1:4" x14ac:dyDescent="0.25">
      <c r="A400" s="60"/>
      <c r="B400" s="35"/>
      <c r="C400" s="46"/>
      <c r="D400" s="46"/>
    </row>
    <row r="401" spans="1:4" x14ac:dyDescent="0.25">
      <c r="A401" s="60"/>
      <c r="B401" s="35"/>
      <c r="C401" s="46"/>
      <c r="D401" s="46"/>
    </row>
    <row r="402" spans="1:4" x14ac:dyDescent="0.25">
      <c r="A402" s="60"/>
      <c r="B402" s="35"/>
      <c r="C402" s="46"/>
      <c r="D402" s="46"/>
    </row>
    <row r="403" spans="1:4" x14ac:dyDescent="0.25">
      <c r="A403" s="60"/>
      <c r="B403" s="35"/>
      <c r="C403" s="46"/>
      <c r="D403" s="46"/>
    </row>
    <row r="404" spans="1:4" x14ac:dyDescent="0.25">
      <c r="A404" s="60"/>
      <c r="B404" s="35"/>
      <c r="C404" s="46"/>
      <c r="D404" s="46"/>
    </row>
    <row r="405" spans="1:4" x14ac:dyDescent="0.25">
      <c r="A405" s="60"/>
      <c r="B405" s="35"/>
      <c r="C405" s="46"/>
      <c r="D405" s="46"/>
    </row>
    <row r="406" spans="1:4" x14ac:dyDescent="0.25">
      <c r="A406" s="60"/>
      <c r="B406" s="35"/>
      <c r="C406" s="46"/>
      <c r="D406" s="46"/>
    </row>
    <row r="407" spans="1:4" x14ac:dyDescent="0.25">
      <c r="A407" s="60"/>
      <c r="B407" s="35"/>
      <c r="C407" s="46"/>
      <c r="D407" s="46"/>
    </row>
    <row r="408" spans="1:4" x14ac:dyDescent="0.25">
      <c r="A408" s="60"/>
      <c r="B408" s="35"/>
      <c r="C408" s="46"/>
      <c r="D408" s="46"/>
    </row>
    <row r="409" spans="1:4" x14ac:dyDescent="0.25">
      <c r="A409" s="60"/>
      <c r="B409" s="35"/>
      <c r="C409" s="46"/>
      <c r="D409" s="46"/>
    </row>
    <row r="410" spans="1:4" x14ac:dyDescent="0.25">
      <c r="A410" s="60"/>
      <c r="B410" s="35"/>
      <c r="C410" s="46"/>
      <c r="D410" s="46"/>
    </row>
    <row r="411" spans="1:4" x14ac:dyDescent="0.25">
      <c r="A411" s="60"/>
      <c r="B411" s="35"/>
      <c r="C411" s="46"/>
      <c r="D411" s="46"/>
    </row>
    <row r="412" spans="1:4" x14ac:dyDescent="0.25">
      <c r="A412" s="60"/>
      <c r="B412" s="35"/>
      <c r="C412" s="46"/>
      <c r="D412" s="46"/>
    </row>
    <row r="413" spans="1:4" x14ac:dyDescent="0.25">
      <c r="A413" s="60"/>
      <c r="B413" s="35"/>
      <c r="C413" s="46"/>
      <c r="D413" s="46"/>
    </row>
    <row r="414" spans="1:4" x14ac:dyDescent="0.25">
      <c r="A414" s="60"/>
      <c r="B414" s="35"/>
      <c r="C414" s="46"/>
      <c r="D414" s="46"/>
    </row>
    <row r="415" spans="1:4" x14ac:dyDescent="0.25">
      <c r="A415" s="60"/>
      <c r="B415" s="35"/>
      <c r="C415" s="46"/>
      <c r="D415" s="46"/>
    </row>
    <row r="416" spans="1:4" x14ac:dyDescent="0.25">
      <c r="A416" s="60"/>
      <c r="B416" s="35"/>
      <c r="C416" s="46"/>
      <c r="D416" s="46"/>
    </row>
    <row r="417" spans="1:4" x14ac:dyDescent="0.25">
      <c r="A417" s="60"/>
      <c r="B417" s="35"/>
      <c r="C417" s="46"/>
      <c r="D417" s="46"/>
    </row>
    <row r="418" spans="1:4" x14ac:dyDescent="0.25">
      <c r="A418" s="60"/>
      <c r="B418" s="35"/>
      <c r="C418" s="46"/>
      <c r="D418" s="46"/>
    </row>
    <row r="419" spans="1:4" x14ac:dyDescent="0.25">
      <c r="A419" s="60"/>
      <c r="B419" s="35"/>
      <c r="C419" s="46"/>
      <c r="D419" s="46"/>
    </row>
    <row r="420" spans="1:4" x14ac:dyDescent="0.25">
      <c r="A420" s="60"/>
      <c r="B420" s="35"/>
      <c r="C420" s="46"/>
      <c r="D420" s="46"/>
    </row>
    <row r="421" spans="1:4" x14ac:dyDescent="0.25">
      <c r="A421" s="60"/>
      <c r="B421" s="35"/>
      <c r="C421" s="46"/>
      <c r="D421" s="46"/>
    </row>
    <row r="422" spans="1:4" x14ac:dyDescent="0.25">
      <c r="A422" s="60"/>
      <c r="B422" s="35"/>
      <c r="C422" s="46"/>
      <c r="D422" s="46"/>
    </row>
    <row r="423" spans="1:4" x14ac:dyDescent="0.25">
      <c r="A423" s="60"/>
      <c r="B423" s="35"/>
      <c r="C423" s="46"/>
      <c r="D423" s="46"/>
    </row>
    <row r="424" spans="1:4" x14ac:dyDescent="0.25">
      <c r="A424" s="60"/>
      <c r="B424" s="35"/>
      <c r="C424" s="46"/>
      <c r="D424" s="46"/>
    </row>
    <row r="425" spans="1:4" x14ac:dyDescent="0.25">
      <c r="A425" s="60"/>
      <c r="B425" s="35"/>
      <c r="C425" s="46"/>
      <c r="D425" s="46"/>
    </row>
    <row r="426" spans="1:4" x14ac:dyDescent="0.25">
      <c r="A426" s="60"/>
      <c r="B426" s="35"/>
      <c r="C426" s="46"/>
      <c r="D426" s="46"/>
    </row>
    <row r="427" spans="1:4" x14ac:dyDescent="0.25">
      <c r="A427" s="60"/>
      <c r="B427" s="35"/>
      <c r="C427" s="46"/>
      <c r="D427" s="46"/>
    </row>
    <row r="428" spans="1:4" x14ac:dyDescent="0.25">
      <c r="A428" s="60"/>
      <c r="B428" s="35"/>
      <c r="C428" s="46"/>
      <c r="D428" s="46"/>
    </row>
    <row r="429" spans="1:4" x14ac:dyDescent="0.25">
      <c r="A429" s="60"/>
      <c r="B429" s="35"/>
      <c r="C429" s="46"/>
      <c r="D429" s="46"/>
    </row>
    <row r="430" spans="1:4" x14ac:dyDescent="0.25">
      <c r="A430" s="60"/>
      <c r="B430" s="35"/>
      <c r="C430" s="46"/>
      <c r="D430" s="46"/>
    </row>
    <row r="431" spans="1:4" x14ac:dyDescent="0.25">
      <c r="A431" s="60"/>
      <c r="B431" s="35"/>
      <c r="C431" s="46"/>
      <c r="D431" s="46"/>
    </row>
    <row r="432" spans="1:4" x14ac:dyDescent="0.25">
      <c r="A432" s="60"/>
      <c r="B432" s="35"/>
      <c r="C432" s="46"/>
      <c r="D432" s="46"/>
    </row>
    <row r="433" spans="1:4" x14ac:dyDescent="0.25">
      <c r="A433" s="60"/>
      <c r="B433" s="35"/>
      <c r="C433" s="46"/>
      <c r="D433" s="46"/>
    </row>
    <row r="434" spans="1:4" x14ac:dyDescent="0.25">
      <c r="A434" s="60"/>
      <c r="B434" s="35"/>
      <c r="C434" s="46"/>
      <c r="D434" s="46"/>
    </row>
    <row r="435" spans="1:4" x14ac:dyDescent="0.25">
      <c r="A435" s="60"/>
      <c r="B435" s="35"/>
      <c r="C435" s="46"/>
      <c r="D435" s="46"/>
    </row>
    <row r="436" spans="1:4" x14ac:dyDescent="0.25">
      <c r="A436" s="60"/>
      <c r="B436" s="35"/>
      <c r="C436" s="46"/>
      <c r="D436" s="46"/>
    </row>
    <row r="437" spans="1:4" x14ac:dyDescent="0.25">
      <c r="A437" s="60"/>
      <c r="B437" s="35"/>
      <c r="C437" s="46"/>
      <c r="D437" s="46"/>
    </row>
    <row r="438" spans="1:4" x14ac:dyDescent="0.25">
      <c r="A438" s="60"/>
      <c r="B438" s="35"/>
      <c r="C438" s="46"/>
      <c r="D438" s="46"/>
    </row>
    <row r="439" spans="1:4" x14ac:dyDescent="0.25">
      <c r="A439" s="60"/>
      <c r="B439" s="35"/>
      <c r="C439" s="46"/>
      <c r="D439" s="46"/>
    </row>
    <row r="440" spans="1:4" x14ac:dyDescent="0.25">
      <c r="A440" s="60"/>
      <c r="B440" s="35"/>
      <c r="C440" s="46"/>
      <c r="D440" s="46"/>
    </row>
    <row r="441" spans="1:4" x14ac:dyDescent="0.25">
      <c r="A441" s="60"/>
      <c r="B441" s="35"/>
      <c r="C441" s="46"/>
      <c r="D441" s="46"/>
    </row>
    <row r="442" spans="1:4" x14ac:dyDescent="0.25">
      <c r="A442" s="60"/>
      <c r="B442" s="35"/>
      <c r="C442" s="46"/>
      <c r="D442" s="46"/>
    </row>
    <row r="443" spans="1:4" x14ac:dyDescent="0.25">
      <c r="A443" s="60"/>
      <c r="B443" s="35"/>
      <c r="C443" s="46"/>
      <c r="D443" s="46"/>
    </row>
    <row r="444" spans="1:4" x14ac:dyDescent="0.25">
      <c r="A444" s="60"/>
      <c r="B444" s="35"/>
      <c r="C444" s="46"/>
      <c r="D444" s="46"/>
    </row>
    <row r="445" spans="1:4" x14ac:dyDescent="0.25">
      <c r="A445" s="60"/>
      <c r="B445" s="35"/>
      <c r="C445" s="46"/>
      <c r="D445" s="46"/>
    </row>
    <row r="446" spans="1:4" x14ac:dyDescent="0.25">
      <c r="A446" s="60"/>
      <c r="B446" s="35"/>
      <c r="C446" s="46"/>
      <c r="D446" s="46"/>
    </row>
    <row r="447" spans="1:4" x14ac:dyDescent="0.25">
      <c r="A447" s="60"/>
      <c r="B447" s="35"/>
      <c r="C447" s="46"/>
      <c r="D447" s="46"/>
    </row>
    <row r="448" spans="1:4" x14ac:dyDescent="0.25">
      <c r="A448" s="60"/>
      <c r="B448" s="35"/>
      <c r="C448" s="46"/>
      <c r="D448" s="46"/>
    </row>
    <row r="449" spans="1:4" x14ac:dyDescent="0.25">
      <c r="A449" s="60"/>
      <c r="B449" s="35"/>
      <c r="C449" s="46"/>
      <c r="D449" s="46"/>
    </row>
    <row r="450" spans="1:4" x14ac:dyDescent="0.25">
      <c r="A450" s="60"/>
      <c r="B450" s="35"/>
      <c r="C450" s="46"/>
      <c r="D450" s="46"/>
    </row>
    <row r="451" spans="1:4" x14ac:dyDescent="0.25">
      <c r="A451" s="60"/>
      <c r="B451" s="35"/>
      <c r="C451" s="46"/>
      <c r="D451" s="46"/>
    </row>
    <row r="452" spans="1:4" x14ac:dyDescent="0.25">
      <c r="A452" s="60"/>
      <c r="B452" s="35"/>
      <c r="C452" s="46"/>
      <c r="D452" s="46"/>
    </row>
    <row r="453" spans="1:4" x14ac:dyDescent="0.25">
      <c r="A453" s="60"/>
      <c r="B453" s="35"/>
      <c r="C453" s="46"/>
      <c r="D453" s="46"/>
    </row>
    <row r="454" spans="1:4" x14ac:dyDescent="0.25">
      <c r="A454" s="60"/>
      <c r="B454" s="35"/>
      <c r="C454" s="46"/>
      <c r="D454" s="46"/>
    </row>
    <row r="455" spans="1:4" x14ac:dyDescent="0.25">
      <c r="A455" s="60"/>
      <c r="B455" s="35"/>
      <c r="C455" s="46"/>
      <c r="D455" s="46"/>
    </row>
    <row r="456" spans="1:4" x14ac:dyDescent="0.25">
      <c r="A456" s="60"/>
      <c r="B456" s="35"/>
      <c r="C456" s="46"/>
      <c r="D456" s="46"/>
    </row>
    <row r="457" spans="1:4" x14ac:dyDescent="0.25">
      <c r="A457" s="60"/>
      <c r="B457" s="35"/>
      <c r="C457" s="46"/>
      <c r="D457" s="46"/>
    </row>
    <row r="458" spans="1:4" x14ac:dyDescent="0.25">
      <c r="A458" s="60"/>
      <c r="B458" s="35"/>
      <c r="C458" s="46"/>
      <c r="D458" s="46"/>
    </row>
    <row r="459" spans="1:4" x14ac:dyDescent="0.25">
      <c r="A459" s="60"/>
      <c r="B459" s="35"/>
      <c r="C459" s="46"/>
      <c r="D459" s="46"/>
    </row>
    <row r="460" spans="1:4" x14ac:dyDescent="0.25">
      <c r="A460" s="60"/>
      <c r="B460" s="35"/>
      <c r="C460" s="46"/>
      <c r="D460" s="46"/>
    </row>
    <row r="461" spans="1:4" x14ac:dyDescent="0.25">
      <c r="A461" s="60"/>
      <c r="B461" s="35"/>
      <c r="C461" s="46"/>
      <c r="D461" s="46"/>
    </row>
    <row r="462" spans="1:4" x14ac:dyDescent="0.25">
      <c r="A462" s="60"/>
      <c r="B462" s="35"/>
      <c r="C462" s="46"/>
      <c r="D462" s="46"/>
    </row>
    <row r="463" spans="1:4" x14ac:dyDescent="0.25">
      <c r="A463" s="60"/>
      <c r="B463" s="35"/>
      <c r="C463" s="46"/>
      <c r="D463" s="46"/>
    </row>
    <row r="464" spans="1:4" x14ac:dyDescent="0.25">
      <c r="A464" s="60"/>
      <c r="B464" s="35"/>
      <c r="C464" s="46"/>
      <c r="D464" s="46"/>
    </row>
    <row r="465" spans="1:4" x14ac:dyDescent="0.25">
      <c r="A465" s="60"/>
      <c r="B465" s="35"/>
      <c r="C465" s="46"/>
      <c r="D465" s="46"/>
    </row>
    <row r="466" spans="1:4" x14ac:dyDescent="0.25">
      <c r="A466" s="60"/>
      <c r="B466" s="35"/>
      <c r="C466" s="46"/>
      <c r="D466" s="46"/>
    </row>
    <row r="467" spans="1:4" x14ac:dyDescent="0.25">
      <c r="A467" s="60"/>
      <c r="B467" s="35"/>
      <c r="C467" s="46"/>
      <c r="D467" s="46"/>
    </row>
    <row r="468" spans="1:4" x14ac:dyDescent="0.25">
      <c r="A468" s="60"/>
      <c r="B468" s="35"/>
      <c r="C468" s="46"/>
      <c r="D468" s="46"/>
    </row>
    <row r="469" spans="1:4" x14ac:dyDescent="0.25">
      <c r="A469" s="60"/>
      <c r="B469" s="35"/>
      <c r="C469" s="46"/>
      <c r="D469" s="46"/>
    </row>
    <row r="470" spans="1:4" x14ac:dyDescent="0.25">
      <c r="A470" s="60"/>
      <c r="B470" s="35"/>
      <c r="C470" s="46"/>
      <c r="D470" s="46"/>
    </row>
    <row r="471" spans="1:4" x14ac:dyDescent="0.25">
      <c r="A471" s="60"/>
      <c r="B471" s="35"/>
      <c r="C471" s="46"/>
      <c r="D471" s="46"/>
    </row>
    <row r="472" spans="1:4" x14ac:dyDescent="0.25">
      <c r="A472" s="60"/>
      <c r="B472" s="35"/>
      <c r="C472" s="46"/>
      <c r="D472" s="46"/>
    </row>
    <row r="473" spans="1:4" x14ac:dyDescent="0.25">
      <c r="A473" s="60"/>
      <c r="B473" s="35"/>
      <c r="C473" s="46"/>
      <c r="D473" s="46"/>
    </row>
    <row r="474" spans="1:4" x14ac:dyDescent="0.25">
      <c r="A474" s="60"/>
      <c r="B474" s="35"/>
      <c r="C474" s="46"/>
      <c r="D474" s="46"/>
    </row>
    <row r="475" spans="1:4" x14ac:dyDescent="0.25">
      <c r="A475" s="60"/>
      <c r="B475" s="35"/>
      <c r="C475" s="46"/>
      <c r="D475" s="46"/>
    </row>
    <row r="476" spans="1:4" x14ac:dyDescent="0.25">
      <c r="A476" s="60"/>
      <c r="B476" s="35"/>
      <c r="C476" s="46"/>
      <c r="D476" s="46"/>
    </row>
    <row r="477" spans="1:4" x14ac:dyDescent="0.25">
      <c r="A477" s="60"/>
      <c r="B477" s="35"/>
      <c r="C477" s="46"/>
      <c r="D477" s="46"/>
    </row>
    <row r="478" spans="1:4" x14ac:dyDescent="0.25">
      <c r="A478" s="60"/>
      <c r="B478" s="35"/>
      <c r="C478" s="46"/>
      <c r="D478" s="46"/>
    </row>
    <row r="479" spans="1:4" x14ac:dyDescent="0.25">
      <c r="A479" s="60"/>
      <c r="B479" s="35"/>
      <c r="C479" s="46"/>
      <c r="D479" s="46"/>
    </row>
    <row r="480" spans="1:4" x14ac:dyDescent="0.25">
      <c r="A480" s="60"/>
      <c r="B480" s="35"/>
      <c r="C480" s="46"/>
      <c r="D480" s="46"/>
    </row>
    <row r="481" spans="1:4" x14ac:dyDescent="0.25">
      <c r="A481" s="60"/>
      <c r="B481" s="35"/>
      <c r="C481" s="46"/>
      <c r="D481" s="46"/>
    </row>
    <row r="482" spans="1:4" x14ac:dyDescent="0.25">
      <c r="A482" s="60"/>
      <c r="B482" s="35"/>
      <c r="C482" s="46"/>
      <c r="D482" s="46"/>
    </row>
    <row r="483" spans="1:4" x14ac:dyDescent="0.25">
      <c r="A483" s="60"/>
      <c r="B483" s="35"/>
      <c r="C483" s="46"/>
      <c r="D483" s="46"/>
    </row>
    <row r="484" spans="1:4" x14ac:dyDescent="0.25">
      <c r="A484" s="60"/>
      <c r="B484" s="35"/>
      <c r="C484" s="46"/>
      <c r="D484" s="46"/>
    </row>
    <row r="485" spans="1:4" x14ac:dyDescent="0.25">
      <c r="A485" s="60"/>
      <c r="B485" s="35"/>
      <c r="C485" s="46"/>
      <c r="D485" s="46"/>
    </row>
    <row r="486" spans="1:4" x14ac:dyDescent="0.25">
      <c r="A486" s="60"/>
      <c r="B486" s="35"/>
      <c r="C486" s="46"/>
      <c r="D486" s="46"/>
    </row>
    <row r="487" spans="1:4" x14ac:dyDescent="0.25">
      <c r="A487" s="60"/>
      <c r="B487" s="35"/>
      <c r="C487" s="46"/>
      <c r="D487" s="46"/>
    </row>
    <row r="488" spans="1:4" x14ac:dyDescent="0.25">
      <c r="A488" s="60"/>
      <c r="B488" s="35"/>
      <c r="C488" s="46"/>
      <c r="D488" s="46"/>
    </row>
    <row r="489" spans="1:4" x14ac:dyDescent="0.25">
      <c r="A489" s="60"/>
      <c r="B489" s="35"/>
      <c r="C489" s="46"/>
      <c r="D489" s="46"/>
    </row>
    <row r="490" spans="1:4" x14ac:dyDescent="0.25">
      <c r="A490" s="60"/>
      <c r="B490" s="35"/>
      <c r="C490" s="46"/>
      <c r="D490" s="46"/>
    </row>
    <row r="491" spans="1:4" x14ac:dyDescent="0.25">
      <c r="A491" s="60"/>
      <c r="B491" s="35"/>
      <c r="C491" s="46"/>
      <c r="D491" s="46"/>
    </row>
    <row r="492" spans="1:4" x14ac:dyDescent="0.25">
      <c r="A492" s="60"/>
      <c r="B492" s="35"/>
      <c r="C492" s="46"/>
      <c r="D492" s="46"/>
    </row>
    <row r="493" spans="1:4" x14ac:dyDescent="0.25">
      <c r="A493" s="60"/>
      <c r="B493" s="35"/>
      <c r="C493" s="46"/>
      <c r="D493" s="46"/>
    </row>
    <row r="494" spans="1:4" x14ac:dyDescent="0.25">
      <c r="A494" s="60"/>
      <c r="B494" s="35"/>
      <c r="C494" s="46"/>
      <c r="D494" s="46"/>
    </row>
    <row r="495" spans="1:4" x14ac:dyDescent="0.25">
      <c r="A495" s="60"/>
      <c r="B495" s="35"/>
      <c r="C495" s="46"/>
      <c r="D495" s="46"/>
    </row>
    <row r="496" spans="1:4" x14ac:dyDescent="0.25">
      <c r="A496" s="60"/>
      <c r="B496" s="35"/>
      <c r="C496" s="46"/>
      <c r="D496" s="46"/>
    </row>
    <row r="497" spans="1:4" x14ac:dyDescent="0.25">
      <c r="A497" s="60"/>
      <c r="B497" s="35"/>
      <c r="C497" s="46"/>
      <c r="D497" s="46"/>
    </row>
    <row r="498" spans="1:4" x14ac:dyDescent="0.25">
      <c r="A498" s="60"/>
      <c r="B498" s="35"/>
      <c r="C498" s="46"/>
      <c r="D498" s="46"/>
    </row>
    <row r="499" spans="1:4" x14ac:dyDescent="0.25">
      <c r="A499" s="60"/>
      <c r="B499" s="35"/>
      <c r="C499" s="46"/>
      <c r="D499" s="46"/>
    </row>
    <row r="500" spans="1:4" x14ac:dyDescent="0.25">
      <c r="A500" s="60"/>
      <c r="B500" s="35"/>
      <c r="C500" s="46"/>
      <c r="D500" s="46"/>
    </row>
    <row r="501" spans="1:4" x14ac:dyDescent="0.25">
      <c r="A501" s="60"/>
      <c r="B501" s="35"/>
      <c r="C501" s="46"/>
      <c r="D501" s="46"/>
    </row>
    <row r="502" spans="1:4" x14ac:dyDescent="0.25">
      <c r="A502" s="60"/>
      <c r="B502" s="35"/>
      <c r="C502" s="46"/>
      <c r="D502" s="46"/>
    </row>
    <row r="503" spans="1:4" x14ac:dyDescent="0.25">
      <c r="A503" s="60"/>
      <c r="B503" s="35"/>
      <c r="C503" s="46"/>
      <c r="D503" s="46"/>
    </row>
    <row r="504" spans="1:4" x14ac:dyDescent="0.25">
      <c r="A504" s="60"/>
      <c r="B504" s="35"/>
      <c r="C504" s="46"/>
      <c r="D504" s="46"/>
    </row>
    <row r="505" spans="1:4" x14ac:dyDescent="0.25">
      <c r="A505" s="60"/>
      <c r="B505" s="35"/>
      <c r="C505" s="46"/>
      <c r="D505" s="46"/>
    </row>
    <row r="506" spans="1:4" x14ac:dyDescent="0.25">
      <c r="A506" s="60"/>
      <c r="B506" s="35"/>
      <c r="C506" s="46"/>
      <c r="D506" s="46"/>
    </row>
    <row r="507" spans="1:4" x14ac:dyDescent="0.25">
      <c r="A507" s="60"/>
      <c r="B507" s="35"/>
      <c r="C507" s="46"/>
      <c r="D507" s="46"/>
    </row>
    <row r="508" spans="1:4" x14ac:dyDescent="0.25">
      <c r="A508" s="60"/>
      <c r="B508" s="35"/>
      <c r="C508" s="46"/>
      <c r="D508" s="46"/>
    </row>
    <row r="509" spans="1:4" x14ac:dyDescent="0.25">
      <c r="A509" s="60"/>
      <c r="B509" s="35"/>
      <c r="C509" s="46"/>
      <c r="D509" s="46"/>
    </row>
    <row r="510" spans="1:4" x14ac:dyDescent="0.25">
      <c r="A510" s="60"/>
      <c r="B510" s="35"/>
      <c r="C510" s="46"/>
      <c r="D510" s="46"/>
    </row>
    <row r="511" spans="1:4" x14ac:dyDescent="0.25">
      <c r="A511" s="60"/>
      <c r="B511" s="35"/>
      <c r="C511" s="46"/>
      <c r="D511" s="46"/>
    </row>
    <row r="512" spans="1:4" x14ac:dyDescent="0.25">
      <c r="A512" s="60"/>
      <c r="B512" s="35"/>
      <c r="C512" s="46"/>
      <c r="D512" s="46"/>
    </row>
    <row r="513" spans="1:4" x14ac:dyDescent="0.25">
      <c r="A513" s="60"/>
      <c r="B513" s="35"/>
      <c r="C513" s="46"/>
      <c r="D513" s="46"/>
    </row>
    <row r="514" spans="1:4" x14ac:dyDescent="0.25">
      <c r="A514" s="60"/>
      <c r="B514" s="35"/>
      <c r="C514" s="46"/>
      <c r="D514" s="46"/>
    </row>
    <row r="515" spans="1:4" x14ac:dyDescent="0.25">
      <c r="A515" s="60"/>
      <c r="B515" s="35"/>
      <c r="C515" s="46"/>
      <c r="D515" s="46"/>
    </row>
    <row r="516" spans="1:4" x14ac:dyDescent="0.25">
      <c r="A516" s="60"/>
      <c r="B516" s="35"/>
      <c r="C516" s="46"/>
      <c r="D516" s="46"/>
    </row>
    <row r="517" spans="1:4" x14ac:dyDescent="0.25">
      <c r="A517" s="60"/>
      <c r="B517" s="35"/>
      <c r="C517" s="46"/>
      <c r="D517" s="46"/>
    </row>
    <row r="518" spans="1:4" x14ac:dyDescent="0.25">
      <c r="A518" s="60"/>
      <c r="B518" s="35"/>
      <c r="C518" s="46"/>
      <c r="D518" s="46"/>
    </row>
    <row r="519" spans="1:4" x14ac:dyDescent="0.25">
      <c r="A519" s="60"/>
      <c r="B519" s="35"/>
      <c r="C519" s="46"/>
      <c r="D519" s="46"/>
    </row>
    <row r="520" spans="1:4" x14ac:dyDescent="0.25">
      <c r="A520" s="60"/>
      <c r="B520" s="35"/>
      <c r="C520" s="46"/>
      <c r="D520" s="46"/>
    </row>
    <row r="521" spans="1:4" x14ac:dyDescent="0.25">
      <c r="A521" s="60"/>
      <c r="B521" s="35"/>
      <c r="C521" s="46"/>
      <c r="D521" s="46"/>
    </row>
    <row r="522" spans="1:4" x14ac:dyDescent="0.25">
      <c r="A522" s="60"/>
      <c r="B522" s="35"/>
      <c r="C522" s="46"/>
      <c r="D522" s="46"/>
    </row>
    <row r="523" spans="1:4" x14ac:dyDescent="0.25">
      <c r="A523" s="60"/>
      <c r="B523" s="35"/>
      <c r="C523" s="46"/>
      <c r="D523" s="46"/>
    </row>
    <row r="524" spans="1:4" x14ac:dyDescent="0.25">
      <c r="A524" s="60"/>
      <c r="B524" s="35"/>
      <c r="C524" s="46"/>
      <c r="D524" s="46"/>
    </row>
    <row r="525" spans="1:4" x14ac:dyDescent="0.25">
      <c r="A525" s="60"/>
      <c r="B525" s="35"/>
      <c r="C525" s="46"/>
      <c r="D525" s="46"/>
    </row>
    <row r="526" spans="1:4" x14ac:dyDescent="0.25">
      <c r="A526" s="60"/>
      <c r="B526" s="35"/>
      <c r="C526" s="46"/>
      <c r="D526" s="46"/>
    </row>
    <row r="527" spans="1:4" x14ac:dyDescent="0.25">
      <c r="A527" s="60"/>
      <c r="B527" s="35"/>
      <c r="C527" s="46"/>
      <c r="D527" s="46"/>
    </row>
    <row r="528" spans="1:4" x14ac:dyDescent="0.25">
      <c r="A528" s="60"/>
      <c r="B528" s="35"/>
      <c r="C528" s="46"/>
      <c r="D528" s="46"/>
    </row>
    <row r="529" spans="1:4" x14ac:dyDescent="0.25">
      <c r="A529" s="60"/>
      <c r="B529" s="35"/>
      <c r="C529" s="46"/>
      <c r="D529" s="46"/>
    </row>
    <row r="530" spans="1:4" x14ac:dyDescent="0.25">
      <c r="A530" s="60"/>
      <c r="B530" s="35"/>
      <c r="C530" s="46"/>
      <c r="D530" s="46"/>
    </row>
    <row r="531" spans="1:4" x14ac:dyDescent="0.25">
      <c r="A531" s="60"/>
      <c r="B531" s="35"/>
      <c r="C531" s="46"/>
      <c r="D531" s="46"/>
    </row>
    <row r="532" spans="1:4" x14ac:dyDescent="0.25">
      <c r="A532" s="60"/>
      <c r="B532" s="35"/>
      <c r="C532" s="46"/>
      <c r="D532" s="46"/>
    </row>
    <row r="533" spans="1:4" x14ac:dyDescent="0.25">
      <c r="A533" s="60"/>
      <c r="B533" s="35"/>
      <c r="C533" s="46"/>
      <c r="D533" s="46"/>
    </row>
    <row r="534" spans="1:4" x14ac:dyDescent="0.25">
      <c r="A534" s="60"/>
      <c r="B534" s="35"/>
      <c r="C534" s="46"/>
      <c r="D534" s="46"/>
    </row>
    <row r="535" spans="1:4" x14ac:dyDescent="0.25">
      <c r="A535" s="60"/>
      <c r="B535" s="35"/>
      <c r="C535" s="46"/>
      <c r="D535" s="46"/>
    </row>
    <row r="536" spans="1:4" x14ac:dyDescent="0.25">
      <c r="A536" s="60"/>
      <c r="B536" s="35"/>
      <c r="C536" s="46"/>
      <c r="D536" s="46"/>
    </row>
    <row r="537" spans="1:4" x14ac:dyDescent="0.25">
      <c r="A537" s="60"/>
      <c r="B537" s="35"/>
      <c r="C537" s="46"/>
      <c r="D537" s="46"/>
    </row>
    <row r="538" spans="1:4" x14ac:dyDescent="0.25">
      <c r="A538" s="60"/>
      <c r="B538" s="35"/>
      <c r="C538" s="46"/>
      <c r="D538" s="46"/>
    </row>
    <row r="539" spans="1:4" x14ac:dyDescent="0.25">
      <c r="A539" s="60"/>
      <c r="B539" s="35"/>
      <c r="C539" s="46"/>
      <c r="D539" s="46"/>
    </row>
    <row r="540" spans="1:4" x14ac:dyDescent="0.25">
      <c r="A540" s="60"/>
      <c r="B540" s="35"/>
      <c r="C540" s="46"/>
      <c r="D540" s="46"/>
    </row>
    <row r="541" spans="1:4" x14ac:dyDescent="0.25">
      <c r="A541" s="60"/>
      <c r="B541" s="35"/>
      <c r="C541" s="46"/>
      <c r="D541" s="46"/>
    </row>
    <row r="542" spans="1:4" x14ac:dyDescent="0.25">
      <c r="A542" s="60"/>
      <c r="B542" s="35"/>
      <c r="C542" s="46"/>
      <c r="D542" s="46"/>
    </row>
    <row r="543" spans="1:4" x14ac:dyDescent="0.25">
      <c r="A543" s="60"/>
      <c r="B543" s="35"/>
      <c r="C543" s="46"/>
      <c r="D543" s="46"/>
    </row>
    <row r="544" spans="1:4" x14ac:dyDescent="0.25">
      <c r="A544" s="60"/>
      <c r="B544" s="35"/>
      <c r="C544" s="46"/>
      <c r="D544" s="46"/>
    </row>
    <row r="545" spans="1:4" x14ac:dyDescent="0.25">
      <c r="A545" s="60"/>
      <c r="B545" s="35"/>
      <c r="C545" s="46"/>
      <c r="D545" s="46"/>
    </row>
    <row r="546" spans="1:4" x14ac:dyDescent="0.25">
      <c r="A546" s="60"/>
      <c r="B546" s="35"/>
      <c r="C546" s="46"/>
      <c r="D546" s="46"/>
    </row>
    <row r="547" spans="1:4" x14ac:dyDescent="0.25">
      <c r="A547" s="60"/>
      <c r="B547" s="35"/>
      <c r="C547" s="46"/>
      <c r="D547" s="46"/>
    </row>
    <row r="548" spans="1:4" x14ac:dyDescent="0.25">
      <c r="A548" s="60"/>
      <c r="B548" s="35"/>
      <c r="C548" s="46"/>
      <c r="D548" s="46"/>
    </row>
    <row r="549" spans="1:4" x14ac:dyDescent="0.25">
      <c r="A549" s="60"/>
      <c r="B549" s="35"/>
      <c r="C549" s="46"/>
      <c r="D549" s="46"/>
    </row>
    <row r="550" spans="1:4" x14ac:dyDescent="0.25">
      <c r="A550" s="60"/>
      <c r="B550" s="35"/>
      <c r="C550" s="46"/>
      <c r="D550" s="46"/>
    </row>
    <row r="551" spans="1:4" x14ac:dyDescent="0.25">
      <c r="A551" s="60"/>
      <c r="B551" s="35"/>
      <c r="C551" s="46"/>
      <c r="D551" s="46"/>
    </row>
    <row r="552" spans="1:4" x14ac:dyDescent="0.25">
      <c r="A552" s="60"/>
      <c r="B552" s="35"/>
      <c r="C552" s="46"/>
      <c r="D552" s="46"/>
    </row>
    <row r="553" spans="1:4" x14ac:dyDescent="0.25">
      <c r="A553" s="60"/>
      <c r="B553" s="35"/>
      <c r="C553" s="46"/>
      <c r="D553" s="46"/>
    </row>
    <row r="554" spans="1:4" x14ac:dyDescent="0.25">
      <c r="A554" s="60"/>
      <c r="B554" s="35"/>
      <c r="C554" s="46"/>
      <c r="D554" s="46"/>
    </row>
    <row r="555" spans="1:4" x14ac:dyDescent="0.25">
      <c r="A555" s="60"/>
      <c r="B555" s="35"/>
      <c r="C555" s="46"/>
      <c r="D555" s="46"/>
    </row>
    <row r="556" spans="1:4" x14ac:dyDescent="0.25">
      <c r="A556" s="60"/>
      <c r="B556" s="35"/>
      <c r="C556" s="46"/>
      <c r="D556" s="46"/>
    </row>
    <row r="557" spans="1:4" x14ac:dyDescent="0.25">
      <c r="A557" s="60"/>
      <c r="B557" s="35"/>
      <c r="C557" s="46"/>
      <c r="D557" s="46"/>
    </row>
    <row r="558" spans="1:4" x14ac:dyDescent="0.25">
      <c r="A558" s="60"/>
      <c r="B558" s="35"/>
      <c r="C558" s="46"/>
      <c r="D558" s="46"/>
    </row>
    <row r="559" spans="1:4" x14ac:dyDescent="0.25">
      <c r="A559" s="60"/>
      <c r="B559" s="35"/>
      <c r="C559" s="46"/>
      <c r="D559" s="46"/>
    </row>
    <row r="560" spans="1:4" x14ac:dyDescent="0.25">
      <c r="A560" s="60"/>
      <c r="B560" s="35"/>
      <c r="C560" s="46"/>
      <c r="D560" s="46"/>
    </row>
    <row r="561" spans="1:4" x14ac:dyDescent="0.25">
      <c r="A561" s="60"/>
      <c r="B561" s="35"/>
      <c r="C561" s="46"/>
      <c r="D561" s="46"/>
    </row>
    <row r="562" spans="1:4" x14ac:dyDescent="0.25">
      <c r="A562" s="60"/>
      <c r="B562" s="35"/>
      <c r="C562" s="46"/>
      <c r="D562" s="46"/>
    </row>
    <row r="563" spans="1:4" x14ac:dyDescent="0.25">
      <c r="A563" s="60"/>
      <c r="B563" s="35"/>
      <c r="C563" s="46"/>
      <c r="D563" s="46"/>
    </row>
    <row r="564" spans="1:4" x14ac:dyDescent="0.25">
      <c r="A564" s="60"/>
      <c r="B564" s="35"/>
      <c r="C564" s="46"/>
      <c r="D564" s="46"/>
    </row>
    <row r="565" spans="1:4" x14ac:dyDescent="0.25">
      <c r="A565" s="60"/>
      <c r="B565" s="35"/>
      <c r="C565" s="46"/>
      <c r="D565" s="46"/>
    </row>
    <row r="566" spans="1:4" x14ac:dyDescent="0.25">
      <c r="A566" s="60"/>
      <c r="B566" s="35"/>
      <c r="C566" s="46"/>
      <c r="D566" s="46"/>
    </row>
    <row r="567" spans="1:4" x14ac:dyDescent="0.25">
      <c r="A567" s="60"/>
      <c r="B567" s="35"/>
      <c r="C567" s="46"/>
      <c r="D567" s="46"/>
    </row>
    <row r="568" spans="1:4" x14ac:dyDescent="0.25">
      <c r="A568" s="60"/>
      <c r="B568" s="35"/>
      <c r="C568" s="46"/>
      <c r="D568" s="46"/>
    </row>
    <row r="569" spans="1:4" x14ac:dyDescent="0.25">
      <c r="A569" s="60"/>
      <c r="B569" s="35"/>
      <c r="C569" s="46"/>
      <c r="D569" s="46"/>
    </row>
    <row r="570" spans="1:4" x14ac:dyDescent="0.25">
      <c r="A570" s="60"/>
      <c r="B570" s="35"/>
      <c r="C570" s="46"/>
      <c r="D570" s="46"/>
    </row>
    <row r="571" spans="1:4" x14ac:dyDescent="0.25">
      <c r="A571" s="60"/>
      <c r="B571" s="35"/>
      <c r="C571" s="46"/>
      <c r="D571" s="46"/>
    </row>
    <row r="572" spans="1:4" x14ac:dyDescent="0.25">
      <c r="A572" s="60"/>
      <c r="B572" s="35"/>
      <c r="C572" s="46"/>
      <c r="D572" s="46"/>
    </row>
    <row r="573" spans="1:4" x14ac:dyDescent="0.25">
      <c r="A573" s="60"/>
      <c r="B573" s="35"/>
      <c r="C573" s="46"/>
      <c r="D573" s="46"/>
    </row>
    <row r="574" spans="1:4" x14ac:dyDescent="0.25">
      <c r="A574" s="60"/>
      <c r="B574" s="35"/>
      <c r="C574" s="46"/>
      <c r="D574" s="46"/>
    </row>
    <row r="575" spans="1:4" x14ac:dyDescent="0.25">
      <c r="A575" s="60"/>
      <c r="B575" s="35"/>
      <c r="C575" s="46"/>
      <c r="D575" s="46"/>
    </row>
    <row r="576" spans="1:4" x14ac:dyDescent="0.25">
      <c r="A576" s="60"/>
      <c r="B576" s="35"/>
      <c r="C576" s="46"/>
      <c r="D576" s="46"/>
    </row>
    <row r="577" spans="1:4" x14ac:dyDescent="0.25">
      <c r="A577" s="60"/>
      <c r="B577" s="35"/>
      <c r="C577" s="46"/>
      <c r="D577" s="46"/>
    </row>
    <row r="578" spans="1:4" x14ac:dyDescent="0.25">
      <c r="A578" s="60"/>
      <c r="B578" s="35"/>
      <c r="C578" s="46"/>
      <c r="D578" s="46"/>
    </row>
    <row r="579" spans="1:4" x14ac:dyDescent="0.25">
      <c r="A579" s="60"/>
      <c r="B579" s="35"/>
      <c r="C579" s="46"/>
      <c r="D579" s="46"/>
    </row>
    <row r="580" spans="1:4" x14ac:dyDescent="0.25">
      <c r="A580" s="60"/>
      <c r="B580" s="35"/>
      <c r="C580" s="46"/>
      <c r="D580" s="46"/>
    </row>
    <row r="581" spans="1:4" x14ac:dyDescent="0.25">
      <c r="A581" s="60"/>
      <c r="B581" s="35"/>
      <c r="C581" s="46"/>
      <c r="D581" s="46"/>
    </row>
    <row r="582" spans="1:4" x14ac:dyDescent="0.25">
      <c r="A582" s="60"/>
      <c r="B582" s="35"/>
      <c r="C582" s="46"/>
      <c r="D582" s="46"/>
    </row>
    <row r="583" spans="1:4" x14ac:dyDescent="0.25">
      <c r="A583" s="60"/>
      <c r="B583" s="35"/>
      <c r="C583" s="46"/>
      <c r="D583" s="46"/>
    </row>
    <row r="584" spans="1:4" x14ac:dyDescent="0.25">
      <c r="A584" s="60"/>
      <c r="B584" s="35"/>
      <c r="C584" s="46"/>
      <c r="D584" s="46"/>
    </row>
    <row r="585" spans="1:4" x14ac:dyDescent="0.25">
      <c r="A585" s="60"/>
      <c r="B585" s="35"/>
      <c r="C585" s="46"/>
      <c r="D585" s="46"/>
    </row>
    <row r="586" spans="1:4" x14ac:dyDescent="0.25">
      <c r="A586" s="60"/>
      <c r="B586" s="35"/>
      <c r="C586" s="46"/>
      <c r="D586" s="46"/>
    </row>
    <row r="587" spans="1:4" x14ac:dyDescent="0.25">
      <c r="A587" s="60"/>
      <c r="B587" s="35"/>
      <c r="C587" s="46"/>
      <c r="D587" s="46"/>
    </row>
    <row r="588" spans="1:4" x14ac:dyDescent="0.25">
      <c r="A588" s="60"/>
      <c r="B588" s="35"/>
      <c r="C588" s="46"/>
      <c r="D588" s="46"/>
    </row>
    <row r="589" spans="1:4" x14ac:dyDescent="0.25">
      <c r="A589" s="60"/>
      <c r="B589" s="35"/>
      <c r="C589" s="46"/>
      <c r="D589" s="46"/>
    </row>
    <row r="590" spans="1:4" x14ac:dyDescent="0.25">
      <c r="A590" s="60"/>
      <c r="B590" s="35"/>
      <c r="C590" s="46"/>
      <c r="D590" s="46"/>
    </row>
    <row r="591" spans="1:4" x14ac:dyDescent="0.25">
      <c r="A591" s="60"/>
      <c r="B591" s="35"/>
      <c r="C591" s="46"/>
      <c r="D591" s="46"/>
    </row>
    <row r="592" spans="1:4" x14ac:dyDescent="0.25">
      <c r="A592" s="60"/>
      <c r="B592" s="35"/>
      <c r="C592" s="46"/>
      <c r="D592" s="46"/>
    </row>
    <row r="593" spans="1:4" x14ac:dyDescent="0.25">
      <c r="A593" s="60"/>
      <c r="B593" s="35"/>
      <c r="C593" s="46"/>
      <c r="D593" s="46"/>
    </row>
    <row r="594" spans="1:4" x14ac:dyDescent="0.25">
      <c r="A594" s="60"/>
      <c r="B594" s="35"/>
      <c r="C594" s="46"/>
      <c r="D594" s="46"/>
    </row>
    <row r="595" spans="1:4" x14ac:dyDescent="0.25">
      <c r="A595" s="60"/>
      <c r="B595" s="35"/>
      <c r="C595" s="46"/>
      <c r="D595" s="46"/>
    </row>
    <row r="596" spans="1:4" x14ac:dyDescent="0.25">
      <c r="A596" s="60"/>
      <c r="B596" s="35"/>
      <c r="C596" s="46"/>
      <c r="D596" s="46"/>
    </row>
    <row r="597" spans="1:4" x14ac:dyDescent="0.25">
      <c r="A597" s="60"/>
      <c r="B597" s="35"/>
      <c r="C597" s="46"/>
      <c r="D597" s="46"/>
    </row>
    <row r="598" spans="1:4" x14ac:dyDescent="0.25">
      <c r="A598" s="60"/>
      <c r="B598" s="35"/>
      <c r="C598" s="46"/>
      <c r="D598" s="46"/>
    </row>
    <row r="599" spans="1:4" x14ac:dyDescent="0.25">
      <c r="A599" s="60"/>
      <c r="B599" s="35"/>
      <c r="C599" s="46"/>
      <c r="D599" s="46"/>
    </row>
    <row r="600" spans="1:4" x14ac:dyDescent="0.25">
      <c r="A600" s="60"/>
      <c r="B600" s="35"/>
      <c r="C600" s="46"/>
      <c r="D600" s="46"/>
    </row>
    <row r="601" spans="1:4" x14ac:dyDescent="0.25">
      <c r="A601" s="60"/>
      <c r="B601" s="35"/>
      <c r="C601" s="46"/>
      <c r="D601" s="46"/>
    </row>
    <row r="602" spans="1:4" x14ac:dyDescent="0.25">
      <c r="A602" s="60"/>
      <c r="B602" s="35"/>
      <c r="C602" s="46"/>
      <c r="D602" s="46"/>
    </row>
    <row r="603" spans="1:4" x14ac:dyDescent="0.25">
      <c r="A603" s="60"/>
      <c r="B603" s="35"/>
      <c r="C603" s="46"/>
      <c r="D603" s="46"/>
    </row>
    <row r="604" spans="1:4" x14ac:dyDescent="0.25">
      <c r="A604" s="60"/>
      <c r="B604" s="35"/>
      <c r="C604" s="46"/>
      <c r="D604" s="46"/>
    </row>
    <row r="605" spans="1:4" x14ac:dyDescent="0.25">
      <c r="A605" s="60"/>
      <c r="B605" s="35"/>
      <c r="C605" s="46"/>
      <c r="D605" s="46"/>
    </row>
    <row r="606" spans="1:4" x14ac:dyDescent="0.25">
      <c r="A606" s="60"/>
      <c r="B606" s="35"/>
      <c r="C606" s="46"/>
      <c r="D606" s="46"/>
    </row>
    <row r="607" spans="1:4" x14ac:dyDescent="0.25">
      <c r="A607" s="60"/>
      <c r="B607" s="35"/>
      <c r="C607" s="46"/>
      <c r="D607" s="46"/>
    </row>
    <row r="608" spans="1:4" x14ac:dyDescent="0.25">
      <c r="A608" s="60"/>
      <c r="B608" s="35"/>
      <c r="C608" s="46"/>
      <c r="D608" s="46"/>
    </row>
    <row r="609" spans="1:4" x14ac:dyDescent="0.25">
      <c r="A609" s="60"/>
      <c r="B609" s="35"/>
      <c r="C609" s="46"/>
      <c r="D609" s="46"/>
    </row>
    <row r="610" spans="1:4" x14ac:dyDescent="0.25">
      <c r="A610" s="60"/>
      <c r="B610" s="35"/>
      <c r="C610" s="46"/>
      <c r="D610" s="46"/>
    </row>
    <row r="611" spans="1:4" x14ac:dyDescent="0.25">
      <c r="A611" s="60"/>
      <c r="B611" s="35"/>
      <c r="C611" s="46"/>
      <c r="D611" s="46"/>
    </row>
    <row r="612" spans="1:4" x14ac:dyDescent="0.25">
      <c r="A612" s="60"/>
      <c r="B612" s="35"/>
      <c r="C612" s="46"/>
      <c r="D612" s="46"/>
    </row>
    <row r="613" spans="1:4" x14ac:dyDescent="0.25">
      <c r="A613" s="60"/>
      <c r="B613" s="35"/>
      <c r="C613" s="46"/>
      <c r="D613" s="46"/>
    </row>
    <row r="614" spans="1:4" x14ac:dyDescent="0.25">
      <c r="A614" s="60"/>
      <c r="B614" s="35"/>
      <c r="C614" s="46"/>
      <c r="D614" s="46"/>
    </row>
    <row r="615" spans="1:4" x14ac:dyDescent="0.25">
      <c r="A615" s="60"/>
      <c r="B615" s="35"/>
      <c r="C615" s="46"/>
      <c r="D615" s="46"/>
    </row>
    <row r="616" spans="1:4" x14ac:dyDescent="0.25">
      <c r="A616" s="60"/>
      <c r="B616" s="35"/>
      <c r="C616" s="46"/>
      <c r="D616" s="46"/>
    </row>
    <row r="617" spans="1:4" x14ac:dyDescent="0.25">
      <c r="A617" s="60"/>
      <c r="B617" s="35"/>
      <c r="C617" s="46"/>
      <c r="D617" s="46"/>
    </row>
    <row r="618" spans="1:4" x14ac:dyDescent="0.25">
      <c r="A618" s="60"/>
      <c r="B618" s="35"/>
      <c r="C618" s="46"/>
      <c r="D618" s="46"/>
    </row>
    <row r="619" spans="1:4" x14ac:dyDescent="0.25">
      <c r="A619" s="60"/>
      <c r="B619" s="35"/>
      <c r="C619" s="46"/>
      <c r="D619" s="46"/>
    </row>
    <row r="620" spans="1:4" x14ac:dyDescent="0.25">
      <c r="A620" s="60"/>
      <c r="B620" s="35"/>
      <c r="C620" s="46"/>
      <c r="D620" s="46"/>
    </row>
    <row r="621" spans="1:4" x14ac:dyDescent="0.25">
      <c r="A621" s="60"/>
      <c r="B621" s="35"/>
      <c r="C621" s="46"/>
      <c r="D621" s="46"/>
    </row>
    <row r="622" spans="1:4" x14ac:dyDescent="0.25">
      <c r="A622" s="60"/>
      <c r="B622" s="35"/>
      <c r="C622" s="46"/>
      <c r="D622" s="46"/>
    </row>
    <row r="623" spans="1:4" x14ac:dyDescent="0.25">
      <c r="A623" s="60"/>
      <c r="B623" s="35"/>
      <c r="C623" s="46"/>
      <c r="D623" s="46"/>
    </row>
    <row r="624" spans="1:4" x14ac:dyDescent="0.25">
      <c r="A624" s="60"/>
      <c r="B624" s="35"/>
      <c r="C624" s="46"/>
      <c r="D624" s="46"/>
    </row>
    <row r="625" spans="1:4" x14ac:dyDescent="0.25">
      <c r="A625" s="60"/>
      <c r="B625" s="35"/>
      <c r="C625" s="46"/>
      <c r="D625" s="46"/>
    </row>
    <row r="626" spans="1:4" x14ac:dyDescent="0.25">
      <c r="A626" s="60"/>
      <c r="B626" s="35"/>
      <c r="C626" s="46"/>
      <c r="D626" s="46"/>
    </row>
    <row r="627" spans="1:4" x14ac:dyDescent="0.25">
      <c r="A627" s="60"/>
      <c r="B627" s="35"/>
      <c r="C627" s="46"/>
      <c r="D627" s="46"/>
    </row>
    <row r="628" spans="1:4" x14ac:dyDescent="0.25">
      <c r="A628" s="60"/>
      <c r="B628" s="35"/>
      <c r="C628" s="46"/>
      <c r="D628" s="46"/>
    </row>
    <row r="629" spans="1:4" x14ac:dyDescent="0.25">
      <c r="A629" s="60"/>
      <c r="B629" s="35"/>
      <c r="C629" s="46"/>
      <c r="D629" s="46"/>
    </row>
    <row r="630" spans="1:4" x14ac:dyDescent="0.25">
      <c r="A630" s="60"/>
      <c r="B630" s="35"/>
      <c r="C630" s="46"/>
      <c r="D630" s="46"/>
    </row>
    <row r="631" spans="1:4" x14ac:dyDescent="0.25">
      <c r="A631" s="60"/>
      <c r="B631" s="35"/>
      <c r="C631" s="46"/>
      <c r="D631" s="46"/>
    </row>
    <row r="632" spans="1:4" x14ac:dyDescent="0.25">
      <c r="A632" s="60"/>
      <c r="B632" s="35"/>
      <c r="C632" s="46"/>
      <c r="D632" s="46"/>
    </row>
    <row r="633" spans="1:4" x14ac:dyDescent="0.25">
      <c r="A633" s="60"/>
      <c r="B633" s="35"/>
      <c r="C633" s="46"/>
      <c r="D633" s="46"/>
    </row>
    <row r="634" spans="1:4" x14ac:dyDescent="0.25">
      <c r="A634" s="60"/>
      <c r="B634" s="35"/>
      <c r="C634" s="46"/>
      <c r="D634" s="46"/>
    </row>
    <row r="635" spans="1:4" x14ac:dyDescent="0.25">
      <c r="A635" s="60"/>
      <c r="B635" s="35"/>
      <c r="C635" s="46"/>
      <c r="D635" s="46"/>
    </row>
    <row r="636" spans="1:4" x14ac:dyDescent="0.25">
      <c r="A636" s="60"/>
      <c r="B636" s="35"/>
      <c r="C636" s="46"/>
      <c r="D636" s="46"/>
    </row>
    <row r="637" spans="1:4" x14ac:dyDescent="0.25">
      <c r="A637" s="60"/>
      <c r="B637" s="35"/>
      <c r="C637" s="46"/>
      <c r="D637" s="46"/>
    </row>
    <row r="638" spans="1:4" x14ac:dyDescent="0.25">
      <c r="A638" s="60"/>
      <c r="B638" s="35"/>
      <c r="C638" s="46"/>
      <c r="D638" s="46"/>
    </row>
    <row r="639" spans="1:4" x14ac:dyDescent="0.25">
      <c r="A639" s="60"/>
      <c r="B639" s="35"/>
      <c r="C639" s="46"/>
      <c r="D639" s="46"/>
    </row>
    <row r="640" spans="1:4" x14ac:dyDescent="0.25">
      <c r="A640" s="60"/>
      <c r="B640" s="35"/>
      <c r="C640" s="46"/>
      <c r="D640" s="46"/>
    </row>
    <row r="641" spans="1:4" x14ac:dyDescent="0.25">
      <c r="A641" s="60"/>
      <c r="B641" s="35"/>
      <c r="C641" s="46"/>
      <c r="D641" s="46"/>
    </row>
    <row r="642" spans="1:4" x14ac:dyDescent="0.25">
      <c r="A642" s="60"/>
      <c r="B642" s="35"/>
      <c r="C642" s="46"/>
      <c r="D642" s="46"/>
    </row>
    <row r="643" spans="1:4" x14ac:dyDescent="0.25">
      <c r="A643" s="60"/>
      <c r="B643" s="35"/>
      <c r="C643" s="46"/>
      <c r="D643" s="46"/>
    </row>
    <row r="644" spans="1:4" x14ac:dyDescent="0.25">
      <c r="A644" s="60"/>
      <c r="B644" s="35"/>
      <c r="C644" s="46"/>
      <c r="D644" s="46"/>
    </row>
    <row r="645" spans="1:4" x14ac:dyDescent="0.25">
      <c r="A645" s="60"/>
      <c r="B645" s="35"/>
      <c r="C645" s="46"/>
      <c r="D645" s="46"/>
    </row>
    <row r="646" spans="1:4" x14ac:dyDescent="0.25">
      <c r="A646" s="60"/>
      <c r="B646" s="35"/>
      <c r="C646" s="46"/>
      <c r="D646" s="46"/>
    </row>
    <row r="647" spans="1:4" x14ac:dyDescent="0.25">
      <c r="A647" s="60"/>
      <c r="B647" s="35"/>
      <c r="C647" s="46"/>
      <c r="D647" s="46"/>
    </row>
    <row r="648" spans="1:4" x14ac:dyDescent="0.25">
      <c r="A648" s="60"/>
      <c r="B648" s="35"/>
      <c r="C648" s="46"/>
      <c r="D648" s="46"/>
    </row>
    <row r="649" spans="1:4" x14ac:dyDescent="0.25">
      <c r="A649" s="60"/>
      <c r="B649" s="35"/>
      <c r="C649" s="46"/>
      <c r="D649" s="46"/>
    </row>
    <row r="650" spans="1:4" x14ac:dyDescent="0.25">
      <c r="A650" s="60"/>
      <c r="B650" s="35"/>
      <c r="C650" s="46"/>
      <c r="D650" s="46"/>
    </row>
    <row r="651" spans="1:4" x14ac:dyDescent="0.25">
      <c r="A651" s="60"/>
      <c r="B651" s="35"/>
      <c r="C651" s="46"/>
      <c r="D651" s="46"/>
    </row>
    <row r="652" spans="1:4" x14ac:dyDescent="0.25">
      <c r="A652" s="60"/>
      <c r="B652" s="35"/>
      <c r="C652" s="46"/>
      <c r="D652" s="46"/>
    </row>
    <row r="653" spans="1:4" x14ac:dyDescent="0.25">
      <c r="A653" s="60"/>
      <c r="B653" s="35"/>
      <c r="C653" s="46"/>
      <c r="D653" s="46"/>
    </row>
    <row r="654" spans="1:4" x14ac:dyDescent="0.25">
      <c r="A654" s="60"/>
      <c r="B654" s="35"/>
      <c r="C654" s="46"/>
      <c r="D654" s="46"/>
    </row>
    <row r="655" spans="1:4" x14ac:dyDescent="0.25">
      <c r="A655" s="60"/>
      <c r="B655" s="35"/>
      <c r="C655" s="46"/>
      <c r="D655" s="46"/>
    </row>
    <row r="656" spans="1:4" x14ac:dyDescent="0.25">
      <c r="A656" s="60"/>
      <c r="B656" s="35"/>
      <c r="C656" s="46"/>
      <c r="D656" s="46"/>
    </row>
    <row r="657" spans="1:4" x14ac:dyDescent="0.25">
      <c r="A657" s="60"/>
      <c r="B657" s="35"/>
      <c r="C657" s="46"/>
      <c r="D657" s="46"/>
    </row>
    <row r="658" spans="1:4" x14ac:dyDescent="0.25">
      <c r="A658" s="60"/>
      <c r="B658" s="35"/>
      <c r="C658" s="46"/>
      <c r="D658" s="46"/>
    </row>
    <row r="659" spans="1:4" x14ac:dyDescent="0.25">
      <c r="A659" s="60"/>
      <c r="B659" s="35"/>
      <c r="C659" s="46"/>
      <c r="D659" s="46"/>
    </row>
    <row r="660" spans="1:4" x14ac:dyDescent="0.25">
      <c r="A660" s="60"/>
      <c r="B660" s="35"/>
      <c r="C660" s="46"/>
      <c r="D660" s="46"/>
    </row>
    <row r="661" spans="1:4" x14ac:dyDescent="0.25">
      <c r="A661" s="60"/>
      <c r="B661" s="35"/>
      <c r="C661" s="46"/>
      <c r="D661" s="46"/>
    </row>
    <row r="662" spans="1:4" x14ac:dyDescent="0.25">
      <c r="A662" s="60"/>
      <c r="B662" s="35"/>
      <c r="C662" s="46"/>
      <c r="D662" s="46"/>
    </row>
    <row r="663" spans="1:4" x14ac:dyDescent="0.25">
      <c r="A663" s="60"/>
      <c r="B663" s="35"/>
      <c r="C663" s="46"/>
      <c r="D663" s="46"/>
    </row>
    <row r="664" spans="1:4" x14ac:dyDescent="0.25">
      <c r="A664" s="60"/>
      <c r="B664" s="35"/>
      <c r="C664" s="46"/>
      <c r="D664" s="46"/>
    </row>
    <row r="665" spans="1:4" x14ac:dyDescent="0.25">
      <c r="A665" s="60"/>
      <c r="B665" s="35"/>
      <c r="C665" s="46"/>
      <c r="D665" s="46"/>
    </row>
    <row r="666" spans="1:4" x14ac:dyDescent="0.25">
      <c r="A666" s="60"/>
      <c r="B666" s="35"/>
      <c r="C666" s="46"/>
      <c r="D666" s="46"/>
    </row>
    <row r="667" spans="1:4" x14ac:dyDescent="0.25">
      <c r="A667" s="60"/>
      <c r="B667" s="35"/>
      <c r="C667" s="46"/>
      <c r="D667" s="46"/>
    </row>
    <row r="668" spans="1:4" x14ac:dyDescent="0.25">
      <c r="A668" s="60"/>
      <c r="B668" s="35"/>
      <c r="C668" s="46"/>
      <c r="D668" s="46"/>
    </row>
    <row r="669" spans="1:4" x14ac:dyDescent="0.25">
      <c r="A669" s="60"/>
      <c r="B669" s="35"/>
      <c r="C669" s="46"/>
      <c r="D669" s="46"/>
    </row>
    <row r="670" spans="1:4" x14ac:dyDescent="0.25">
      <c r="A670" s="60"/>
      <c r="B670" s="35"/>
      <c r="C670" s="46"/>
      <c r="D670" s="46"/>
    </row>
    <row r="671" spans="1:4" x14ac:dyDescent="0.25">
      <c r="A671" s="60"/>
      <c r="B671" s="35"/>
      <c r="C671" s="46"/>
      <c r="D671" s="46"/>
    </row>
    <row r="672" spans="1:4" x14ac:dyDescent="0.25">
      <c r="A672" s="60"/>
      <c r="B672" s="35"/>
      <c r="C672" s="46"/>
      <c r="D672" s="46"/>
    </row>
    <row r="673" spans="1:4" x14ac:dyDescent="0.25">
      <c r="A673" s="60"/>
      <c r="B673" s="35"/>
      <c r="C673" s="46"/>
      <c r="D673" s="46"/>
    </row>
    <row r="674" spans="1:4" x14ac:dyDescent="0.25">
      <c r="A674" s="60"/>
      <c r="B674" s="35"/>
      <c r="C674" s="46"/>
      <c r="D674" s="46"/>
    </row>
    <row r="675" spans="1:4" x14ac:dyDescent="0.25">
      <c r="A675" s="60"/>
      <c r="B675" s="35"/>
      <c r="C675" s="46"/>
      <c r="D675" s="46"/>
    </row>
    <row r="676" spans="1:4" x14ac:dyDescent="0.25">
      <c r="A676" s="60"/>
      <c r="B676" s="35"/>
      <c r="C676" s="46"/>
      <c r="D676" s="46"/>
    </row>
    <row r="677" spans="1:4" x14ac:dyDescent="0.25">
      <c r="A677" s="60"/>
      <c r="B677" s="35"/>
      <c r="C677" s="46"/>
      <c r="D677" s="46"/>
    </row>
    <row r="678" spans="1:4" x14ac:dyDescent="0.25">
      <c r="A678" s="60"/>
      <c r="B678" s="35"/>
      <c r="C678" s="46"/>
      <c r="D678" s="46"/>
    </row>
    <row r="679" spans="1:4" x14ac:dyDescent="0.25">
      <c r="A679" s="60"/>
      <c r="B679" s="35"/>
      <c r="C679" s="46"/>
      <c r="D679" s="46"/>
    </row>
    <row r="680" spans="1:4" x14ac:dyDescent="0.25">
      <c r="A680" s="60"/>
      <c r="B680" s="35"/>
      <c r="C680" s="46"/>
      <c r="D680" s="46"/>
    </row>
    <row r="681" spans="1:4" x14ac:dyDescent="0.25">
      <c r="A681" s="60"/>
      <c r="B681" s="35"/>
      <c r="C681" s="46"/>
      <c r="D681" s="46"/>
    </row>
    <row r="682" spans="1:4" x14ac:dyDescent="0.25">
      <c r="A682" s="60"/>
      <c r="B682" s="35"/>
      <c r="C682" s="46"/>
      <c r="D682" s="46"/>
    </row>
    <row r="683" spans="1:4" x14ac:dyDescent="0.25">
      <c r="A683" s="60"/>
      <c r="B683" s="35"/>
      <c r="C683" s="46"/>
      <c r="D683" s="46"/>
    </row>
    <row r="684" spans="1:4" x14ac:dyDescent="0.25">
      <c r="A684" s="60"/>
      <c r="B684" s="35"/>
      <c r="C684" s="46"/>
      <c r="D684" s="46"/>
    </row>
    <row r="685" spans="1:4" x14ac:dyDescent="0.25">
      <c r="A685" s="60"/>
      <c r="B685" s="35"/>
      <c r="C685" s="46"/>
      <c r="D685" s="46"/>
    </row>
    <row r="686" spans="1:4" x14ac:dyDescent="0.25">
      <c r="A686" s="60"/>
      <c r="B686" s="35"/>
      <c r="C686" s="46"/>
      <c r="D686" s="46"/>
    </row>
    <row r="687" spans="1:4" x14ac:dyDescent="0.25">
      <c r="A687" s="60"/>
      <c r="B687" s="35"/>
      <c r="C687" s="46"/>
      <c r="D687" s="46"/>
    </row>
    <row r="688" spans="1:4" x14ac:dyDescent="0.25">
      <c r="A688" s="60"/>
      <c r="B688" s="35"/>
      <c r="C688" s="46"/>
      <c r="D688" s="46"/>
    </row>
    <row r="689" spans="1:4" x14ac:dyDescent="0.25">
      <c r="A689" s="60"/>
      <c r="B689" s="35"/>
      <c r="C689" s="46"/>
      <c r="D689" s="46"/>
    </row>
    <row r="690" spans="1:4" x14ac:dyDescent="0.25">
      <c r="A690" s="60"/>
      <c r="B690" s="35"/>
      <c r="C690" s="46"/>
      <c r="D690" s="46"/>
    </row>
    <row r="691" spans="1:4" x14ac:dyDescent="0.25">
      <c r="A691" s="60"/>
      <c r="B691" s="35"/>
      <c r="C691" s="46"/>
      <c r="D691" s="46"/>
    </row>
    <row r="692" spans="1:4" x14ac:dyDescent="0.25">
      <c r="A692" s="60"/>
      <c r="B692" s="35"/>
      <c r="C692" s="46"/>
      <c r="D692" s="46"/>
    </row>
    <row r="693" spans="1:4" x14ac:dyDescent="0.25">
      <c r="A693" s="60"/>
      <c r="B693" s="35"/>
      <c r="C693" s="46"/>
      <c r="D693" s="46"/>
    </row>
    <row r="694" spans="1:4" x14ac:dyDescent="0.25">
      <c r="A694" s="60"/>
      <c r="B694" s="35"/>
      <c r="C694" s="46"/>
      <c r="D694" s="46"/>
    </row>
    <row r="695" spans="1:4" x14ac:dyDescent="0.25">
      <c r="A695" s="60"/>
      <c r="B695" s="35"/>
      <c r="C695" s="46"/>
      <c r="D695" s="46"/>
    </row>
    <row r="696" spans="1:4" x14ac:dyDescent="0.25">
      <c r="A696" s="60"/>
      <c r="B696" s="35"/>
      <c r="C696" s="46"/>
      <c r="D696" s="46"/>
    </row>
    <row r="697" spans="1:4" x14ac:dyDescent="0.25">
      <c r="A697" s="60"/>
      <c r="B697" s="35"/>
      <c r="C697" s="46"/>
      <c r="D697" s="46"/>
    </row>
    <row r="698" spans="1:4" x14ac:dyDescent="0.25">
      <c r="A698" s="60"/>
      <c r="B698" s="35"/>
      <c r="C698" s="46"/>
      <c r="D698" s="46"/>
    </row>
    <row r="699" spans="1:4" x14ac:dyDescent="0.25">
      <c r="A699" s="60"/>
      <c r="B699" s="35"/>
      <c r="C699" s="46"/>
      <c r="D699" s="46"/>
    </row>
    <row r="700" spans="1:4" x14ac:dyDescent="0.25">
      <c r="A700" s="60"/>
      <c r="B700" s="35"/>
      <c r="C700" s="46"/>
      <c r="D700" s="46"/>
    </row>
    <row r="701" spans="1:4" x14ac:dyDescent="0.25">
      <c r="A701" s="60"/>
      <c r="B701" s="35"/>
      <c r="C701" s="46"/>
      <c r="D701" s="46"/>
    </row>
    <row r="702" spans="1:4" x14ac:dyDescent="0.25">
      <c r="A702" s="60"/>
      <c r="B702" s="35"/>
      <c r="C702" s="46"/>
      <c r="D702" s="46"/>
    </row>
    <row r="703" spans="1:4" x14ac:dyDescent="0.25">
      <c r="A703" s="60"/>
      <c r="B703" s="35"/>
      <c r="C703" s="46"/>
      <c r="D703" s="46"/>
    </row>
    <row r="704" spans="1:4" x14ac:dyDescent="0.25">
      <c r="A704" s="60"/>
      <c r="B704" s="35"/>
      <c r="C704" s="46"/>
      <c r="D704" s="46"/>
    </row>
    <row r="705" spans="1:4" x14ac:dyDescent="0.25">
      <c r="A705" s="60"/>
      <c r="B705" s="35"/>
      <c r="C705" s="46"/>
      <c r="D705" s="46"/>
    </row>
    <row r="706" spans="1:4" x14ac:dyDescent="0.25">
      <c r="A706" s="60"/>
      <c r="B706" s="35"/>
      <c r="C706" s="46"/>
      <c r="D706" s="46"/>
    </row>
    <row r="707" spans="1:4" x14ac:dyDescent="0.25">
      <c r="A707" s="60"/>
      <c r="B707" s="35"/>
      <c r="C707" s="46"/>
      <c r="D707" s="46"/>
    </row>
    <row r="708" spans="1:4" x14ac:dyDescent="0.25">
      <c r="A708" s="60"/>
      <c r="B708" s="35"/>
      <c r="C708" s="46"/>
      <c r="D708" s="46"/>
    </row>
    <row r="709" spans="1:4" x14ac:dyDescent="0.25">
      <c r="A709" s="60"/>
      <c r="B709" s="35"/>
      <c r="C709" s="46"/>
      <c r="D709" s="46"/>
    </row>
    <row r="710" spans="1:4" x14ac:dyDescent="0.25">
      <c r="A710" s="60"/>
      <c r="B710" s="35"/>
      <c r="C710" s="46"/>
      <c r="D710" s="46"/>
    </row>
    <row r="711" spans="1:4" x14ac:dyDescent="0.25">
      <c r="A711" s="60"/>
      <c r="B711" s="35"/>
      <c r="C711" s="46"/>
      <c r="D711" s="46"/>
    </row>
    <row r="712" spans="1:4" x14ac:dyDescent="0.25">
      <c r="A712" s="60"/>
      <c r="B712" s="35"/>
      <c r="C712" s="46"/>
      <c r="D712" s="46"/>
    </row>
    <row r="713" spans="1:4" x14ac:dyDescent="0.25">
      <c r="A713" s="60"/>
      <c r="B713" s="35"/>
      <c r="C713" s="46"/>
      <c r="D713" s="46"/>
    </row>
    <row r="714" spans="1:4" x14ac:dyDescent="0.25">
      <c r="A714" s="60"/>
      <c r="B714" s="35"/>
      <c r="C714" s="46"/>
      <c r="D714" s="46"/>
    </row>
    <row r="715" spans="1:4" x14ac:dyDescent="0.25">
      <c r="A715" s="60"/>
      <c r="B715" s="35"/>
      <c r="C715" s="46"/>
      <c r="D715" s="46"/>
    </row>
    <row r="716" spans="1:4" x14ac:dyDescent="0.25">
      <c r="A716" s="60"/>
      <c r="B716" s="35"/>
      <c r="C716" s="46"/>
      <c r="D716" s="46"/>
    </row>
    <row r="717" spans="1:4" x14ac:dyDescent="0.25">
      <c r="A717" s="60"/>
      <c r="B717" s="35"/>
      <c r="C717" s="46"/>
      <c r="D717" s="46"/>
    </row>
    <row r="718" spans="1:4" x14ac:dyDescent="0.25">
      <c r="A718" s="60"/>
      <c r="B718" s="35"/>
      <c r="C718" s="46"/>
      <c r="D718" s="46"/>
    </row>
    <row r="719" spans="1:4" x14ac:dyDescent="0.25">
      <c r="A719" s="60"/>
      <c r="B719" s="35"/>
      <c r="C719" s="46"/>
      <c r="D719" s="46"/>
    </row>
    <row r="720" spans="1:4" x14ac:dyDescent="0.25">
      <c r="A720" s="60"/>
      <c r="B720" s="35"/>
      <c r="C720" s="46"/>
      <c r="D720" s="46"/>
    </row>
    <row r="721" spans="1:4" x14ac:dyDescent="0.25">
      <c r="A721" s="60"/>
      <c r="B721" s="35"/>
      <c r="C721" s="46"/>
      <c r="D721" s="46"/>
    </row>
    <row r="722" spans="1:4" x14ac:dyDescent="0.25">
      <c r="A722" s="60"/>
      <c r="B722" s="35"/>
      <c r="C722" s="46"/>
      <c r="D722" s="46"/>
    </row>
    <row r="723" spans="1:4" x14ac:dyDescent="0.25">
      <c r="A723" s="60"/>
      <c r="B723" s="35"/>
      <c r="C723" s="46"/>
      <c r="D723" s="46"/>
    </row>
    <row r="724" spans="1:4" x14ac:dyDescent="0.25">
      <c r="A724" s="60"/>
      <c r="B724" s="35"/>
      <c r="C724" s="46"/>
      <c r="D724" s="46"/>
    </row>
    <row r="725" spans="1:4" x14ac:dyDescent="0.25">
      <c r="A725" s="60"/>
      <c r="B725" s="35"/>
      <c r="C725" s="46"/>
      <c r="D725" s="46"/>
    </row>
    <row r="726" spans="1:4" x14ac:dyDescent="0.25">
      <c r="A726" s="60"/>
      <c r="B726" s="35"/>
      <c r="C726" s="46"/>
      <c r="D726" s="46"/>
    </row>
    <row r="727" spans="1:4" x14ac:dyDescent="0.25">
      <c r="A727" s="60"/>
      <c r="B727" s="35"/>
      <c r="C727" s="46"/>
      <c r="D727" s="46"/>
    </row>
    <row r="728" spans="1:4" x14ac:dyDescent="0.25">
      <c r="A728" s="60"/>
      <c r="B728" s="35"/>
      <c r="C728" s="46"/>
      <c r="D728" s="46"/>
    </row>
    <row r="729" spans="1:4" x14ac:dyDescent="0.25">
      <c r="A729" s="60"/>
      <c r="B729" s="35"/>
      <c r="C729" s="46"/>
      <c r="D729" s="46"/>
    </row>
    <row r="730" spans="1:4" x14ac:dyDescent="0.25">
      <c r="A730" s="60"/>
      <c r="B730" s="35"/>
      <c r="C730" s="46"/>
      <c r="D730" s="46"/>
    </row>
    <row r="731" spans="1:4" x14ac:dyDescent="0.25">
      <c r="A731" s="60"/>
      <c r="B731" s="35"/>
      <c r="C731" s="46"/>
      <c r="D731" s="46"/>
    </row>
    <row r="732" spans="1:4" x14ac:dyDescent="0.25">
      <c r="A732" s="60"/>
      <c r="B732" s="35"/>
      <c r="C732" s="46"/>
      <c r="D732" s="46"/>
    </row>
    <row r="733" spans="1:4" x14ac:dyDescent="0.25">
      <c r="A733" s="60"/>
      <c r="B733" s="35"/>
      <c r="C733" s="46"/>
      <c r="D733" s="46"/>
    </row>
    <row r="734" spans="1:4" x14ac:dyDescent="0.25">
      <c r="A734" s="60"/>
      <c r="B734" s="35"/>
      <c r="C734" s="46"/>
      <c r="D734" s="46"/>
    </row>
    <row r="735" spans="1:4" x14ac:dyDescent="0.25">
      <c r="A735" s="60"/>
      <c r="B735" s="35"/>
      <c r="C735" s="46"/>
      <c r="D735" s="46"/>
    </row>
    <row r="736" spans="1:4" x14ac:dyDescent="0.25">
      <c r="A736" s="60"/>
      <c r="B736" s="35"/>
      <c r="C736" s="46"/>
      <c r="D736" s="46"/>
    </row>
    <row r="737" spans="1:4" x14ac:dyDescent="0.25">
      <c r="A737" s="60"/>
      <c r="B737" s="35"/>
      <c r="C737" s="46"/>
      <c r="D737" s="46"/>
    </row>
    <row r="738" spans="1:4" x14ac:dyDescent="0.25">
      <c r="A738" s="60"/>
      <c r="B738" s="35"/>
      <c r="C738" s="46"/>
      <c r="D738" s="46"/>
    </row>
    <row r="739" spans="1:4" x14ac:dyDescent="0.25">
      <c r="A739" s="60"/>
      <c r="B739" s="35"/>
      <c r="C739" s="46"/>
      <c r="D739" s="46"/>
    </row>
    <row r="740" spans="1:4" x14ac:dyDescent="0.25">
      <c r="A740" s="60"/>
      <c r="B740" s="35"/>
      <c r="C740" s="46"/>
      <c r="D740" s="46"/>
    </row>
    <row r="741" spans="1:4" x14ac:dyDescent="0.25">
      <c r="A741" s="60"/>
      <c r="B741" s="35"/>
      <c r="C741" s="46"/>
      <c r="D741" s="46"/>
    </row>
    <row r="742" spans="1:4" x14ac:dyDescent="0.25">
      <c r="A742" s="60"/>
      <c r="B742" s="35"/>
      <c r="C742" s="46"/>
      <c r="D742" s="46"/>
    </row>
    <row r="743" spans="1:4" x14ac:dyDescent="0.25">
      <c r="A743" s="60"/>
      <c r="B743" s="35"/>
      <c r="C743" s="46"/>
      <c r="D743" s="46"/>
    </row>
    <row r="744" spans="1:4" x14ac:dyDescent="0.25">
      <c r="A744" s="60"/>
      <c r="B744" s="35"/>
      <c r="C744" s="46"/>
      <c r="D744" s="46"/>
    </row>
    <row r="745" spans="1:4" x14ac:dyDescent="0.25">
      <c r="A745" s="60"/>
      <c r="B745" s="35"/>
      <c r="C745" s="46"/>
      <c r="D745" s="46"/>
    </row>
    <row r="746" spans="1:4" x14ac:dyDescent="0.25">
      <c r="A746" s="60"/>
      <c r="B746" s="35"/>
      <c r="C746" s="46"/>
      <c r="D746" s="46"/>
    </row>
    <row r="747" spans="1:4" x14ac:dyDescent="0.25">
      <c r="A747" s="60"/>
      <c r="B747" s="35"/>
      <c r="C747" s="46"/>
      <c r="D747" s="46"/>
    </row>
    <row r="748" spans="1:4" x14ac:dyDescent="0.25">
      <c r="A748" s="60"/>
      <c r="B748" s="35"/>
      <c r="C748" s="46"/>
      <c r="D748" s="46"/>
    </row>
    <row r="749" spans="1:4" x14ac:dyDescent="0.25">
      <c r="A749" s="60"/>
      <c r="B749" s="35"/>
      <c r="C749" s="46"/>
      <c r="D749" s="46"/>
    </row>
    <row r="750" spans="1:4" x14ac:dyDescent="0.25">
      <c r="A750" s="60"/>
      <c r="B750" s="35"/>
      <c r="C750" s="46"/>
      <c r="D750" s="46"/>
    </row>
    <row r="751" spans="1:4" x14ac:dyDescent="0.25">
      <c r="A751" s="60"/>
      <c r="B751" s="35"/>
      <c r="C751" s="46"/>
      <c r="D751" s="46"/>
    </row>
    <row r="752" spans="1:4" x14ac:dyDescent="0.25">
      <c r="A752" s="60"/>
      <c r="B752" s="35"/>
      <c r="C752" s="46"/>
      <c r="D752" s="46"/>
    </row>
    <row r="753" spans="1:4" x14ac:dyDescent="0.25">
      <c r="A753" s="60"/>
      <c r="B753" s="35"/>
      <c r="C753" s="46"/>
      <c r="D753" s="46"/>
    </row>
    <row r="754" spans="1:4" x14ac:dyDescent="0.25">
      <c r="A754" s="60"/>
      <c r="B754" s="35"/>
      <c r="C754" s="46"/>
      <c r="D754" s="46"/>
    </row>
    <row r="755" spans="1:4" x14ac:dyDescent="0.25">
      <c r="A755" s="60"/>
      <c r="B755" s="35"/>
      <c r="C755" s="46"/>
      <c r="D755" s="46"/>
    </row>
    <row r="756" spans="1:4" x14ac:dyDescent="0.25">
      <c r="A756" s="60"/>
      <c r="B756" s="35"/>
      <c r="C756" s="46"/>
      <c r="D756" s="46"/>
    </row>
    <row r="757" spans="1:4" x14ac:dyDescent="0.25">
      <c r="A757" s="60"/>
      <c r="B757" s="35"/>
      <c r="C757" s="46"/>
      <c r="D757" s="46"/>
    </row>
    <row r="758" spans="1:4" x14ac:dyDescent="0.25">
      <c r="A758" s="60"/>
      <c r="B758" s="35"/>
      <c r="C758" s="46"/>
      <c r="D758" s="46"/>
    </row>
    <row r="759" spans="1:4" x14ac:dyDescent="0.25">
      <c r="A759" s="60"/>
      <c r="B759" s="35"/>
      <c r="C759" s="46"/>
      <c r="D759" s="46"/>
    </row>
    <row r="760" spans="1:4" x14ac:dyDescent="0.25">
      <c r="A760" s="60"/>
      <c r="B760" s="35"/>
      <c r="C760" s="46"/>
      <c r="D760" s="46"/>
    </row>
    <row r="761" spans="1:4" x14ac:dyDescent="0.25">
      <c r="A761" s="60"/>
      <c r="B761" s="35"/>
      <c r="C761" s="46"/>
      <c r="D761" s="46"/>
    </row>
    <row r="762" spans="1:4" x14ac:dyDescent="0.25">
      <c r="A762" s="60"/>
      <c r="B762" s="35"/>
      <c r="C762" s="46"/>
      <c r="D762" s="46"/>
    </row>
    <row r="763" spans="1:4" x14ac:dyDescent="0.25">
      <c r="A763" s="60"/>
      <c r="B763" s="35"/>
      <c r="C763" s="46"/>
      <c r="D763" s="46"/>
    </row>
    <row r="764" spans="1:4" x14ac:dyDescent="0.25">
      <c r="A764" s="60"/>
      <c r="B764" s="35"/>
      <c r="C764" s="46"/>
      <c r="D764" s="46"/>
    </row>
    <row r="765" spans="1:4" x14ac:dyDescent="0.25">
      <c r="A765" s="60"/>
      <c r="B765" s="35"/>
      <c r="C765" s="46"/>
      <c r="D765" s="46"/>
    </row>
    <row r="766" spans="1:4" x14ac:dyDescent="0.25">
      <c r="A766" s="60"/>
      <c r="B766" s="35"/>
      <c r="C766" s="46"/>
      <c r="D766" s="46"/>
    </row>
    <row r="767" spans="1:4" x14ac:dyDescent="0.25">
      <c r="A767" s="60"/>
      <c r="B767" s="35"/>
      <c r="C767" s="46"/>
      <c r="D767" s="46"/>
    </row>
    <row r="768" spans="1:4" x14ac:dyDescent="0.25">
      <c r="A768" s="60"/>
      <c r="B768" s="35"/>
      <c r="C768" s="46"/>
      <c r="D768" s="46"/>
    </row>
    <row r="769" spans="1:4" x14ac:dyDescent="0.25">
      <c r="A769" s="60"/>
      <c r="B769" s="35"/>
      <c r="C769" s="46"/>
      <c r="D769" s="46"/>
    </row>
    <row r="770" spans="1:4" x14ac:dyDescent="0.25">
      <c r="A770" s="60"/>
      <c r="B770" s="35"/>
      <c r="C770" s="46"/>
      <c r="D770" s="46"/>
    </row>
    <row r="771" spans="1:4" x14ac:dyDescent="0.25">
      <c r="A771" s="60"/>
      <c r="B771" s="35"/>
      <c r="C771" s="46"/>
      <c r="D771" s="46"/>
    </row>
    <row r="772" spans="1:4" x14ac:dyDescent="0.25">
      <c r="A772" s="60"/>
      <c r="B772" s="35"/>
      <c r="C772" s="46"/>
      <c r="D772" s="46"/>
    </row>
    <row r="773" spans="1:4" x14ac:dyDescent="0.25">
      <c r="A773" s="60"/>
      <c r="B773" s="35"/>
      <c r="C773" s="46"/>
      <c r="D773" s="46"/>
    </row>
    <row r="774" spans="1:4" x14ac:dyDescent="0.25">
      <c r="A774" s="60"/>
      <c r="B774" s="35"/>
      <c r="C774" s="46"/>
      <c r="D774" s="46"/>
    </row>
    <row r="775" spans="1:4" x14ac:dyDescent="0.25">
      <c r="A775" s="60"/>
      <c r="B775" s="35"/>
      <c r="C775" s="46"/>
      <c r="D775" s="46"/>
    </row>
    <row r="776" spans="1:4" x14ac:dyDescent="0.25">
      <c r="A776" s="60"/>
      <c r="B776" s="35"/>
      <c r="C776" s="46"/>
      <c r="D776" s="46"/>
    </row>
    <row r="777" spans="1:4" x14ac:dyDescent="0.25">
      <c r="A777" s="60"/>
      <c r="B777" s="35"/>
      <c r="C777" s="46"/>
      <c r="D777" s="46"/>
    </row>
    <row r="778" spans="1:4" x14ac:dyDescent="0.25">
      <c r="A778" s="60"/>
      <c r="B778" s="35"/>
      <c r="C778" s="46"/>
      <c r="D778" s="46"/>
    </row>
    <row r="779" spans="1:4" x14ac:dyDescent="0.25">
      <c r="A779" s="60"/>
      <c r="B779" s="35"/>
      <c r="C779" s="46"/>
      <c r="D779" s="46"/>
    </row>
    <row r="780" spans="1:4" x14ac:dyDescent="0.25">
      <c r="A780" s="60"/>
      <c r="B780" s="35"/>
      <c r="C780" s="46"/>
      <c r="D780" s="46"/>
    </row>
    <row r="781" spans="1:4" x14ac:dyDescent="0.25">
      <c r="A781" s="60"/>
      <c r="B781" s="35"/>
      <c r="C781" s="46"/>
      <c r="D781" s="46"/>
    </row>
    <row r="782" spans="1:4" x14ac:dyDescent="0.25">
      <c r="A782" s="60"/>
      <c r="B782" s="35"/>
      <c r="C782" s="46"/>
      <c r="D782" s="46"/>
    </row>
    <row r="783" spans="1:4" x14ac:dyDescent="0.25">
      <c r="A783" s="60"/>
      <c r="B783" s="35"/>
      <c r="C783" s="46"/>
      <c r="D783" s="46"/>
    </row>
    <row r="784" spans="1:4" x14ac:dyDescent="0.25">
      <c r="A784" s="60"/>
      <c r="B784" s="35"/>
      <c r="C784" s="46"/>
      <c r="D784" s="46"/>
    </row>
    <row r="785" spans="1:4" x14ac:dyDescent="0.25">
      <c r="A785" s="60"/>
      <c r="B785" s="35"/>
      <c r="C785" s="46"/>
      <c r="D785" s="46"/>
    </row>
    <row r="786" spans="1:4" x14ac:dyDescent="0.25">
      <c r="A786" s="60"/>
      <c r="B786" s="35"/>
      <c r="C786" s="46"/>
      <c r="D786" s="46"/>
    </row>
    <row r="787" spans="1:4" x14ac:dyDescent="0.25">
      <c r="A787" s="60"/>
      <c r="B787" s="35"/>
      <c r="C787" s="46"/>
      <c r="D787" s="46"/>
    </row>
    <row r="788" spans="1:4" x14ac:dyDescent="0.25">
      <c r="A788" s="60"/>
      <c r="B788" s="35"/>
      <c r="C788" s="46"/>
      <c r="D788" s="46"/>
    </row>
    <row r="789" spans="1:4" x14ac:dyDescent="0.25">
      <c r="A789" s="60"/>
      <c r="B789" s="35"/>
      <c r="C789" s="46"/>
      <c r="D789" s="46"/>
    </row>
    <row r="790" spans="1:4" x14ac:dyDescent="0.25">
      <c r="A790" s="60"/>
      <c r="B790" s="35"/>
      <c r="C790" s="46"/>
      <c r="D790" s="46"/>
    </row>
    <row r="791" spans="1:4" x14ac:dyDescent="0.25">
      <c r="A791" s="60"/>
      <c r="B791" s="35"/>
      <c r="C791" s="46"/>
      <c r="D791" s="46"/>
    </row>
    <row r="792" spans="1:4" x14ac:dyDescent="0.25">
      <c r="A792" s="60"/>
      <c r="B792" s="35"/>
      <c r="C792" s="46"/>
      <c r="D792" s="46"/>
    </row>
    <row r="793" spans="1:4" x14ac:dyDescent="0.25">
      <c r="A793" s="60"/>
      <c r="B793" s="35"/>
      <c r="C793" s="46"/>
      <c r="D793" s="46"/>
    </row>
    <row r="794" spans="1:4" x14ac:dyDescent="0.25">
      <c r="A794" s="60"/>
      <c r="B794" s="35"/>
      <c r="C794" s="46"/>
      <c r="D794" s="46"/>
    </row>
    <row r="795" spans="1:4" x14ac:dyDescent="0.25">
      <c r="A795" s="60"/>
      <c r="B795" s="35"/>
      <c r="C795" s="46"/>
      <c r="D795" s="46"/>
    </row>
    <row r="796" spans="1:4" x14ac:dyDescent="0.25">
      <c r="A796" s="60"/>
      <c r="B796" s="35"/>
      <c r="C796" s="46"/>
      <c r="D796" s="46"/>
    </row>
    <row r="797" spans="1:4" x14ac:dyDescent="0.25">
      <c r="A797" s="60"/>
      <c r="B797" s="35"/>
      <c r="C797" s="46"/>
      <c r="D797" s="46"/>
    </row>
    <row r="798" spans="1:4" x14ac:dyDescent="0.25">
      <c r="A798" s="60"/>
      <c r="B798" s="35"/>
      <c r="C798" s="46"/>
      <c r="D798" s="46"/>
    </row>
    <row r="799" spans="1:4" x14ac:dyDescent="0.25">
      <c r="A799" s="60"/>
      <c r="B799" s="35"/>
      <c r="C799" s="46"/>
      <c r="D799" s="46"/>
    </row>
    <row r="800" spans="1:4" x14ac:dyDescent="0.25">
      <c r="A800" s="60"/>
      <c r="B800" s="35"/>
      <c r="C800" s="46"/>
      <c r="D800" s="46"/>
    </row>
    <row r="801" spans="1:4" x14ac:dyDescent="0.25">
      <c r="A801" s="60"/>
      <c r="B801" s="35"/>
      <c r="C801" s="46"/>
      <c r="D801" s="46"/>
    </row>
    <row r="802" spans="1:4" x14ac:dyDescent="0.25">
      <c r="A802" s="60"/>
      <c r="B802" s="35"/>
      <c r="C802" s="46"/>
      <c r="D802" s="46"/>
    </row>
    <row r="803" spans="1:4" x14ac:dyDescent="0.25">
      <c r="A803" s="60"/>
      <c r="B803" s="35"/>
      <c r="C803" s="46"/>
      <c r="D803" s="46"/>
    </row>
    <row r="804" spans="1:4" x14ac:dyDescent="0.25">
      <c r="A804" s="60"/>
      <c r="B804" s="35"/>
      <c r="C804" s="46"/>
      <c r="D804" s="46"/>
    </row>
    <row r="805" spans="1:4" x14ac:dyDescent="0.25">
      <c r="A805" s="60"/>
      <c r="B805" s="35"/>
      <c r="C805" s="46"/>
      <c r="D805" s="46"/>
    </row>
    <row r="806" spans="1:4" x14ac:dyDescent="0.25">
      <c r="A806" s="60"/>
      <c r="B806" s="35"/>
      <c r="C806" s="46"/>
      <c r="D806" s="46"/>
    </row>
    <row r="807" spans="1:4" x14ac:dyDescent="0.25">
      <c r="A807" s="60"/>
      <c r="B807" s="35"/>
      <c r="C807" s="46"/>
      <c r="D807" s="46"/>
    </row>
    <row r="808" spans="1:4" x14ac:dyDescent="0.25">
      <c r="A808" s="60"/>
      <c r="B808" s="35"/>
      <c r="C808" s="46"/>
      <c r="D808" s="46"/>
    </row>
    <row r="809" spans="1:4" x14ac:dyDescent="0.25">
      <c r="A809" s="60"/>
      <c r="B809" s="35"/>
      <c r="C809" s="46"/>
      <c r="D809" s="46"/>
    </row>
    <row r="810" spans="1:4" x14ac:dyDescent="0.25">
      <c r="A810" s="60"/>
      <c r="B810" s="35"/>
      <c r="C810" s="46"/>
      <c r="D810" s="46"/>
    </row>
    <row r="811" spans="1:4" x14ac:dyDescent="0.25">
      <c r="A811" s="60"/>
      <c r="B811" s="35"/>
      <c r="C811" s="46"/>
      <c r="D811" s="46"/>
    </row>
    <row r="812" spans="1:4" x14ac:dyDescent="0.25">
      <c r="A812" s="60"/>
      <c r="B812" s="35"/>
      <c r="C812" s="46"/>
      <c r="D812" s="46"/>
    </row>
    <row r="813" spans="1:4" x14ac:dyDescent="0.25">
      <c r="A813" s="60"/>
      <c r="B813" s="35"/>
      <c r="C813" s="46"/>
      <c r="D813" s="46"/>
    </row>
    <row r="814" spans="1:4" x14ac:dyDescent="0.25">
      <c r="A814" s="60"/>
      <c r="B814" s="35"/>
      <c r="C814" s="46"/>
      <c r="D814" s="46"/>
    </row>
    <row r="815" spans="1:4" x14ac:dyDescent="0.25">
      <c r="A815" s="60"/>
      <c r="B815" s="35"/>
      <c r="C815" s="46"/>
      <c r="D815" s="46"/>
    </row>
    <row r="816" spans="1:4" x14ac:dyDescent="0.25">
      <c r="A816" s="60"/>
      <c r="B816" s="35"/>
      <c r="C816" s="46"/>
      <c r="D816" s="46"/>
    </row>
    <row r="817" spans="1:4" x14ac:dyDescent="0.25">
      <c r="A817" s="60"/>
      <c r="B817" s="35"/>
      <c r="C817" s="46"/>
      <c r="D817" s="46"/>
    </row>
    <row r="818" spans="1:4" x14ac:dyDescent="0.25">
      <c r="A818" s="60"/>
      <c r="B818" s="35"/>
      <c r="C818" s="46"/>
      <c r="D818" s="46"/>
    </row>
    <row r="819" spans="1:4" x14ac:dyDescent="0.25">
      <c r="A819" s="60"/>
      <c r="B819" s="35"/>
      <c r="C819" s="46"/>
      <c r="D819" s="46"/>
    </row>
    <row r="820" spans="1:4" x14ac:dyDescent="0.25">
      <c r="A820" s="60"/>
      <c r="B820" s="35"/>
      <c r="C820" s="46"/>
      <c r="D820" s="46"/>
    </row>
    <row r="821" spans="1:4" x14ac:dyDescent="0.25">
      <c r="A821" s="60"/>
      <c r="B821" s="35"/>
      <c r="C821" s="46"/>
      <c r="D821" s="46"/>
    </row>
    <row r="822" spans="1:4" x14ac:dyDescent="0.25">
      <c r="A822" s="60"/>
      <c r="B822" s="35"/>
      <c r="C822" s="46"/>
      <c r="D822" s="46"/>
    </row>
    <row r="823" spans="1:4" x14ac:dyDescent="0.25">
      <c r="A823" s="60"/>
      <c r="B823" s="35"/>
      <c r="C823" s="46"/>
      <c r="D823" s="46"/>
    </row>
    <row r="824" spans="1:4" x14ac:dyDescent="0.25">
      <c r="A824" s="60"/>
      <c r="B824" s="35"/>
      <c r="C824" s="46"/>
      <c r="D824" s="46"/>
    </row>
    <row r="825" spans="1:4" x14ac:dyDescent="0.25">
      <c r="A825" s="60"/>
      <c r="B825" s="35"/>
      <c r="C825" s="46"/>
      <c r="D825" s="46"/>
    </row>
    <row r="826" spans="1:4" x14ac:dyDescent="0.25">
      <c r="A826" s="60"/>
      <c r="B826" s="35"/>
      <c r="C826" s="46"/>
      <c r="D826" s="46"/>
    </row>
    <row r="827" spans="1:4" x14ac:dyDescent="0.25">
      <c r="A827" s="60"/>
      <c r="B827" s="35"/>
      <c r="C827" s="46"/>
      <c r="D827" s="46"/>
    </row>
    <row r="828" spans="1:4" x14ac:dyDescent="0.25">
      <c r="A828" s="60"/>
      <c r="B828" s="35"/>
      <c r="C828" s="46"/>
      <c r="D828" s="46"/>
    </row>
    <row r="829" spans="1:4" x14ac:dyDescent="0.25">
      <c r="A829" s="60"/>
      <c r="B829" s="35"/>
      <c r="C829" s="46"/>
      <c r="D829" s="46"/>
    </row>
    <row r="830" spans="1:4" x14ac:dyDescent="0.25">
      <c r="A830" s="60"/>
      <c r="B830" s="35"/>
      <c r="C830" s="46"/>
      <c r="D830" s="46"/>
    </row>
    <row r="831" spans="1:4" x14ac:dyDescent="0.25">
      <c r="A831" s="60"/>
      <c r="B831" s="35"/>
      <c r="C831" s="46"/>
      <c r="D831" s="46"/>
    </row>
    <row r="832" spans="1:4" x14ac:dyDescent="0.25">
      <c r="A832" s="60"/>
      <c r="B832" s="35"/>
      <c r="C832" s="46"/>
      <c r="D832" s="46"/>
    </row>
    <row r="833" spans="1:4" x14ac:dyDescent="0.25">
      <c r="A833" s="60"/>
      <c r="B833" s="35"/>
      <c r="C833" s="46"/>
      <c r="D833" s="46"/>
    </row>
    <row r="834" spans="1:4" x14ac:dyDescent="0.25">
      <c r="A834" s="60"/>
      <c r="B834" s="35"/>
      <c r="C834" s="46"/>
      <c r="D834" s="46"/>
    </row>
    <row r="835" spans="1:4" x14ac:dyDescent="0.25">
      <c r="A835" s="60"/>
      <c r="B835" s="35"/>
      <c r="C835" s="46"/>
      <c r="D835" s="46"/>
    </row>
    <row r="836" spans="1:4" x14ac:dyDescent="0.25">
      <c r="A836" s="60"/>
      <c r="B836" s="35"/>
      <c r="C836" s="46"/>
      <c r="D836" s="46"/>
    </row>
    <row r="837" spans="1:4" x14ac:dyDescent="0.25">
      <c r="A837" s="60"/>
      <c r="B837" s="35"/>
      <c r="C837" s="46"/>
      <c r="D837" s="46"/>
    </row>
    <row r="838" spans="1:4" x14ac:dyDescent="0.25">
      <c r="A838" s="60"/>
      <c r="B838" s="35"/>
      <c r="C838" s="46"/>
      <c r="D838" s="46"/>
    </row>
    <row r="839" spans="1:4" x14ac:dyDescent="0.25">
      <c r="A839" s="60"/>
      <c r="B839" s="35"/>
      <c r="C839" s="46"/>
      <c r="D839" s="46"/>
    </row>
    <row r="840" spans="1:4" x14ac:dyDescent="0.25">
      <c r="A840" s="60"/>
      <c r="B840" s="35"/>
      <c r="C840" s="46"/>
      <c r="D840" s="46"/>
    </row>
    <row r="841" spans="1:4" x14ac:dyDescent="0.25">
      <c r="A841" s="60"/>
      <c r="B841" s="35"/>
      <c r="C841" s="46"/>
      <c r="D841" s="46"/>
    </row>
    <row r="842" spans="1:4" x14ac:dyDescent="0.25">
      <c r="A842" s="60"/>
      <c r="B842" s="35"/>
      <c r="C842" s="46"/>
      <c r="D842" s="46"/>
    </row>
    <row r="843" spans="1:4" x14ac:dyDescent="0.25">
      <c r="A843" s="60"/>
      <c r="B843" s="35"/>
      <c r="C843" s="46"/>
      <c r="D843" s="46"/>
    </row>
    <row r="844" spans="1:4" x14ac:dyDescent="0.25">
      <c r="A844" s="60"/>
      <c r="B844" s="35"/>
      <c r="C844" s="46"/>
      <c r="D844" s="46"/>
    </row>
    <row r="845" spans="1:4" x14ac:dyDescent="0.25">
      <c r="A845" s="60"/>
      <c r="B845" s="35"/>
      <c r="C845" s="46"/>
      <c r="D845" s="46"/>
    </row>
    <row r="846" spans="1:4" x14ac:dyDescent="0.25">
      <c r="A846" s="60"/>
      <c r="B846" s="35"/>
      <c r="C846" s="46"/>
      <c r="D846" s="46"/>
    </row>
    <row r="847" spans="1:4" x14ac:dyDescent="0.25">
      <c r="A847" s="60"/>
      <c r="B847" s="35"/>
      <c r="C847" s="46"/>
      <c r="D847" s="46"/>
    </row>
    <row r="848" spans="1:4" x14ac:dyDescent="0.25">
      <c r="A848" s="60"/>
      <c r="B848" s="35"/>
      <c r="C848" s="46"/>
      <c r="D848" s="46"/>
    </row>
    <row r="849" spans="1:4" x14ac:dyDescent="0.25">
      <c r="A849" s="60"/>
      <c r="B849" s="35"/>
      <c r="C849" s="46"/>
      <c r="D849" s="46"/>
    </row>
    <row r="850" spans="1:4" x14ac:dyDescent="0.25">
      <c r="A850" s="60"/>
      <c r="B850" s="35"/>
      <c r="C850" s="46"/>
      <c r="D850" s="46"/>
    </row>
    <row r="851" spans="1:4" x14ac:dyDescent="0.25">
      <c r="A851" s="60"/>
      <c r="B851" s="35"/>
      <c r="C851" s="46"/>
      <c r="D851" s="46"/>
    </row>
    <row r="852" spans="1:4" x14ac:dyDescent="0.25">
      <c r="A852" s="60"/>
      <c r="B852" s="35"/>
      <c r="C852" s="46"/>
      <c r="D852" s="46"/>
    </row>
    <row r="853" spans="1:4" x14ac:dyDescent="0.25">
      <c r="A853" s="60"/>
      <c r="B853" s="35"/>
      <c r="C853" s="46"/>
      <c r="D853" s="46"/>
    </row>
    <row r="854" spans="1:4" x14ac:dyDescent="0.25">
      <c r="A854" s="60"/>
      <c r="B854" s="35"/>
      <c r="C854" s="46"/>
      <c r="D854" s="46"/>
    </row>
    <row r="855" spans="1:4" x14ac:dyDescent="0.25">
      <c r="A855" s="60"/>
      <c r="B855" s="35"/>
      <c r="C855" s="46"/>
      <c r="D855" s="46"/>
    </row>
    <row r="856" spans="1:4" x14ac:dyDescent="0.25">
      <c r="A856" s="60"/>
      <c r="B856" s="35"/>
      <c r="C856" s="46"/>
      <c r="D856" s="46"/>
    </row>
    <row r="857" spans="1:4" x14ac:dyDescent="0.25">
      <c r="A857" s="60"/>
      <c r="B857" s="35"/>
      <c r="C857" s="46"/>
      <c r="D857" s="46"/>
    </row>
    <row r="858" spans="1:4" x14ac:dyDescent="0.25">
      <c r="A858" s="60"/>
      <c r="B858" s="35"/>
      <c r="C858" s="46"/>
      <c r="D858" s="46"/>
    </row>
    <row r="859" spans="1:4" x14ac:dyDescent="0.25">
      <c r="A859" s="60"/>
      <c r="B859" s="35"/>
      <c r="C859" s="46"/>
      <c r="D859" s="46"/>
    </row>
    <row r="860" spans="1:4" x14ac:dyDescent="0.25">
      <c r="A860" s="60"/>
      <c r="B860" s="35"/>
      <c r="C860" s="46"/>
      <c r="D860" s="46"/>
    </row>
    <row r="861" spans="1:4" x14ac:dyDescent="0.25">
      <c r="A861" s="60"/>
      <c r="B861" s="35"/>
      <c r="C861" s="46"/>
      <c r="D861" s="46"/>
    </row>
    <row r="862" spans="1:4" x14ac:dyDescent="0.25">
      <c r="A862" s="60"/>
      <c r="B862" s="35"/>
      <c r="C862" s="46"/>
      <c r="D862" s="46"/>
    </row>
    <row r="863" spans="1:4" x14ac:dyDescent="0.25">
      <c r="A863" s="60"/>
      <c r="B863" s="35"/>
      <c r="C863" s="46"/>
      <c r="D863" s="46"/>
    </row>
    <row r="864" spans="1:4" x14ac:dyDescent="0.25">
      <c r="A864" s="60"/>
      <c r="B864" s="35"/>
      <c r="C864" s="46"/>
      <c r="D864" s="46"/>
    </row>
    <row r="865" spans="1:4" x14ac:dyDescent="0.25">
      <c r="A865" s="60"/>
      <c r="B865" s="35"/>
      <c r="C865" s="46"/>
      <c r="D865" s="46"/>
    </row>
    <row r="866" spans="1:4" x14ac:dyDescent="0.25">
      <c r="A866" s="60"/>
      <c r="B866" s="35"/>
      <c r="C866" s="46"/>
      <c r="D866" s="46"/>
    </row>
    <row r="867" spans="1:4" x14ac:dyDescent="0.25">
      <c r="A867" s="60"/>
      <c r="B867" s="35"/>
      <c r="C867" s="46"/>
      <c r="D867" s="46"/>
    </row>
    <row r="868" spans="1:4" x14ac:dyDescent="0.25">
      <c r="A868" s="60"/>
      <c r="B868" s="35"/>
      <c r="C868" s="46"/>
      <c r="D868" s="46"/>
    </row>
    <row r="869" spans="1:4" x14ac:dyDescent="0.25">
      <c r="A869" s="60"/>
      <c r="B869" s="35"/>
      <c r="C869" s="46"/>
      <c r="D869" s="46"/>
    </row>
    <row r="870" spans="1:4" x14ac:dyDescent="0.25">
      <c r="A870" s="60"/>
      <c r="B870" s="35"/>
      <c r="C870" s="46"/>
      <c r="D870" s="46"/>
    </row>
    <row r="871" spans="1:4" x14ac:dyDescent="0.25">
      <c r="A871" s="60"/>
      <c r="B871" s="35"/>
      <c r="C871" s="46"/>
      <c r="D871" s="46"/>
    </row>
    <row r="872" spans="1:4" x14ac:dyDescent="0.25">
      <c r="A872" s="60"/>
      <c r="B872" s="35"/>
      <c r="C872" s="46"/>
      <c r="D872" s="46"/>
    </row>
    <row r="873" spans="1:4" x14ac:dyDescent="0.25">
      <c r="A873" s="60"/>
      <c r="B873" s="35"/>
      <c r="C873" s="46"/>
      <c r="D873" s="46"/>
    </row>
    <row r="874" spans="1:4" x14ac:dyDescent="0.25">
      <c r="A874" s="60"/>
      <c r="B874" s="35"/>
      <c r="C874" s="46"/>
      <c r="D874" s="46"/>
    </row>
    <row r="875" spans="1:4" x14ac:dyDescent="0.25">
      <c r="A875" s="60"/>
      <c r="B875" s="35"/>
      <c r="C875" s="46"/>
      <c r="D875" s="46"/>
    </row>
    <row r="876" spans="1:4" x14ac:dyDescent="0.25">
      <c r="A876" s="60"/>
      <c r="B876" s="35"/>
      <c r="C876" s="46"/>
      <c r="D876" s="46"/>
    </row>
    <row r="877" spans="1:4" x14ac:dyDescent="0.25">
      <c r="A877" s="60"/>
      <c r="B877" s="35"/>
      <c r="C877" s="46"/>
      <c r="D877" s="46"/>
    </row>
    <row r="878" spans="1:4" x14ac:dyDescent="0.25">
      <c r="A878" s="60"/>
      <c r="B878" s="35"/>
      <c r="C878" s="46"/>
      <c r="D878" s="46"/>
    </row>
    <row r="879" spans="1:4" x14ac:dyDescent="0.25">
      <c r="A879" s="60"/>
      <c r="B879" s="35"/>
      <c r="C879" s="46"/>
      <c r="D879" s="46"/>
    </row>
    <row r="880" spans="1:4" x14ac:dyDescent="0.25">
      <c r="A880" s="60"/>
      <c r="B880" s="35"/>
      <c r="C880" s="46"/>
      <c r="D880" s="46"/>
    </row>
    <row r="881" spans="1:4" x14ac:dyDescent="0.25">
      <c r="A881" s="60"/>
      <c r="B881" s="35"/>
      <c r="C881" s="46"/>
      <c r="D881" s="46"/>
    </row>
    <row r="882" spans="1:4" x14ac:dyDescent="0.25">
      <c r="A882" s="60"/>
      <c r="B882" s="35"/>
      <c r="C882" s="46"/>
      <c r="D882" s="46"/>
    </row>
    <row r="883" spans="1:4" x14ac:dyDescent="0.25">
      <c r="A883" s="60"/>
      <c r="B883" s="35"/>
      <c r="C883" s="46"/>
      <c r="D883" s="46"/>
    </row>
    <row r="884" spans="1:4" x14ac:dyDescent="0.25">
      <c r="A884" s="60"/>
      <c r="B884" s="35"/>
      <c r="C884" s="46"/>
      <c r="D884" s="46"/>
    </row>
    <row r="885" spans="1:4" x14ac:dyDescent="0.25">
      <c r="A885" s="60"/>
      <c r="B885" s="35"/>
      <c r="C885" s="46"/>
      <c r="D885" s="46"/>
    </row>
    <row r="886" spans="1:4" x14ac:dyDescent="0.25">
      <c r="A886" s="60"/>
      <c r="B886" s="35"/>
      <c r="C886" s="46"/>
      <c r="D886" s="46"/>
    </row>
    <row r="887" spans="1:4" x14ac:dyDescent="0.25">
      <c r="A887" s="60"/>
      <c r="B887" s="35"/>
      <c r="C887" s="46"/>
      <c r="D887" s="46"/>
    </row>
    <row r="888" spans="1:4" x14ac:dyDescent="0.25">
      <c r="A888" s="60"/>
      <c r="B888" s="35"/>
      <c r="C888" s="46"/>
      <c r="D888" s="46"/>
    </row>
    <row r="889" spans="1:4" x14ac:dyDescent="0.25">
      <c r="A889" s="60"/>
      <c r="B889" s="35"/>
      <c r="C889" s="46"/>
      <c r="D889" s="46"/>
    </row>
    <row r="890" spans="1:4" x14ac:dyDescent="0.25">
      <c r="A890" s="60"/>
      <c r="B890" s="35"/>
      <c r="C890" s="46"/>
      <c r="D890" s="46"/>
    </row>
    <row r="891" spans="1:4" x14ac:dyDescent="0.25">
      <c r="A891" s="60"/>
      <c r="B891" s="35"/>
      <c r="C891" s="46"/>
      <c r="D891" s="46"/>
    </row>
    <row r="892" spans="1:4" x14ac:dyDescent="0.25">
      <c r="A892" s="60"/>
      <c r="B892" s="35"/>
      <c r="C892" s="46"/>
      <c r="D892" s="46"/>
    </row>
    <row r="893" spans="1:4" x14ac:dyDescent="0.25">
      <c r="A893" s="60"/>
      <c r="B893" s="35"/>
      <c r="C893" s="46"/>
      <c r="D893" s="46"/>
    </row>
    <row r="894" spans="1:4" x14ac:dyDescent="0.25">
      <c r="A894" s="60"/>
      <c r="B894" s="35"/>
      <c r="C894" s="46"/>
      <c r="D894" s="46"/>
    </row>
    <row r="895" spans="1:4" x14ac:dyDescent="0.25">
      <c r="A895" s="60"/>
      <c r="B895" s="35"/>
      <c r="C895" s="46"/>
      <c r="D895" s="46"/>
    </row>
    <row r="896" spans="1:4" x14ac:dyDescent="0.25">
      <c r="A896" s="60"/>
      <c r="B896" s="35"/>
      <c r="C896" s="46"/>
      <c r="D896" s="46"/>
    </row>
    <row r="897" spans="1:4" x14ac:dyDescent="0.25">
      <c r="A897" s="60"/>
      <c r="B897" s="35"/>
      <c r="C897" s="46"/>
      <c r="D897" s="46"/>
    </row>
    <row r="898" spans="1:4" x14ac:dyDescent="0.25">
      <c r="A898" s="60"/>
      <c r="B898" s="35"/>
      <c r="C898" s="46"/>
      <c r="D898" s="46"/>
    </row>
    <row r="899" spans="1:4" x14ac:dyDescent="0.25">
      <c r="A899" s="60"/>
      <c r="B899" s="35"/>
      <c r="C899" s="46"/>
      <c r="D899" s="46"/>
    </row>
    <row r="900" spans="1:4" x14ac:dyDescent="0.25">
      <c r="A900" s="60"/>
      <c r="B900" s="35"/>
      <c r="C900" s="46"/>
      <c r="D900" s="46"/>
    </row>
    <row r="901" spans="1:4" x14ac:dyDescent="0.25">
      <c r="A901" s="60"/>
      <c r="B901" s="35"/>
      <c r="C901" s="46"/>
      <c r="D901" s="46"/>
    </row>
    <row r="902" spans="1:4" x14ac:dyDescent="0.25">
      <c r="A902" s="60"/>
      <c r="B902" s="35"/>
      <c r="C902" s="46"/>
      <c r="D902" s="46"/>
    </row>
    <row r="903" spans="1:4" x14ac:dyDescent="0.25">
      <c r="A903" s="60"/>
      <c r="B903" s="35"/>
      <c r="C903" s="46"/>
      <c r="D903" s="46"/>
    </row>
    <row r="904" spans="1:4" x14ac:dyDescent="0.25">
      <c r="A904" s="60"/>
      <c r="B904" s="35"/>
      <c r="C904" s="46"/>
      <c r="D904" s="46"/>
    </row>
    <row r="905" spans="1:4" x14ac:dyDescent="0.25">
      <c r="A905" s="60"/>
      <c r="B905" s="35"/>
      <c r="C905" s="46"/>
      <c r="D905" s="46"/>
    </row>
    <row r="906" spans="1:4" x14ac:dyDescent="0.25">
      <c r="A906" s="60"/>
      <c r="B906" s="35"/>
      <c r="C906" s="46"/>
      <c r="D906" s="46"/>
    </row>
    <row r="907" spans="1:4" x14ac:dyDescent="0.25">
      <c r="A907" s="60"/>
      <c r="B907" s="35"/>
      <c r="C907" s="46"/>
      <c r="D907" s="46"/>
    </row>
    <row r="908" spans="1:4" x14ac:dyDescent="0.25">
      <c r="A908" s="60"/>
      <c r="B908" s="35"/>
      <c r="C908" s="46"/>
      <c r="D908" s="46"/>
    </row>
    <row r="909" spans="1:4" x14ac:dyDescent="0.25">
      <c r="A909" s="60"/>
      <c r="B909" s="35"/>
      <c r="C909" s="46"/>
      <c r="D909" s="46"/>
    </row>
    <row r="910" spans="1:4" x14ac:dyDescent="0.25">
      <c r="A910" s="60"/>
      <c r="B910" s="35"/>
      <c r="C910" s="46"/>
      <c r="D910" s="46"/>
    </row>
    <row r="911" spans="1:4" x14ac:dyDescent="0.25">
      <c r="A911" s="60"/>
      <c r="B911" s="35"/>
      <c r="C911" s="46"/>
      <c r="D911" s="46"/>
    </row>
    <row r="912" spans="1:4" x14ac:dyDescent="0.25">
      <c r="A912" s="60"/>
      <c r="B912" s="35"/>
      <c r="C912" s="46"/>
      <c r="D912" s="46"/>
    </row>
    <row r="913" spans="1:4" x14ac:dyDescent="0.25">
      <c r="A913" s="60"/>
      <c r="B913" s="35"/>
      <c r="C913" s="46"/>
      <c r="D913" s="46"/>
    </row>
    <row r="914" spans="1:4" x14ac:dyDescent="0.25">
      <c r="A914" s="60"/>
      <c r="B914" s="35"/>
      <c r="C914" s="46"/>
      <c r="D914" s="46"/>
    </row>
    <row r="915" spans="1:4" x14ac:dyDescent="0.25">
      <c r="A915" s="60"/>
      <c r="B915" s="35"/>
      <c r="C915" s="46"/>
      <c r="D915" s="46"/>
    </row>
    <row r="916" spans="1:4" x14ac:dyDescent="0.25">
      <c r="A916" s="60"/>
      <c r="B916" s="35"/>
      <c r="C916" s="46"/>
      <c r="D916" s="46"/>
    </row>
    <row r="917" spans="1:4" x14ac:dyDescent="0.25">
      <c r="A917" s="60"/>
      <c r="B917" s="35"/>
      <c r="C917" s="46"/>
      <c r="D917" s="46"/>
    </row>
    <row r="918" spans="1:4" x14ac:dyDescent="0.25">
      <c r="A918" s="60"/>
      <c r="B918" s="35"/>
      <c r="C918" s="46"/>
      <c r="D918" s="46"/>
    </row>
    <row r="919" spans="1:4" x14ac:dyDescent="0.25">
      <c r="A919" s="60"/>
      <c r="B919" s="35"/>
      <c r="C919" s="46"/>
      <c r="D919" s="46"/>
    </row>
    <row r="920" spans="1:4" x14ac:dyDescent="0.25">
      <c r="A920" s="60"/>
      <c r="B920" s="35"/>
      <c r="C920" s="46"/>
      <c r="D920" s="46"/>
    </row>
    <row r="921" spans="1:4" x14ac:dyDescent="0.25">
      <c r="A921" s="60"/>
      <c r="B921" s="35"/>
      <c r="C921" s="46"/>
      <c r="D921" s="46"/>
    </row>
    <row r="922" spans="1:4" x14ac:dyDescent="0.25">
      <c r="A922" s="60"/>
      <c r="B922" s="35"/>
      <c r="C922" s="46"/>
      <c r="D922" s="46"/>
    </row>
    <row r="923" spans="1:4" x14ac:dyDescent="0.25">
      <c r="A923" s="60"/>
      <c r="B923" s="35"/>
      <c r="C923" s="46"/>
      <c r="D923" s="46"/>
    </row>
    <row r="924" spans="1:4" x14ac:dyDescent="0.25">
      <c r="A924" s="60"/>
      <c r="B924" s="35"/>
      <c r="C924" s="46"/>
      <c r="D924" s="46"/>
    </row>
    <row r="925" spans="1:4" x14ac:dyDescent="0.25">
      <c r="A925" s="60"/>
      <c r="B925" s="35"/>
      <c r="C925" s="46"/>
      <c r="D925" s="46"/>
    </row>
    <row r="926" spans="1:4" x14ac:dyDescent="0.25">
      <c r="A926" s="60"/>
      <c r="B926" s="35"/>
      <c r="C926" s="46"/>
      <c r="D926" s="46"/>
    </row>
    <row r="927" spans="1:4" x14ac:dyDescent="0.25">
      <c r="A927" s="60"/>
      <c r="B927" s="35"/>
      <c r="C927" s="46"/>
      <c r="D927" s="46"/>
    </row>
    <row r="928" spans="1:4" x14ac:dyDescent="0.25">
      <c r="A928" s="60"/>
      <c r="B928" s="35"/>
      <c r="C928" s="46"/>
      <c r="D928" s="46"/>
    </row>
    <row r="929" spans="1:4" x14ac:dyDescent="0.25">
      <c r="A929" s="60"/>
      <c r="B929" s="35"/>
      <c r="C929" s="46"/>
      <c r="D929" s="46"/>
    </row>
    <row r="930" spans="1:4" x14ac:dyDescent="0.25">
      <c r="A930" s="60"/>
      <c r="B930" s="35"/>
      <c r="C930" s="46"/>
      <c r="D930" s="46"/>
    </row>
    <row r="931" spans="1:4" x14ac:dyDescent="0.25">
      <c r="A931" s="60"/>
      <c r="B931" s="35"/>
      <c r="C931" s="46"/>
      <c r="D931" s="46"/>
    </row>
    <row r="932" spans="1:4" x14ac:dyDescent="0.25">
      <c r="A932" s="60"/>
      <c r="B932" s="35"/>
      <c r="C932" s="46"/>
      <c r="D932" s="46"/>
    </row>
    <row r="933" spans="1:4" x14ac:dyDescent="0.25">
      <c r="A933" s="60"/>
      <c r="B933" s="35"/>
      <c r="C933" s="46"/>
      <c r="D933" s="46"/>
    </row>
    <row r="934" spans="1:4" x14ac:dyDescent="0.25">
      <c r="A934" s="60"/>
      <c r="B934" s="35"/>
      <c r="C934" s="46"/>
      <c r="D934" s="46"/>
    </row>
    <row r="935" spans="1:4" x14ac:dyDescent="0.25">
      <c r="A935" s="60"/>
      <c r="B935" s="35"/>
      <c r="C935" s="46"/>
      <c r="D935" s="46"/>
    </row>
    <row r="936" spans="1:4" x14ac:dyDescent="0.25">
      <c r="A936" s="60"/>
      <c r="B936" s="35"/>
      <c r="C936" s="46"/>
      <c r="D936" s="46"/>
    </row>
    <row r="937" spans="1:4" x14ac:dyDescent="0.25">
      <c r="A937" s="60"/>
      <c r="B937" s="35"/>
      <c r="C937" s="46"/>
      <c r="D937" s="46"/>
    </row>
    <row r="938" spans="1:4" x14ac:dyDescent="0.25">
      <c r="A938" s="60"/>
      <c r="B938" s="35"/>
      <c r="C938" s="46"/>
      <c r="D938" s="46"/>
    </row>
    <row r="939" spans="1:4" x14ac:dyDescent="0.25">
      <c r="A939" s="60"/>
      <c r="B939" s="35"/>
      <c r="C939" s="46"/>
      <c r="D939" s="46"/>
    </row>
    <row r="940" spans="1:4" x14ac:dyDescent="0.25">
      <c r="A940" s="60"/>
      <c r="B940" s="35"/>
      <c r="C940" s="46"/>
      <c r="D940" s="46"/>
    </row>
    <row r="941" spans="1:4" x14ac:dyDescent="0.25">
      <c r="A941" s="60"/>
      <c r="B941" s="35"/>
      <c r="C941" s="46"/>
      <c r="D941" s="46"/>
    </row>
    <row r="942" spans="1:4" x14ac:dyDescent="0.25">
      <c r="A942" s="60"/>
      <c r="B942" s="35"/>
      <c r="C942" s="46"/>
      <c r="D942" s="46"/>
    </row>
    <row r="943" spans="1:4" x14ac:dyDescent="0.25">
      <c r="A943" s="60"/>
      <c r="B943" s="35"/>
      <c r="C943" s="46"/>
      <c r="D943" s="46"/>
    </row>
    <row r="944" spans="1:4" x14ac:dyDescent="0.25">
      <c r="A944" s="60"/>
      <c r="B944" s="35"/>
      <c r="C944" s="46"/>
      <c r="D944" s="46"/>
    </row>
    <row r="945" spans="1:4" x14ac:dyDescent="0.25">
      <c r="A945" s="60"/>
      <c r="B945" s="35"/>
      <c r="C945" s="46"/>
      <c r="D945" s="46"/>
    </row>
    <row r="946" spans="1:4" x14ac:dyDescent="0.25">
      <c r="A946" s="60"/>
      <c r="B946" s="35"/>
      <c r="C946" s="46"/>
      <c r="D946" s="46"/>
    </row>
    <row r="947" spans="1:4" x14ac:dyDescent="0.25">
      <c r="A947" s="60"/>
      <c r="B947" s="35"/>
      <c r="C947" s="46"/>
      <c r="D947" s="46"/>
    </row>
    <row r="948" spans="1:4" x14ac:dyDescent="0.25">
      <c r="A948" s="60"/>
      <c r="B948" s="35"/>
      <c r="C948" s="46"/>
      <c r="D948" s="46"/>
    </row>
    <row r="949" spans="1:4" x14ac:dyDescent="0.25">
      <c r="A949" s="60"/>
      <c r="B949" s="35"/>
      <c r="C949" s="46"/>
      <c r="D949" s="46"/>
    </row>
    <row r="950" spans="1:4" x14ac:dyDescent="0.25">
      <c r="A950" s="60"/>
      <c r="B950" s="35"/>
      <c r="C950" s="46"/>
      <c r="D950" s="46"/>
    </row>
    <row r="951" spans="1:4" x14ac:dyDescent="0.25">
      <c r="A951" s="60"/>
      <c r="B951" s="35"/>
      <c r="C951" s="46"/>
      <c r="D951" s="46"/>
    </row>
    <row r="952" spans="1:4" x14ac:dyDescent="0.25">
      <c r="A952" s="60"/>
      <c r="B952" s="35"/>
      <c r="C952" s="46"/>
      <c r="D952" s="46"/>
    </row>
    <row r="953" spans="1:4" x14ac:dyDescent="0.25">
      <c r="A953" s="60"/>
      <c r="B953" s="35"/>
      <c r="C953" s="46"/>
      <c r="D953" s="46"/>
    </row>
    <row r="954" spans="1:4" x14ac:dyDescent="0.25">
      <c r="A954" s="60"/>
      <c r="B954" s="35"/>
      <c r="C954" s="46"/>
      <c r="D954" s="46"/>
    </row>
    <row r="955" spans="1:4" x14ac:dyDescent="0.25">
      <c r="A955" s="60"/>
      <c r="B955" s="35"/>
      <c r="C955" s="46"/>
      <c r="D955" s="46"/>
    </row>
    <row r="956" spans="1:4" x14ac:dyDescent="0.25">
      <c r="A956" s="60"/>
      <c r="B956" s="35"/>
      <c r="C956" s="46"/>
      <c r="D956" s="46"/>
    </row>
    <row r="957" spans="1:4" x14ac:dyDescent="0.25">
      <c r="A957" s="60"/>
      <c r="B957" s="35"/>
      <c r="C957" s="46"/>
      <c r="D957" s="46"/>
    </row>
    <row r="958" spans="1:4" x14ac:dyDescent="0.25">
      <c r="A958" s="60"/>
      <c r="B958" s="35"/>
      <c r="C958" s="46"/>
      <c r="D958" s="46"/>
    </row>
    <row r="959" spans="1:4" x14ac:dyDescent="0.25">
      <c r="A959" s="60"/>
      <c r="B959" s="35"/>
      <c r="C959" s="46"/>
      <c r="D959" s="46"/>
    </row>
    <row r="960" spans="1:4" x14ac:dyDescent="0.25">
      <c r="A960" s="60"/>
      <c r="B960" s="35"/>
      <c r="C960" s="46"/>
      <c r="D960" s="46"/>
    </row>
    <row r="961" spans="1:4" x14ac:dyDescent="0.25">
      <c r="A961" s="60"/>
      <c r="B961" s="35"/>
      <c r="C961" s="46"/>
      <c r="D961" s="46"/>
    </row>
    <row r="962" spans="1:4" x14ac:dyDescent="0.25">
      <c r="A962" s="60"/>
      <c r="B962" s="35"/>
      <c r="C962" s="46"/>
      <c r="D962" s="46"/>
    </row>
    <row r="963" spans="1:4" x14ac:dyDescent="0.25">
      <c r="A963" s="60"/>
      <c r="B963" s="35"/>
      <c r="C963" s="46"/>
      <c r="D963" s="46"/>
    </row>
    <row r="964" spans="1:4" x14ac:dyDescent="0.25">
      <c r="A964" s="60"/>
      <c r="B964" s="35"/>
      <c r="C964" s="46"/>
      <c r="D964" s="46"/>
    </row>
    <row r="965" spans="1:4" x14ac:dyDescent="0.25">
      <c r="A965" s="60"/>
      <c r="B965" s="35"/>
      <c r="C965" s="46"/>
      <c r="D965" s="46"/>
    </row>
    <row r="966" spans="1:4" x14ac:dyDescent="0.25">
      <c r="A966" s="60"/>
      <c r="B966" s="35"/>
      <c r="C966" s="46"/>
      <c r="D966" s="46"/>
    </row>
    <row r="967" spans="1:4" x14ac:dyDescent="0.25">
      <c r="A967" s="60"/>
      <c r="B967" s="35"/>
      <c r="C967" s="46"/>
      <c r="D967" s="46"/>
    </row>
    <row r="968" spans="1:4" x14ac:dyDescent="0.25">
      <c r="A968" s="60"/>
      <c r="B968" s="35"/>
      <c r="C968" s="46"/>
      <c r="D968" s="46"/>
    </row>
    <row r="969" spans="1:4" x14ac:dyDescent="0.25">
      <c r="A969" s="60"/>
      <c r="B969" s="35"/>
      <c r="C969" s="46"/>
      <c r="D969" s="46"/>
    </row>
    <row r="970" spans="1:4" x14ac:dyDescent="0.25">
      <c r="A970" s="60"/>
      <c r="B970" s="35"/>
      <c r="C970" s="46"/>
      <c r="D970" s="46"/>
    </row>
    <row r="971" spans="1:4" x14ac:dyDescent="0.25">
      <c r="A971" s="60"/>
      <c r="B971" s="35"/>
      <c r="C971" s="46"/>
      <c r="D971" s="46"/>
    </row>
    <row r="972" spans="1:4" x14ac:dyDescent="0.25">
      <c r="A972" s="60"/>
      <c r="B972" s="35"/>
      <c r="C972" s="46"/>
      <c r="D972" s="46"/>
    </row>
    <row r="973" spans="1:4" x14ac:dyDescent="0.25">
      <c r="A973" s="60"/>
      <c r="B973" s="35"/>
      <c r="C973" s="46"/>
      <c r="D973" s="46"/>
    </row>
    <row r="974" spans="1:4" x14ac:dyDescent="0.25">
      <c r="A974" s="60"/>
      <c r="B974" s="35"/>
      <c r="C974" s="46"/>
      <c r="D974" s="46"/>
    </row>
    <row r="975" spans="1:4" x14ac:dyDescent="0.25">
      <c r="A975" s="60"/>
      <c r="B975" s="35"/>
      <c r="C975" s="46"/>
      <c r="D975" s="46"/>
    </row>
    <row r="976" spans="1:4" x14ac:dyDescent="0.25">
      <c r="A976" s="60"/>
      <c r="B976" s="35"/>
      <c r="C976" s="46"/>
      <c r="D976" s="46"/>
    </row>
    <row r="977" spans="1:4" x14ac:dyDescent="0.25">
      <c r="A977" s="60"/>
      <c r="B977" s="35"/>
      <c r="C977" s="46"/>
      <c r="D977" s="46"/>
    </row>
    <row r="978" spans="1:4" x14ac:dyDescent="0.25">
      <c r="A978" s="60"/>
      <c r="B978" s="35"/>
      <c r="C978" s="46"/>
      <c r="D978" s="46"/>
    </row>
    <row r="979" spans="1:4" x14ac:dyDescent="0.25">
      <c r="A979" s="60"/>
      <c r="B979" s="35"/>
      <c r="C979" s="46"/>
      <c r="D979" s="46"/>
    </row>
    <row r="980" spans="1:4" x14ac:dyDescent="0.25">
      <c r="A980" s="60"/>
      <c r="B980" s="35"/>
      <c r="C980" s="46"/>
      <c r="D980" s="46"/>
    </row>
    <row r="981" spans="1:4" x14ac:dyDescent="0.25">
      <c r="A981" s="60"/>
      <c r="B981" s="35"/>
      <c r="C981" s="46"/>
      <c r="D981" s="46"/>
    </row>
    <row r="982" spans="1:4" x14ac:dyDescent="0.25">
      <c r="A982" s="60"/>
      <c r="B982" s="35"/>
      <c r="C982" s="46"/>
      <c r="D982" s="46"/>
    </row>
    <row r="983" spans="1:4" x14ac:dyDescent="0.25">
      <c r="A983" s="60"/>
      <c r="B983" s="35"/>
      <c r="C983" s="46"/>
      <c r="D983" s="46"/>
    </row>
    <row r="984" spans="1:4" x14ac:dyDescent="0.25">
      <c r="A984" s="60"/>
      <c r="B984" s="35"/>
      <c r="C984" s="46"/>
      <c r="D984" s="46"/>
    </row>
    <row r="985" spans="1:4" x14ac:dyDescent="0.25">
      <c r="A985" s="60"/>
      <c r="B985" s="35"/>
      <c r="C985" s="46"/>
      <c r="D985" s="46"/>
    </row>
    <row r="986" spans="1:4" x14ac:dyDescent="0.25">
      <c r="A986" s="60"/>
      <c r="B986" s="35"/>
      <c r="C986" s="46"/>
      <c r="D986" s="46"/>
    </row>
    <row r="987" spans="1:4" x14ac:dyDescent="0.25">
      <c r="A987" s="60"/>
      <c r="B987" s="35"/>
      <c r="C987" s="46"/>
      <c r="D987" s="46"/>
    </row>
    <row r="988" spans="1:4" x14ac:dyDescent="0.25">
      <c r="A988" s="60"/>
      <c r="B988" s="35"/>
      <c r="C988" s="46"/>
      <c r="D988" s="46"/>
    </row>
    <row r="989" spans="1:4" x14ac:dyDescent="0.25">
      <c r="A989" s="60"/>
      <c r="B989" s="35"/>
      <c r="C989" s="46"/>
      <c r="D989" s="46"/>
    </row>
    <row r="990" spans="1:4" x14ac:dyDescent="0.25">
      <c r="A990" s="60"/>
      <c r="B990" s="35"/>
      <c r="C990" s="46"/>
      <c r="D990" s="46"/>
    </row>
    <row r="991" spans="1:4" x14ac:dyDescent="0.25">
      <c r="A991" s="60"/>
      <c r="B991" s="35"/>
      <c r="C991" s="46"/>
      <c r="D991" s="46"/>
    </row>
    <row r="992" spans="1:4" x14ac:dyDescent="0.25">
      <c r="A992" s="60"/>
      <c r="B992" s="35"/>
      <c r="C992" s="46"/>
      <c r="D992" s="46"/>
    </row>
    <row r="993" spans="1:4" x14ac:dyDescent="0.25">
      <c r="A993" s="60"/>
      <c r="B993" s="35"/>
      <c r="C993" s="46"/>
      <c r="D993" s="46"/>
    </row>
    <row r="994" spans="1:4" x14ac:dyDescent="0.25">
      <c r="A994" s="60"/>
      <c r="B994" s="35"/>
      <c r="C994" s="46"/>
      <c r="D994" s="46"/>
    </row>
    <row r="995" spans="1:4" x14ac:dyDescent="0.25">
      <c r="A995" s="60"/>
      <c r="B995" s="35"/>
      <c r="C995" s="46"/>
      <c r="D995" s="46"/>
    </row>
    <row r="996" spans="1:4" x14ac:dyDescent="0.25">
      <c r="A996" s="60"/>
      <c r="B996" s="35"/>
      <c r="C996" s="46"/>
      <c r="D996" s="46"/>
    </row>
    <row r="997" spans="1:4" x14ac:dyDescent="0.25">
      <c r="A997" s="60"/>
      <c r="B997" s="35"/>
      <c r="C997" s="46"/>
      <c r="D997" s="46"/>
    </row>
    <row r="998" spans="1:4" x14ac:dyDescent="0.25">
      <c r="A998" s="60"/>
      <c r="B998" s="35"/>
      <c r="C998" s="46"/>
      <c r="D998" s="46"/>
    </row>
    <row r="999" spans="1:4" x14ac:dyDescent="0.25">
      <c r="A999" s="60"/>
      <c r="B999" s="35"/>
      <c r="C999" s="46"/>
      <c r="D999" s="46"/>
    </row>
    <row r="1000" spans="1:4" x14ac:dyDescent="0.25">
      <c r="A1000" s="60"/>
      <c r="B1000" s="35"/>
      <c r="C1000" s="46"/>
      <c r="D1000" s="46"/>
    </row>
    <row r="1001" spans="1:4" x14ac:dyDescent="0.25">
      <c r="A1001" s="60"/>
      <c r="B1001" s="35"/>
      <c r="C1001" s="46"/>
      <c r="D1001" s="46"/>
    </row>
    <row r="1002" spans="1:4" x14ac:dyDescent="0.25">
      <c r="A1002" s="60"/>
      <c r="B1002" s="35"/>
      <c r="C1002" s="46"/>
      <c r="D1002" s="46"/>
    </row>
    <row r="1003" spans="1:4" x14ac:dyDescent="0.25">
      <c r="A1003" s="60"/>
      <c r="B1003" s="35"/>
      <c r="C1003" s="46"/>
      <c r="D1003" s="46"/>
    </row>
    <row r="1004" spans="1:4" x14ac:dyDescent="0.25">
      <c r="A1004" s="60"/>
      <c r="B1004" s="35"/>
      <c r="C1004" s="46"/>
      <c r="D1004" s="46"/>
    </row>
    <row r="1005" spans="1:4" x14ac:dyDescent="0.25">
      <c r="A1005" s="60"/>
      <c r="B1005" s="35"/>
      <c r="C1005" s="46"/>
      <c r="D1005" s="46"/>
    </row>
    <row r="1006" spans="1:4" x14ac:dyDescent="0.25">
      <c r="A1006" s="60"/>
      <c r="B1006" s="35"/>
      <c r="C1006" s="46"/>
      <c r="D1006" s="46"/>
    </row>
    <row r="1007" spans="1:4" x14ac:dyDescent="0.25">
      <c r="A1007" s="60"/>
      <c r="B1007" s="35"/>
      <c r="C1007" s="46"/>
      <c r="D1007" s="46"/>
    </row>
    <row r="1008" spans="1:4" x14ac:dyDescent="0.25">
      <c r="A1008" s="60"/>
      <c r="B1008" s="35"/>
      <c r="C1008" s="46"/>
      <c r="D1008" s="46"/>
    </row>
    <row r="1009" spans="1:4" x14ac:dyDescent="0.25">
      <c r="A1009" s="60"/>
      <c r="B1009" s="35"/>
      <c r="C1009" s="46"/>
      <c r="D1009" s="46"/>
    </row>
    <row r="1010" spans="1:4" x14ac:dyDescent="0.25">
      <c r="A1010" s="60"/>
      <c r="B1010" s="35"/>
      <c r="C1010" s="46"/>
      <c r="D1010" s="46"/>
    </row>
    <row r="1011" spans="1:4" x14ac:dyDescent="0.25">
      <c r="A1011" s="60"/>
      <c r="B1011" s="35"/>
      <c r="C1011" s="46"/>
      <c r="D1011" s="46"/>
    </row>
    <row r="1012" spans="1:4" x14ac:dyDescent="0.25">
      <c r="A1012" s="60"/>
      <c r="B1012" s="35"/>
      <c r="C1012" s="46"/>
      <c r="D1012" s="46"/>
    </row>
    <row r="1013" spans="1:4" x14ac:dyDescent="0.25">
      <c r="A1013" s="60"/>
      <c r="B1013" s="35"/>
      <c r="C1013" s="46"/>
      <c r="D1013" s="46"/>
    </row>
    <row r="1014" spans="1:4" x14ac:dyDescent="0.25">
      <c r="A1014" s="60"/>
      <c r="B1014" s="35"/>
      <c r="C1014" s="46"/>
      <c r="D1014" s="46"/>
    </row>
    <row r="1015" spans="1:4" x14ac:dyDescent="0.25">
      <c r="A1015" s="60"/>
      <c r="B1015" s="35"/>
      <c r="C1015" s="46"/>
      <c r="D1015" s="46"/>
    </row>
    <row r="1016" spans="1:4" x14ac:dyDescent="0.25">
      <c r="A1016" s="60"/>
      <c r="B1016" s="35"/>
      <c r="C1016" s="46"/>
      <c r="D1016" s="46"/>
    </row>
    <row r="1017" spans="1:4" x14ac:dyDescent="0.25">
      <c r="A1017" s="60"/>
      <c r="B1017" s="35"/>
      <c r="C1017" s="46"/>
      <c r="D1017" s="46"/>
    </row>
    <row r="1018" spans="1:4" x14ac:dyDescent="0.25">
      <c r="A1018" s="60"/>
      <c r="B1018" s="35"/>
      <c r="C1018" s="46"/>
      <c r="D1018" s="46"/>
    </row>
    <row r="1019" spans="1:4" x14ac:dyDescent="0.25">
      <c r="A1019" s="60"/>
      <c r="B1019" s="35"/>
      <c r="C1019" s="46"/>
      <c r="D1019" s="46"/>
    </row>
    <row r="1020" spans="1:4" x14ac:dyDescent="0.25">
      <c r="A1020" s="60"/>
      <c r="B1020" s="35"/>
      <c r="C1020" s="46"/>
      <c r="D1020" s="46"/>
    </row>
    <row r="1021" spans="1:4" x14ac:dyDescent="0.25">
      <c r="A1021" s="60"/>
      <c r="B1021" s="35"/>
      <c r="C1021" s="46"/>
      <c r="D1021" s="46"/>
    </row>
    <row r="1022" spans="1:4" x14ac:dyDescent="0.25">
      <c r="A1022" s="60"/>
      <c r="B1022" s="35"/>
      <c r="C1022" s="46"/>
      <c r="D1022" s="46"/>
    </row>
    <row r="1023" spans="1:4" x14ac:dyDescent="0.25">
      <c r="A1023" s="60"/>
      <c r="B1023" s="35"/>
      <c r="C1023" s="46"/>
      <c r="D1023" s="46"/>
    </row>
    <row r="1024" spans="1:4" x14ac:dyDescent="0.25">
      <c r="A1024" s="60"/>
      <c r="B1024" s="35"/>
      <c r="C1024" s="46"/>
      <c r="D1024" s="46"/>
    </row>
    <row r="1025" spans="1:4" x14ac:dyDescent="0.25">
      <c r="A1025" s="60"/>
      <c r="B1025" s="35"/>
      <c r="C1025" s="46"/>
      <c r="D1025" s="46"/>
    </row>
    <row r="1026" spans="1:4" x14ac:dyDescent="0.25">
      <c r="A1026" s="60"/>
      <c r="B1026" s="35"/>
      <c r="C1026" s="46"/>
      <c r="D1026" s="46"/>
    </row>
    <row r="1027" spans="1:4" x14ac:dyDescent="0.25">
      <c r="A1027" s="60"/>
      <c r="B1027" s="35"/>
      <c r="C1027" s="46"/>
      <c r="D1027" s="46"/>
    </row>
    <row r="1028" spans="1:4" x14ac:dyDescent="0.25">
      <c r="A1028" s="60"/>
      <c r="B1028" s="35"/>
      <c r="C1028" s="46"/>
      <c r="D1028" s="46"/>
    </row>
    <row r="1029" spans="1:4" x14ac:dyDescent="0.25">
      <c r="A1029" s="60"/>
      <c r="B1029" s="35"/>
      <c r="C1029" s="46"/>
      <c r="D1029" s="46"/>
    </row>
    <row r="1030" spans="1:4" x14ac:dyDescent="0.25">
      <c r="A1030" s="60"/>
      <c r="B1030" s="35"/>
      <c r="C1030" s="46"/>
      <c r="D1030" s="46"/>
    </row>
    <row r="1031" spans="1:4" x14ac:dyDescent="0.25">
      <c r="A1031" s="60"/>
      <c r="B1031" s="35"/>
      <c r="C1031" s="46"/>
      <c r="D1031" s="46"/>
    </row>
    <row r="1032" spans="1:4" x14ac:dyDescent="0.25">
      <c r="A1032" s="60"/>
      <c r="B1032" s="35"/>
      <c r="C1032" s="46"/>
      <c r="D1032" s="46"/>
    </row>
    <row r="1033" spans="1:4" x14ac:dyDescent="0.25">
      <c r="A1033" s="60"/>
      <c r="B1033" s="35"/>
      <c r="C1033" s="46"/>
      <c r="D1033" s="46"/>
    </row>
    <row r="1034" spans="1:4" x14ac:dyDescent="0.25">
      <c r="A1034" s="60"/>
      <c r="B1034" s="35"/>
      <c r="C1034" s="46"/>
      <c r="D1034" s="46"/>
    </row>
    <row r="1035" spans="1:4" x14ac:dyDescent="0.25">
      <c r="A1035" s="60"/>
      <c r="B1035" s="35"/>
      <c r="C1035" s="46"/>
      <c r="D1035" s="46"/>
    </row>
    <row r="1036" spans="1:4" x14ac:dyDescent="0.25">
      <c r="A1036" s="60"/>
      <c r="B1036" s="35"/>
      <c r="C1036" s="46"/>
      <c r="D1036" s="46"/>
    </row>
    <row r="1037" spans="1:4" x14ac:dyDescent="0.25">
      <c r="A1037" s="60"/>
      <c r="B1037" s="35"/>
      <c r="C1037" s="46"/>
      <c r="D1037" s="46"/>
    </row>
    <row r="1038" spans="1:4" x14ac:dyDescent="0.25">
      <c r="A1038" s="60"/>
      <c r="B1038" s="35"/>
      <c r="C1038" s="46"/>
      <c r="D1038" s="46"/>
    </row>
    <row r="1039" spans="1:4" x14ac:dyDescent="0.25">
      <c r="A1039" s="60"/>
      <c r="B1039" s="35"/>
      <c r="C1039" s="46"/>
      <c r="D1039" s="46"/>
    </row>
    <row r="1040" spans="1:4" x14ac:dyDescent="0.25">
      <c r="A1040" s="60"/>
      <c r="B1040" s="35"/>
      <c r="C1040" s="46"/>
      <c r="D1040" s="46"/>
    </row>
    <row r="1041" spans="1:4" x14ac:dyDescent="0.25">
      <c r="A1041" s="60"/>
      <c r="B1041" s="35"/>
      <c r="C1041" s="46"/>
      <c r="D1041" s="46"/>
    </row>
    <row r="1042" spans="1:4" x14ac:dyDescent="0.25">
      <c r="A1042" s="60"/>
      <c r="B1042" s="35"/>
      <c r="C1042" s="46"/>
      <c r="D1042" s="46"/>
    </row>
    <row r="1043" spans="1:4" x14ac:dyDescent="0.25">
      <c r="A1043" s="60"/>
      <c r="B1043" s="35"/>
      <c r="C1043" s="46"/>
      <c r="D1043" s="46"/>
    </row>
    <row r="1044" spans="1:4" x14ac:dyDescent="0.25">
      <c r="A1044" s="60"/>
      <c r="B1044" s="35"/>
      <c r="C1044" s="46"/>
      <c r="D1044" s="46"/>
    </row>
    <row r="1045" spans="1:4" x14ac:dyDescent="0.25">
      <c r="A1045" s="60"/>
      <c r="B1045" s="35"/>
      <c r="C1045" s="46"/>
      <c r="D1045" s="46"/>
    </row>
    <row r="1046" spans="1:4" x14ac:dyDescent="0.25">
      <c r="A1046" s="60"/>
      <c r="B1046" s="35"/>
      <c r="C1046" s="46"/>
      <c r="D1046" s="46"/>
    </row>
    <row r="1047" spans="1:4" x14ac:dyDescent="0.25">
      <c r="A1047" s="60"/>
      <c r="B1047" s="35"/>
      <c r="C1047" s="46"/>
      <c r="D1047" s="46"/>
    </row>
    <row r="1048" spans="1:4" x14ac:dyDescent="0.25">
      <c r="A1048" s="60"/>
      <c r="B1048" s="35"/>
      <c r="C1048" s="46"/>
      <c r="D1048" s="46"/>
    </row>
    <row r="1049" spans="1:4" x14ac:dyDescent="0.25">
      <c r="A1049" s="60"/>
      <c r="B1049" s="35"/>
      <c r="C1049" s="46"/>
      <c r="D1049" s="46"/>
    </row>
    <row r="1050" spans="1:4" x14ac:dyDescent="0.25">
      <c r="A1050" s="60"/>
      <c r="B1050" s="35"/>
      <c r="C1050" s="46"/>
      <c r="D1050" s="46"/>
    </row>
    <row r="1051" spans="1:4" x14ac:dyDescent="0.25">
      <c r="A1051" s="60"/>
      <c r="B1051" s="35"/>
      <c r="C1051" s="46"/>
      <c r="D1051" s="46"/>
    </row>
    <row r="1052" spans="1:4" x14ac:dyDescent="0.25">
      <c r="A1052" s="60"/>
      <c r="B1052" s="35"/>
      <c r="C1052" s="46"/>
      <c r="D1052" s="46"/>
    </row>
    <row r="1053" spans="1:4" x14ac:dyDescent="0.25">
      <c r="A1053" s="60"/>
      <c r="B1053" s="35"/>
      <c r="C1053" s="46"/>
      <c r="D1053" s="46"/>
    </row>
    <row r="1054" spans="1:4" x14ac:dyDescent="0.25">
      <c r="A1054" s="60"/>
      <c r="B1054" s="35"/>
      <c r="C1054" s="46"/>
      <c r="D1054" s="46"/>
    </row>
    <row r="1055" spans="1:4" x14ac:dyDescent="0.25">
      <c r="A1055" s="60"/>
      <c r="B1055" s="35"/>
      <c r="C1055" s="46"/>
      <c r="D1055" s="46"/>
    </row>
    <row r="1056" spans="1:4" x14ac:dyDescent="0.25">
      <c r="A1056" s="60"/>
      <c r="B1056" s="35"/>
      <c r="C1056" s="46"/>
      <c r="D1056" s="46"/>
    </row>
    <row r="1057" spans="1:4" x14ac:dyDescent="0.25">
      <c r="A1057" s="60"/>
      <c r="B1057" s="35"/>
      <c r="C1057" s="46"/>
      <c r="D1057" s="46"/>
    </row>
    <row r="1058" spans="1:4" x14ac:dyDescent="0.25">
      <c r="A1058" s="60"/>
      <c r="B1058" s="35"/>
      <c r="C1058" s="46"/>
      <c r="D1058" s="46"/>
    </row>
    <row r="1059" spans="1:4" x14ac:dyDescent="0.25">
      <c r="A1059" s="60"/>
      <c r="B1059" s="35"/>
      <c r="C1059" s="46"/>
      <c r="D1059" s="46"/>
    </row>
    <row r="1060" spans="1:4" x14ac:dyDescent="0.25">
      <c r="A1060" s="60"/>
      <c r="B1060" s="35"/>
      <c r="C1060" s="46"/>
      <c r="D1060" s="46"/>
    </row>
    <row r="1061" spans="1:4" x14ac:dyDescent="0.25">
      <c r="A1061" s="60"/>
      <c r="B1061" s="35"/>
      <c r="C1061" s="46"/>
      <c r="D1061" s="46"/>
    </row>
    <row r="1062" spans="1:4" x14ac:dyDescent="0.25">
      <c r="A1062" s="60"/>
      <c r="B1062" s="35"/>
      <c r="C1062" s="46"/>
      <c r="D1062" s="46"/>
    </row>
    <row r="1063" spans="1:4" x14ac:dyDescent="0.25">
      <c r="A1063" s="60"/>
      <c r="B1063" s="35"/>
      <c r="C1063" s="46"/>
      <c r="D1063" s="46"/>
    </row>
    <row r="1064" spans="1:4" x14ac:dyDescent="0.25">
      <c r="A1064" s="60"/>
      <c r="B1064" s="35"/>
      <c r="C1064" s="46"/>
      <c r="D1064" s="46"/>
    </row>
    <row r="1065" spans="1:4" x14ac:dyDescent="0.25">
      <c r="A1065" s="60"/>
      <c r="B1065" s="35"/>
      <c r="C1065" s="46"/>
      <c r="D1065" s="46"/>
    </row>
    <row r="1066" spans="1:4" x14ac:dyDescent="0.25">
      <c r="A1066" s="60"/>
      <c r="B1066" s="35"/>
      <c r="C1066" s="46"/>
      <c r="D1066" s="46"/>
    </row>
    <row r="1067" spans="1:4" x14ac:dyDescent="0.25">
      <c r="A1067" s="60"/>
      <c r="B1067" s="35"/>
      <c r="C1067" s="46"/>
      <c r="D1067" s="46"/>
    </row>
    <row r="1068" spans="1:4" x14ac:dyDescent="0.25">
      <c r="A1068" s="60"/>
      <c r="B1068" s="35"/>
      <c r="C1068" s="46"/>
      <c r="D1068" s="46"/>
    </row>
    <row r="1069" spans="1:4" x14ac:dyDescent="0.25">
      <c r="A1069" s="60"/>
      <c r="B1069" s="35"/>
      <c r="C1069" s="46"/>
      <c r="D1069" s="46"/>
    </row>
    <row r="1070" spans="1:4" x14ac:dyDescent="0.25">
      <c r="A1070" s="60"/>
      <c r="B1070" s="35"/>
      <c r="C1070" s="46"/>
      <c r="D1070" s="46"/>
    </row>
    <row r="1071" spans="1:4" x14ac:dyDescent="0.25">
      <c r="A1071" s="60"/>
      <c r="B1071" s="35"/>
      <c r="C1071" s="46"/>
      <c r="D1071" s="46"/>
    </row>
    <row r="1072" spans="1:4" x14ac:dyDescent="0.25">
      <c r="A1072" s="60"/>
      <c r="B1072" s="35"/>
      <c r="C1072" s="46"/>
      <c r="D1072" s="46"/>
    </row>
    <row r="1073" spans="1:4" x14ac:dyDescent="0.25">
      <c r="A1073" s="60"/>
      <c r="B1073" s="35"/>
      <c r="C1073" s="46"/>
      <c r="D1073" s="46"/>
    </row>
    <row r="1074" spans="1:4" x14ac:dyDescent="0.25">
      <c r="A1074" s="60"/>
      <c r="B1074" s="35"/>
      <c r="C1074" s="46"/>
      <c r="D1074" s="46"/>
    </row>
    <row r="1075" spans="1:4" x14ac:dyDescent="0.25">
      <c r="A1075" s="60"/>
      <c r="B1075" s="35"/>
      <c r="C1075" s="46"/>
      <c r="D1075" s="46"/>
    </row>
    <row r="1076" spans="1:4" x14ac:dyDescent="0.25">
      <c r="A1076" s="60"/>
      <c r="B1076" s="35"/>
      <c r="C1076" s="46"/>
      <c r="D1076" s="46"/>
    </row>
    <row r="1077" spans="1:4" x14ac:dyDescent="0.25">
      <c r="A1077" s="60"/>
      <c r="B1077" s="35"/>
      <c r="C1077" s="46"/>
      <c r="D1077" s="46"/>
    </row>
    <row r="1078" spans="1:4" x14ac:dyDescent="0.25">
      <c r="A1078" s="60"/>
      <c r="B1078" s="35"/>
      <c r="C1078" s="46"/>
      <c r="D1078" s="46"/>
    </row>
    <row r="1079" spans="1:4" x14ac:dyDescent="0.25">
      <c r="A1079" s="60"/>
      <c r="B1079" s="35"/>
      <c r="C1079" s="46"/>
      <c r="D1079" s="46"/>
    </row>
    <row r="1080" spans="1:4" x14ac:dyDescent="0.25">
      <c r="A1080" s="60"/>
      <c r="B1080" s="35"/>
      <c r="C1080" s="46"/>
      <c r="D1080" s="46"/>
    </row>
    <row r="1081" spans="1:4" x14ac:dyDescent="0.25">
      <c r="A1081" s="60"/>
      <c r="B1081" s="35"/>
      <c r="C1081" s="46"/>
      <c r="D1081" s="46"/>
    </row>
    <row r="1082" spans="1:4" x14ac:dyDescent="0.25">
      <c r="A1082" s="60"/>
      <c r="B1082" s="35"/>
      <c r="C1082" s="46"/>
      <c r="D1082" s="46"/>
    </row>
    <row r="1083" spans="1:4" x14ac:dyDescent="0.25">
      <c r="A1083" s="60"/>
      <c r="B1083" s="35"/>
      <c r="C1083" s="46"/>
      <c r="D1083" s="46"/>
    </row>
    <row r="1084" spans="1:4" x14ac:dyDescent="0.25">
      <c r="A1084" s="60"/>
      <c r="B1084" s="35"/>
      <c r="C1084" s="46"/>
      <c r="D1084" s="46"/>
    </row>
    <row r="1085" spans="1:4" x14ac:dyDescent="0.25">
      <c r="A1085" s="60"/>
      <c r="B1085" s="35"/>
      <c r="C1085" s="46"/>
      <c r="D1085" s="46"/>
    </row>
    <row r="1086" spans="1:4" x14ac:dyDescent="0.25">
      <c r="A1086" s="60"/>
      <c r="B1086" s="35"/>
      <c r="C1086" s="46"/>
      <c r="D1086" s="46"/>
    </row>
    <row r="1087" spans="1:4" x14ac:dyDescent="0.25">
      <c r="A1087" s="60"/>
      <c r="B1087" s="35"/>
      <c r="C1087" s="46"/>
      <c r="D1087" s="46"/>
    </row>
    <row r="1088" spans="1:4" x14ac:dyDescent="0.25">
      <c r="A1088" s="60"/>
      <c r="B1088" s="35"/>
      <c r="C1088" s="46"/>
      <c r="D1088" s="46"/>
    </row>
    <row r="1089" spans="1:4" x14ac:dyDescent="0.25">
      <c r="A1089" s="60"/>
      <c r="B1089" s="35"/>
      <c r="C1089" s="46"/>
      <c r="D1089" s="46"/>
    </row>
    <row r="1090" spans="1:4" x14ac:dyDescent="0.25">
      <c r="A1090" s="60"/>
      <c r="B1090" s="35"/>
      <c r="C1090" s="46"/>
      <c r="D1090" s="46"/>
    </row>
    <row r="1091" spans="1:4" x14ac:dyDescent="0.25">
      <c r="A1091" s="60"/>
      <c r="B1091" s="35"/>
      <c r="C1091" s="46"/>
      <c r="D1091" s="46"/>
    </row>
    <row r="1092" spans="1:4" x14ac:dyDescent="0.25">
      <c r="A1092" s="60"/>
      <c r="B1092" s="35"/>
      <c r="C1092" s="46"/>
      <c r="D1092" s="46"/>
    </row>
    <row r="1093" spans="1:4" x14ac:dyDescent="0.25">
      <c r="A1093" s="60"/>
      <c r="B1093" s="35"/>
      <c r="C1093" s="46"/>
      <c r="D1093" s="46"/>
    </row>
    <row r="1094" spans="1:4" x14ac:dyDescent="0.25">
      <c r="A1094" s="60"/>
      <c r="B1094" s="35"/>
      <c r="C1094" s="46"/>
      <c r="D1094" s="46"/>
    </row>
    <row r="1095" spans="1:4" x14ac:dyDescent="0.25">
      <c r="A1095" s="60"/>
      <c r="B1095" s="35"/>
      <c r="C1095" s="46"/>
      <c r="D1095" s="46"/>
    </row>
    <row r="1096" spans="1:4" x14ac:dyDescent="0.25">
      <c r="A1096" s="60"/>
      <c r="B1096" s="35"/>
      <c r="C1096" s="46"/>
      <c r="D1096" s="46"/>
    </row>
    <row r="1097" spans="1:4" x14ac:dyDescent="0.25">
      <c r="A1097" s="60"/>
      <c r="B1097" s="35"/>
      <c r="C1097" s="46"/>
      <c r="D1097" s="46"/>
    </row>
    <row r="1098" spans="1:4" x14ac:dyDescent="0.25">
      <c r="A1098" s="60"/>
      <c r="B1098" s="35"/>
      <c r="C1098" s="46"/>
      <c r="D1098" s="46"/>
    </row>
    <row r="1099" spans="1:4" x14ac:dyDescent="0.25">
      <c r="A1099" s="60"/>
      <c r="B1099" s="35"/>
      <c r="C1099" s="46"/>
      <c r="D1099" s="46"/>
    </row>
    <row r="1100" spans="1:4" x14ac:dyDescent="0.25">
      <c r="A1100" s="60"/>
      <c r="B1100" s="35"/>
      <c r="C1100" s="46"/>
      <c r="D1100" s="46"/>
    </row>
    <row r="1101" spans="1:4" x14ac:dyDescent="0.25">
      <c r="A1101" s="60"/>
      <c r="B1101" s="35"/>
      <c r="C1101" s="46"/>
      <c r="D1101" s="46"/>
    </row>
    <row r="1102" spans="1:4" x14ac:dyDescent="0.25">
      <c r="A1102" s="60"/>
      <c r="B1102" s="35"/>
      <c r="C1102" s="46"/>
      <c r="D1102" s="46"/>
    </row>
    <row r="1103" spans="1:4" x14ac:dyDescent="0.25">
      <c r="A1103" s="60"/>
      <c r="B1103" s="35"/>
      <c r="C1103" s="46"/>
      <c r="D1103" s="46"/>
    </row>
    <row r="1104" spans="1:4" x14ac:dyDescent="0.25">
      <c r="A1104" s="60"/>
      <c r="B1104" s="35"/>
      <c r="C1104" s="46"/>
      <c r="D1104" s="46"/>
    </row>
    <row r="1105" spans="1:4" x14ac:dyDescent="0.25">
      <c r="A1105" s="60"/>
      <c r="B1105" s="35"/>
      <c r="C1105" s="46"/>
      <c r="D1105" s="46"/>
    </row>
    <row r="1106" spans="1:4" x14ac:dyDescent="0.25">
      <c r="A1106" s="60"/>
      <c r="B1106" s="35"/>
      <c r="C1106" s="46"/>
      <c r="D1106" s="46"/>
    </row>
    <row r="1107" spans="1:4" x14ac:dyDescent="0.25">
      <c r="A1107" s="60"/>
      <c r="B1107" s="35"/>
      <c r="C1107" s="46"/>
      <c r="D1107" s="46"/>
    </row>
    <row r="1108" spans="1:4" x14ac:dyDescent="0.25">
      <c r="A1108" s="60"/>
      <c r="B1108" s="35"/>
      <c r="C1108" s="46"/>
      <c r="D1108" s="46"/>
    </row>
    <row r="1109" spans="1:4" x14ac:dyDescent="0.25">
      <c r="A1109" s="60"/>
      <c r="B1109" s="35"/>
      <c r="C1109" s="46"/>
      <c r="D1109" s="46"/>
    </row>
    <row r="1110" spans="1:4" x14ac:dyDescent="0.25">
      <c r="A1110" s="60"/>
      <c r="B1110" s="35"/>
      <c r="C1110" s="46"/>
      <c r="D1110" s="46"/>
    </row>
    <row r="1111" spans="1:4" x14ac:dyDescent="0.25">
      <c r="A1111" s="60"/>
      <c r="B1111" s="35"/>
      <c r="C1111" s="46"/>
      <c r="D1111" s="46"/>
    </row>
    <row r="1112" spans="1:4" x14ac:dyDescent="0.25">
      <c r="A1112" s="60"/>
      <c r="B1112" s="35"/>
      <c r="C1112" s="46"/>
      <c r="D1112" s="46"/>
    </row>
    <row r="1113" spans="1:4" x14ac:dyDescent="0.25">
      <c r="A1113" s="60"/>
      <c r="B1113" s="35"/>
      <c r="C1113" s="46"/>
      <c r="D1113" s="46"/>
    </row>
    <row r="1114" spans="1:4" x14ac:dyDescent="0.25">
      <c r="A1114" s="60"/>
      <c r="B1114" s="35"/>
      <c r="C1114" s="46"/>
      <c r="D1114" s="46"/>
    </row>
    <row r="1115" spans="1:4" x14ac:dyDescent="0.25">
      <c r="A1115" s="60"/>
      <c r="B1115" s="35"/>
      <c r="C1115" s="46"/>
      <c r="D1115" s="46"/>
    </row>
    <row r="1116" spans="1:4" x14ac:dyDescent="0.25">
      <c r="A1116" s="60"/>
      <c r="B1116" s="35"/>
      <c r="C1116" s="46"/>
      <c r="D1116" s="46"/>
    </row>
    <row r="1117" spans="1:4" x14ac:dyDescent="0.25">
      <c r="A1117" s="60"/>
      <c r="B1117" s="35"/>
      <c r="C1117" s="46"/>
      <c r="D1117" s="46"/>
    </row>
    <row r="1118" spans="1:4" x14ac:dyDescent="0.25">
      <c r="A1118" s="60"/>
      <c r="B1118" s="35"/>
      <c r="C1118" s="46"/>
      <c r="D1118" s="46"/>
    </row>
    <row r="1119" spans="1:4" x14ac:dyDescent="0.25">
      <c r="A1119" s="60"/>
      <c r="B1119" s="35"/>
      <c r="C1119" s="46"/>
      <c r="D1119" s="46"/>
    </row>
    <row r="1120" spans="1:4" x14ac:dyDescent="0.25">
      <c r="A1120" s="60"/>
      <c r="B1120" s="35"/>
      <c r="C1120" s="46"/>
      <c r="D1120" s="46"/>
    </row>
    <row r="1121" spans="1:4" x14ac:dyDescent="0.25">
      <c r="A1121" s="60"/>
      <c r="B1121" s="35"/>
      <c r="C1121" s="46"/>
      <c r="D1121" s="46"/>
    </row>
    <row r="1122" spans="1:4" x14ac:dyDescent="0.25">
      <c r="A1122" s="60"/>
      <c r="B1122" s="35"/>
      <c r="C1122" s="46"/>
      <c r="D1122" s="46"/>
    </row>
    <row r="1123" spans="1:4" x14ac:dyDescent="0.25">
      <c r="A1123" s="60"/>
      <c r="B1123" s="35"/>
      <c r="C1123" s="46"/>
      <c r="D1123" s="46"/>
    </row>
    <row r="1124" spans="1:4" x14ac:dyDescent="0.25">
      <c r="A1124" s="60"/>
      <c r="B1124" s="35"/>
      <c r="C1124" s="46"/>
      <c r="D1124" s="46"/>
    </row>
    <row r="1125" spans="1:4" x14ac:dyDescent="0.25">
      <c r="A1125" s="60"/>
      <c r="B1125" s="35"/>
      <c r="C1125" s="46"/>
      <c r="D1125" s="46"/>
    </row>
    <row r="1126" spans="1:4" x14ac:dyDescent="0.25">
      <c r="A1126" s="60"/>
      <c r="B1126" s="35"/>
      <c r="C1126" s="46"/>
      <c r="D1126" s="46"/>
    </row>
    <row r="1127" spans="1:4" x14ac:dyDescent="0.25">
      <c r="A1127" s="60"/>
      <c r="B1127" s="35"/>
      <c r="C1127" s="46"/>
      <c r="D1127" s="46"/>
    </row>
    <row r="1128" spans="1:4" x14ac:dyDescent="0.25">
      <c r="A1128" s="60"/>
      <c r="B1128" s="35"/>
      <c r="C1128" s="46"/>
      <c r="D1128" s="46"/>
    </row>
    <row r="1129" spans="1:4" x14ac:dyDescent="0.25">
      <c r="A1129" s="60"/>
      <c r="B1129" s="35"/>
      <c r="C1129" s="46"/>
      <c r="D1129" s="46"/>
    </row>
    <row r="1130" spans="1:4" x14ac:dyDescent="0.25">
      <c r="A1130" s="60"/>
      <c r="B1130" s="35"/>
      <c r="C1130" s="46"/>
      <c r="D1130" s="46"/>
    </row>
    <row r="1131" spans="1:4" x14ac:dyDescent="0.25">
      <c r="A1131" s="60"/>
      <c r="B1131" s="35"/>
      <c r="C1131" s="46"/>
      <c r="D1131" s="46"/>
    </row>
    <row r="1132" spans="1:4" x14ac:dyDescent="0.25">
      <c r="A1132" s="60"/>
      <c r="B1132" s="35"/>
      <c r="C1132" s="46"/>
      <c r="D1132" s="46"/>
    </row>
    <row r="1133" spans="1:4" x14ac:dyDescent="0.25">
      <c r="A1133" s="60"/>
      <c r="B1133" s="35"/>
      <c r="C1133" s="46"/>
      <c r="D1133" s="46"/>
    </row>
    <row r="1134" spans="1:4" x14ac:dyDescent="0.25">
      <c r="A1134" s="60"/>
      <c r="B1134" s="35"/>
      <c r="C1134" s="46"/>
      <c r="D1134" s="46"/>
    </row>
    <row r="1135" spans="1:4" x14ac:dyDescent="0.25">
      <c r="A1135" s="60"/>
      <c r="B1135" s="35"/>
      <c r="C1135" s="46"/>
      <c r="D1135" s="46"/>
    </row>
    <row r="1136" spans="1:4" x14ac:dyDescent="0.25">
      <c r="A1136" s="60"/>
      <c r="B1136" s="35"/>
      <c r="C1136" s="46"/>
      <c r="D1136" s="46"/>
    </row>
    <row r="1137" spans="1:4" x14ac:dyDescent="0.25">
      <c r="A1137" s="60"/>
      <c r="B1137" s="35"/>
      <c r="C1137" s="46"/>
      <c r="D1137" s="46"/>
    </row>
    <row r="1138" spans="1:4" x14ac:dyDescent="0.25">
      <c r="A1138" s="60"/>
      <c r="B1138" s="35"/>
      <c r="C1138" s="46"/>
      <c r="D1138" s="46"/>
    </row>
    <row r="1139" spans="1:4" x14ac:dyDescent="0.25">
      <c r="A1139" s="60"/>
      <c r="B1139" s="35"/>
      <c r="C1139" s="46"/>
      <c r="D1139" s="46"/>
    </row>
    <row r="1140" spans="1:4" x14ac:dyDescent="0.25">
      <c r="A1140" s="60"/>
      <c r="B1140" s="35"/>
      <c r="C1140" s="46"/>
      <c r="D1140" s="46"/>
    </row>
    <row r="1141" spans="1:4" x14ac:dyDescent="0.25">
      <c r="A1141" s="60"/>
      <c r="B1141" s="35"/>
      <c r="C1141" s="46"/>
      <c r="D1141" s="46"/>
    </row>
    <row r="1142" spans="1:4" x14ac:dyDescent="0.25">
      <c r="A1142" s="60"/>
      <c r="B1142" s="35"/>
      <c r="C1142" s="46"/>
      <c r="D1142" s="46"/>
    </row>
    <row r="1143" spans="1:4" x14ac:dyDescent="0.25">
      <c r="A1143" s="60"/>
      <c r="B1143" s="35"/>
      <c r="C1143" s="46"/>
      <c r="D1143" s="46"/>
    </row>
    <row r="1144" spans="1:4" x14ac:dyDescent="0.25">
      <c r="A1144" s="60"/>
      <c r="B1144" s="35"/>
      <c r="C1144" s="46"/>
      <c r="D1144" s="46"/>
    </row>
    <row r="1145" spans="1:4" x14ac:dyDescent="0.25">
      <c r="A1145" s="60"/>
      <c r="B1145" s="35"/>
      <c r="C1145" s="46"/>
      <c r="D1145" s="46"/>
    </row>
    <row r="1146" spans="1:4" x14ac:dyDescent="0.25">
      <c r="A1146" s="60"/>
      <c r="B1146" s="35"/>
      <c r="C1146" s="46"/>
      <c r="D1146" s="46"/>
    </row>
    <row r="1147" spans="1:4" x14ac:dyDescent="0.25">
      <c r="A1147" s="60"/>
      <c r="B1147" s="35"/>
      <c r="C1147" s="46"/>
      <c r="D1147" s="46"/>
    </row>
    <row r="1148" spans="1:4" x14ac:dyDescent="0.25">
      <c r="A1148" s="60"/>
      <c r="B1148" s="35"/>
      <c r="C1148" s="46"/>
      <c r="D1148" s="46"/>
    </row>
    <row r="1149" spans="1:4" x14ac:dyDescent="0.25">
      <c r="A1149" s="60"/>
      <c r="B1149" s="35"/>
      <c r="C1149" s="46"/>
      <c r="D1149" s="46"/>
    </row>
    <row r="1150" spans="1:4" x14ac:dyDescent="0.25">
      <c r="A1150" s="60"/>
      <c r="B1150" s="35"/>
      <c r="C1150" s="46"/>
      <c r="D1150" s="46"/>
    </row>
    <row r="1151" spans="1:4" x14ac:dyDescent="0.25">
      <c r="A1151" s="60"/>
      <c r="B1151" s="35"/>
      <c r="C1151" s="46"/>
      <c r="D1151" s="46"/>
    </row>
    <row r="1152" spans="1:4" x14ac:dyDescent="0.25">
      <c r="A1152" s="60"/>
      <c r="B1152" s="35"/>
      <c r="C1152" s="46"/>
      <c r="D1152" s="46"/>
    </row>
    <row r="1153" spans="1:4" x14ac:dyDescent="0.25">
      <c r="A1153" s="60"/>
      <c r="B1153" s="35"/>
      <c r="C1153" s="46"/>
      <c r="D1153" s="46"/>
    </row>
    <row r="1154" spans="1:4" x14ac:dyDescent="0.25">
      <c r="A1154" s="60"/>
      <c r="B1154" s="35"/>
      <c r="C1154" s="46"/>
      <c r="D1154" s="46"/>
    </row>
    <row r="1155" spans="1:4" x14ac:dyDescent="0.25">
      <c r="A1155" s="60"/>
      <c r="B1155" s="35"/>
      <c r="C1155" s="46"/>
      <c r="D1155" s="46"/>
    </row>
    <row r="1156" spans="1:4" x14ac:dyDescent="0.25">
      <c r="A1156" s="60"/>
      <c r="B1156" s="35"/>
      <c r="C1156" s="46"/>
      <c r="D1156" s="46"/>
    </row>
    <row r="1157" spans="1:4" x14ac:dyDescent="0.25">
      <c r="A1157" s="60"/>
      <c r="B1157" s="35"/>
      <c r="C1157" s="46"/>
      <c r="D1157" s="46"/>
    </row>
    <row r="1158" spans="1:4" x14ac:dyDescent="0.25">
      <c r="A1158" s="60"/>
      <c r="B1158" s="35"/>
      <c r="C1158" s="46"/>
      <c r="D1158" s="46"/>
    </row>
    <row r="1159" spans="1:4" x14ac:dyDescent="0.25">
      <c r="A1159" s="60"/>
      <c r="B1159" s="35"/>
      <c r="C1159" s="46"/>
      <c r="D1159" s="46"/>
    </row>
    <row r="1160" spans="1:4" x14ac:dyDescent="0.25">
      <c r="A1160" s="60"/>
      <c r="B1160" s="35"/>
      <c r="C1160" s="46"/>
      <c r="D1160" s="46"/>
    </row>
    <row r="1161" spans="1:4" x14ac:dyDescent="0.25">
      <c r="A1161" s="60"/>
      <c r="B1161" s="35"/>
      <c r="C1161" s="46"/>
      <c r="D1161" s="46"/>
    </row>
    <row r="1162" spans="1:4" x14ac:dyDescent="0.25">
      <c r="A1162" s="60"/>
      <c r="B1162" s="35"/>
      <c r="C1162" s="46"/>
      <c r="D1162" s="46"/>
    </row>
    <row r="1163" spans="1:4" x14ac:dyDescent="0.25">
      <c r="A1163" s="60"/>
      <c r="B1163" s="35"/>
      <c r="C1163" s="46"/>
      <c r="D1163" s="46"/>
    </row>
    <row r="1164" spans="1:4" x14ac:dyDescent="0.25">
      <c r="A1164" s="60"/>
      <c r="B1164" s="35"/>
      <c r="C1164" s="46"/>
      <c r="D1164" s="46"/>
    </row>
    <row r="1165" spans="1:4" x14ac:dyDescent="0.25">
      <c r="A1165" s="60"/>
      <c r="B1165" s="35"/>
      <c r="C1165" s="46"/>
      <c r="D1165" s="46"/>
    </row>
    <row r="1166" spans="1:4" x14ac:dyDescent="0.25">
      <c r="A1166" s="60"/>
      <c r="B1166" s="35"/>
      <c r="C1166" s="46"/>
      <c r="D1166" s="46"/>
    </row>
    <row r="1167" spans="1:4" x14ac:dyDescent="0.25">
      <c r="A1167" s="60"/>
      <c r="B1167" s="35"/>
      <c r="C1167" s="46"/>
      <c r="D1167" s="46"/>
    </row>
    <row r="1168" spans="1:4" x14ac:dyDescent="0.25">
      <c r="A1168" s="60"/>
      <c r="B1168" s="35"/>
      <c r="C1168" s="46"/>
      <c r="D1168" s="46"/>
    </row>
    <row r="1169" spans="1:4" x14ac:dyDescent="0.25">
      <c r="A1169" s="60"/>
      <c r="B1169" s="35"/>
      <c r="C1169" s="46"/>
      <c r="D1169" s="46"/>
    </row>
    <row r="1170" spans="1:4" x14ac:dyDescent="0.25">
      <c r="A1170" s="60"/>
      <c r="B1170" s="35"/>
      <c r="C1170" s="46"/>
      <c r="D1170" s="46"/>
    </row>
    <row r="1171" spans="1:4" x14ac:dyDescent="0.25">
      <c r="A1171" s="60"/>
      <c r="B1171" s="35"/>
      <c r="C1171" s="46"/>
      <c r="D1171" s="46"/>
    </row>
    <row r="1172" spans="1:4" x14ac:dyDescent="0.25">
      <c r="A1172" s="60"/>
      <c r="B1172" s="35"/>
      <c r="C1172" s="46"/>
      <c r="D1172" s="46"/>
    </row>
    <row r="1173" spans="1:4" x14ac:dyDescent="0.25">
      <c r="A1173" s="60"/>
      <c r="B1173" s="35"/>
      <c r="C1173" s="46"/>
      <c r="D1173" s="46"/>
    </row>
    <row r="1174" spans="1:4" x14ac:dyDescent="0.25">
      <c r="A1174" s="60"/>
      <c r="B1174" s="35"/>
      <c r="C1174" s="46"/>
      <c r="D1174" s="46"/>
    </row>
    <row r="1175" spans="1:4" x14ac:dyDescent="0.25">
      <c r="A1175" s="60"/>
      <c r="B1175" s="35"/>
      <c r="C1175" s="46"/>
      <c r="D1175" s="46"/>
    </row>
    <row r="1176" spans="1:4" x14ac:dyDescent="0.25">
      <c r="A1176" s="60"/>
      <c r="B1176" s="35"/>
      <c r="C1176" s="46"/>
      <c r="D1176" s="46"/>
    </row>
    <row r="1177" spans="1:4" x14ac:dyDescent="0.25">
      <c r="A1177" s="60"/>
      <c r="B1177" s="35"/>
      <c r="C1177" s="46"/>
      <c r="D1177" s="46"/>
    </row>
    <row r="1178" spans="1:4" x14ac:dyDescent="0.25">
      <c r="A1178" s="60"/>
      <c r="B1178" s="35"/>
      <c r="C1178" s="46"/>
      <c r="D1178" s="46"/>
    </row>
    <row r="1179" spans="1:4" x14ac:dyDescent="0.25">
      <c r="A1179" s="60"/>
      <c r="B1179" s="35"/>
      <c r="C1179" s="46"/>
      <c r="D1179" s="46"/>
    </row>
    <row r="1180" spans="1:4" x14ac:dyDescent="0.25">
      <c r="A1180" s="60"/>
      <c r="B1180" s="35"/>
      <c r="C1180" s="46"/>
      <c r="D1180" s="46"/>
    </row>
    <row r="1181" spans="1:4" x14ac:dyDescent="0.25">
      <c r="A1181" s="60"/>
      <c r="B1181" s="35"/>
      <c r="C1181" s="46"/>
      <c r="D1181" s="46"/>
    </row>
    <row r="1182" spans="1:4" x14ac:dyDescent="0.25">
      <c r="A1182" s="60"/>
      <c r="B1182" s="35"/>
      <c r="C1182" s="46"/>
      <c r="D1182" s="46"/>
    </row>
    <row r="1183" spans="1:4" x14ac:dyDescent="0.25">
      <c r="A1183" s="60"/>
      <c r="B1183" s="35"/>
      <c r="C1183" s="46"/>
      <c r="D1183" s="46"/>
    </row>
    <row r="1184" spans="1:4" x14ac:dyDescent="0.25">
      <c r="A1184" s="60"/>
      <c r="B1184" s="35"/>
      <c r="C1184" s="46"/>
      <c r="D1184" s="46"/>
    </row>
    <row r="1185" spans="1:4" x14ac:dyDescent="0.25">
      <c r="A1185" s="60"/>
      <c r="B1185" s="35"/>
      <c r="C1185" s="46"/>
      <c r="D1185" s="46"/>
    </row>
    <row r="1186" spans="1:4" x14ac:dyDescent="0.25">
      <c r="A1186" s="60"/>
      <c r="B1186" s="35"/>
      <c r="C1186" s="46"/>
      <c r="D1186" s="46"/>
    </row>
    <row r="1187" spans="1:4" x14ac:dyDescent="0.25">
      <c r="A1187" s="60"/>
      <c r="B1187" s="35"/>
      <c r="C1187" s="46"/>
      <c r="D1187" s="46"/>
    </row>
    <row r="1188" spans="1:4" x14ac:dyDescent="0.25">
      <c r="A1188" s="60"/>
      <c r="B1188" s="35"/>
      <c r="C1188" s="46"/>
      <c r="D1188" s="46"/>
    </row>
    <row r="1189" spans="1:4" x14ac:dyDescent="0.25">
      <c r="A1189" s="60"/>
      <c r="B1189" s="35"/>
      <c r="C1189" s="46"/>
      <c r="D1189" s="46"/>
    </row>
    <row r="1190" spans="1:4" x14ac:dyDescent="0.25">
      <c r="A1190" s="60"/>
      <c r="B1190" s="35"/>
      <c r="C1190" s="46"/>
      <c r="D1190" s="46"/>
    </row>
    <row r="1191" spans="1:4" x14ac:dyDescent="0.25">
      <c r="A1191" s="60"/>
      <c r="B1191" s="35"/>
      <c r="C1191" s="46"/>
      <c r="D1191" s="46"/>
    </row>
    <row r="1192" spans="1:4" x14ac:dyDescent="0.25">
      <c r="A1192" s="60"/>
      <c r="B1192" s="35"/>
      <c r="C1192" s="46"/>
      <c r="D1192" s="46"/>
    </row>
    <row r="1193" spans="1:4" x14ac:dyDescent="0.25">
      <c r="A1193" s="60"/>
      <c r="B1193" s="35"/>
      <c r="C1193" s="46"/>
      <c r="D1193" s="46"/>
    </row>
    <row r="1194" spans="1:4" x14ac:dyDescent="0.25">
      <c r="A1194" s="60"/>
      <c r="B1194" s="35"/>
      <c r="C1194" s="46"/>
      <c r="D1194" s="46"/>
    </row>
    <row r="1195" spans="1:4" x14ac:dyDescent="0.25">
      <c r="A1195" s="60"/>
      <c r="B1195" s="35"/>
      <c r="C1195" s="46"/>
      <c r="D1195" s="46"/>
    </row>
    <row r="1196" spans="1:4" x14ac:dyDescent="0.25">
      <c r="A1196" s="60"/>
      <c r="B1196" s="35"/>
      <c r="C1196" s="46"/>
      <c r="D1196" s="46"/>
    </row>
    <row r="1197" spans="1:4" x14ac:dyDescent="0.25">
      <c r="A1197" s="60"/>
      <c r="B1197" s="35"/>
      <c r="C1197" s="46"/>
      <c r="D1197" s="46"/>
    </row>
    <row r="1198" spans="1:4" x14ac:dyDescent="0.25">
      <c r="A1198" s="60"/>
      <c r="B1198" s="35"/>
      <c r="C1198" s="46"/>
      <c r="D1198" s="46"/>
    </row>
    <row r="1199" spans="1:4" x14ac:dyDescent="0.25">
      <c r="A1199" s="60"/>
      <c r="B1199" s="35"/>
      <c r="C1199" s="46"/>
      <c r="D1199" s="46"/>
    </row>
    <row r="1200" spans="1:4" x14ac:dyDescent="0.25">
      <c r="A1200" s="60"/>
      <c r="B1200" s="35"/>
      <c r="C1200" s="46"/>
      <c r="D1200" s="46"/>
    </row>
    <row r="1201" spans="1:4" x14ac:dyDescent="0.25">
      <c r="A1201" s="60"/>
      <c r="B1201" s="35"/>
      <c r="C1201" s="46"/>
      <c r="D1201" s="46"/>
    </row>
    <row r="1202" spans="1:4" x14ac:dyDescent="0.25">
      <c r="A1202" s="60"/>
      <c r="B1202" s="35"/>
      <c r="C1202" s="46"/>
      <c r="D1202" s="46"/>
    </row>
    <row r="1203" spans="1:4" x14ac:dyDescent="0.25">
      <c r="A1203" s="60"/>
      <c r="B1203" s="35"/>
      <c r="C1203" s="46"/>
      <c r="D1203" s="46"/>
    </row>
    <row r="1204" spans="1:4" x14ac:dyDescent="0.25">
      <c r="A1204" s="60"/>
      <c r="B1204" s="35"/>
      <c r="C1204" s="46"/>
      <c r="D1204" s="46"/>
    </row>
    <row r="1205" spans="1:4" x14ac:dyDescent="0.25">
      <c r="A1205" s="60"/>
      <c r="B1205" s="35"/>
      <c r="C1205" s="46"/>
      <c r="D1205" s="46"/>
    </row>
    <row r="1206" spans="1:4" x14ac:dyDescent="0.25">
      <c r="A1206" s="60"/>
      <c r="B1206" s="35"/>
      <c r="C1206" s="46"/>
      <c r="D1206" s="46"/>
    </row>
    <row r="1207" spans="1:4" x14ac:dyDescent="0.25">
      <c r="A1207" s="60"/>
      <c r="B1207" s="35"/>
      <c r="C1207" s="46"/>
      <c r="D1207" s="46"/>
    </row>
    <row r="1208" spans="1:4" x14ac:dyDescent="0.25">
      <c r="A1208" s="60"/>
      <c r="B1208" s="35"/>
      <c r="C1208" s="46"/>
      <c r="D1208" s="46"/>
    </row>
    <row r="1209" spans="1:4" x14ac:dyDescent="0.25">
      <c r="A1209" s="60"/>
      <c r="B1209" s="35"/>
      <c r="C1209" s="46"/>
      <c r="D1209" s="46"/>
    </row>
    <row r="1210" spans="1:4" x14ac:dyDescent="0.25">
      <c r="A1210" s="60"/>
      <c r="B1210" s="35"/>
      <c r="C1210" s="46"/>
      <c r="D1210" s="46"/>
    </row>
    <row r="1211" spans="1:4" x14ac:dyDescent="0.25">
      <c r="A1211" s="60"/>
      <c r="B1211" s="35"/>
      <c r="C1211" s="46"/>
      <c r="D1211" s="46"/>
    </row>
    <row r="1212" spans="1:4" x14ac:dyDescent="0.25">
      <c r="A1212" s="60"/>
      <c r="B1212" s="35"/>
      <c r="C1212" s="46"/>
      <c r="D1212" s="46"/>
    </row>
    <row r="1213" spans="1:4" x14ac:dyDescent="0.25">
      <c r="A1213" s="60"/>
      <c r="B1213" s="35"/>
      <c r="C1213" s="46"/>
      <c r="D1213" s="46"/>
    </row>
    <row r="1214" spans="1:4" x14ac:dyDescent="0.25">
      <c r="A1214" s="60"/>
      <c r="B1214" s="35"/>
      <c r="C1214" s="46"/>
      <c r="D1214" s="46"/>
    </row>
    <row r="1215" spans="1:4" x14ac:dyDescent="0.25">
      <c r="A1215" s="60"/>
      <c r="B1215" s="35"/>
      <c r="C1215" s="46"/>
      <c r="D1215" s="46"/>
    </row>
    <row r="1216" spans="1:4" x14ac:dyDescent="0.25">
      <c r="A1216" s="60"/>
      <c r="B1216" s="35"/>
      <c r="C1216" s="46"/>
      <c r="D1216" s="46"/>
    </row>
    <row r="1217" spans="1:4" x14ac:dyDescent="0.25">
      <c r="A1217" s="60"/>
      <c r="B1217" s="35"/>
      <c r="C1217" s="46"/>
      <c r="D1217" s="46"/>
    </row>
    <row r="1218" spans="1:4" x14ac:dyDescent="0.25">
      <c r="A1218" s="60"/>
      <c r="B1218" s="35"/>
      <c r="C1218" s="46"/>
      <c r="D1218" s="46"/>
    </row>
    <row r="1219" spans="1:4" x14ac:dyDescent="0.25">
      <c r="A1219" s="60"/>
      <c r="B1219" s="35"/>
      <c r="C1219" s="46"/>
      <c r="D1219" s="46"/>
    </row>
    <row r="1220" spans="1:4" x14ac:dyDescent="0.25">
      <c r="A1220" s="60"/>
      <c r="B1220" s="35"/>
      <c r="C1220" s="46"/>
      <c r="D1220" s="46"/>
    </row>
    <row r="1221" spans="1:4" x14ac:dyDescent="0.25">
      <c r="A1221" s="60"/>
      <c r="B1221" s="35"/>
      <c r="C1221" s="46"/>
      <c r="D1221" s="46"/>
    </row>
    <row r="1222" spans="1:4" x14ac:dyDescent="0.25">
      <c r="A1222" s="60"/>
      <c r="B1222" s="35"/>
      <c r="C1222" s="46"/>
      <c r="D1222" s="46"/>
    </row>
    <row r="1223" spans="1:4" x14ac:dyDescent="0.25">
      <c r="A1223" s="60"/>
      <c r="B1223" s="35"/>
      <c r="C1223" s="46"/>
      <c r="D1223" s="46"/>
    </row>
    <row r="1224" spans="1:4" x14ac:dyDescent="0.25">
      <c r="A1224" s="60"/>
      <c r="B1224" s="35"/>
      <c r="C1224" s="46"/>
      <c r="D1224" s="46"/>
    </row>
    <row r="1225" spans="1:4" x14ac:dyDescent="0.25">
      <c r="A1225" s="60"/>
      <c r="B1225" s="35"/>
      <c r="C1225" s="46"/>
      <c r="D1225" s="46"/>
    </row>
    <row r="1226" spans="1:4" x14ac:dyDescent="0.25">
      <c r="A1226" s="60"/>
      <c r="B1226" s="35"/>
      <c r="C1226" s="46"/>
      <c r="D1226" s="46"/>
    </row>
    <row r="1227" spans="1:4" x14ac:dyDescent="0.25">
      <c r="A1227" s="60"/>
      <c r="B1227" s="35"/>
      <c r="C1227" s="46"/>
      <c r="D1227" s="46"/>
    </row>
    <row r="1228" spans="1:4" x14ac:dyDescent="0.25">
      <c r="A1228" s="60"/>
      <c r="B1228" s="35"/>
      <c r="C1228" s="46"/>
      <c r="D1228" s="46"/>
    </row>
    <row r="1229" spans="1:4" x14ac:dyDescent="0.25">
      <c r="A1229" s="60"/>
      <c r="B1229" s="35"/>
      <c r="C1229" s="46"/>
      <c r="D1229" s="46"/>
    </row>
    <row r="1230" spans="1:4" x14ac:dyDescent="0.25">
      <c r="A1230" s="60"/>
      <c r="B1230" s="35"/>
      <c r="C1230" s="46"/>
      <c r="D1230" s="46"/>
    </row>
    <row r="1231" spans="1:4" x14ac:dyDescent="0.25">
      <c r="A1231" s="60"/>
      <c r="B1231" s="35"/>
      <c r="C1231" s="46"/>
      <c r="D1231" s="46"/>
    </row>
    <row r="1232" spans="1:4" x14ac:dyDescent="0.25">
      <c r="A1232" s="60"/>
      <c r="B1232" s="35"/>
      <c r="C1232" s="46"/>
      <c r="D1232" s="46"/>
    </row>
    <row r="1233" spans="1:4" x14ac:dyDescent="0.25">
      <c r="A1233" s="60"/>
      <c r="B1233" s="35"/>
      <c r="C1233" s="46"/>
      <c r="D1233" s="46"/>
    </row>
    <row r="1234" spans="1:4" x14ac:dyDescent="0.25">
      <c r="A1234" s="60"/>
      <c r="B1234" s="35"/>
      <c r="C1234" s="46"/>
      <c r="D1234" s="46"/>
    </row>
    <row r="1235" spans="1:4" x14ac:dyDescent="0.25">
      <c r="A1235" s="60"/>
      <c r="B1235" s="35"/>
      <c r="C1235" s="46"/>
      <c r="D1235" s="46"/>
    </row>
    <row r="1236" spans="1:4" x14ac:dyDescent="0.25">
      <c r="A1236" s="60"/>
      <c r="B1236" s="35"/>
      <c r="C1236" s="46"/>
      <c r="D1236" s="46"/>
    </row>
    <row r="1237" spans="1:4" x14ac:dyDescent="0.25">
      <c r="A1237" s="60"/>
      <c r="B1237" s="35"/>
      <c r="C1237" s="46"/>
      <c r="D1237" s="46"/>
    </row>
    <row r="1238" spans="1:4" x14ac:dyDescent="0.25">
      <c r="A1238" s="60"/>
      <c r="B1238" s="35"/>
      <c r="C1238" s="46"/>
      <c r="D1238" s="46"/>
    </row>
    <row r="1239" spans="1:4" x14ac:dyDescent="0.25">
      <c r="A1239" s="60"/>
      <c r="B1239" s="35"/>
      <c r="C1239" s="46"/>
      <c r="D1239" s="46"/>
    </row>
    <row r="1240" spans="1:4" x14ac:dyDescent="0.25">
      <c r="A1240" s="60"/>
      <c r="B1240" s="35"/>
      <c r="C1240" s="46"/>
      <c r="D1240" s="46"/>
    </row>
    <row r="1241" spans="1:4" x14ac:dyDescent="0.25">
      <c r="A1241" s="60"/>
      <c r="B1241" s="35"/>
      <c r="C1241" s="46"/>
      <c r="D1241" s="46"/>
    </row>
    <row r="1242" spans="1:4" x14ac:dyDescent="0.25">
      <c r="A1242" s="60"/>
      <c r="B1242" s="35"/>
      <c r="C1242" s="46"/>
      <c r="D1242" s="46"/>
    </row>
    <row r="1243" spans="1:4" x14ac:dyDescent="0.25">
      <c r="A1243" s="60"/>
      <c r="B1243" s="35"/>
      <c r="C1243" s="46"/>
      <c r="D1243" s="46"/>
    </row>
    <row r="1244" spans="1:4" x14ac:dyDescent="0.25">
      <c r="A1244" s="60"/>
      <c r="B1244" s="35"/>
      <c r="C1244" s="46"/>
      <c r="D1244" s="46"/>
    </row>
    <row r="1245" spans="1:4" x14ac:dyDescent="0.25">
      <c r="A1245" s="60"/>
      <c r="B1245" s="35"/>
      <c r="C1245" s="46"/>
      <c r="D1245" s="46"/>
    </row>
    <row r="1246" spans="1:4" x14ac:dyDescent="0.25">
      <c r="A1246" s="60"/>
      <c r="B1246" s="35"/>
      <c r="C1246" s="46"/>
      <c r="D1246" s="46"/>
    </row>
    <row r="1247" spans="1:4" x14ac:dyDescent="0.25">
      <c r="A1247" s="60"/>
      <c r="B1247" s="35"/>
      <c r="C1247" s="46"/>
      <c r="D1247" s="46"/>
    </row>
    <row r="1248" spans="1:4" x14ac:dyDescent="0.25">
      <c r="A1248" s="60"/>
      <c r="B1248" s="35"/>
      <c r="C1248" s="46"/>
      <c r="D1248" s="46"/>
    </row>
    <row r="1249" spans="1:4" x14ac:dyDescent="0.25">
      <c r="A1249" s="60"/>
      <c r="B1249" s="35"/>
      <c r="C1249" s="46"/>
      <c r="D1249" s="46"/>
    </row>
    <row r="1250" spans="1:4" x14ac:dyDescent="0.25">
      <c r="A1250" s="60"/>
      <c r="B1250" s="35"/>
      <c r="C1250" s="46"/>
      <c r="D1250" s="46"/>
    </row>
    <row r="1251" spans="1:4" x14ac:dyDescent="0.25">
      <c r="A1251" s="60"/>
      <c r="B1251" s="35"/>
      <c r="C1251" s="46"/>
      <c r="D1251" s="46"/>
    </row>
    <row r="1252" spans="1:4" x14ac:dyDescent="0.25">
      <c r="A1252" s="60"/>
      <c r="B1252" s="35"/>
      <c r="C1252" s="46"/>
      <c r="D1252" s="46"/>
    </row>
    <row r="1253" spans="1:4" x14ac:dyDescent="0.25">
      <c r="A1253" s="60"/>
      <c r="B1253" s="35"/>
      <c r="C1253" s="46"/>
      <c r="D1253" s="46"/>
    </row>
    <row r="1254" spans="1:4" x14ac:dyDescent="0.25">
      <c r="A1254" s="60"/>
      <c r="B1254" s="35"/>
      <c r="C1254" s="46"/>
      <c r="D1254" s="46"/>
    </row>
    <row r="1255" spans="1:4" x14ac:dyDescent="0.25">
      <c r="A1255" s="60"/>
      <c r="B1255" s="35"/>
      <c r="C1255" s="46"/>
      <c r="D1255" s="46"/>
    </row>
    <row r="1256" spans="1:4" x14ac:dyDescent="0.25">
      <c r="A1256" s="60"/>
      <c r="B1256" s="35"/>
      <c r="C1256" s="46"/>
      <c r="D1256" s="46"/>
    </row>
    <row r="1257" spans="1:4" x14ac:dyDescent="0.25">
      <c r="A1257" s="60"/>
      <c r="B1257" s="35"/>
      <c r="C1257" s="46"/>
      <c r="D1257" s="46"/>
    </row>
    <row r="1258" spans="1:4" x14ac:dyDescent="0.25">
      <c r="A1258" s="60"/>
      <c r="B1258" s="35"/>
      <c r="C1258" s="46"/>
      <c r="D1258" s="46"/>
    </row>
    <row r="1259" spans="1:4" x14ac:dyDescent="0.25">
      <c r="A1259" s="60"/>
      <c r="B1259" s="35"/>
      <c r="C1259" s="46"/>
      <c r="D1259" s="46"/>
    </row>
    <row r="1260" spans="1:4" x14ac:dyDescent="0.25">
      <c r="A1260" s="60"/>
      <c r="B1260" s="35"/>
      <c r="C1260" s="46"/>
      <c r="D1260" s="46"/>
    </row>
    <row r="1261" spans="1:4" x14ac:dyDescent="0.25">
      <c r="A1261" s="60"/>
      <c r="B1261" s="35"/>
      <c r="C1261" s="46"/>
      <c r="D1261" s="46"/>
    </row>
    <row r="1262" spans="1:4" x14ac:dyDescent="0.25">
      <c r="A1262" s="60"/>
      <c r="B1262" s="35"/>
      <c r="C1262" s="46"/>
      <c r="D1262" s="46"/>
    </row>
    <row r="1263" spans="1:4" x14ac:dyDescent="0.25">
      <c r="A1263" s="60"/>
      <c r="B1263" s="35"/>
      <c r="C1263" s="46"/>
      <c r="D1263" s="46"/>
    </row>
    <row r="1264" spans="1:4" x14ac:dyDescent="0.25">
      <c r="A1264" s="60"/>
      <c r="B1264" s="35"/>
      <c r="C1264" s="46"/>
      <c r="D1264" s="46"/>
    </row>
    <row r="1265" spans="1:4" x14ac:dyDescent="0.25">
      <c r="A1265" s="60"/>
      <c r="B1265" s="35"/>
      <c r="C1265" s="46"/>
      <c r="D1265" s="46"/>
    </row>
    <row r="1266" spans="1:4" x14ac:dyDescent="0.25">
      <c r="A1266" s="60"/>
      <c r="B1266" s="35"/>
      <c r="C1266" s="46"/>
      <c r="D1266" s="46"/>
    </row>
    <row r="1267" spans="1:4" x14ac:dyDescent="0.25">
      <c r="A1267" s="60"/>
      <c r="B1267" s="35"/>
      <c r="C1267" s="46"/>
      <c r="D1267" s="46"/>
    </row>
    <row r="1268" spans="1:4" x14ac:dyDescent="0.25">
      <c r="A1268" s="60"/>
      <c r="B1268" s="35"/>
      <c r="C1268" s="46"/>
      <c r="D1268" s="46"/>
    </row>
    <row r="1269" spans="1:4" x14ac:dyDescent="0.25">
      <c r="A1269" s="60"/>
      <c r="B1269" s="35"/>
      <c r="C1269" s="46"/>
      <c r="D1269" s="46"/>
    </row>
    <row r="1270" spans="1:4" x14ac:dyDescent="0.25">
      <c r="A1270" s="60"/>
      <c r="B1270" s="35"/>
      <c r="C1270" s="46"/>
      <c r="D1270" s="46"/>
    </row>
    <row r="1271" spans="1:4" x14ac:dyDescent="0.25">
      <c r="A1271" s="60"/>
      <c r="B1271" s="35"/>
      <c r="C1271" s="46"/>
      <c r="D1271" s="46"/>
    </row>
    <row r="1272" spans="1:4" x14ac:dyDescent="0.25">
      <c r="A1272" s="60"/>
      <c r="B1272" s="35"/>
      <c r="C1272" s="46"/>
      <c r="D1272" s="46"/>
    </row>
    <row r="1273" spans="1:4" x14ac:dyDescent="0.25">
      <c r="A1273" s="60"/>
      <c r="B1273" s="35"/>
      <c r="C1273" s="46"/>
      <c r="D1273" s="46"/>
    </row>
    <row r="1274" spans="1:4" x14ac:dyDescent="0.25">
      <c r="A1274" s="60"/>
      <c r="B1274" s="35"/>
      <c r="C1274" s="46"/>
      <c r="D1274" s="46"/>
    </row>
    <row r="1275" spans="1:4" x14ac:dyDescent="0.25">
      <c r="A1275" s="60"/>
      <c r="B1275" s="35"/>
      <c r="C1275" s="46"/>
      <c r="D1275" s="46"/>
    </row>
    <row r="1276" spans="1:4" x14ac:dyDescent="0.25">
      <c r="A1276" s="60"/>
      <c r="B1276" s="35"/>
      <c r="C1276" s="46"/>
      <c r="D1276" s="46"/>
    </row>
    <row r="1277" spans="1:4" x14ac:dyDescent="0.25">
      <c r="A1277" s="60"/>
      <c r="B1277" s="35"/>
      <c r="C1277" s="46"/>
      <c r="D1277" s="46"/>
    </row>
    <row r="1278" spans="1:4" x14ac:dyDescent="0.25">
      <c r="A1278" s="60"/>
      <c r="B1278" s="35"/>
      <c r="C1278" s="46"/>
      <c r="D1278" s="46"/>
    </row>
    <row r="1279" spans="1:4" x14ac:dyDescent="0.25">
      <c r="A1279" s="60"/>
      <c r="B1279" s="35"/>
      <c r="C1279" s="46"/>
      <c r="D1279" s="46"/>
    </row>
    <row r="1280" spans="1:4" x14ac:dyDescent="0.25">
      <c r="A1280" s="60"/>
      <c r="B1280" s="35"/>
      <c r="C1280" s="46"/>
      <c r="D1280" s="46"/>
    </row>
    <row r="1281" spans="1:4" x14ac:dyDescent="0.25">
      <c r="A1281" s="60"/>
      <c r="B1281" s="35"/>
      <c r="C1281" s="46"/>
      <c r="D1281" s="46"/>
    </row>
    <row r="1282" spans="1:4" x14ac:dyDescent="0.25">
      <c r="A1282" s="60"/>
      <c r="B1282" s="35"/>
      <c r="C1282" s="46"/>
      <c r="D1282" s="46"/>
    </row>
    <row r="1283" spans="1:4" x14ac:dyDescent="0.25">
      <c r="A1283" s="60"/>
      <c r="B1283" s="35"/>
      <c r="C1283" s="46"/>
      <c r="D1283" s="46"/>
    </row>
    <row r="1284" spans="1:4" x14ac:dyDescent="0.25">
      <c r="A1284" s="60"/>
      <c r="B1284" s="35"/>
      <c r="C1284" s="46"/>
      <c r="D1284" s="46"/>
    </row>
    <row r="1285" spans="1:4" x14ac:dyDescent="0.25">
      <c r="A1285" s="60"/>
      <c r="B1285" s="35"/>
      <c r="C1285" s="46"/>
      <c r="D1285" s="46"/>
    </row>
    <row r="1286" spans="1:4" x14ac:dyDescent="0.25">
      <c r="A1286" s="60"/>
      <c r="B1286" s="35"/>
      <c r="C1286" s="46"/>
      <c r="D1286" s="46"/>
    </row>
    <row r="1287" spans="1:4" x14ac:dyDescent="0.25">
      <c r="A1287" s="60"/>
      <c r="B1287" s="35"/>
      <c r="C1287" s="46"/>
      <c r="D1287" s="46"/>
    </row>
    <row r="1288" spans="1:4" x14ac:dyDescent="0.25">
      <c r="A1288" s="60"/>
      <c r="B1288" s="35"/>
      <c r="C1288" s="46"/>
      <c r="D1288" s="46"/>
    </row>
    <row r="1289" spans="1:4" x14ac:dyDescent="0.25">
      <c r="A1289" s="60"/>
      <c r="B1289" s="35"/>
      <c r="C1289" s="46"/>
      <c r="D1289" s="46"/>
    </row>
    <row r="1290" spans="1:4" x14ac:dyDescent="0.25">
      <c r="A1290" s="60"/>
      <c r="B1290" s="35"/>
      <c r="C1290" s="46"/>
      <c r="D1290" s="46"/>
    </row>
    <row r="1291" spans="1:4" x14ac:dyDescent="0.25">
      <c r="A1291" s="60"/>
      <c r="B1291" s="35"/>
      <c r="C1291" s="46"/>
      <c r="D1291" s="46"/>
    </row>
    <row r="1292" spans="1:4" x14ac:dyDescent="0.25">
      <c r="A1292" s="60"/>
      <c r="B1292" s="35"/>
      <c r="C1292" s="46"/>
      <c r="D1292" s="46"/>
    </row>
    <row r="1293" spans="1:4" x14ac:dyDescent="0.25">
      <c r="A1293" s="60"/>
      <c r="B1293" s="35"/>
      <c r="C1293" s="46"/>
      <c r="D1293" s="46"/>
    </row>
    <row r="1294" spans="1:4" x14ac:dyDescent="0.25">
      <c r="A1294" s="60"/>
      <c r="B1294" s="35"/>
      <c r="C1294" s="46"/>
      <c r="D1294" s="46"/>
    </row>
    <row r="1295" spans="1:4" x14ac:dyDescent="0.25">
      <c r="A1295" s="60"/>
      <c r="B1295" s="35"/>
      <c r="C1295" s="46"/>
      <c r="D1295" s="46"/>
    </row>
    <row r="1296" spans="1:4" x14ac:dyDescent="0.25">
      <c r="A1296" s="60"/>
      <c r="B1296" s="35"/>
      <c r="C1296" s="46"/>
      <c r="D1296" s="46"/>
    </row>
    <row r="1297" spans="1:4" x14ac:dyDescent="0.25">
      <c r="A1297" s="60"/>
      <c r="B1297" s="35"/>
      <c r="C1297" s="46"/>
      <c r="D1297" s="46"/>
    </row>
    <row r="1298" spans="1:4" x14ac:dyDescent="0.25">
      <c r="A1298" s="60"/>
      <c r="B1298" s="35"/>
      <c r="C1298" s="46"/>
      <c r="D1298" s="46"/>
    </row>
    <row r="1299" spans="1:4" x14ac:dyDescent="0.25">
      <c r="A1299" s="60"/>
      <c r="B1299" s="35"/>
      <c r="C1299" s="46"/>
      <c r="D1299" s="46"/>
    </row>
    <row r="1300" spans="1:4" x14ac:dyDescent="0.25">
      <c r="A1300" s="60"/>
      <c r="B1300" s="35"/>
      <c r="C1300" s="46"/>
      <c r="D1300" s="46"/>
    </row>
    <row r="1301" spans="1:4" x14ac:dyDescent="0.25">
      <c r="A1301" s="60"/>
      <c r="B1301" s="35"/>
      <c r="C1301" s="46"/>
      <c r="D1301" s="46"/>
    </row>
    <row r="1302" spans="1:4" x14ac:dyDescent="0.25">
      <c r="A1302" s="60"/>
      <c r="B1302" s="35"/>
      <c r="C1302" s="46"/>
      <c r="D1302" s="46"/>
    </row>
    <row r="1303" spans="1:4" x14ac:dyDescent="0.25">
      <c r="A1303" s="60"/>
      <c r="B1303" s="35"/>
      <c r="C1303" s="46"/>
      <c r="D1303" s="46"/>
    </row>
    <row r="1304" spans="1:4" x14ac:dyDescent="0.25">
      <c r="A1304" s="60"/>
      <c r="B1304" s="35"/>
      <c r="C1304" s="46"/>
      <c r="D1304" s="46"/>
    </row>
    <row r="1305" spans="1:4" x14ac:dyDescent="0.25">
      <c r="A1305" s="60"/>
      <c r="B1305" s="35"/>
      <c r="C1305" s="46"/>
      <c r="D1305" s="46"/>
    </row>
    <row r="1306" spans="1:4" x14ac:dyDescent="0.25">
      <c r="A1306" s="60"/>
      <c r="B1306" s="35"/>
      <c r="C1306" s="46"/>
      <c r="D1306" s="46"/>
    </row>
    <row r="1307" spans="1:4" x14ac:dyDescent="0.25">
      <c r="A1307" s="60"/>
      <c r="B1307" s="35"/>
      <c r="C1307" s="46"/>
      <c r="D1307" s="46"/>
    </row>
    <row r="1308" spans="1:4" x14ac:dyDescent="0.25">
      <c r="A1308" s="60"/>
      <c r="B1308" s="35"/>
      <c r="C1308" s="46"/>
      <c r="D1308" s="46"/>
    </row>
    <row r="1309" spans="1:4" x14ac:dyDescent="0.25">
      <c r="A1309" s="60"/>
      <c r="B1309" s="35"/>
      <c r="C1309" s="46"/>
      <c r="D1309" s="46"/>
    </row>
    <row r="1310" spans="1:4" x14ac:dyDescent="0.25">
      <c r="A1310" s="60"/>
      <c r="B1310" s="35"/>
      <c r="C1310" s="46"/>
      <c r="D1310" s="46"/>
    </row>
    <row r="1311" spans="1:4" x14ac:dyDescent="0.25">
      <c r="A1311" s="60"/>
      <c r="B1311" s="35"/>
      <c r="C1311" s="46"/>
      <c r="D1311" s="46"/>
    </row>
    <row r="1312" spans="1:4" x14ac:dyDescent="0.25">
      <c r="A1312" s="60"/>
      <c r="B1312" s="35"/>
      <c r="C1312" s="46"/>
      <c r="D1312" s="46"/>
    </row>
    <row r="1313" spans="1:4" x14ac:dyDescent="0.25">
      <c r="A1313" s="60"/>
      <c r="B1313" s="35"/>
      <c r="C1313" s="46"/>
      <c r="D1313" s="46"/>
    </row>
    <row r="1314" spans="1:4" x14ac:dyDescent="0.25">
      <c r="A1314" s="60"/>
      <c r="B1314" s="35"/>
      <c r="C1314" s="46"/>
      <c r="D1314" s="46"/>
    </row>
    <row r="1315" spans="1:4" x14ac:dyDescent="0.25">
      <c r="A1315" s="60"/>
      <c r="B1315" s="35"/>
      <c r="C1315" s="46"/>
      <c r="D1315" s="46"/>
    </row>
    <row r="1316" spans="1:4" x14ac:dyDescent="0.25">
      <c r="A1316" s="60"/>
      <c r="B1316" s="35"/>
      <c r="C1316" s="46"/>
      <c r="D1316" s="46"/>
    </row>
    <row r="1317" spans="1:4" x14ac:dyDescent="0.25">
      <c r="A1317" s="60"/>
      <c r="B1317" s="35"/>
      <c r="C1317" s="46"/>
      <c r="D1317" s="46"/>
    </row>
    <row r="1318" spans="1:4" x14ac:dyDescent="0.25">
      <c r="A1318" s="60"/>
      <c r="B1318" s="35"/>
      <c r="C1318" s="46"/>
      <c r="D1318" s="46"/>
    </row>
    <row r="1319" spans="1:4" x14ac:dyDescent="0.25">
      <c r="A1319" s="60"/>
      <c r="B1319" s="35"/>
      <c r="C1319" s="46"/>
      <c r="D1319" s="46"/>
    </row>
    <row r="1320" spans="1:4" x14ac:dyDescent="0.25">
      <c r="A1320" s="60"/>
      <c r="B1320" s="35"/>
      <c r="C1320" s="46"/>
      <c r="D1320" s="46"/>
    </row>
    <row r="1321" spans="1:4" x14ac:dyDescent="0.25">
      <c r="A1321" s="60"/>
      <c r="B1321" s="35"/>
      <c r="C1321" s="46"/>
      <c r="D1321" s="46"/>
    </row>
    <row r="1322" spans="1:4" x14ac:dyDescent="0.25">
      <c r="A1322" s="60"/>
      <c r="B1322" s="35"/>
      <c r="C1322" s="46"/>
      <c r="D1322" s="46"/>
    </row>
    <row r="1323" spans="1:4" x14ac:dyDescent="0.25">
      <c r="A1323" s="60"/>
      <c r="B1323" s="35"/>
      <c r="C1323" s="46"/>
      <c r="D1323" s="46"/>
    </row>
    <row r="1324" spans="1:4" x14ac:dyDescent="0.25">
      <c r="A1324" s="60"/>
      <c r="B1324" s="35"/>
      <c r="C1324" s="46"/>
      <c r="D1324" s="46"/>
    </row>
    <row r="1325" spans="1:4" x14ac:dyDescent="0.25">
      <c r="A1325" s="60"/>
      <c r="B1325" s="35"/>
      <c r="C1325" s="46"/>
      <c r="D1325" s="46"/>
    </row>
    <row r="1326" spans="1:4" x14ac:dyDescent="0.25">
      <c r="A1326" s="60"/>
      <c r="B1326" s="35"/>
      <c r="C1326" s="46"/>
      <c r="D1326" s="46"/>
    </row>
    <row r="1327" spans="1:4" x14ac:dyDescent="0.25">
      <c r="A1327" s="60"/>
      <c r="B1327" s="35"/>
      <c r="C1327" s="46"/>
      <c r="D1327" s="46"/>
    </row>
    <row r="1328" spans="1:4" x14ac:dyDescent="0.25">
      <c r="A1328" s="60"/>
      <c r="B1328" s="35"/>
      <c r="C1328" s="46"/>
      <c r="D1328" s="46"/>
    </row>
    <row r="1329" spans="1:4" x14ac:dyDescent="0.25">
      <c r="A1329" s="60"/>
      <c r="B1329" s="35"/>
      <c r="C1329" s="46"/>
      <c r="D1329" s="46"/>
    </row>
    <row r="1330" spans="1:4" x14ac:dyDescent="0.25">
      <c r="A1330" s="60"/>
      <c r="B1330" s="35"/>
      <c r="C1330" s="46"/>
      <c r="D1330" s="46"/>
    </row>
    <row r="1331" spans="1:4" x14ac:dyDescent="0.25">
      <c r="A1331" s="60"/>
      <c r="B1331" s="35"/>
      <c r="C1331" s="46"/>
      <c r="D1331" s="46"/>
    </row>
    <row r="1332" spans="1:4" x14ac:dyDescent="0.25">
      <c r="A1332" s="60"/>
      <c r="B1332" s="35"/>
      <c r="C1332" s="46"/>
      <c r="D1332" s="46"/>
    </row>
    <row r="1333" spans="1:4" x14ac:dyDescent="0.25">
      <c r="A1333" s="60"/>
      <c r="B1333" s="35"/>
      <c r="C1333" s="46"/>
      <c r="D1333" s="46"/>
    </row>
    <row r="1334" spans="1:4" x14ac:dyDescent="0.25">
      <c r="A1334" s="60"/>
      <c r="B1334" s="35"/>
      <c r="C1334" s="46"/>
      <c r="D1334" s="46"/>
    </row>
    <row r="1335" spans="1:4" x14ac:dyDescent="0.25">
      <c r="A1335" s="60"/>
      <c r="B1335" s="35"/>
      <c r="C1335" s="46"/>
      <c r="D1335" s="46"/>
    </row>
    <row r="1336" spans="1:4" x14ac:dyDescent="0.25">
      <c r="A1336" s="60"/>
      <c r="B1336" s="35"/>
      <c r="C1336" s="46"/>
      <c r="D1336" s="46"/>
    </row>
    <row r="1337" spans="1:4" x14ac:dyDescent="0.25">
      <c r="A1337" s="60"/>
      <c r="B1337" s="35"/>
      <c r="C1337" s="46"/>
      <c r="D1337" s="46"/>
    </row>
    <row r="1338" spans="1:4" x14ac:dyDescent="0.25">
      <c r="A1338" s="60"/>
      <c r="B1338" s="35"/>
      <c r="C1338" s="46"/>
      <c r="D1338" s="46"/>
    </row>
    <row r="1339" spans="1:4" x14ac:dyDescent="0.25">
      <c r="A1339" s="60"/>
      <c r="B1339" s="35"/>
      <c r="C1339" s="46"/>
      <c r="D1339" s="46"/>
    </row>
    <row r="1340" spans="1:4" x14ac:dyDescent="0.25">
      <c r="A1340" s="60"/>
      <c r="B1340" s="35"/>
      <c r="C1340" s="46"/>
      <c r="D1340" s="46"/>
    </row>
    <row r="1341" spans="1:4" x14ac:dyDescent="0.25">
      <c r="A1341" s="60"/>
      <c r="B1341" s="35"/>
      <c r="C1341" s="46"/>
      <c r="D1341" s="46"/>
    </row>
    <row r="1342" spans="1:4" x14ac:dyDescent="0.25">
      <c r="A1342" s="60"/>
      <c r="B1342" s="35"/>
      <c r="C1342" s="46"/>
      <c r="D1342" s="46"/>
    </row>
    <row r="1343" spans="1:4" x14ac:dyDescent="0.25">
      <c r="A1343" s="60"/>
      <c r="B1343" s="35"/>
      <c r="C1343" s="46"/>
      <c r="D1343" s="46"/>
    </row>
    <row r="1344" spans="1:4" x14ac:dyDescent="0.25">
      <c r="A1344" s="60"/>
      <c r="B1344" s="35"/>
      <c r="C1344" s="46"/>
      <c r="D1344" s="46"/>
    </row>
    <row r="1345" spans="1:4" x14ac:dyDescent="0.25">
      <c r="A1345" s="60"/>
      <c r="B1345" s="35"/>
      <c r="C1345" s="46"/>
      <c r="D1345" s="46"/>
    </row>
    <row r="1346" spans="1:4" x14ac:dyDescent="0.25">
      <c r="A1346" s="60"/>
      <c r="B1346" s="35"/>
      <c r="C1346" s="46"/>
      <c r="D1346" s="46"/>
    </row>
    <row r="1347" spans="1:4" x14ac:dyDescent="0.25">
      <c r="A1347" s="60"/>
      <c r="B1347" s="35"/>
      <c r="C1347" s="46"/>
      <c r="D1347" s="46"/>
    </row>
    <row r="1348" spans="1:4" x14ac:dyDescent="0.25">
      <c r="A1348" s="60"/>
      <c r="B1348" s="35"/>
      <c r="C1348" s="46"/>
      <c r="D1348" s="46"/>
    </row>
    <row r="1349" spans="1:4" x14ac:dyDescent="0.25">
      <c r="A1349" s="60"/>
      <c r="B1349" s="35"/>
      <c r="C1349" s="46"/>
      <c r="D1349" s="46"/>
    </row>
    <row r="1350" spans="1:4" x14ac:dyDescent="0.25">
      <c r="A1350" s="60"/>
      <c r="B1350" s="35"/>
      <c r="C1350" s="46"/>
      <c r="D1350" s="46"/>
    </row>
    <row r="1351" spans="1:4" x14ac:dyDescent="0.25">
      <c r="A1351" s="60"/>
      <c r="B1351" s="35"/>
      <c r="C1351" s="46"/>
      <c r="D1351" s="46"/>
    </row>
    <row r="1352" spans="1:4" x14ac:dyDescent="0.25">
      <c r="A1352" s="60"/>
      <c r="B1352" s="35"/>
      <c r="C1352" s="46"/>
      <c r="D1352" s="46"/>
    </row>
    <row r="1353" spans="1:4" x14ac:dyDescent="0.25">
      <c r="A1353" s="60"/>
      <c r="B1353" s="35"/>
      <c r="C1353" s="46"/>
      <c r="D1353" s="46"/>
    </row>
    <row r="1354" spans="1:4" x14ac:dyDescent="0.25">
      <c r="A1354" s="60"/>
      <c r="B1354" s="35"/>
      <c r="C1354" s="46"/>
      <c r="D1354" s="46"/>
    </row>
    <row r="1355" spans="1:4" x14ac:dyDescent="0.25">
      <c r="A1355" s="60"/>
      <c r="B1355" s="35"/>
      <c r="C1355" s="46"/>
      <c r="D1355" s="46"/>
    </row>
    <row r="1356" spans="1:4" x14ac:dyDescent="0.25">
      <c r="A1356" s="60"/>
      <c r="B1356" s="35"/>
      <c r="C1356" s="46"/>
      <c r="D1356" s="46"/>
    </row>
    <row r="1357" spans="1:4" x14ac:dyDescent="0.25">
      <c r="A1357" s="60"/>
      <c r="B1357" s="35"/>
      <c r="C1357" s="46"/>
      <c r="D1357" s="46"/>
    </row>
    <row r="1358" spans="1:4" x14ac:dyDescent="0.25">
      <c r="A1358" s="60"/>
      <c r="B1358" s="35"/>
      <c r="C1358" s="46"/>
      <c r="D1358" s="46"/>
    </row>
    <row r="1359" spans="1:4" x14ac:dyDescent="0.25">
      <c r="A1359" s="60"/>
      <c r="B1359" s="35"/>
      <c r="C1359" s="46"/>
      <c r="D1359" s="46"/>
    </row>
    <row r="1360" spans="1:4" x14ac:dyDescent="0.25">
      <c r="A1360" s="60"/>
      <c r="B1360" s="35"/>
      <c r="C1360" s="46"/>
      <c r="D1360" s="46"/>
    </row>
    <row r="1361" spans="1:4" x14ac:dyDescent="0.25">
      <c r="A1361" s="60"/>
      <c r="B1361" s="35"/>
      <c r="C1361" s="46"/>
      <c r="D1361" s="46"/>
    </row>
    <row r="1362" spans="1:4" x14ac:dyDescent="0.25">
      <c r="A1362" s="60"/>
      <c r="B1362" s="35"/>
      <c r="C1362" s="46"/>
      <c r="D1362" s="46"/>
    </row>
    <row r="1363" spans="1:4" x14ac:dyDescent="0.25">
      <c r="A1363" s="60"/>
      <c r="B1363" s="35"/>
      <c r="C1363" s="46"/>
      <c r="D1363" s="46"/>
    </row>
    <row r="1364" spans="1:4" x14ac:dyDescent="0.25">
      <c r="A1364" s="60"/>
      <c r="B1364" s="35"/>
      <c r="C1364" s="46"/>
      <c r="D1364" s="46"/>
    </row>
    <row r="1365" spans="1:4" x14ac:dyDescent="0.25">
      <c r="A1365" s="60"/>
      <c r="B1365" s="35"/>
      <c r="C1365" s="46"/>
      <c r="D1365" s="46"/>
    </row>
    <row r="1366" spans="1:4" x14ac:dyDescent="0.25">
      <c r="A1366" s="60"/>
      <c r="B1366" s="35"/>
      <c r="C1366" s="46"/>
      <c r="D1366" s="46"/>
    </row>
    <row r="1367" spans="1:4" x14ac:dyDescent="0.25">
      <c r="A1367" s="60"/>
      <c r="B1367" s="35"/>
      <c r="C1367" s="46"/>
      <c r="D1367" s="46"/>
    </row>
    <row r="1368" spans="1:4" x14ac:dyDescent="0.25">
      <c r="A1368" s="60"/>
      <c r="B1368" s="35"/>
      <c r="C1368" s="46"/>
      <c r="D1368" s="46"/>
    </row>
    <row r="1369" spans="1:4" x14ac:dyDescent="0.25">
      <c r="A1369" s="60"/>
      <c r="B1369" s="35"/>
      <c r="C1369" s="46"/>
      <c r="D1369" s="46"/>
    </row>
    <row r="1370" spans="1:4" x14ac:dyDescent="0.25">
      <c r="A1370" s="60"/>
      <c r="B1370" s="35"/>
      <c r="C1370" s="46"/>
      <c r="D1370" s="46"/>
    </row>
    <row r="1371" spans="1:4" x14ac:dyDescent="0.25">
      <c r="A1371" s="60"/>
      <c r="B1371" s="35"/>
      <c r="C1371" s="46"/>
      <c r="D1371" s="46"/>
    </row>
    <row r="1372" spans="1:4" x14ac:dyDescent="0.25">
      <c r="A1372" s="60"/>
      <c r="B1372" s="35"/>
      <c r="C1372" s="46"/>
      <c r="D1372" s="46"/>
    </row>
    <row r="1373" spans="1:4" x14ac:dyDescent="0.25">
      <c r="A1373" s="60"/>
      <c r="B1373" s="35"/>
      <c r="C1373" s="46"/>
      <c r="D1373" s="46"/>
    </row>
    <row r="1374" spans="1:4" x14ac:dyDescent="0.25">
      <c r="A1374" s="60"/>
      <c r="B1374" s="35"/>
      <c r="C1374" s="46"/>
      <c r="D1374" s="46"/>
    </row>
    <row r="1375" spans="1:4" x14ac:dyDescent="0.25">
      <c r="A1375" s="60"/>
      <c r="B1375" s="35"/>
      <c r="C1375" s="46"/>
      <c r="D1375" s="46"/>
    </row>
    <row r="1376" spans="1:4" x14ac:dyDescent="0.25">
      <c r="A1376" s="60"/>
      <c r="B1376" s="35"/>
      <c r="C1376" s="46"/>
      <c r="D1376" s="46"/>
    </row>
    <row r="1377" spans="1:4" x14ac:dyDescent="0.25">
      <c r="A1377" s="60"/>
      <c r="B1377" s="35"/>
      <c r="C1377" s="46"/>
      <c r="D1377" s="46"/>
    </row>
    <row r="1378" spans="1:4" x14ac:dyDescent="0.25">
      <c r="A1378" s="60"/>
      <c r="B1378" s="35"/>
      <c r="C1378" s="46"/>
      <c r="D1378" s="46"/>
    </row>
    <row r="1379" spans="1:4" x14ac:dyDescent="0.25">
      <c r="A1379" s="60"/>
      <c r="B1379" s="35"/>
      <c r="C1379" s="46"/>
      <c r="D1379" s="46"/>
    </row>
    <row r="1380" spans="1:4" x14ac:dyDescent="0.25">
      <c r="A1380" s="60"/>
      <c r="B1380" s="35"/>
      <c r="C1380" s="46"/>
      <c r="D1380" s="46"/>
    </row>
    <row r="1381" spans="1:4" x14ac:dyDescent="0.25">
      <c r="A1381" s="60"/>
      <c r="B1381" s="35"/>
      <c r="C1381" s="46"/>
      <c r="D1381" s="46"/>
    </row>
    <row r="1382" spans="1:4" x14ac:dyDescent="0.25">
      <c r="A1382" s="60"/>
      <c r="B1382" s="35"/>
      <c r="C1382" s="46"/>
      <c r="D1382" s="46"/>
    </row>
    <row r="1383" spans="1:4" x14ac:dyDescent="0.25">
      <c r="A1383" s="60"/>
      <c r="B1383" s="35"/>
      <c r="C1383" s="46"/>
      <c r="D1383" s="46"/>
    </row>
    <row r="1384" spans="1:4" x14ac:dyDescent="0.25">
      <c r="A1384" s="60"/>
      <c r="B1384" s="35"/>
      <c r="C1384" s="46"/>
      <c r="D1384" s="46"/>
    </row>
    <row r="1385" spans="1:4" x14ac:dyDescent="0.25">
      <c r="A1385" s="60"/>
      <c r="B1385" s="35"/>
      <c r="C1385" s="46"/>
      <c r="D1385" s="46"/>
    </row>
    <row r="1386" spans="1:4" x14ac:dyDescent="0.25">
      <c r="A1386" s="60"/>
      <c r="B1386" s="35"/>
      <c r="C1386" s="46"/>
      <c r="D1386" s="46"/>
    </row>
    <row r="1387" spans="1:4" x14ac:dyDescent="0.25">
      <c r="A1387" s="60"/>
      <c r="B1387" s="35"/>
      <c r="C1387" s="46"/>
      <c r="D1387" s="46"/>
    </row>
    <row r="1388" spans="1:4" x14ac:dyDescent="0.25">
      <c r="A1388" s="60"/>
      <c r="B1388" s="35"/>
      <c r="C1388" s="46"/>
      <c r="D1388" s="46"/>
    </row>
    <row r="1389" spans="1:4" x14ac:dyDescent="0.25">
      <c r="A1389" s="60"/>
      <c r="B1389" s="35"/>
      <c r="C1389" s="46"/>
      <c r="D1389" s="46"/>
    </row>
    <row r="1390" spans="1:4" x14ac:dyDescent="0.25">
      <c r="A1390" s="60"/>
      <c r="B1390" s="35"/>
      <c r="C1390" s="46"/>
      <c r="D1390" s="46"/>
    </row>
    <row r="1391" spans="1:4" x14ac:dyDescent="0.25">
      <c r="A1391" s="60"/>
      <c r="B1391" s="35"/>
      <c r="C1391" s="46"/>
      <c r="D1391" s="46"/>
    </row>
    <row r="1392" spans="1:4" x14ac:dyDescent="0.25">
      <c r="A1392" s="60"/>
      <c r="B1392" s="35"/>
      <c r="C1392" s="46"/>
      <c r="D1392" s="46"/>
    </row>
    <row r="1393" spans="1:4" x14ac:dyDescent="0.25">
      <c r="A1393" s="60"/>
      <c r="B1393" s="35"/>
      <c r="C1393" s="46"/>
      <c r="D1393" s="46"/>
    </row>
    <row r="1394" spans="1:4" x14ac:dyDescent="0.25">
      <c r="A1394" s="60"/>
      <c r="B1394" s="35"/>
      <c r="C1394" s="46"/>
      <c r="D1394" s="46"/>
    </row>
    <row r="1395" spans="1:4" x14ac:dyDescent="0.25">
      <c r="A1395" s="60"/>
      <c r="B1395" s="35"/>
      <c r="C1395" s="46"/>
      <c r="D1395" s="46"/>
    </row>
    <row r="1396" spans="1:4" x14ac:dyDescent="0.25">
      <c r="A1396" s="60"/>
      <c r="B1396" s="35"/>
      <c r="C1396" s="46"/>
      <c r="D1396" s="46"/>
    </row>
    <row r="1397" spans="1:4" x14ac:dyDescent="0.25">
      <c r="A1397" s="60"/>
      <c r="B1397" s="35"/>
      <c r="C1397" s="46"/>
      <c r="D1397" s="46"/>
    </row>
    <row r="1398" spans="1:4" x14ac:dyDescent="0.25">
      <c r="A1398" s="60"/>
      <c r="B1398" s="35"/>
      <c r="C1398" s="46"/>
      <c r="D1398" s="46"/>
    </row>
    <row r="1399" spans="1:4" x14ac:dyDescent="0.25">
      <c r="A1399" s="60"/>
      <c r="B1399" s="35"/>
      <c r="C1399" s="46"/>
      <c r="D1399" s="46"/>
    </row>
    <row r="1400" spans="1:4" x14ac:dyDescent="0.25">
      <c r="A1400" s="60"/>
      <c r="B1400" s="35"/>
      <c r="C1400" s="46"/>
      <c r="D1400" s="46"/>
    </row>
    <row r="1401" spans="1:4" x14ac:dyDescent="0.25">
      <c r="A1401" s="60"/>
      <c r="B1401" s="35"/>
      <c r="C1401" s="46"/>
      <c r="D1401" s="46"/>
    </row>
    <row r="1402" spans="1:4" x14ac:dyDescent="0.25">
      <c r="A1402" s="60"/>
      <c r="B1402" s="35"/>
      <c r="C1402" s="46"/>
      <c r="D1402" s="46"/>
    </row>
    <row r="1403" spans="1:4" x14ac:dyDescent="0.25">
      <c r="A1403" s="60"/>
      <c r="B1403" s="35"/>
      <c r="C1403" s="46"/>
      <c r="D1403" s="46"/>
    </row>
    <row r="1404" spans="1:4" x14ac:dyDescent="0.25">
      <c r="A1404" s="60"/>
      <c r="B1404" s="35"/>
      <c r="C1404" s="46"/>
      <c r="D1404" s="46"/>
    </row>
    <row r="1405" spans="1:4" x14ac:dyDescent="0.25">
      <c r="A1405" s="60"/>
      <c r="B1405" s="35"/>
      <c r="C1405" s="46"/>
      <c r="D1405" s="46"/>
    </row>
    <row r="1406" spans="1:4" x14ac:dyDescent="0.25">
      <c r="A1406" s="60"/>
      <c r="B1406" s="35"/>
      <c r="C1406" s="46"/>
      <c r="D1406" s="46"/>
    </row>
    <row r="1407" spans="1:4" x14ac:dyDescent="0.25">
      <c r="A1407" s="60"/>
      <c r="B1407" s="35"/>
      <c r="C1407" s="46"/>
      <c r="D1407" s="46"/>
    </row>
    <row r="1408" spans="1:4" x14ac:dyDescent="0.25">
      <c r="A1408" s="60"/>
      <c r="B1408" s="35"/>
      <c r="C1408" s="46"/>
      <c r="D1408" s="46"/>
    </row>
    <row r="1409" spans="1:4" x14ac:dyDescent="0.25">
      <c r="A1409" s="60"/>
      <c r="B1409" s="35"/>
      <c r="C1409" s="46"/>
      <c r="D1409" s="46"/>
    </row>
    <row r="1410" spans="1:4" x14ac:dyDescent="0.25">
      <c r="A1410" s="60"/>
      <c r="B1410" s="35"/>
      <c r="C1410" s="46"/>
      <c r="D1410" s="46"/>
    </row>
    <row r="1411" spans="1:4" x14ac:dyDescent="0.25">
      <c r="A1411" s="60"/>
      <c r="B1411" s="35"/>
      <c r="C1411" s="46"/>
      <c r="D1411" s="46"/>
    </row>
    <row r="1412" spans="1:4" x14ac:dyDescent="0.25">
      <c r="A1412" s="60"/>
      <c r="B1412" s="35"/>
      <c r="C1412" s="46"/>
      <c r="D1412" s="46"/>
    </row>
    <row r="1413" spans="1:4" x14ac:dyDescent="0.25">
      <c r="A1413" s="60"/>
      <c r="B1413" s="35"/>
      <c r="C1413" s="46"/>
      <c r="D1413" s="46"/>
    </row>
    <row r="1414" spans="1:4" x14ac:dyDescent="0.25">
      <c r="A1414" s="60"/>
      <c r="B1414" s="35"/>
      <c r="C1414" s="46"/>
      <c r="D1414" s="46"/>
    </row>
    <row r="1415" spans="1:4" x14ac:dyDescent="0.25">
      <c r="A1415" s="60"/>
      <c r="B1415" s="35"/>
      <c r="C1415" s="46"/>
      <c r="D1415" s="46"/>
    </row>
    <row r="1416" spans="1:4" x14ac:dyDescent="0.25">
      <c r="A1416" s="60"/>
      <c r="B1416" s="35"/>
      <c r="C1416" s="46"/>
      <c r="D1416" s="46"/>
    </row>
    <row r="1417" spans="1:4" x14ac:dyDescent="0.25">
      <c r="A1417" s="60"/>
      <c r="B1417" s="35"/>
      <c r="C1417" s="46"/>
      <c r="D1417" s="46"/>
    </row>
    <row r="1418" spans="1:4" x14ac:dyDescent="0.25">
      <c r="A1418" s="60"/>
      <c r="B1418" s="35"/>
      <c r="C1418" s="46"/>
      <c r="D1418" s="46"/>
    </row>
    <row r="1419" spans="1:4" x14ac:dyDescent="0.25">
      <c r="A1419" s="60"/>
      <c r="B1419" s="35"/>
      <c r="C1419" s="46"/>
      <c r="D1419" s="46"/>
    </row>
    <row r="1420" spans="1:4" x14ac:dyDescent="0.25">
      <c r="A1420" s="60"/>
      <c r="B1420" s="35"/>
      <c r="C1420" s="46"/>
      <c r="D1420" s="46"/>
    </row>
    <row r="1421" spans="1:4" x14ac:dyDescent="0.25">
      <c r="A1421" s="60"/>
      <c r="B1421" s="35"/>
      <c r="C1421" s="46"/>
      <c r="D1421" s="46"/>
    </row>
    <row r="1422" spans="1:4" x14ac:dyDescent="0.25">
      <c r="A1422" s="60"/>
      <c r="B1422" s="35"/>
      <c r="C1422" s="46"/>
      <c r="D1422" s="46"/>
    </row>
    <row r="1423" spans="1:4" x14ac:dyDescent="0.25">
      <c r="A1423" s="60"/>
      <c r="B1423" s="35"/>
      <c r="C1423" s="46"/>
      <c r="D1423" s="46"/>
    </row>
    <row r="1424" spans="1:4" x14ac:dyDescent="0.25">
      <c r="A1424" s="60"/>
      <c r="B1424" s="35"/>
      <c r="C1424" s="46"/>
      <c r="D1424" s="46"/>
    </row>
    <row r="1425" spans="1:4" x14ac:dyDescent="0.25">
      <c r="A1425" s="60"/>
      <c r="B1425" s="35"/>
      <c r="C1425" s="46"/>
      <c r="D1425" s="46"/>
    </row>
    <row r="1426" spans="1:4" x14ac:dyDescent="0.25">
      <c r="A1426" s="60"/>
      <c r="B1426" s="35"/>
      <c r="C1426" s="46"/>
      <c r="D1426" s="46"/>
    </row>
    <row r="1427" spans="1:4" x14ac:dyDescent="0.25">
      <c r="A1427" s="60"/>
      <c r="B1427" s="35"/>
      <c r="C1427" s="46"/>
      <c r="D1427" s="46"/>
    </row>
    <row r="1428" spans="1:4" x14ac:dyDescent="0.25">
      <c r="A1428" s="60"/>
      <c r="B1428" s="35"/>
      <c r="C1428" s="46"/>
      <c r="D1428" s="46"/>
    </row>
    <row r="1429" spans="1:4" x14ac:dyDescent="0.25">
      <c r="A1429" s="60"/>
      <c r="B1429" s="35"/>
      <c r="C1429" s="46"/>
      <c r="D1429" s="46"/>
    </row>
    <row r="1430" spans="1:4" x14ac:dyDescent="0.25">
      <c r="A1430" s="60"/>
      <c r="B1430" s="35"/>
      <c r="C1430" s="46"/>
      <c r="D1430" s="46"/>
    </row>
    <row r="1431" spans="1:4" x14ac:dyDescent="0.25">
      <c r="A1431" s="60"/>
      <c r="B1431" s="35"/>
      <c r="C1431" s="46"/>
      <c r="D1431" s="46"/>
    </row>
    <row r="1432" spans="1:4" x14ac:dyDescent="0.25">
      <c r="A1432" s="60"/>
      <c r="B1432" s="35"/>
      <c r="C1432" s="46"/>
      <c r="D1432" s="46"/>
    </row>
    <row r="1433" spans="1:4" x14ac:dyDescent="0.25">
      <c r="A1433" s="60"/>
      <c r="B1433" s="35"/>
      <c r="C1433" s="46"/>
      <c r="D1433" s="46"/>
    </row>
    <row r="1434" spans="1:4" x14ac:dyDescent="0.25">
      <c r="A1434" s="60"/>
      <c r="B1434" s="35"/>
      <c r="C1434" s="46"/>
      <c r="D1434" s="46"/>
    </row>
    <row r="1435" spans="1:4" x14ac:dyDescent="0.25">
      <c r="A1435" s="60"/>
      <c r="B1435" s="35"/>
      <c r="C1435" s="46"/>
      <c r="D1435" s="46"/>
    </row>
    <row r="1436" spans="1:4" x14ac:dyDescent="0.25">
      <c r="A1436" s="60"/>
      <c r="B1436" s="35"/>
      <c r="C1436" s="46"/>
      <c r="D1436" s="46"/>
    </row>
    <row r="1437" spans="1:4" x14ac:dyDescent="0.25">
      <c r="A1437" s="60"/>
      <c r="B1437" s="35"/>
      <c r="C1437" s="46"/>
      <c r="D1437" s="46"/>
    </row>
    <row r="1438" spans="1:4" x14ac:dyDescent="0.25">
      <c r="A1438" s="60"/>
      <c r="B1438" s="35"/>
      <c r="C1438" s="46"/>
      <c r="D1438" s="46"/>
    </row>
    <row r="1439" spans="1:4" x14ac:dyDescent="0.25">
      <c r="A1439" s="60"/>
      <c r="B1439" s="35"/>
      <c r="C1439" s="46"/>
      <c r="D1439" s="46"/>
    </row>
    <row r="1440" spans="1:4" x14ac:dyDescent="0.25">
      <c r="A1440" s="60"/>
      <c r="B1440" s="35"/>
      <c r="C1440" s="46"/>
      <c r="D1440" s="46"/>
    </row>
    <row r="1441" spans="1:4" x14ac:dyDescent="0.25">
      <c r="A1441" s="60"/>
      <c r="B1441" s="35"/>
      <c r="C1441" s="46"/>
      <c r="D1441" s="46"/>
    </row>
    <row r="1442" spans="1:4" x14ac:dyDescent="0.25">
      <c r="A1442" s="60"/>
      <c r="B1442" s="35"/>
      <c r="C1442" s="46"/>
      <c r="D1442" s="46"/>
    </row>
    <row r="1443" spans="1:4" x14ac:dyDescent="0.25">
      <c r="A1443" s="60"/>
      <c r="B1443" s="35"/>
      <c r="C1443" s="46"/>
      <c r="D1443" s="46"/>
    </row>
    <row r="1444" spans="1:4" x14ac:dyDescent="0.25">
      <c r="A1444" s="60"/>
      <c r="B1444" s="35"/>
      <c r="C1444" s="46"/>
      <c r="D1444" s="46"/>
    </row>
    <row r="1445" spans="1:4" x14ac:dyDescent="0.25">
      <c r="A1445" s="60"/>
      <c r="B1445" s="35"/>
      <c r="C1445" s="46"/>
      <c r="D1445" s="46"/>
    </row>
    <row r="1446" spans="1:4" x14ac:dyDescent="0.25">
      <c r="A1446" s="60"/>
      <c r="B1446" s="35"/>
      <c r="C1446" s="46"/>
      <c r="D1446" s="46"/>
    </row>
    <row r="1447" spans="1:4" x14ac:dyDescent="0.25">
      <c r="A1447" s="60"/>
      <c r="B1447" s="35"/>
      <c r="C1447" s="46"/>
      <c r="D1447" s="46"/>
    </row>
    <row r="1448" spans="1:4" x14ac:dyDescent="0.25">
      <c r="A1448" s="60"/>
      <c r="B1448" s="35"/>
      <c r="C1448" s="46"/>
      <c r="D1448" s="46"/>
    </row>
    <row r="1449" spans="1:4" x14ac:dyDescent="0.25">
      <c r="A1449" s="60"/>
      <c r="B1449" s="35"/>
      <c r="C1449" s="46"/>
      <c r="D1449" s="46"/>
    </row>
    <row r="1450" spans="1:4" x14ac:dyDescent="0.25">
      <c r="A1450" s="60"/>
      <c r="B1450" s="35"/>
      <c r="C1450" s="46"/>
      <c r="D1450" s="46"/>
    </row>
    <row r="1451" spans="1:4" x14ac:dyDescent="0.25">
      <c r="A1451" s="60"/>
      <c r="B1451" s="35"/>
      <c r="C1451" s="46"/>
      <c r="D1451" s="46"/>
    </row>
    <row r="1452" spans="1:4" x14ac:dyDescent="0.25">
      <c r="A1452" s="60"/>
      <c r="B1452" s="35"/>
      <c r="C1452" s="46"/>
      <c r="D1452" s="46"/>
    </row>
    <row r="1453" spans="1:4" x14ac:dyDescent="0.25">
      <c r="A1453" s="60"/>
      <c r="B1453" s="35"/>
      <c r="C1453" s="46"/>
      <c r="D1453" s="46"/>
    </row>
    <row r="1454" spans="1:4" x14ac:dyDescent="0.25">
      <c r="A1454" s="60"/>
      <c r="B1454" s="35"/>
      <c r="C1454" s="46"/>
      <c r="D1454" s="46"/>
    </row>
    <row r="1455" spans="1:4" x14ac:dyDescent="0.25">
      <c r="A1455" s="60"/>
      <c r="B1455" s="35"/>
      <c r="C1455" s="46"/>
      <c r="D1455" s="46"/>
    </row>
    <row r="1456" spans="1:4" x14ac:dyDescent="0.25">
      <c r="A1456" s="60"/>
      <c r="B1456" s="35"/>
      <c r="C1456" s="46"/>
      <c r="D1456" s="46"/>
    </row>
    <row r="1457" spans="1:4" x14ac:dyDescent="0.25">
      <c r="A1457" s="60"/>
      <c r="B1457" s="35"/>
      <c r="C1457" s="46"/>
      <c r="D1457" s="46"/>
    </row>
    <row r="1458" spans="1:4" x14ac:dyDescent="0.25">
      <c r="A1458" s="60"/>
      <c r="B1458" s="35"/>
      <c r="C1458" s="46"/>
      <c r="D1458" s="46"/>
    </row>
    <row r="1459" spans="1:4" x14ac:dyDescent="0.25">
      <c r="A1459" s="60"/>
      <c r="B1459" s="35"/>
      <c r="C1459" s="46"/>
      <c r="D1459" s="46"/>
    </row>
    <row r="1460" spans="1:4" x14ac:dyDescent="0.25">
      <c r="A1460" s="60"/>
      <c r="B1460" s="35"/>
      <c r="C1460" s="46"/>
      <c r="D1460" s="46"/>
    </row>
    <row r="1461" spans="1:4" x14ac:dyDescent="0.25">
      <c r="A1461" s="60"/>
      <c r="B1461" s="35"/>
      <c r="C1461" s="46"/>
      <c r="D1461" s="46"/>
    </row>
    <row r="1462" spans="1:4" x14ac:dyDescent="0.25">
      <c r="A1462" s="60"/>
      <c r="B1462" s="35"/>
      <c r="C1462" s="46"/>
      <c r="D1462" s="46"/>
    </row>
    <row r="1463" spans="1:4" x14ac:dyDescent="0.25">
      <c r="A1463" s="60"/>
      <c r="B1463" s="35"/>
      <c r="C1463" s="46"/>
      <c r="D1463" s="46"/>
    </row>
    <row r="1464" spans="1:4" x14ac:dyDescent="0.25">
      <c r="A1464" s="60"/>
      <c r="B1464" s="35"/>
      <c r="C1464" s="46"/>
      <c r="D1464" s="46"/>
    </row>
    <row r="1465" spans="1:4" x14ac:dyDescent="0.25">
      <c r="A1465" s="60"/>
      <c r="B1465" s="35"/>
      <c r="C1465" s="46"/>
      <c r="D1465" s="46"/>
    </row>
    <row r="1466" spans="1:4" x14ac:dyDescent="0.25">
      <c r="A1466" s="60"/>
      <c r="B1466" s="35"/>
      <c r="C1466" s="46"/>
      <c r="D1466" s="46"/>
    </row>
    <row r="1467" spans="1:4" x14ac:dyDescent="0.25">
      <c r="A1467" s="60"/>
      <c r="B1467" s="35"/>
      <c r="C1467" s="46"/>
      <c r="D1467" s="46"/>
    </row>
    <row r="1468" spans="1:4" x14ac:dyDescent="0.25">
      <c r="A1468" s="60"/>
      <c r="B1468" s="35"/>
      <c r="C1468" s="46"/>
      <c r="D1468" s="46"/>
    </row>
    <row r="1469" spans="1:4" x14ac:dyDescent="0.25">
      <c r="A1469" s="60"/>
      <c r="B1469" s="35"/>
      <c r="C1469" s="46"/>
      <c r="D1469" s="46"/>
    </row>
    <row r="1470" spans="1:4" x14ac:dyDescent="0.25">
      <c r="A1470" s="60"/>
      <c r="B1470" s="35"/>
      <c r="C1470" s="46"/>
      <c r="D1470" s="46"/>
    </row>
    <row r="1471" spans="1:4" x14ac:dyDescent="0.25">
      <c r="A1471" s="60"/>
      <c r="B1471" s="35"/>
      <c r="C1471" s="46"/>
      <c r="D1471" s="46"/>
    </row>
    <row r="1472" spans="1:4" x14ac:dyDescent="0.25">
      <c r="A1472" s="60"/>
      <c r="B1472" s="35"/>
      <c r="C1472" s="46"/>
      <c r="D1472" s="46"/>
    </row>
    <row r="1473" spans="1:4" x14ac:dyDescent="0.25">
      <c r="A1473" s="60"/>
      <c r="B1473" s="35"/>
      <c r="C1473" s="46"/>
      <c r="D1473" s="46"/>
    </row>
    <row r="1474" spans="1:4" x14ac:dyDescent="0.25">
      <c r="A1474" s="60"/>
      <c r="B1474" s="35"/>
      <c r="C1474" s="46"/>
      <c r="D1474" s="46"/>
    </row>
    <row r="1475" spans="1:4" x14ac:dyDescent="0.25">
      <c r="A1475" s="60"/>
      <c r="B1475" s="35"/>
      <c r="C1475" s="46"/>
      <c r="D1475" s="46"/>
    </row>
    <row r="1476" spans="1:4" x14ac:dyDescent="0.25">
      <c r="A1476" s="60"/>
      <c r="B1476" s="35"/>
      <c r="C1476" s="46"/>
      <c r="D1476" s="46"/>
    </row>
    <row r="1477" spans="1:4" x14ac:dyDescent="0.25">
      <c r="A1477" s="60"/>
      <c r="B1477" s="35"/>
      <c r="C1477" s="46"/>
      <c r="D1477" s="46"/>
    </row>
    <row r="1478" spans="1:4" x14ac:dyDescent="0.25">
      <c r="A1478" s="60"/>
      <c r="B1478" s="35"/>
      <c r="C1478" s="46"/>
      <c r="D1478" s="46"/>
    </row>
    <row r="1479" spans="1:4" x14ac:dyDescent="0.25">
      <c r="A1479" s="60"/>
      <c r="B1479" s="35"/>
      <c r="C1479" s="46"/>
      <c r="D1479" s="46"/>
    </row>
    <row r="1480" spans="1:4" x14ac:dyDescent="0.25">
      <c r="A1480" s="60"/>
      <c r="B1480" s="35"/>
      <c r="C1480" s="46"/>
      <c r="D1480" s="46"/>
    </row>
    <row r="1481" spans="1:4" x14ac:dyDescent="0.25">
      <c r="A1481" s="60"/>
      <c r="B1481" s="35"/>
      <c r="C1481" s="46"/>
      <c r="D1481" s="46"/>
    </row>
    <row r="1482" spans="1:4" x14ac:dyDescent="0.25">
      <c r="A1482" s="60"/>
      <c r="B1482" s="35"/>
      <c r="C1482" s="46"/>
      <c r="D1482" s="46"/>
    </row>
    <row r="1483" spans="1:4" x14ac:dyDescent="0.25">
      <c r="A1483" s="60"/>
      <c r="B1483" s="35"/>
      <c r="C1483" s="46"/>
      <c r="D1483" s="46"/>
    </row>
    <row r="1484" spans="1:4" x14ac:dyDescent="0.25">
      <c r="A1484" s="60"/>
      <c r="B1484" s="35"/>
      <c r="C1484" s="46"/>
      <c r="D1484" s="46"/>
    </row>
    <row r="1485" spans="1:4" x14ac:dyDescent="0.25">
      <c r="A1485" s="60"/>
      <c r="B1485" s="35"/>
      <c r="C1485" s="46"/>
      <c r="D1485" s="46"/>
    </row>
    <row r="1486" spans="1:4" x14ac:dyDescent="0.25">
      <c r="A1486" s="60"/>
      <c r="B1486" s="35"/>
      <c r="C1486" s="46"/>
      <c r="D1486" s="46"/>
    </row>
    <row r="1487" spans="1:4" x14ac:dyDescent="0.25">
      <c r="A1487" s="60"/>
      <c r="B1487" s="35"/>
      <c r="C1487" s="46"/>
      <c r="D1487" s="46"/>
    </row>
    <row r="1488" spans="1:4" x14ac:dyDescent="0.25">
      <c r="A1488" s="60"/>
      <c r="B1488" s="35"/>
      <c r="C1488" s="46"/>
      <c r="D1488" s="46"/>
    </row>
    <row r="1489" spans="1:4" x14ac:dyDescent="0.25">
      <c r="A1489" s="60"/>
      <c r="B1489" s="35"/>
      <c r="C1489" s="46"/>
      <c r="D1489" s="46"/>
    </row>
    <row r="1490" spans="1:4" x14ac:dyDescent="0.25">
      <c r="A1490" s="60"/>
      <c r="B1490" s="35"/>
      <c r="C1490" s="46"/>
      <c r="D1490" s="46"/>
    </row>
    <row r="1491" spans="1:4" x14ac:dyDescent="0.25">
      <c r="A1491" s="60"/>
      <c r="B1491" s="35"/>
      <c r="C1491" s="46"/>
      <c r="D1491" s="46"/>
    </row>
    <row r="1492" spans="1:4" x14ac:dyDescent="0.25">
      <c r="A1492" s="60"/>
      <c r="B1492" s="35"/>
      <c r="C1492" s="46"/>
      <c r="D1492" s="46"/>
    </row>
    <row r="1493" spans="1:4" x14ac:dyDescent="0.25">
      <c r="A1493" s="60"/>
      <c r="B1493" s="35"/>
      <c r="C1493" s="46"/>
      <c r="D1493" s="46"/>
    </row>
    <row r="1494" spans="1:4" x14ac:dyDescent="0.25">
      <c r="A1494" s="60"/>
      <c r="B1494" s="35"/>
      <c r="C1494" s="46"/>
      <c r="D1494" s="46"/>
    </row>
    <row r="1495" spans="1:4" x14ac:dyDescent="0.25">
      <c r="A1495" s="60"/>
      <c r="B1495" s="35"/>
      <c r="C1495" s="46"/>
      <c r="D1495" s="46"/>
    </row>
    <row r="1496" spans="1:4" x14ac:dyDescent="0.25">
      <c r="A1496" s="60"/>
      <c r="B1496" s="35"/>
      <c r="C1496" s="46"/>
      <c r="D1496" s="46"/>
    </row>
    <row r="1497" spans="1:4" x14ac:dyDescent="0.25">
      <c r="A1497" s="60"/>
      <c r="B1497" s="35"/>
      <c r="C1497" s="46"/>
      <c r="D1497" s="46"/>
    </row>
    <row r="1498" spans="1:4" x14ac:dyDescent="0.25">
      <c r="A1498" s="60"/>
      <c r="B1498" s="35"/>
      <c r="C1498" s="46"/>
      <c r="D1498" s="46"/>
    </row>
    <row r="1499" spans="1:4" x14ac:dyDescent="0.25">
      <c r="A1499" s="60"/>
      <c r="B1499" s="35"/>
      <c r="C1499" s="46"/>
      <c r="D1499" s="46"/>
    </row>
    <row r="1500" spans="1:4" x14ac:dyDescent="0.25">
      <c r="A1500" s="60"/>
      <c r="B1500" s="35"/>
      <c r="C1500" s="46"/>
      <c r="D1500" s="46"/>
    </row>
    <row r="1501" spans="1:4" x14ac:dyDescent="0.25">
      <c r="A1501" s="60"/>
      <c r="B1501" s="35"/>
      <c r="C1501" s="46"/>
      <c r="D1501" s="46"/>
    </row>
    <row r="1502" spans="1:4" x14ac:dyDescent="0.25">
      <c r="A1502" s="60"/>
      <c r="B1502" s="35"/>
      <c r="C1502" s="46"/>
      <c r="D1502" s="46"/>
    </row>
    <row r="1503" spans="1:4" x14ac:dyDescent="0.25">
      <c r="A1503" s="60"/>
      <c r="B1503" s="35"/>
      <c r="C1503" s="46"/>
      <c r="D1503" s="46"/>
    </row>
    <row r="1504" spans="1:4" x14ac:dyDescent="0.25">
      <c r="A1504" s="60"/>
      <c r="B1504" s="35"/>
      <c r="C1504" s="46"/>
      <c r="D1504" s="46"/>
    </row>
    <row r="1505" spans="1:4" x14ac:dyDescent="0.25">
      <c r="A1505" s="60"/>
      <c r="B1505" s="35"/>
      <c r="C1505" s="46"/>
      <c r="D1505" s="46"/>
    </row>
    <row r="1506" spans="1:4" x14ac:dyDescent="0.25">
      <c r="A1506" s="60"/>
      <c r="B1506" s="35"/>
      <c r="C1506" s="46"/>
      <c r="D1506" s="46"/>
    </row>
    <row r="1507" spans="1:4" x14ac:dyDescent="0.25">
      <c r="A1507" s="60"/>
      <c r="B1507" s="35"/>
      <c r="C1507" s="46"/>
      <c r="D1507" s="46"/>
    </row>
    <row r="1508" spans="1:4" x14ac:dyDescent="0.25">
      <c r="A1508" s="60"/>
      <c r="B1508" s="35"/>
      <c r="C1508" s="46"/>
      <c r="D1508" s="46"/>
    </row>
    <row r="1509" spans="1:4" x14ac:dyDescent="0.25">
      <c r="A1509" s="60"/>
      <c r="B1509" s="35"/>
      <c r="C1509" s="46"/>
      <c r="D1509" s="46"/>
    </row>
    <row r="1510" spans="1:4" x14ac:dyDescent="0.25">
      <c r="A1510" s="60"/>
      <c r="B1510" s="35"/>
      <c r="C1510" s="46"/>
      <c r="D1510" s="46"/>
    </row>
    <row r="1511" spans="1:4" x14ac:dyDescent="0.25">
      <c r="A1511" s="60"/>
      <c r="B1511" s="35"/>
      <c r="C1511" s="46"/>
      <c r="D1511" s="46"/>
    </row>
    <row r="1512" spans="1:4" x14ac:dyDescent="0.25">
      <c r="A1512" s="60"/>
      <c r="B1512" s="35"/>
      <c r="C1512" s="46"/>
      <c r="D1512" s="46"/>
    </row>
    <row r="1513" spans="1:4" x14ac:dyDescent="0.25">
      <c r="A1513" s="60"/>
      <c r="B1513" s="35"/>
      <c r="C1513" s="46"/>
      <c r="D1513" s="46"/>
    </row>
    <row r="1514" spans="1:4" x14ac:dyDescent="0.25">
      <c r="A1514" s="60"/>
      <c r="B1514" s="35"/>
      <c r="C1514" s="46"/>
      <c r="D1514" s="46"/>
    </row>
    <row r="1515" spans="1:4" x14ac:dyDescent="0.25">
      <c r="A1515" s="60"/>
      <c r="B1515" s="35"/>
      <c r="C1515" s="46"/>
      <c r="D1515" s="46"/>
    </row>
    <row r="1516" spans="1:4" x14ac:dyDescent="0.25">
      <c r="A1516" s="60"/>
      <c r="B1516" s="35"/>
      <c r="C1516" s="46"/>
      <c r="D1516" s="46"/>
    </row>
    <row r="1517" spans="1:4" x14ac:dyDescent="0.25">
      <c r="A1517" s="60"/>
      <c r="B1517" s="35"/>
      <c r="C1517" s="46"/>
      <c r="D1517" s="46"/>
    </row>
    <row r="1518" spans="1:4" x14ac:dyDescent="0.25">
      <c r="A1518" s="60"/>
      <c r="B1518" s="35"/>
      <c r="C1518" s="46"/>
      <c r="D1518" s="46"/>
    </row>
    <row r="1519" spans="1:4" x14ac:dyDescent="0.25">
      <c r="A1519" s="60"/>
      <c r="B1519" s="35"/>
      <c r="C1519" s="46"/>
      <c r="D1519" s="46"/>
    </row>
    <row r="1520" spans="1:4" x14ac:dyDescent="0.25">
      <c r="A1520" s="60"/>
      <c r="B1520" s="35"/>
      <c r="C1520" s="46"/>
      <c r="D1520" s="46"/>
    </row>
    <row r="1521" spans="1:4" x14ac:dyDescent="0.25">
      <c r="A1521" s="60"/>
      <c r="B1521" s="35"/>
      <c r="C1521" s="46"/>
      <c r="D1521" s="46"/>
    </row>
    <row r="1522" spans="1:4" x14ac:dyDescent="0.25">
      <c r="A1522" s="60"/>
      <c r="B1522" s="35"/>
      <c r="C1522" s="46"/>
      <c r="D1522" s="46"/>
    </row>
    <row r="1523" spans="1:4" x14ac:dyDescent="0.25">
      <c r="A1523" s="60"/>
      <c r="B1523" s="35"/>
      <c r="C1523" s="46"/>
      <c r="D1523" s="46"/>
    </row>
    <row r="1524" spans="1:4" x14ac:dyDescent="0.25">
      <c r="A1524" s="60"/>
      <c r="B1524" s="35"/>
      <c r="C1524" s="46"/>
      <c r="D1524" s="46"/>
    </row>
    <row r="1525" spans="1:4" x14ac:dyDescent="0.25">
      <c r="A1525" s="60"/>
      <c r="B1525" s="35"/>
      <c r="C1525" s="46"/>
      <c r="D1525" s="46"/>
    </row>
    <row r="1526" spans="1:4" x14ac:dyDescent="0.25">
      <c r="A1526" s="60"/>
      <c r="B1526" s="35"/>
      <c r="C1526" s="46"/>
      <c r="D1526" s="46"/>
    </row>
    <row r="1527" spans="1:4" x14ac:dyDescent="0.25">
      <c r="A1527" s="60"/>
      <c r="B1527" s="35"/>
      <c r="C1527" s="46"/>
      <c r="D1527" s="46"/>
    </row>
    <row r="1528" spans="1:4" x14ac:dyDescent="0.25">
      <c r="A1528" s="60"/>
      <c r="B1528" s="35"/>
      <c r="C1528" s="46"/>
      <c r="D1528" s="46"/>
    </row>
    <row r="1529" spans="1:4" x14ac:dyDescent="0.25">
      <c r="A1529" s="60"/>
      <c r="B1529" s="35"/>
      <c r="C1529" s="46"/>
      <c r="D1529" s="46"/>
    </row>
    <row r="1530" spans="1:4" x14ac:dyDescent="0.25">
      <c r="A1530" s="60"/>
      <c r="B1530" s="35"/>
      <c r="C1530" s="46"/>
      <c r="D1530" s="46"/>
    </row>
    <row r="1531" spans="1:4" x14ac:dyDescent="0.25">
      <c r="A1531" s="60"/>
      <c r="B1531" s="35"/>
      <c r="C1531" s="46"/>
      <c r="D1531" s="46"/>
    </row>
    <row r="1532" spans="1:4" x14ac:dyDescent="0.25">
      <c r="A1532" s="60"/>
      <c r="B1532" s="35"/>
      <c r="C1532" s="46"/>
      <c r="D1532" s="46"/>
    </row>
    <row r="1533" spans="1:4" x14ac:dyDescent="0.25">
      <c r="A1533" s="60"/>
      <c r="B1533" s="35"/>
      <c r="C1533" s="46"/>
      <c r="D1533" s="46"/>
    </row>
    <row r="1534" spans="1:4" x14ac:dyDescent="0.25">
      <c r="A1534" s="60"/>
      <c r="B1534" s="35"/>
      <c r="C1534" s="46"/>
      <c r="D1534" s="46"/>
    </row>
    <row r="1535" spans="1:4" x14ac:dyDescent="0.25">
      <c r="A1535" s="60"/>
      <c r="B1535" s="35"/>
      <c r="C1535" s="46"/>
      <c r="D1535" s="46"/>
    </row>
    <row r="1536" spans="1:4" x14ac:dyDescent="0.25">
      <c r="A1536" s="60"/>
      <c r="B1536" s="35"/>
      <c r="C1536" s="46"/>
      <c r="D1536" s="46"/>
    </row>
    <row r="1537" spans="1:4" x14ac:dyDescent="0.25">
      <c r="A1537" s="60"/>
      <c r="B1537" s="35"/>
      <c r="C1537" s="46"/>
      <c r="D1537" s="46"/>
    </row>
    <row r="1538" spans="1:4" x14ac:dyDescent="0.25">
      <c r="A1538" s="60"/>
      <c r="B1538" s="35"/>
      <c r="C1538" s="46"/>
      <c r="D1538" s="46"/>
    </row>
    <row r="1539" spans="1:4" x14ac:dyDescent="0.25">
      <c r="A1539" s="60"/>
      <c r="B1539" s="35"/>
      <c r="C1539" s="46"/>
      <c r="D1539" s="46"/>
    </row>
    <row r="1540" spans="1:4" x14ac:dyDescent="0.25">
      <c r="A1540" s="60"/>
      <c r="B1540" s="35"/>
      <c r="C1540" s="46"/>
      <c r="D1540" s="46"/>
    </row>
    <row r="1541" spans="1:4" x14ac:dyDescent="0.25">
      <c r="A1541" s="60"/>
      <c r="B1541" s="35"/>
      <c r="C1541" s="46"/>
      <c r="D1541" s="46"/>
    </row>
    <row r="1542" spans="1:4" x14ac:dyDescent="0.25">
      <c r="A1542" s="60"/>
      <c r="B1542" s="35"/>
      <c r="C1542" s="46"/>
      <c r="D1542" s="46"/>
    </row>
    <row r="1543" spans="1:4" x14ac:dyDescent="0.25">
      <c r="A1543" s="60"/>
      <c r="B1543" s="35"/>
      <c r="C1543" s="46"/>
      <c r="D1543" s="46"/>
    </row>
    <row r="1544" spans="1:4" x14ac:dyDescent="0.25">
      <c r="A1544" s="60"/>
      <c r="B1544" s="35"/>
      <c r="C1544" s="46"/>
      <c r="D1544" s="46"/>
    </row>
    <row r="1545" spans="1:4" x14ac:dyDescent="0.25">
      <c r="A1545" s="60"/>
      <c r="B1545" s="35"/>
      <c r="C1545" s="46"/>
      <c r="D1545" s="46"/>
    </row>
    <row r="1546" spans="1:4" x14ac:dyDescent="0.25">
      <c r="A1546" s="60"/>
      <c r="B1546" s="35"/>
      <c r="C1546" s="46"/>
      <c r="D1546" s="46"/>
    </row>
    <row r="1547" spans="1:4" x14ac:dyDescent="0.25">
      <c r="A1547" s="60"/>
      <c r="B1547" s="35"/>
      <c r="C1547" s="46"/>
      <c r="D1547" s="46"/>
    </row>
    <row r="1548" spans="1:4" x14ac:dyDescent="0.25">
      <c r="A1548" s="60"/>
      <c r="B1548" s="35"/>
      <c r="C1548" s="46"/>
      <c r="D1548" s="46"/>
    </row>
    <row r="1549" spans="1:4" x14ac:dyDescent="0.25">
      <c r="A1549" s="60"/>
      <c r="B1549" s="35"/>
      <c r="C1549" s="46"/>
      <c r="D1549" s="46"/>
    </row>
    <row r="1550" spans="1:4" x14ac:dyDescent="0.25">
      <c r="A1550" s="60"/>
      <c r="B1550" s="35"/>
      <c r="C1550" s="46"/>
      <c r="D1550" s="46"/>
    </row>
    <row r="1551" spans="1:4" x14ac:dyDescent="0.25">
      <c r="A1551" s="60"/>
      <c r="B1551" s="35"/>
      <c r="C1551" s="46"/>
      <c r="D1551" s="46"/>
    </row>
    <row r="1552" spans="1:4" x14ac:dyDescent="0.25">
      <c r="A1552" s="60"/>
      <c r="B1552" s="35"/>
      <c r="C1552" s="46"/>
      <c r="D1552" s="46"/>
    </row>
    <row r="1553" spans="1:4" x14ac:dyDescent="0.25">
      <c r="A1553" s="60"/>
      <c r="B1553" s="35"/>
      <c r="C1553" s="46"/>
      <c r="D1553" s="46"/>
    </row>
    <row r="1554" spans="1:4" x14ac:dyDescent="0.25">
      <c r="A1554" s="60"/>
      <c r="B1554" s="35"/>
      <c r="C1554" s="46"/>
      <c r="D1554" s="46"/>
    </row>
    <row r="1555" spans="1:4" x14ac:dyDescent="0.25">
      <c r="A1555" s="60"/>
      <c r="B1555" s="35"/>
      <c r="C1555" s="46"/>
      <c r="D1555" s="46"/>
    </row>
    <row r="1556" spans="1:4" x14ac:dyDescent="0.25">
      <c r="A1556" s="60"/>
      <c r="B1556" s="35"/>
      <c r="C1556" s="46"/>
      <c r="D1556" s="46"/>
    </row>
    <row r="1557" spans="1:4" x14ac:dyDescent="0.25">
      <c r="A1557" s="60"/>
      <c r="B1557" s="35"/>
      <c r="C1557" s="46"/>
      <c r="D1557" s="46"/>
    </row>
    <row r="1558" spans="1:4" x14ac:dyDescent="0.25">
      <c r="A1558" s="60"/>
      <c r="B1558" s="35"/>
      <c r="C1558" s="46"/>
      <c r="D1558" s="46"/>
    </row>
    <row r="1559" spans="1:4" x14ac:dyDescent="0.25">
      <c r="A1559" s="60"/>
      <c r="B1559" s="35"/>
      <c r="C1559" s="46"/>
      <c r="D1559" s="46"/>
    </row>
    <row r="1560" spans="1:4" x14ac:dyDescent="0.25">
      <c r="A1560" s="60"/>
      <c r="B1560" s="35"/>
      <c r="C1560" s="46"/>
      <c r="D1560" s="46"/>
    </row>
    <row r="1561" spans="1:4" x14ac:dyDescent="0.25">
      <c r="A1561" s="60"/>
      <c r="B1561" s="35"/>
      <c r="C1561" s="46"/>
      <c r="D1561" s="46"/>
    </row>
    <row r="1562" spans="1:4" x14ac:dyDescent="0.25">
      <c r="A1562" s="60"/>
      <c r="B1562" s="35"/>
      <c r="C1562" s="46"/>
      <c r="D1562" s="46"/>
    </row>
    <row r="1563" spans="1:4" x14ac:dyDescent="0.25">
      <c r="A1563" s="60"/>
      <c r="B1563" s="35"/>
      <c r="C1563" s="46"/>
      <c r="D1563" s="46"/>
    </row>
    <row r="1564" spans="1:4" x14ac:dyDescent="0.25">
      <c r="A1564" s="60"/>
      <c r="B1564" s="35"/>
      <c r="C1564" s="46"/>
      <c r="D1564" s="46"/>
    </row>
    <row r="1565" spans="1:4" x14ac:dyDescent="0.25">
      <c r="A1565" s="60"/>
      <c r="B1565" s="35"/>
      <c r="C1565" s="46"/>
      <c r="D1565" s="46"/>
    </row>
    <row r="1566" spans="1:4" x14ac:dyDescent="0.25">
      <c r="A1566" s="60"/>
      <c r="B1566" s="35"/>
      <c r="C1566" s="46"/>
      <c r="D1566" s="46"/>
    </row>
    <row r="1567" spans="1:4" x14ac:dyDescent="0.25">
      <c r="A1567" s="60"/>
      <c r="B1567" s="35"/>
      <c r="C1567" s="46"/>
      <c r="D1567" s="46"/>
    </row>
    <row r="1568" spans="1:4" x14ac:dyDescent="0.25">
      <c r="A1568" s="60"/>
      <c r="B1568" s="35"/>
      <c r="C1568" s="46"/>
      <c r="D1568" s="46"/>
    </row>
    <row r="1569" spans="1:4" x14ac:dyDescent="0.25">
      <c r="A1569" s="60"/>
      <c r="B1569" s="35"/>
      <c r="C1569" s="46"/>
      <c r="D1569" s="46"/>
    </row>
    <row r="1570" spans="1:4" x14ac:dyDescent="0.25">
      <c r="A1570" s="60"/>
      <c r="B1570" s="35"/>
      <c r="C1570" s="46"/>
      <c r="D1570" s="46"/>
    </row>
    <row r="1571" spans="1:4" x14ac:dyDescent="0.25">
      <c r="A1571" s="60"/>
      <c r="B1571" s="35"/>
      <c r="C1571" s="46"/>
      <c r="D1571" s="46"/>
    </row>
    <row r="1572" spans="1:4" x14ac:dyDescent="0.25">
      <c r="A1572" s="60"/>
      <c r="B1572" s="35"/>
      <c r="C1572" s="46"/>
      <c r="D1572" s="46"/>
    </row>
    <row r="1573" spans="1:4" x14ac:dyDescent="0.25">
      <c r="A1573" s="60"/>
      <c r="B1573" s="35"/>
      <c r="C1573" s="46"/>
      <c r="D1573" s="46"/>
    </row>
    <row r="1574" spans="1:4" x14ac:dyDescent="0.25">
      <c r="A1574" s="60"/>
      <c r="B1574" s="35"/>
      <c r="C1574" s="46"/>
      <c r="D1574" s="46"/>
    </row>
    <row r="1575" spans="1:4" x14ac:dyDescent="0.25">
      <c r="A1575" s="60"/>
      <c r="B1575" s="35"/>
      <c r="C1575" s="46"/>
      <c r="D1575" s="46"/>
    </row>
    <row r="1576" spans="1:4" x14ac:dyDescent="0.25">
      <c r="A1576" s="60"/>
      <c r="B1576" s="35"/>
      <c r="C1576" s="46"/>
      <c r="D1576" s="46"/>
    </row>
    <row r="1577" spans="1:4" x14ac:dyDescent="0.25">
      <c r="A1577" s="60"/>
      <c r="B1577" s="35"/>
      <c r="C1577" s="46"/>
      <c r="D1577" s="46"/>
    </row>
    <row r="1578" spans="1:4" x14ac:dyDescent="0.25">
      <c r="A1578" s="60"/>
      <c r="B1578" s="35"/>
      <c r="C1578" s="46"/>
      <c r="D1578" s="46"/>
    </row>
    <row r="1579" spans="1:4" x14ac:dyDescent="0.25">
      <c r="A1579" s="60"/>
      <c r="B1579" s="35"/>
      <c r="C1579" s="46"/>
      <c r="D1579" s="46"/>
    </row>
    <row r="1580" spans="1:4" x14ac:dyDescent="0.25">
      <c r="A1580" s="60"/>
      <c r="B1580" s="35"/>
      <c r="C1580" s="46"/>
      <c r="D1580" s="46"/>
    </row>
    <row r="1581" spans="1:4" x14ac:dyDescent="0.25">
      <c r="A1581" s="60"/>
      <c r="B1581" s="35"/>
      <c r="C1581" s="46"/>
      <c r="D1581" s="46"/>
    </row>
    <row r="1582" spans="1:4" x14ac:dyDescent="0.25">
      <c r="A1582" s="60"/>
      <c r="B1582" s="35"/>
      <c r="C1582" s="46"/>
      <c r="D1582" s="46"/>
    </row>
    <row r="1583" spans="1:4" x14ac:dyDescent="0.25">
      <c r="A1583" s="60"/>
      <c r="B1583" s="35"/>
      <c r="C1583" s="46"/>
      <c r="D1583" s="46"/>
    </row>
    <row r="1584" spans="1:4" x14ac:dyDescent="0.25">
      <c r="A1584" s="60"/>
      <c r="B1584" s="35"/>
      <c r="C1584" s="46"/>
      <c r="D1584" s="46"/>
    </row>
    <row r="1585" spans="1:4" x14ac:dyDescent="0.25">
      <c r="A1585" s="60"/>
      <c r="B1585" s="35"/>
      <c r="C1585" s="46"/>
      <c r="D1585" s="46"/>
    </row>
    <row r="1586" spans="1:4" x14ac:dyDescent="0.25">
      <c r="A1586" s="60"/>
      <c r="B1586" s="35"/>
      <c r="C1586" s="46"/>
      <c r="D1586" s="46"/>
    </row>
    <row r="1587" spans="1:4" x14ac:dyDescent="0.25">
      <c r="A1587" s="60"/>
      <c r="B1587" s="35"/>
      <c r="C1587" s="46"/>
      <c r="D1587" s="46"/>
    </row>
    <row r="1588" spans="1:4" x14ac:dyDescent="0.25">
      <c r="A1588" s="60"/>
      <c r="B1588" s="35"/>
      <c r="C1588" s="46"/>
      <c r="D1588" s="46"/>
    </row>
    <row r="1589" spans="1:4" x14ac:dyDescent="0.25">
      <c r="A1589" s="60"/>
      <c r="B1589" s="35"/>
      <c r="C1589" s="46"/>
      <c r="D1589" s="46"/>
    </row>
    <row r="1590" spans="1:4" x14ac:dyDescent="0.25">
      <c r="A1590" s="60"/>
      <c r="B1590" s="35"/>
      <c r="C1590" s="46"/>
      <c r="D1590" s="46"/>
    </row>
    <row r="1591" spans="1:4" x14ac:dyDescent="0.25">
      <c r="A1591" s="60"/>
      <c r="B1591" s="35"/>
      <c r="C1591" s="46"/>
      <c r="D1591" s="46"/>
    </row>
    <row r="1592" spans="1:4" x14ac:dyDescent="0.25">
      <c r="A1592" s="60"/>
      <c r="B1592" s="35"/>
      <c r="C1592" s="46"/>
      <c r="D1592" s="46"/>
    </row>
    <row r="1593" spans="1:4" x14ac:dyDescent="0.25">
      <c r="A1593" s="60"/>
      <c r="B1593" s="35"/>
      <c r="C1593" s="46"/>
      <c r="D1593" s="46"/>
    </row>
    <row r="1594" spans="1:4" x14ac:dyDescent="0.25">
      <c r="A1594" s="60"/>
      <c r="B1594" s="35"/>
      <c r="C1594" s="46"/>
      <c r="D1594" s="46"/>
    </row>
    <row r="1595" spans="1:4" x14ac:dyDescent="0.25">
      <c r="A1595" s="60"/>
      <c r="B1595" s="35"/>
      <c r="C1595" s="46"/>
      <c r="D1595" s="46"/>
    </row>
    <row r="1596" spans="1:4" x14ac:dyDescent="0.25">
      <c r="A1596" s="60"/>
      <c r="B1596" s="35"/>
      <c r="C1596" s="46"/>
      <c r="D1596" s="46"/>
    </row>
    <row r="1597" spans="1:4" x14ac:dyDescent="0.25">
      <c r="A1597" s="60"/>
      <c r="B1597" s="35"/>
      <c r="C1597" s="46"/>
      <c r="D1597" s="46"/>
    </row>
    <row r="1598" spans="1:4" x14ac:dyDescent="0.25">
      <c r="A1598" s="60"/>
      <c r="B1598" s="35"/>
      <c r="C1598" s="46"/>
      <c r="D1598" s="46"/>
    </row>
    <row r="1599" spans="1:4" x14ac:dyDescent="0.25">
      <c r="A1599" s="60"/>
      <c r="B1599" s="35"/>
      <c r="C1599" s="46"/>
      <c r="D1599" s="46"/>
    </row>
    <row r="1600" spans="1:4" x14ac:dyDescent="0.25">
      <c r="A1600" s="60"/>
      <c r="B1600" s="35"/>
      <c r="C1600" s="46"/>
      <c r="D1600" s="46"/>
    </row>
    <row r="1601" spans="1:4" x14ac:dyDescent="0.25">
      <c r="A1601" s="60"/>
      <c r="B1601" s="35"/>
      <c r="C1601" s="46"/>
      <c r="D1601" s="46"/>
    </row>
    <row r="1602" spans="1:4" x14ac:dyDescent="0.25">
      <c r="A1602" s="60"/>
      <c r="B1602" s="35"/>
      <c r="C1602" s="46"/>
      <c r="D1602" s="46"/>
    </row>
    <row r="1603" spans="1:4" x14ac:dyDescent="0.25">
      <c r="A1603" s="60"/>
      <c r="B1603" s="35"/>
      <c r="C1603" s="46"/>
      <c r="D1603" s="46"/>
    </row>
    <row r="1604" spans="1:4" x14ac:dyDescent="0.25">
      <c r="A1604" s="60"/>
      <c r="B1604" s="35"/>
      <c r="C1604" s="46"/>
      <c r="D1604" s="46"/>
    </row>
    <row r="1605" spans="1:4" x14ac:dyDescent="0.25">
      <c r="A1605" s="60"/>
      <c r="B1605" s="35"/>
      <c r="C1605" s="46"/>
      <c r="D1605" s="46"/>
    </row>
    <row r="1606" spans="1:4" x14ac:dyDescent="0.25">
      <c r="A1606" s="60"/>
      <c r="B1606" s="35"/>
      <c r="C1606" s="46"/>
      <c r="D1606" s="46"/>
    </row>
    <row r="1607" spans="1:4" x14ac:dyDescent="0.25">
      <c r="A1607" s="60"/>
      <c r="B1607" s="35"/>
      <c r="C1607" s="46"/>
      <c r="D1607" s="46"/>
    </row>
    <row r="1608" spans="1:4" x14ac:dyDescent="0.25">
      <c r="A1608" s="60"/>
      <c r="B1608" s="35"/>
      <c r="C1608" s="46"/>
      <c r="D1608" s="46"/>
    </row>
    <row r="1609" spans="1:4" x14ac:dyDescent="0.25">
      <c r="A1609" s="60"/>
      <c r="B1609" s="35"/>
      <c r="C1609" s="46"/>
      <c r="D1609" s="46"/>
    </row>
    <row r="1610" spans="1:4" x14ac:dyDescent="0.25">
      <c r="A1610" s="60"/>
      <c r="B1610" s="35"/>
      <c r="C1610" s="46"/>
      <c r="D1610" s="46"/>
    </row>
    <row r="1611" spans="1:4" x14ac:dyDescent="0.25">
      <c r="A1611" s="60"/>
      <c r="B1611" s="35"/>
      <c r="C1611" s="46"/>
      <c r="D1611" s="46"/>
    </row>
    <row r="1612" spans="1:4" x14ac:dyDescent="0.25">
      <c r="A1612" s="60"/>
      <c r="B1612" s="35"/>
      <c r="C1612" s="46"/>
      <c r="D1612" s="46"/>
    </row>
    <row r="1613" spans="1:4" x14ac:dyDescent="0.25">
      <c r="A1613" s="60"/>
      <c r="B1613" s="35"/>
      <c r="C1613" s="46"/>
      <c r="D1613" s="46"/>
    </row>
    <row r="1614" spans="1:4" x14ac:dyDescent="0.25">
      <c r="A1614" s="60"/>
      <c r="B1614" s="35"/>
      <c r="C1614" s="46"/>
      <c r="D1614" s="46"/>
    </row>
    <row r="1615" spans="1:4" x14ac:dyDescent="0.25">
      <c r="A1615" s="60"/>
      <c r="B1615" s="35"/>
      <c r="C1615" s="46"/>
      <c r="D1615" s="46"/>
    </row>
    <row r="1616" spans="1:4" x14ac:dyDescent="0.25">
      <c r="A1616" s="60"/>
      <c r="B1616" s="35"/>
      <c r="C1616" s="46"/>
      <c r="D1616" s="46"/>
    </row>
    <row r="1617" spans="1:4" x14ac:dyDescent="0.25">
      <c r="A1617" s="60"/>
      <c r="B1617" s="35"/>
      <c r="C1617" s="46"/>
      <c r="D1617" s="46"/>
    </row>
    <row r="1618" spans="1:4" x14ac:dyDescent="0.25">
      <c r="A1618" s="60"/>
      <c r="B1618" s="35"/>
      <c r="C1618" s="46"/>
      <c r="D1618" s="46"/>
    </row>
    <row r="1619" spans="1:4" x14ac:dyDescent="0.25">
      <c r="A1619" s="60"/>
      <c r="B1619" s="35"/>
      <c r="C1619" s="46"/>
      <c r="D1619" s="46"/>
    </row>
    <row r="1620" spans="1:4" x14ac:dyDescent="0.25">
      <c r="A1620" s="60"/>
      <c r="B1620" s="35"/>
      <c r="C1620" s="46"/>
      <c r="D1620" s="46"/>
    </row>
    <row r="1621" spans="1:4" x14ac:dyDescent="0.25">
      <c r="A1621" s="60"/>
      <c r="B1621" s="35"/>
      <c r="C1621" s="46"/>
      <c r="D1621" s="46"/>
    </row>
    <row r="1622" spans="1:4" x14ac:dyDescent="0.25">
      <c r="A1622" s="60"/>
      <c r="B1622" s="35"/>
      <c r="C1622" s="46"/>
      <c r="D1622" s="46"/>
    </row>
    <row r="1623" spans="1:4" x14ac:dyDescent="0.25">
      <c r="A1623" s="60"/>
      <c r="B1623" s="35"/>
      <c r="C1623" s="46"/>
      <c r="D1623" s="46"/>
    </row>
    <row r="1624" spans="1:4" x14ac:dyDescent="0.25">
      <c r="A1624" s="60"/>
      <c r="B1624" s="35"/>
      <c r="C1624" s="46"/>
      <c r="D1624" s="46"/>
    </row>
    <row r="1625" spans="1:4" x14ac:dyDescent="0.25">
      <c r="A1625" s="60"/>
      <c r="B1625" s="35"/>
      <c r="C1625" s="46"/>
      <c r="D1625" s="46"/>
    </row>
    <row r="1626" spans="1:4" x14ac:dyDescent="0.25">
      <c r="A1626" s="60"/>
      <c r="B1626" s="35"/>
      <c r="C1626" s="46"/>
      <c r="D1626" s="46"/>
    </row>
    <row r="1627" spans="1:4" x14ac:dyDescent="0.25">
      <c r="A1627" s="60"/>
      <c r="B1627" s="35"/>
      <c r="C1627" s="46"/>
      <c r="D1627" s="46"/>
    </row>
    <row r="1628" spans="1:4" x14ac:dyDescent="0.25">
      <c r="A1628" s="60"/>
      <c r="B1628" s="35"/>
      <c r="C1628" s="46"/>
      <c r="D1628" s="46"/>
    </row>
    <row r="1629" spans="1:4" x14ac:dyDescent="0.25">
      <c r="A1629" s="60"/>
      <c r="B1629" s="35"/>
      <c r="C1629" s="46"/>
      <c r="D1629" s="46"/>
    </row>
    <row r="1630" spans="1:4" x14ac:dyDescent="0.25">
      <c r="A1630" s="60"/>
      <c r="B1630" s="35"/>
      <c r="C1630" s="46"/>
      <c r="D1630" s="46"/>
    </row>
    <row r="1631" spans="1:4" x14ac:dyDescent="0.25">
      <c r="A1631" s="60"/>
      <c r="B1631" s="35"/>
      <c r="C1631" s="46"/>
      <c r="D1631" s="46"/>
    </row>
    <row r="1632" spans="1:4" x14ac:dyDescent="0.25">
      <c r="A1632" s="60"/>
      <c r="B1632" s="35"/>
      <c r="C1632" s="46"/>
      <c r="D1632" s="46"/>
    </row>
    <row r="1633" spans="1:4" x14ac:dyDescent="0.25">
      <c r="A1633" s="60"/>
      <c r="B1633" s="35"/>
      <c r="C1633" s="46"/>
      <c r="D1633" s="46"/>
    </row>
    <row r="1634" spans="1:4" x14ac:dyDescent="0.25">
      <c r="A1634" s="60"/>
      <c r="B1634" s="35"/>
      <c r="C1634" s="46"/>
      <c r="D1634" s="46"/>
    </row>
    <row r="1635" spans="1:4" x14ac:dyDescent="0.25">
      <c r="A1635" s="60"/>
      <c r="B1635" s="35"/>
      <c r="C1635" s="46"/>
      <c r="D1635" s="46"/>
    </row>
    <row r="1636" spans="1:4" x14ac:dyDescent="0.25">
      <c r="A1636" s="60"/>
      <c r="B1636" s="35"/>
      <c r="C1636" s="46"/>
      <c r="D1636" s="46"/>
    </row>
    <row r="1637" spans="1:4" x14ac:dyDescent="0.25">
      <c r="A1637" s="60"/>
      <c r="B1637" s="35"/>
      <c r="C1637" s="46"/>
      <c r="D1637" s="46"/>
    </row>
    <row r="1638" spans="1:4" x14ac:dyDescent="0.25">
      <c r="A1638" s="60"/>
      <c r="B1638" s="35"/>
      <c r="C1638" s="46"/>
      <c r="D1638" s="46"/>
    </row>
    <row r="1639" spans="1:4" x14ac:dyDescent="0.25">
      <c r="A1639" s="60"/>
      <c r="B1639" s="35"/>
      <c r="C1639" s="46"/>
      <c r="D1639" s="46"/>
    </row>
    <row r="1640" spans="1:4" x14ac:dyDescent="0.25">
      <c r="A1640" s="60"/>
      <c r="B1640" s="35"/>
      <c r="C1640" s="46"/>
      <c r="D1640" s="46"/>
    </row>
    <row r="1641" spans="1:4" x14ac:dyDescent="0.25">
      <c r="A1641" s="60"/>
      <c r="B1641" s="35"/>
      <c r="C1641" s="46"/>
      <c r="D1641" s="46"/>
    </row>
    <row r="1642" spans="1:4" x14ac:dyDescent="0.25">
      <c r="A1642" s="60"/>
      <c r="B1642" s="35"/>
      <c r="C1642" s="46"/>
      <c r="D1642" s="46"/>
    </row>
    <row r="1643" spans="1:4" x14ac:dyDescent="0.25">
      <c r="A1643" s="60"/>
      <c r="B1643" s="35"/>
      <c r="C1643" s="46"/>
      <c r="D1643" s="46"/>
    </row>
    <row r="1644" spans="1:4" x14ac:dyDescent="0.25">
      <c r="A1644" s="60"/>
      <c r="B1644" s="35"/>
      <c r="C1644" s="46"/>
      <c r="D1644" s="46"/>
    </row>
    <row r="1645" spans="1:4" x14ac:dyDescent="0.25">
      <c r="A1645" s="60"/>
      <c r="B1645" s="35"/>
      <c r="C1645" s="46"/>
      <c r="D1645" s="46"/>
    </row>
    <row r="1646" spans="1:4" x14ac:dyDescent="0.25">
      <c r="A1646" s="60"/>
      <c r="B1646" s="35"/>
      <c r="C1646" s="46"/>
      <c r="D1646" s="46"/>
    </row>
    <row r="1647" spans="1:4" x14ac:dyDescent="0.25">
      <c r="A1647" s="60"/>
      <c r="B1647" s="35"/>
      <c r="C1647" s="46"/>
      <c r="D1647" s="46"/>
    </row>
    <row r="1648" spans="1:4" x14ac:dyDescent="0.25">
      <c r="A1648" s="60"/>
      <c r="B1648" s="35"/>
      <c r="C1648" s="46"/>
      <c r="D1648" s="46"/>
    </row>
    <row r="1649" spans="1:4" x14ac:dyDescent="0.25">
      <c r="A1649" s="60"/>
      <c r="B1649" s="35"/>
      <c r="C1649" s="46"/>
      <c r="D1649" s="46"/>
    </row>
    <row r="1650" spans="1:4" x14ac:dyDescent="0.25">
      <c r="A1650" s="60"/>
      <c r="B1650" s="35"/>
      <c r="C1650" s="46"/>
      <c r="D1650" s="46"/>
    </row>
    <row r="1651" spans="1:4" x14ac:dyDescent="0.25">
      <c r="A1651" s="60"/>
      <c r="B1651" s="35"/>
      <c r="C1651" s="46"/>
      <c r="D1651" s="46"/>
    </row>
    <row r="1652" spans="1:4" x14ac:dyDescent="0.25">
      <c r="A1652" s="60"/>
      <c r="B1652" s="35"/>
      <c r="C1652" s="46"/>
      <c r="D1652" s="46"/>
    </row>
    <row r="1653" spans="1:4" x14ac:dyDescent="0.25">
      <c r="A1653" s="60"/>
      <c r="B1653" s="35"/>
      <c r="C1653" s="46"/>
      <c r="D1653" s="46"/>
    </row>
    <row r="1654" spans="1:4" x14ac:dyDescent="0.25">
      <c r="A1654" s="60"/>
      <c r="B1654" s="35"/>
      <c r="C1654" s="46"/>
      <c r="D1654" s="46"/>
    </row>
    <row r="1655" spans="1:4" x14ac:dyDescent="0.25">
      <c r="A1655" s="60"/>
      <c r="B1655" s="35"/>
      <c r="C1655" s="46"/>
      <c r="D1655" s="46"/>
    </row>
    <row r="1656" spans="1:4" x14ac:dyDescent="0.25">
      <c r="A1656" s="60"/>
      <c r="B1656" s="35"/>
      <c r="C1656" s="46"/>
      <c r="D1656" s="46"/>
    </row>
    <row r="1657" spans="1:4" x14ac:dyDescent="0.25">
      <c r="A1657" s="60"/>
      <c r="B1657" s="35"/>
      <c r="C1657" s="46"/>
      <c r="D1657" s="46"/>
    </row>
    <row r="1658" spans="1:4" x14ac:dyDescent="0.25">
      <c r="A1658" s="60"/>
      <c r="B1658" s="35"/>
      <c r="C1658" s="46"/>
      <c r="D1658" s="46"/>
    </row>
    <row r="1659" spans="1:4" x14ac:dyDescent="0.25">
      <c r="A1659" s="60"/>
      <c r="B1659" s="35"/>
      <c r="C1659" s="46"/>
      <c r="D1659" s="46"/>
    </row>
    <row r="1660" spans="1:4" x14ac:dyDescent="0.25">
      <c r="A1660" s="60"/>
      <c r="B1660" s="35"/>
      <c r="C1660" s="46"/>
      <c r="D1660" s="46"/>
    </row>
    <row r="1661" spans="1:4" x14ac:dyDescent="0.25">
      <c r="A1661" s="60"/>
      <c r="B1661" s="35"/>
      <c r="C1661" s="46"/>
      <c r="D1661" s="46"/>
    </row>
    <row r="1662" spans="1:4" x14ac:dyDescent="0.25">
      <c r="A1662" s="60"/>
      <c r="B1662" s="35"/>
      <c r="C1662" s="46"/>
      <c r="D1662" s="46"/>
    </row>
    <row r="1663" spans="1:4" x14ac:dyDescent="0.25">
      <c r="A1663" s="60"/>
      <c r="B1663" s="35"/>
      <c r="C1663" s="46"/>
      <c r="D1663" s="46"/>
    </row>
    <row r="1664" spans="1:4" x14ac:dyDescent="0.25">
      <c r="A1664" s="60"/>
      <c r="B1664" s="35"/>
      <c r="C1664" s="46"/>
      <c r="D1664" s="46"/>
    </row>
    <row r="1665" spans="1:4" x14ac:dyDescent="0.25">
      <c r="A1665" s="60"/>
      <c r="B1665" s="35"/>
      <c r="C1665" s="46"/>
      <c r="D1665" s="46"/>
    </row>
    <row r="1666" spans="1:4" x14ac:dyDescent="0.25">
      <c r="A1666" s="60"/>
      <c r="B1666" s="35"/>
      <c r="C1666" s="46"/>
      <c r="D1666" s="46"/>
    </row>
    <row r="1667" spans="1:4" x14ac:dyDescent="0.25">
      <c r="A1667" s="60"/>
      <c r="B1667" s="35"/>
      <c r="C1667" s="46"/>
      <c r="D1667" s="46"/>
    </row>
    <row r="1668" spans="1:4" x14ac:dyDescent="0.25">
      <c r="A1668" s="60"/>
      <c r="B1668" s="35"/>
      <c r="C1668" s="46"/>
      <c r="D1668" s="46"/>
    </row>
    <row r="1669" spans="1:4" x14ac:dyDescent="0.25">
      <c r="A1669" s="60"/>
      <c r="B1669" s="35"/>
      <c r="C1669" s="46"/>
      <c r="D1669" s="46"/>
    </row>
    <row r="1670" spans="1:4" x14ac:dyDescent="0.25">
      <c r="A1670" s="60"/>
      <c r="B1670" s="35"/>
      <c r="C1670" s="46"/>
      <c r="D1670" s="46"/>
    </row>
    <row r="1671" spans="1:4" x14ac:dyDescent="0.25">
      <c r="A1671" s="60"/>
      <c r="B1671" s="35"/>
      <c r="C1671" s="46"/>
      <c r="D1671" s="46"/>
    </row>
    <row r="1672" spans="1:4" x14ac:dyDescent="0.25">
      <c r="A1672" s="60"/>
      <c r="B1672" s="35"/>
      <c r="C1672" s="46"/>
      <c r="D1672" s="46"/>
    </row>
    <row r="1673" spans="1:4" x14ac:dyDescent="0.25">
      <c r="A1673" s="60"/>
      <c r="B1673" s="35"/>
      <c r="C1673" s="46"/>
      <c r="D1673" s="46"/>
    </row>
    <row r="1674" spans="1:4" x14ac:dyDescent="0.25">
      <c r="A1674" s="60"/>
      <c r="B1674" s="35"/>
      <c r="C1674" s="46"/>
      <c r="D1674" s="46"/>
    </row>
    <row r="1675" spans="1:4" x14ac:dyDescent="0.25">
      <c r="A1675" s="60"/>
      <c r="B1675" s="35"/>
      <c r="C1675" s="46"/>
      <c r="D1675" s="46"/>
    </row>
    <row r="1676" spans="1:4" x14ac:dyDescent="0.25">
      <c r="A1676" s="60"/>
      <c r="B1676" s="35"/>
      <c r="C1676" s="46"/>
      <c r="D1676" s="46"/>
    </row>
    <row r="1677" spans="1:4" x14ac:dyDescent="0.25">
      <c r="A1677" s="60"/>
      <c r="B1677" s="35"/>
      <c r="C1677" s="46"/>
      <c r="D1677" s="46"/>
    </row>
    <row r="1678" spans="1:4" x14ac:dyDescent="0.25">
      <c r="A1678" s="60"/>
      <c r="B1678" s="35"/>
      <c r="C1678" s="46"/>
      <c r="D1678" s="46"/>
    </row>
    <row r="1679" spans="1:4" x14ac:dyDescent="0.25">
      <c r="A1679" s="60"/>
      <c r="B1679" s="35"/>
      <c r="C1679" s="46"/>
      <c r="D1679" s="46"/>
    </row>
    <row r="1680" spans="1:4" x14ac:dyDescent="0.25">
      <c r="A1680" s="60"/>
      <c r="B1680" s="35"/>
      <c r="C1680" s="46"/>
      <c r="D1680" s="46"/>
    </row>
    <row r="1681" spans="1:4" x14ac:dyDescent="0.25">
      <c r="A1681" s="60"/>
      <c r="B1681" s="35"/>
      <c r="C1681" s="46"/>
      <c r="D1681" s="46"/>
    </row>
    <row r="1682" spans="1:4" x14ac:dyDescent="0.25">
      <c r="A1682" s="60"/>
      <c r="B1682" s="35"/>
      <c r="C1682" s="46"/>
      <c r="D1682" s="46"/>
    </row>
    <row r="1683" spans="1:4" x14ac:dyDescent="0.25">
      <c r="A1683" s="60"/>
      <c r="B1683" s="35"/>
      <c r="C1683" s="46"/>
      <c r="D1683" s="46"/>
    </row>
    <row r="1684" spans="1:4" x14ac:dyDescent="0.25">
      <c r="A1684" s="60"/>
      <c r="B1684" s="35"/>
      <c r="C1684" s="46"/>
      <c r="D1684" s="46"/>
    </row>
    <row r="1685" spans="1:4" x14ac:dyDescent="0.25">
      <c r="A1685" s="60"/>
      <c r="B1685" s="35"/>
      <c r="C1685" s="46"/>
      <c r="D1685" s="46"/>
    </row>
    <row r="1686" spans="1:4" x14ac:dyDescent="0.25">
      <c r="A1686" s="60"/>
      <c r="B1686" s="35"/>
      <c r="C1686" s="46"/>
      <c r="D1686" s="46"/>
    </row>
    <row r="1687" spans="1:4" x14ac:dyDescent="0.25">
      <c r="A1687" s="60"/>
      <c r="B1687" s="35"/>
      <c r="C1687" s="46"/>
      <c r="D1687" s="46"/>
    </row>
    <row r="1688" spans="1:4" x14ac:dyDescent="0.25">
      <c r="A1688" s="60"/>
      <c r="B1688" s="35"/>
      <c r="C1688" s="46"/>
      <c r="D1688" s="46"/>
    </row>
    <row r="1689" spans="1:4" x14ac:dyDescent="0.25">
      <c r="A1689" s="60"/>
      <c r="B1689" s="35"/>
      <c r="C1689" s="46"/>
      <c r="D1689" s="46"/>
    </row>
    <row r="1690" spans="1:4" x14ac:dyDescent="0.25">
      <c r="A1690" s="60"/>
      <c r="B1690" s="35"/>
      <c r="C1690" s="46"/>
      <c r="D1690" s="46"/>
    </row>
    <row r="1691" spans="1:4" x14ac:dyDescent="0.25">
      <c r="A1691" s="60"/>
      <c r="B1691" s="35"/>
      <c r="C1691" s="46"/>
      <c r="D1691" s="46"/>
    </row>
    <row r="1692" spans="1:4" x14ac:dyDescent="0.25">
      <c r="A1692" s="60"/>
      <c r="B1692" s="35"/>
      <c r="C1692" s="46"/>
      <c r="D1692" s="46"/>
    </row>
    <row r="1693" spans="1:4" x14ac:dyDescent="0.25">
      <c r="A1693" s="60"/>
      <c r="B1693" s="35"/>
      <c r="C1693" s="46"/>
      <c r="D1693" s="46"/>
    </row>
    <row r="1694" spans="1:4" x14ac:dyDescent="0.25">
      <c r="A1694" s="60"/>
      <c r="B1694" s="35"/>
      <c r="C1694" s="46"/>
      <c r="D1694" s="46"/>
    </row>
    <row r="1695" spans="1:4" x14ac:dyDescent="0.25">
      <c r="A1695" s="60"/>
      <c r="B1695" s="35"/>
      <c r="C1695" s="46"/>
      <c r="D1695" s="46"/>
    </row>
    <row r="1696" spans="1:4" x14ac:dyDescent="0.25">
      <c r="A1696" s="60"/>
      <c r="B1696" s="35"/>
      <c r="C1696" s="46"/>
      <c r="D1696" s="46"/>
    </row>
    <row r="1697" spans="1:4" x14ac:dyDescent="0.25">
      <c r="A1697" s="60"/>
      <c r="B1697" s="35"/>
      <c r="C1697" s="46"/>
      <c r="D1697" s="46"/>
    </row>
    <row r="1698" spans="1:4" x14ac:dyDescent="0.25">
      <c r="A1698" s="60"/>
      <c r="B1698" s="35"/>
      <c r="C1698" s="46"/>
      <c r="D1698" s="46"/>
    </row>
    <row r="1699" spans="1:4" x14ac:dyDescent="0.25">
      <c r="A1699" s="60"/>
      <c r="B1699" s="35"/>
      <c r="C1699" s="46"/>
      <c r="D1699" s="46"/>
    </row>
    <row r="1700" spans="1:4" x14ac:dyDescent="0.25">
      <c r="A1700" s="60"/>
      <c r="B1700" s="35"/>
      <c r="C1700" s="46"/>
      <c r="D1700" s="46"/>
    </row>
    <row r="1701" spans="1:4" x14ac:dyDescent="0.25">
      <c r="A1701" s="60"/>
      <c r="B1701" s="35"/>
      <c r="C1701" s="46"/>
      <c r="D1701" s="46"/>
    </row>
    <row r="1702" spans="1:4" x14ac:dyDescent="0.25">
      <c r="A1702" s="60"/>
      <c r="B1702" s="35"/>
      <c r="C1702" s="46"/>
      <c r="D1702" s="46"/>
    </row>
    <row r="1703" spans="1:4" x14ac:dyDescent="0.25">
      <c r="A1703" s="60"/>
      <c r="B1703" s="35"/>
      <c r="C1703" s="46"/>
      <c r="D1703" s="46"/>
    </row>
    <row r="1704" spans="1:4" x14ac:dyDescent="0.25">
      <c r="A1704" s="60"/>
      <c r="B1704" s="35"/>
      <c r="C1704" s="46"/>
      <c r="D1704" s="46"/>
    </row>
    <row r="1705" spans="1:4" x14ac:dyDescent="0.25">
      <c r="A1705" s="60"/>
      <c r="B1705" s="35"/>
      <c r="C1705" s="46"/>
      <c r="D1705" s="46"/>
    </row>
    <row r="1706" spans="1:4" x14ac:dyDescent="0.25">
      <c r="A1706" s="60"/>
      <c r="B1706" s="35"/>
      <c r="C1706" s="46"/>
      <c r="D1706" s="46"/>
    </row>
    <row r="1707" spans="1:4" x14ac:dyDescent="0.25">
      <c r="A1707" s="60"/>
      <c r="B1707" s="35"/>
      <c r="C1707" s="46"/>
      <c r="D1707" s="46"/>
    </row>
    <row r="1708" spans="1:4" x14ac:dyDescent="0.25">
      <c r="A1708" s="60"/>
      <c r="B1708" s="35"/>
      <c r="C1708" s="46"/>
      <c r="D1708" s="46"/>
    </row>
    <row r="1709" spans="1:4" x14ac:dyDescent="0.25">
      <c r="A1709" s="60"/>
      <c r="B1709" s="35"/>
      <c r="C1709" s="46"/>
      <c r="D1709" s="46"/>
    </row>
    <row r="1710" spans="1:4" x14ac:dyDescent="0.25">
      <c r="A1710" s="60"/>
      <c r="B1710" s="35"/>
      <c r="C1710" s="46"/>
      <c r="D1710" s="46"/>
    </row>
    <row r="1711" spans="1:4" x14ac:dyDescent="0.25">
      <c r="A1711" s="60"/>
      <c r="B1711" s="35"/>
      <c r="C1711" s="46"/>
      <c r="D1711" s="46"/>
    </row>
    <row r="1712" spans="1:4" x14ac:dyDescent="0.25">
      <c r="A1712" s="60"/>
      <c r="B1712" s="35"/>
      <c r="C1712" s="46"/>
      <c r="D1712" s="46"/>
    </row>
    <row r="1713" spans="1:4" x14ac:dyDescent="0.25">
      <c r="A1713" s="60"/>
      <c r="B1713" s="35"/>
      <c r="C1713" s="46"/>
      <c r="D1713" s="46"/>
    </row>
    <row r="1714" spans="1:4" x14ac:dyDescent="0.25">
      <c r="A1714" s="60"/>
      <c r="B1714" s="35"/>
      <c r="C1714" s="46"/>
      <c r="D1714" s="46"/>
    </row>
    <row r="1715" spans="1:4" x14ac:dyDescent="0.25">
      <c r="A1715" s="60"/>
      <c r="B1715" s="35"/>
      <c r="C1715" s="46"/>
      <c r="D1715" s="46"/>
    </row>
    <row r="1716" spans="1:4" x14ac:dyDescent="0.25">
      <c r="A1716" s="60"/>
      <c r="B1716" s="35"/>
      <c r="C1716" s="46"/>
      <c r="D1716" s="46"/>
    </row>
    <row r="1717" spans="1:4" x14ac:dyDescent="0.25">
      <c r="A1717" s="60"/>
      <c r="B1717" s="35"/>
      <c r="C1717" s="46"/>
      <c r="D1717" s="46"/>
    </row>
    <row r="1718" spans="1:4" x14ac:dyDescent="0.25">
      <c r="A1718" s="60"/>
      <c r="B1718" s="35"/>
      <c r="C1718" s="46"/>
      <c r="D1718" s="46"/>
    </row>
    <row r="1719" spans="1:4" x14ac:dyDescent="0.25">
      <c r="A1719" s="60"/>
      <c r="B1719" s="35"/>
      <c r="C1719" s="46"/>
      <c r="D1719" s="46"/>
    </row>
    <row r="1720" spans="1:4" x14ac:dyDescent="0.25">
      <c r="A1720" s="60"/>
      <c r="B1720" s="35"/>
      <c r="C1720" s="46"/>
      <c r="D1720" s="46"/>
    </row>
    <row r="1721" spans="1:4" x14ac:dyDescent="0.25">
      <c r="A1721" s="60"/>
      <c r="B1721" s="35"/>
      <c r="C1721" s="46"/>
      <c r="D1721" s="46"/>
    </row>
    <row r="1722" spans="1:4" x14ac:dyDescent="0.25">
      <c r="A1722" s="60"/>
      <c r="B1722" s="35"/>
      <c r="C1722" s="46"/>
      <c r="D1722" s="46"/>
    </row>
    <row r="1723" spans="1:4" x14ac:dyDescent="0.25">
      <c r="A1723" s="60"/>
      <c r="B1723" s="35"/>
      <c r="C1723" s="46"/>
      <c r="D1723" s="46"/>
    </row>
    <row r="1724" spans="1:4" x14ac:dyDescent="0.25">
      <c r="A1724" s="60"/>
      <c r="B1724" s="35"/>
      <c r="C1724" s="46"/>
      <c r="D1724" s="46"/>
    </row>
    <row r="1725" spans="1:4" x14ac:dyDescent="0.25">
      <c r="A1725" s="60"/>
      <c r="B1725" s="35"/>
      <c r="C1725" s="46"/>
      <c r="D1725" s="46"/>
    </row>
    <row r="1726" spans="1:4" x14ac:dyDescent="0.25">
      <c r="A1726" s="60"/>
      <c r="B1726" s="35"/>
      <c r="C1726" s="46"/>
      <c r="D1726" s="46"/>
    </row>
    <row r="1727" spans="1:4" x14ac:dyDescent="0.25">
      <c r="A1727" s="60"/>
      <c r="B1727" s="35"/>
      <c r="C1727" s="46"/>
      <c r="D1727" s="46"/>
    </row>
    <row r="1728" spans="1:4" x14ac:dyDescent="0.25">
      <c r="A1728" s="60"/>
      <c r="B1728" s="35"/>
      <c r="C1728" s="46"/>
      <c r="D1728" s="46"/>
    </row>
    <row r="1729" spans="1:4" x14ac:dyDescent="0.25">
      <c r="A1729" s="60"/>
      <c r="B1729" s="35"/>
      <c r="C1729" s="46"/>
      <c r="D1729" s="46"/>
    </row>
    <row r="1730" spans="1:4" x14ac:dyDescent="0.25">
      <c r="A1730" s="60"/>
      <c r="B1730" s="35"/>
      <c r="C1730" s="46"/>
      <c r="D1730" s="46"/>
    </row>
    <row r="1731" spans="1:4" x14ac:dyDescent="0.25">
      <c r="A1731" s="60"/>
      <c r="B1731" s="35"/>
      <c r="C1731" s="46"/>
      <c r="D1731" s="46"/>
    </row>
    <row r="1732" spans="1:4" x14ac:dyDescent="0.25">
      <c r="A1732" s="60"/>
      <c r="B1732" s="35"/>
      <c r="C1732" s="46"/>
      <c r="D1732" s="46"/>
    </row>
    <row r="1733" spans="1:4" x14ac:dyDescent="0.25">
      <c r="A1733" s="60"/>
      <c r="B1733" s="35"/>
      <c r="C1733" s="46"/>
      <c r="D1733" s="46"/>
    </row>
    <row r="1734" spans="1:4" x14ac:dyDescent="0.25">
      <c r="A1734" s="60"/>
      <c r="B1734" s="35"/>
      <c r="C1734" s="46"/>
      <c r="D1734" s="46"/>
    </row>
    <row r="1735" spans="1:4" x14ac:dyDescent="0.25">
      <c r="A1735" s="60"/>
      <c r="B1735" s="35"/>
      <c r="C1735" s="46"/>
      <c r="D1735" s="46"/>
    </row>
    <row r="1736" spans="1:4" x14ac:dyDescent="0.25">
      <c r="A1736" s="60"/>
      <c r="B1736" s="35"/>
      <c r="C1736" s="46"/>
      <c r="D1736" s="46"/>
    </row>
    <row r="1737" spans="1:4" x14ac:dyDescent="0.25">
      <c r="A1737" s="60"/>
      <c r="B1737" s="35"/>
      <c r="C1737" s="46"/>
      <c r="D1737" s="46"/>
    </row>
    <row r="1738" spans="1:4" x14ac:dyDescent="0.25">
      <c r="A1738" s="60"/>
      <c r="B1738" s="35"/>
      <c r="C1738" s="46"/>
      <c r="D1738" s="46"/>
    </row>
    <row r="1739" spans="1:4" x14ac:dyDescent="0.25">
      <c r="A1739" s="60"/>
      <c r="B1739" s="35"/>
      <c r="C1739" s="46"/>
      <c r="D1739" s="46"/>
    </row>
    <row r="1740" spans="1:4" x14ac:dyDescent="0.25">
      <c r="A1740" s="60"/>
      <c r="B1740" s="35"/>
      <c r="C1740" s="46"/>
      <c r="D1740" s="46"/>
    </row>
    <row r="1741" spans="1:4" x14ac:dyDescent="0.25">
      <c r="A1741" s="60"/>
      <c r="B1741" s="35"/>
      <c r="C1741" s="46"/>
      <c r="D1741" s="46"/>
    </row>
    <row r="1742" spans="1:4" x14ac:dyDescent="0.25">
      <c r="A1742" s="60"/>
      <c r="B1742" s="35"/>
      <c r="C1742" s="46"/>
      <c r="D1742" s="46"/>
    </row>
    <row r="1743" spans="1:4" x14ac:dyDescent="0.25">
      <c r="A1743" s="60"/>
      <c r="B1743" s="35"/>
      <c r="C1743" s="46"/>
      <c r="D1743" s="46"/>
    </row>
    <row r="1744" spans="1:4" x14ac:dyDescent="0.25">
      <c r="A1744" s="60"/>
      <c r="B1744" s="35"/>
      <c r="C1744" s="46"/>
      <c r="D1744" s="46"/>
    </row>
    <row r="1745" spans="1:4" x14ac:dyDescent="0.25">
      <c r="A1745" s="60"/>
      <c r="B1745" s="35"/>
      <c r="C1745" s="46"/>
      <c r="D1745" s="46"/>
    </row>
    <row r="1746" spans="1:4" x14ac:dyDescent="0.25">
      <c r="A1746" s="60"/>
      <c r="B1746" s="35"/>
      <c r="C1746" s="46"/>
      <c r="D1746" s="46"/>
    </row>
    <row r="1747" spans="1:4" x14ac:dyDescent="0.25">
      <c r="A1747" s="60"/>
      <c r="B1747" s="35"/>
      <c r="C1747" s="46"/>
      <c r="D1747" s="46"/>
    </row>
    <row r="1748" spans="1:4" x14ac:dyDescent="0.25">
      <c r="A1748" s="60"/>
      <c r="B1748" s="35"/>
      <c r="C1748" s="46"/>
      <c r="D1748" s="46"/>
    </row>
    <row r="1749" spans="1:4" x14ac:dyDescent="0.25">
      <c r="A1749" s="60"/>
      <c r="B1749" s="35"/>
      <c r="C1749" s="46"/>
      <c r="D1749" s="46"/>
    </row>
    <row r="1750" spans="1:4" x14ac:dyDescent="0.25">
      <c r="A1750" s="60"/>
      <c r="B1750" s="35"/>
      <c r="C1750" s="46"/>
      <c r="D1750" s="46"/>
    </row>
    <row r="1751" spans="1:4" x14ac:dyDescent="0.25">
      <c r="A1751" s="60"/>
      <c r="B1751" s="35"/>
      <c r="C1751" s="46"/>
      <c r="D1751" s="46"/>
    </row>
    <row r="1752" spans="1:4" x14ac:dyDescent="0.25">
      <c r="A1752" s="60"/>
      <c r="B1752" s="35"/>
      <c r="C1752" s="46"/>
      <c r="D1752" s="46"/>
    </row>
    <row r="1753" spans="1:4" x14ac:dyDescent="0.25">
      <c r="A1753" s="60"/>
      <c r="B1753" s="35"/>
      <c r="C1753" s="46"/>
      <c r="D1753" s="46"/>
    </row>
    <row r="1754" spans="1:4" x14ac:dyDescent="0.25">
      <c r="A1754" s="60"/>
      <c r="B1754" s="35"/>
      <c r="C1754" s="46"/>
      <c r="D1754" s="46"/>
    </row>
    <row r="1755" spans="1:4" x14ac:dyDescent="0.25">
      <c r="A1755" s="60"/>
      <c r="B1755" s="35"/>
      <c r="C1755" s="46"/>
      <c r="D1755" s="46"/>
    </row>
    <row r="1756" spans="1:4" x14ac:dyDescent="0.25">
      <c r="A1756" s="60"/>
      <c r="B1756" s="35"/>
      <c r="C1756" s="46"/>
      <c r="D1756" s="46"/>
    </row>
    <row r="1757" spans="1:4" x14ac:dyDescent="0.25">
      <c r="A1757" s="60"/>
      <c r="B1757" s="35"/>
      <c r="C1757" s="46"/>
      <c r="D1757" s="46"/>
    </row>
    <row r="1758" spans="1:4" x14ac:dyDescent="0.25">
      <c r="A1758" s="60"/>
      <c r="B1758" s="35"/>
      <c r="C1758" s="46"/>
      <c r="D1758" s="46"/>
    </row>
    <row r="1759" spans="1:4" x14ac:dyDescent="0.25">
      <c r="A1759" s="60"/>
      <c r="B1759" s="35"/>
      <c r="C1759" s="46"/>
      <c r="D1759" s="46"/>
    </row>
    <row r="1760" spans="1:4" x14ac:dyDescent="0.25">
      <c r="A1760" s="60"/>
      <c r="B1760" s="35"/>
      <c r="C1760" s="46"/>
      <c r="D1760" s="46"/>
    </row>
    <row r="1761" spans="1:4" x14ac:dyDescent="0.25">
      <c r="A1761" s="60"/>
      <c r="B1761" s="35"/>
      <c r="C1761" s="46"/>
      <c r="D1761" s="46"/>
    </row>
    <row r="1762" spans="1:4" x14ac:dyDescent="0.25">
      <c r="A1762" s="60"/>
      <c r="B1762" s="35"/>
      <c r="C1762" s="46"/>
      <c r="D1762" s="46"/>
    </row>
    <row r="1763" spans="1:4" x14ac:dyDescent="0.25">
      <c r="A1763" s="60"/>
      <c r="B1763" s="35"/>
      <c r="C1763" s="46"/>
      <c r="D1763" s="46"/>
    </row>
    <row r="1764" spans="1:4" x14ac:dyDescent="0.25">
      <c r="A1764" s="60"/>
      <c r="B1764" s="35"/>
      <c r="C1764" s="46"/>
      <c r="D1764" s="46"/>
    </row>
    <row r="1765" spans="1:4" x14ac:dyDescent="0.25">
      <c r="A1765" s="60"/>
      <c r="B1765" s="35"/>
      <c r="C1765" s="46"/>
      <c r="D1765" s="46"/>
    </row>
    <row r="1766" spans="1:4" x14ac:dyDescent="0.25">
      <c r="A1766" s="60"/>
      <c r="B1766" s="35"/>
      <c r="C1766" s="46"/>
      <c r="D1766" s="46"/>
    </row>
    <row r="1767" spans="1:4" x14ac:dyDescent="0.25">
      <c r="A1767" s="60"/>
      <c r="B1767" s="35"/>
      <c r="C1767" s="46"/>
      <c r="D1767" s="46"/>
    </row>
    <row r="1768" spans="1:4" x14ac:dyDescent="0.25">
      <c r="A1768" s="60"/>
      <c r="B1768" s="35"/>
      <c r="C1768" s="46"/>
      <c r="D1768" s="46"/>
    </row>
    <row r="1769" spans="1:4" x14ac:dyDescent="0.25">
      <c r="A1769" s="60"/>
      <c r="B1769" s="35"/>
      <c r="C1769" s="46"/>
      <c r="D1769" s="46"/>
    </row>
    <row r="1770" spans="1:4" x14ac:dyDescent="0.25">
      <c r="A1770" s="60"/>
      <c r="B1770" s="35"/>
      <c r="C1770" s="46"/>
      <c r="D1770" s="46"/>
    </row>
    <row r="1771" spans="1:4" x14ac:dyDescent="0.25">
      <c r="A1771" s="60"/>
      <c r="B1771" s="35"/>
      <c r="C1771" s="46"/>
      <c r="D1771" s="46"/>
    </row>
    <row r="1772" spans="1:4" x14ac:dyDescent="0.25">
      <c r="A1772" s="60"/>
      <c r="B1772" s="35"/>
      <c r="C1772" s="46"/>
      <c r="D1772" s="46"/>
    </row>
    <row r="1773" spans="1:4" x14ac:dyDescent="0.25">
      <c r="A1773" s="60"/>
      <c r="B1773" s="35"/>
      <c r="C1773" s="46"/>
      <c r="D1773" s="46"/>
    </row>
    <row r="1774" spans="1:4" x14ac:dyDescent="0.25">
      <c r="A1774" s="60"/>
      <c r="B1774" s="35"/>
      <c r="C1774" s="46"/>
      <c r="D1774" s="46"/>
    </row>
    <row r="1775" spans="1:4" x14ac:dyDescent="0.25">
      <c r="A1775" s="60"/>
      <c r="B1775" s="35"/>
      <c r="C1775" s="46"/>
      <c r="D1775" s="46"/>
    </row>
    <row r="1776" spans="1:4" x14ac:dyDescent="0.25">
      <c r="A1776" s="60"/>
      <c r="B1776" s="35"/>
      <c r="C1776" s="46"/>
      <c r="D1776" s="46"/>
    </row>
    <row r="1777" spans="1:4" x14ac:dyDescent="0.25">
      <c r="A1777" s="60"/>
      <c r="B1777" s="35"/>
      <c r="C1777" s="46"/>
      <c r="D1777" s="46"/>
    </row>
    <row r="1778" spans="1:4" x14ac:dyDescent="0.25">
      <c r="A1778" s="60"/>
      <c r="B1778" s="35"/>
      <c r="C1778" s="46"/>
      <c r="D1778" s="46"/>
    </row>
    <row r="1779" spans="1:4" x14ac:dyDescent="0.25">
      <c r="A1779" s="60"/>
      <c r="B1779" s="35"/>
      <c r="C1779" s="46"/>
      <c r="D1779" s="46"/>
    </row>
    <row r="1780" spans="1:4" x14ac:dyDescent="0.25">
      <c r="A1780" s="60"/>
      <c r="B1780" s="35"/>
      <c r="C1780" s="46"/>
      <c r="D1780" s="46"/>
    </row>
    <row r="1781" spans="1:4" x14ac:dyDescent="0.25">
      <c r="A1781" s="60"/>
      <c r="B1781" s="35"/>
      <c r="C1781" s="46"/>
      <c r="D1781" s="46"/>
    </row>
    <row r="1782" spans="1:4" x14ac:dyDescent="0.25">
      <c r="A1782" s="60"/>
      <c r="B1782" s="35"/>
      <c r="C1782" s="46"/>
      <c r="D1782" s="46"/>
    </row>
    <row r="1783" spans="1:4" x14ac:dyDescent="0.25">
      <c r="A1783" s="60"/>
      <c r="B1783" s="35"/>
      <c r="C1783" s="46"/>
      <c r="D1783" s="46"/>
    </row>
    <row r="1784" spans="1:4" x14ac:dyDescent="0.25">
      <c r="A1784" s="60"/>
      <c r="B1784" s="35"/>
      <c r="C1784" s="46"/>
      <c r="D1784" s="46"/>
    </row>
    <row r="1785" spans="1:4" x14ac:dyDescent="0.25">
      <c r="A1785" s="60"/>
      <c r="B1785" s="35"/>
      <c r="C1785" s="46"/>
      <c r="D1785" s="46"/>
    </row>
    <row r="1786" spans="1:4" x14ac:dyDescent="0.25">
      <c r="A1786" s="60"/>
      <c r="B1786" s="35"/>
      <c r="C1786" s="46"/>
      <c r="D1786" s="46"/>
    </row>
    <row r="1787" spans="1:4" x14ac:dyDescent="0.25">
      <c r="A1787" s="60"/>
      <c r="B1787" s="35"/>
      <c r="C1787" s="46"/>
      <c r="D1787" s="46"/>
    </row>
    <row r="1788" spans="1:4" x14ac:dyDescent="0.25">
      <c r="A1788" s="60"/>
      <c r="B1788" s="35"/>
      <c r="C1788" s="46"/>
      <c r="D1788" s="46"/>
    </row>
    <row r="1789" spans="1:4" x14ac:dyDescent="0.25">
      <c r="A1789" s="60"/>
      <c r="B1789" s="35"/>
      <c r="C1789" s="46"/>
      <c r="D1789" s="46"/>
    </row>
    <row r="1790" spans="1:4" x14ac:dyDescent="0.25">
      <c r="A1790" s="60"/>
      <c r="B1790" s="35"/>
      <c r="C1790" s="46"/>
      <c r="D1790" s="46"/>
    </row>
    <row r="1791" spans="1:4" x14ac:dyDescent="0.25">
      <c r="A1791" s="60"/>
      <c r="B1791" s="35"/>
      <c r="C1791" s="46"/>
      <c r="D1791" s="46"/>
    </row>
    <row r="1792" spans="1:4" x14ac:dyDescent="0.25">
      <c r="A1792" s="60"/>
      <c r="B1792" s="35"/>
      <c r="C1792" s="46"/>
      <c r="D1792" s="46"/>
    </row>
    <row r="1793" spans="1:4" x14ac:dyDescent="0.25">
      <c r="A1793" s="60"/>
      <c r="B1793" s="35"/>
      <c r="C1793" s="46"/>
      <c r="D1793" s="46"/>
    </row>
    <row r="1794" spans="1:4" x14ac:dyDescent="0.25">
      <c r="A1794" s="60"/>
      <c r="B1794" s="35"/>
      <c r="C1794" s="46"/>
      <c r="D1794" s="46"/>
    </row>
    <row r="1795" spans="1:4" x14ac:dyDescent="0.25">
      <c r="A1795" s="60"/>
      <c r="B1795" s="35"/>
      <c r="C1795" s="46"/>
      <c r="D1795" s="46"/>
    </row>
    <row r="1796" spans="1:4" x14ac:dyDescent="0.25">
      <c r="A1796" s="60"/>
      <c r="B1796" s="35"/>
      <c r="C1796" s="46"/>
      <c r="D1796" s="46"/>
    </row>
    <row r="1797" spans="1:4" x14ac:dyDescent="0.25">
      <c r="A1797" s="60"/>
      <c r="B1797" s="35"/>
      <c r="C1797" s="46"/>
      <c r="D1797" s="46"/>
    </row>
    <row r="1798" spans="1:4" x14ac:dyDescent="0.25">
      <c r="A1798" s="60"/>
      <c r="B1798" s="35"/>
      <c r="C1798" s="46"/>
      <c r="D1798" s="46"/>
    </row>
    <row r="1799" spans="1:4" x14ac:dyDescent="0.25">
      <c r="A1799" s="60"/>
      <c r="B1799" s="35"/>
      <c r="C1799" s="46"/>
      <c r="D1799" s="46"/>
    </row>
    <row r="1800" spans="1:4" x14ac:dyDescent="0.25">
      <c r="A1800" s="60"/>
      <c r="B1800" s="35"/>
      <c r="C1800" s="46"/>
      <c r="D1800" s="46"/>
    </row>
    <row r="1801" spans="1:4" x14ac:dyDescent="0.25">
      <c r="A1801" s="60"/>
      <c r="B1801" s="35"/>
      <c r="C1801" s="46"/>
      <c r="D1801" s="46"/>
    </row>
    <row r="1802" spans="1:4" x14ac:dyDescent="0.25">
      <c r="A1802" s="60"/>
      <c r="B1802" s="35"/>
      <c r="C1802" s="46"/>
      <c r="D1802" s="46"/>
    </row>
    <row r="1803" spans="1:4" x14ac:dyDescent="0.25">
      <c r="A1803" s="60"/>
      <c r="B1803" s="35"/>
      <c r="C1803" s="46"/>
      <c r="D1803" s="46"/>
    </row>
    <row r="1804" spans="1:4" x14ac:dyDescent="0.25">
      <c r="A1804" s="60"/>
      <c r="B1804" s="35"/>
      <c r="C1804" s="46"/>
      <c r="D1804" s="46"/>
    </row>
    <row r="1805" spans="1:4" x14ac:dyDescent="0.25">
      <c r="A1805" s="60"/>
      <c r="B1805" s="35"/>
      <c r="C1805" s="46"/>
      <c r="D1805" s="46"/>
    </row>
    <row r="1806" spans="1:4" x14ac:dyDescent="0.25">
      <c r="A1806" s="60"/>
      <c r="B1806" s="35"/>
      <c r="C1806" s="46"/>
      <c r="D1806" s="46"/>
    </row>
    <row r="1807" spans="1:4" x14ac:dyDescent="0.25">
      <c r="A1807" s="60"/>
      <c r="B1807" s="35"/>
      <c r="C1807" s="46"/>
      <c r="D1807" s="46"/>
    </row>
    <row r="1808" spans="1:4" x14ac:dyDescent="0.25">
      <c r="A1808" s="60"/>
      <c r="B1808" s="35"/>
      <c r="C1808" s="46"/>
      <c r="D1808" s="46"/>
    </row>
    <row r="1809" spans="1:4" x14ac:dyDescent="0.25">
      <c r="A1809" s="60"/>
      <c r="B1809" s="35"/>
      <c r="C1809" s="46"/>
      <c r="D1809" s="46"/>
    </row>
    <row r="1810" spans="1:4" x14ac:dyDescent="0.25">
      <c r="A1810" s="60"/>
      <c r="B1810" s="35"/>
      <c r="C1810" s="46"/>
      <c r="D1810" s="46"/>
    </row>
    <row r="1811" spans="1:4" x14ac:dyDescent="0.25">
      <c r="A1811" s="60"/>
      <c r="B1811" s="35"/>
      <c r="C1811" s="46"/>
      <c r="D1811" s="46"/>
    </row>
    <row r="1812" spans="1:4" x14ac:dyDescent="0.25">
      <c r="A1812" s="60"/>
      <c r="B1812" s="35"/>
      <c r="C1812" s="46"/>
      <c r="D1812" s="46"/>
    </row>
    <row r="1813" spans="1:4" x14ac:dyDescent="0.25">
      <c r="A1813" s="60"/>
      <c r="B1813" s="35"/>
      <c r="C1813" s="46"/>
      <c r="D1813" s="46"/>
    </row>
    <row r="1814" spans="1:4" x14ac:dyDescent="0.25">
      <c r="A1814" s="60"/>
      <c r="B1814" s="35"/>
      <c r="C1814" s="46"/>
      <c r="D1814" s="46"/>
    </row>
    <row r="1815" spans="1:4" x14ac:dyDescent="0.25">
      <c r="A1815" s="60"/>
      <c r="B1815" s="35"/>
      <c r="C1815" s="46"/>
      <c r="D1815" s="46"/>
    </row>
    <row r="1816" spans="1:4" x14ac:dyDescent="0.25">
      <c r="A1816" s="60"/>
      <c r="B1816" s="35"/>
      <c r="C1816" s="46"/>
      <c r="D1816" s="46"/>
    </row>
    <row r="1817" spans="1:4" x14ac:dyDescent="0.25">
      <c r="A1817" s="60"/>
      <c r="B1817" s="35"/>
      <c r="C1817" s="46"/>
      <c r="D1817" s="46"/>
    </row>
    <row r="1818" spans="1:4" x14ac:dyDescent="0.25">
      <c r="A1818" s="60"/>
      <c r="B1818" s="35"/>
      <c r="C1818" s="46"/>
      <c r="D1818" s="46"/>
    </row>
    <row r="1819" spans="1:4" x14ac:dyDescent="0.25">
      <c r="A1819" s="60"/>
      <c r="B1819" s="35"/>
      <c r="C1819" s="46"/>
      <c r="D1819" s="46"/>
    </row>
    <row r="1820" spans="1:4" x14ac:dyDescent="0.25">
      <c r="A1820" s="60"/>
      <c r="B1820" s="35"/>
      <c r="C1820" s="46"/>
      <c r="D1820" s="46"/>
    </row>
    <row r="1821" spans="1:4" x14ac:dyDescent="0.25">
      <c r="A1821" s="60"/>
      <c r="B1821" s="35"/>
      <c r="C1821" s="46"/>
      <c r="D1821" s="46"/>
    </row>
    <row r="1822" spans="1:4" x14ac:dyDescent="0.25">
      <c r="A1822" s="60"/>
      <c r="B1822" s="35"/>
      <c r="C1822" s="46"/>
      <c r="D1822" s="46"/>
    </row>
    <row r="1823" spans="1:4" x14ac:dyDescent="0.25">
      <c r="A1823" s="60"/>
      <c r="B1823" s="35"/>
      <c r="C1823" s="46"/>
      <c r="D1823" s="46"/>
    </row>
    <row r="1824" spans="1:4" x14ac:dyDescent="0.25">
      <c r="A1824" s="60"/>
      <c r="B1824" s="35"/>
      <c r="C1824" s="46"/>
      <c r="D1824" s="46"/>
    </row>
    <row r="1825" spans="1:4" x14ac:dyDescent="0.25">
      <c r="A1825" s="60"/>
      <c r="B1825" s="35"/>
      <c r="C1825" s="46"/>
      <c r="D1825" s="46"/>
    </row>
    <row r="1826" spans="1:4" x14ac:dyDescent="0.25">
      <c r="A1826" s="60"/>
      <c r="B1826" s="35"/>
      <c r="C1826" s="46"/>
      <c r="D1826" s="46"/>
    </row>
    <row r="1827" spans="1:4" x14ac:dyDescent="0.25">
      <c r="A1827" s="60"/>
      <c r="B1827" s="35"/>
      <c r="C1827" s="46"/>
      <c r="D1827" s="46"/>
    </row>
    <row r="1828" spans="1:4" x14ac:dyDescent="0.25">
      <c r="A1828" s="60"/>
      <c r="B1828" s="35"/>
      <c r="C1828" s="46"/>
      <c r="D1828" s="46"/>
    </row>
    <row r="1829" spans="1:4" x14ac:dyDescent="0.25">
      <c r="A1829" s="60"/>
      <c r="B1829" s="35"/>
      <c r="C1829" s="46"/>
      <c r="D1829" s="46"/>
    </row>
    <row r="1830" spans="1:4" x14ac:dyDescent="0.25">
      <c r="A1830" s="60"/>
      <c r="B1830" s="35"/>
      <c r="C1830" s="46"/>
      <c r="D1830" s="46"/>
    </row>
    <row r="1831" spans="1:4" x14ac:dyDescent="0.25">
      <c r="A1831" s="60"/>
      <c r="B1831" s="35"/>
      <c r="C1831" s="46"/>
      <c r="D1831" s="46"/>
    </row>
    <row r="1832" spans="1:4" x14ac:dyDescent="0.25">
      <c r="A1832" s="60"/>
      <c r="B1832" s="35"/>
      <c r="C1832" s="46"/>
      <c r="D1832" s="46"/>
    </row>
    <row r="1833" spans="1:4" x14ac:dyDescent="0.25">
      <c r="A1833" s="60"/>
      <c r="B1833" s="35"/>
      <c r="C1833" s="46"/>
      <c r="D1833" s="46"/>
    </row>
    <row r="1834" spans="1:4" x14ac:dyDescent="0.25">
      <c r="A1834" s="60"/>
      <c r="B1834" s="35"/>
      <c r="C1834" s="46"/>
      <c r="D1834" s="46"/>
    </row>
    <row r="1835" spans="1:4" x14ac:dyDescent="0.25">
      <c r="A1835" s="60"/>
      <c r="B1835" s="35"/>
      <c r="C1835" s="46"/>
      <c r="D1835" s="46"/>
    </row>
    <row r="1836" spans="1:4" x14ac:dyDescent="0.25">
      <c r="A1836" s="60"/>
      <c r="B1836" s="35"/>
      <c r="C1836" s="46"/>
      <c r="D1836" s="46"/>
    </row>
    <row r="1837" spans="1:4" x14ac:dyDescent="0.25">
      <c r="A1837" s="60"/>
      <c r="B1837" s="35"/>
      <c r="C1837" s="46"/>
      <c r="D1837" s="46"/>
    </row>
    <row r="1838" spans="1:4" x14ac:dyDescent="0.25">
      <c r="A1838" s="60"/>
      <c r="B1838" s="35"/>
      <c r="C1838" s="46"/>
      <c r="D1838" s="46"/>
    </row>
    <row r="1839" spans="1:4" x14ac:dyDescent="0.25">
      <c r="A1839" s="60"/>
      <c r="B1839" s="35"/>
      <c r="C1839" s="46"/>
      <c r="D1839" s="46"/>
    </row>
    <row r="1840" spans="1:4" x14ac:dyDescent="0.25">
      <c r="A1840" s="60"/>
      <c r="B1840" s="35"/>
      <c r="C1840" s="46"/>
      <c r="D1840" s="46"/>
    </row>
    <row r="1841" spans="1:4" x14ac:dyDescent="0.25">
      <c r="A1841" s="60"/>
      <c r="B1841" s="35"/>
      <c r="C1841" s="46"/>
      <c r="D1841" s="46"/>
    </row>
    <row r="1842" spans="1:4" x14ac:dyDescent="0.25">
      <c r="A1842" s="60"/>
      <c r="B1842" s="35"/>
      <c r="C1842" s="46"/>
      <c r="D1842" s="46"/>
    </row>
    <row r="1843" spans="1:4" x14ac:dyDescent="0.25">
      <c r="A1843" s="60"/>
      <c r="B1843" s="35"/>
      <c r="C1843" s="46"/>
      <c r="D1843" s="46"/>
    </row>
    <row r="1844" spans="1:4" x14ac:dyDescent="0.25">
      <c r="A1844" s="60"/>
      <c r="B1844" s="35"/>
      <c r="C1844" s="46"/>
      <c r="D1844" s="46"/>
    </row>
    <row r="1845" spans="1:4" x14ac:dyDescent="0.25">
      <c r="A1845" s="60"/>
      <c r="B1845" s="35"/>
      <c r="C1845" s="46"/>
      <c r="D1845" s="46"/>
    </row>
    <row r="1846" spans="1:4" x14ac:dyDescent="0.25">
      <c r="A1846" s="60"/>
      <c r="B1846" s="35"/>
      <c r="C1846" s="46"/>
      <c r="D1846" s="46"/>
    </row>
    <row r="1847" spans="1:4" x14ac:dyDescent="0.25">
      <c r="A1847" s="60"/>
      <c r="B1847" s="35"/>
      <c r="C1847" s="46"/>
      <c r="D1847" s="46"/>
    </row>
    <row r="1848" spans="1:4" x14ac:dyDescent="0.25">
      <c r="A1848" s="60"/>
      <c r="B1848" s="35"/>
      <c r="C1848" s="46"/>
      <c r="D1848" s="46"/>
    </row>
    <row r="1849" spans="1:4" x14ac:dyDescent="0.25">
      <c r="A1849" s="60"/>
      <c r="B1849" s="35"/>
      <c r="C1849" s="46"/>
      <c r="D1849" s="46"/>
    </row>
    <row r="1850" spans="1:4" x14ac:dyDescent="0.25">
      <c r="A1850" s="60"/>
      <c r="B1850" s="35"/>
      <c r="C1850" s="46"/>
      <c r="D1850" s="46"/>
    </row>
    <row r="1851" spans="1:4" x14ac:dyDescent="0.25">
      <c r="A1851" s="60"/>
      <c r="B1851" s="35"/>
      <c r="C1851" s="46"/>
      <c r="D1851" s="46"/>
    </row>
    <row r="1852" spans="1:4" x14ac:dyDescent="0.25">
      <c r="A1852" s="60"/>
      <c r="B1852" s="35"/>
      <c r="C1852" s="46"/>
      <c r="D1852" s="46"/>
    </row>
    <row r="1853" spans="1:4" x14ac:dyDescent="0.25">
      <c r="A1853" s="60"/>
      <c r="B1853" s="35"/>
      <c r="C1853" s="46"/>
      <c r="D1853" s="46"/>
    </row>
    <row r="1854" spans="1:4" x14ac:dyDescent="0.25">
      <c r="A1854" s="60"/>
      <c r="B1854" s="35"/>
      <c r="C1854" s="46"/>
      <c r="D1854" s="46"/>
    </row>
    <row r="1855" spans="1:4" x14ac:dyDescent="0.25">
      <c r="A1855" s="60"/>
      <c r="B1855" s="35"/>
      <c r="C1855" s="46"/>
      <c r="D1855" s="46"/>
    </row>
    <row r="1856" spans="1:4" x14ac:dyDescent="0.25">
      <c r="A1856" s="60"/>
      <c r="B1856" s="35"/>
      <c r="C1856" s="46"/>
      <c r="D1856" s="46"/>
    </row>
    <row r="1857" spans="1:4" x14ac:dyDescent="0.25">
      <c r="A1857" s="60"/>
      <c r="B1857" s="35"/>
      <c r="C1857" s="46"/>
      <c r="D1857" s="46"/>
    </row>
    <row r="1858" spans="1:4" x14ac:dyDescent="0.25">
      <c r="A1858" s="60"/>
      <c r="B1858" s="35"/>
      <c r="C1858" s="46"/>
      <c r="D1858" s="46"/>
    </row>
    <row r="1859" spans="1:4" x14ac:dyDescent="0.25">
      <c r="A1859" s="60"/>
      <c r="B1859" s="35"/>
      <c r="C1859" s="46"/>
      <c r="D1859" s="46"/>
    </row>
    <row r="1860" spans="1:4" x14ac:dyDescent="0.25">
      <c r="A1860" s="60"/>
      <c r="B1860" s="35"/>
      <c r="C1860" s="46"/>
      <c r="D1860" s="46"/>
    </row>
    <row r="1861" spans="1:4" x14ac:dyDescent="0.25">
      <c r="A1861" s="60"/>
      <c r="B1861" s="35"/>
      <c r="C1861" s="46"/>
      <c r="D1861" s="46"/>
    </row>
    <row r="1862" spans="1:4" x14ac:dyDescent="0.25">
      <c r="A1862" s="60"/>
      <c r="B1862" s="35"/>
      <c r="C1862" s="46"/>
      <c r="D1862" s="46"/>
    </row>
    <row r="1863" spans="1:4" x14ac:dyDescent="0.25">
      <c r="A1863" s="60"/>
      <c r="B1863" s="35"/>
      <c r="C1863" s="46"/>
      <c r="D1863" s="46"/>
    </row>
    <row r="1864" spans="1:4" x14ac:dyDescent="0.25">
      <c r="A1864" s="60"/>
      <c r="B1864" s="35"/>
      <c r="C1864" s="46"/>
      <c r="D1864" s="46"/>
    </row>
    <row r="1865" spans="1:4" x14ac:dyDescent="0.25">
      <c r="A1865" s="60"/>
      <c r="B1865" s="35"/>
      <c r="C1865" s="46"/>
      <c r="D1865" s="46"/>
    </row>
    <row r="1866" spans="1:4" x14ac:dyDescent="0.25">
      <c r="A1866" s="60"/>
      <c r="B1866" s="35"/>
      <c r="C1866" s="46"/>
      <c r="D1866" s="46"/>
    </row>
    <row r="1867" spans="1:4" x14ac:dyDescent="0.25">
      <c r="A1867" s="60"/>
      <c r="B1867" s="35"/>
      <c r="C1867" s="46"/>
      <c r="D1867" s="46"/>
    </row>
    <row r="1868" spans="1:4" x14ac:dyDescent="0.25">
      <c r="A1868" s="60"/>
      <c r="B1868" s="35"/>
      <c r="C1868" s="46"/>
      <c r="D1868" s="46"/>
    </row>
    <row r="1869" spans="1:4" x14ac:dyDescent="0.25">
      <c r="A1869" s="60"/>
      <c r="B1869" s="35"/>
      <c r="C1869" s="46"/>
      <c r="D1869" s="46"/>
    </row>
    <row r="1870" spans="1:4" x14ac:dyDescent="0.25">
      <c r="A1870" s="60"/>
      <c r="B1870" s="35"/>
      <c r="C1870" s="46"/>
      <c r="D1870" s="46"/>
    </row>
    <row r="1871" spans="1:4" x14ac:dyDescent="0.25">
      <c r="A1871" s="60"/>
      <c r="B1871" s="35"/>
      <c r="C1871" s="46"/>
      <c r="D1871" s="46"/>
    </row>
    <row r="1872" spans="1:4" x14ac:dyDescent="0.25">
      <c r="A1872" s="60"/>
      <c r="B1872" s="35"/>
      <c r="C1872" s="46"/>
      <c r="D1872" s="46"/>
    </row>
    <row r="1873" spans="1:4" x14ac:dyDescent="0.25">
      <c r="A1873" s="60"/>
      <c r="B1873" s="35"/>
      <c r="C1873" s="46"/>
      <c r="D1873" s="46"/>
    </row>
    <row r="1874" spans="1:4" x14ac:dyDescent="0.25">
      <c r="A1874" s="60"/>
      <c r="B1874" s="35"/>
      <c r="C1874" s="46"/>
      <c r="D1874" s="46"/>
    </row>
    <row r="1875" spans="1:4" x14ac:dyDescent="0.25">
      <c r="A1875" s="60"/>
      <c r="B1875" s="35"/>
      <c r="C1875" s="46"/>
      <c r="D1875" s="46"/>
    </row>
    <row r="1876" spans="1:4" x14ac:dyDescent="0.25">
      <c r="A1876" s="60"/>
      <c r="B1876" s="35"/>
      <c r="C1876" s="46"/>
      <c r="D1876" s="46"/>
    </row>
    <row r="1877" spans="1:4" x14ac:dyDescent="0.25">
      <c r="A1877" s="60"/>
      <c r="B1877" s="35"/>
      <c r="C1877" s="46"/>
      <c r="D1877" s="46"/>
    </row>
    <row r="1878" spans="1:4" x14ac:dyDescent="0.25">
      <c r="A1878" s="60"/>
      <c r="B1878" s="35"/>
      <c r="C1878" s="46"/>
      <c r="D1878" s="46"/>
    </row>
    <row r="1879" spans="1:4" x14ac:dyDescent="0.25">
      <c r="A1879" s="60"/>
      <c r="B1879" s="35"/>
      <c r="C1879" s="46"/>
      <c r="D1879" s="46"/>
    </row>
    <row r="1880" spans="1:4" x14ac:dyDescent="0.25">
      <c r="A1880" s="60"/>
      <c r="B1880" s="35"/>
      <c r="C1880" s="46"/>
      <c r="D1880" s="46"/>
    </row>
    <row r="1881" spans="1:4" x14ac:dyDescent="0.25">
      <c r="A1881" s="60"/>
      <c r="B1881" s="35"/>
      <c r="C1881" s="46"/>
      <c r="D1881" s="46"/>
    </row>
    <row r="1882" spans="1:4" x14ac:dyDescent="0.25">
      <c r="A1882" s="60"/>
      <c r="B1882" s="35"/>
      <c r="C1882" s="46"/>
      <c r="D1882" s="46"/>
    </row>
    <row r="1883" spans="1:4" x14ac:dyDescent="0.25">
      <c r="A1883" s="60"/>
      <c r="B1883" s="35"/>
      <c r="C1883" s="46"/>
      <c r="D1883" s="46"/>
    </row>
    <row r="1884" spans="1:4" x14ac:dyDescent="0.25">
      <c r="A1884" s="60"/>
      <c r="B1884" s="35"/>
      <c r="C1884" s="46"/>
      <c r="D1884" s="46"/>
    </row>
    <row r="1885" spans="1:4" x14ac:dyDescent="0.25">
      <c r="A1885" s="60"/>
      <c r="B1885" s="35"/>
      <c r="C1885" s="46"/>
      <c r="D1885" s="46"/>
    </row>
    <row r="1886" spans="1:4" x14ac:dyDescent="0.25">
      <c r="A1886" s="60"/>
      <c r="B1886" s="35"/>
      <c r="C1886" s="46"/>
      <c r="D1886" s="46"/>
    </row>
    <row r="1887" spans="1:4" x14ac:dyDescent="0.25">
      <c r="A1887" s="60"/>
      <c r="B1887" s="35"/>
      <c r="C1887" s="46"/>
      <c r="D1887" s="46"/>
    </row>
    <row r="1888" spans="1:4" x14ac:dyDescent="0.25">
      <c r="A1888" s="60"/>
      <c r="B1888" s="35"/>
      <c r="C1888" s="46"/>
      <c r="D1888" s="46"/>
    </row>
    <row r="1889" spans="1:4" x14ac:dyDescent="0.25">
      <c r="A1889" s="60"/>
      <c r="B1889" s="35"/>
      <c r="C1889" s="46"/>
      <c r="D1889" s="46"/>
    </row>
    <row r="1890" spans="1:4" x14ac:dyDescent="0.25">
      <c r="A1890" s="60"/>
      <c r="B1890" s="35"/>
      <c r="C1890" s="46"/>
      <c r="D1890" s="46"/>
    </row>
    <row r="1891" spans="1:4" x14ac:dyDescent="0.25">
      <c r="A1891" s="60"/>
      <c r="B1891" s="35"/>
      <c r="C1891" s="46"/>
      <c r="D1891" s="46"/>
    </row>
    <row r="1892" spans="1:4" x14ac:dyDescent="0.25">
      <c r="A1892" s="60"/>
      <c r="B1892" s="35"/>
      <c r="C1892" s="46"/>
      <c r="D1892" s="46"/>
    </row>
    <row r="1893" spans="1:4" x14ac:dyDescent="0.25">
      <c r="A1893" s="60"/>
      <c r="B1893" s="35"/>
      <c r="C1893" s="46"/>
      <c r="D1893" s="46"/>
    </row>
    <row r="1894" spans="1:4" x14ac:dyDescent="0.25">
      <c r="A1894" s="60"/>
      <c r="B1894" s="35"/>
      <c r="C1894" s="46"/>
      <c r="D1894" s="46"/>
    </row>
    <row r="1895" spans="1:4" x14ac:dyDescent="0.25">
      <c r="A1895" s="60"/>
      <c r="B1895" s="35"/>
      <c r="C1895" s="46"/>
      <c r="D1895" s="46"/>
    </row>
    <row r="1896" spans="1:4" x14ac:dyDescent="0.25">
      <c r="A1896" s="60"/>
      <c r="B1896" s="35"/>
      <c r="C1896" s="46"/>
      <c r="D1896" s="46"/>
    </row>
    <row r="1897" spans="1:4" x14ac:dyDescent="0.25">
      <c r="A1897" s="60"/>
      <c r="B1897" s="35"/>
      <c r="C1897" s="46"/>
      <c r="D1897" s="46"/>
    </row>
    <row r="1898" spans="1:4" x14ac:dyDescent="0.25">
      <c r="A1898" s="60"/>
      <c r="B1898" s="35"/>
      <c r="C1898" s="46"/>
      <c r="D1898" s="46"/>
    </row>
    <row r="1899" spans="1:4" x14ac:dyDescent="0.25">
      <c r="A1899" s="60"/>
      <c r="B1899" s="35"/>
      <c r="C1899" s="46"/>
      <c r="D1899" s="46"/>
    </row>
    <row r="1900" spans="1:4" x14ac:dyDescent="0.25">
      <c r="A1900" s="60"/>
      <c r="B1900" s="35"/>
      <c r="C1900" s="46"/>
      <c r="D1900" s="46"/>
    </row>
    <row r="1901" spans="1:4" x14ac:dyDescent="0.25">
      <c r="A1901" s="60"/>
      <c r="B1901" s="35"/>
      <c r="C1901" s="46"/>
      <c r="D1901" s="46"/>
    </row>
    <row r="1902" spans="1:4" x14ac:dyDescent="0.25">
      <c r="A1902" s="60"/>
      <c r="B1902" s="35"/>
      <c r="C1902" s="46"/>
      <c r="D1902" s="46"/>
    </row>
    <row r="1903" spans="1:4" x14ac:dyDescent="0.25">
      <c r="A1903" s="60"/>
      <c r="B1903" s="35"/>
      <c r="C1903" s="46"/>
      <c r="D1903" s="46"/>
    </row>
    <row r="1904" spans="1:4" x14ac:dyDescent="0.25">
      <c r="A1904" s="60"/>
      <c r="B1904" s="35"/>
      <c r="C1904" s="46"/>
      <c r="D1904" s="46"/>
    </row>
    <row r="1905" spans="1:4" x14ac:dyDescent="0.25">
      <c r="A1905" s="60"/>
      <c r="B1905" s="35"/>
      <c r="C1905" s="46"/>
      <c r="D1905" s="46"/>
    </row>
    <row r="1906" spans="1:4" x14ac:dyDescent="0.25">
      <c r="A1906" s="60"/>
      <c r="B1906" s="35"/>
      <c r="C1906" s="46"/>
      <c r="D1906" s="46"/>
    </row>
    <row r="1907" spans="1:4" x14ac:dyDescent="0.25">
      <c r="A1907" s="60"/>
      <c r="B1907" s="35"/>
      <c r="C1907" s="46"/>
      <c r="D1907" s="46"/>
    </row>
    <row r="1908" spans="1:4" x14ac:dyDescent="0.25">
      <c r="A1908" s="60"/>
      <c r="B1908" s="35"/>
      <c r="C1908" s="46"/>
      <c r="D1908" s="46"/>
    </row>
    <row r="1909" spans="1:4" x14ac:dyDescent="0.25">
      <c r="A1909" s="60"/>
      <c r="B1909" s="35"/>
      <c r="C1909" s="46"/>
      <c r="D1909" s="46"/>
    </row>
    <row r="1910" spans="1:4" x14ac:dyDescent="0.25">
      <c r="A1910" s="60"/>
      <c r="B1910" s="35"/>
      <c r="C1910" s="46"/>
      <c r="D1910" s="46"/>
    </row>
    <row r="1911" spans="1:4" x14ac:dyDescent="0.25">
      <c r="A1911" s="60"/>
      <c r="B1911" s="35"/>
      <c r="C1911" s="46"/>
      <c r="D1911" s="46"/>
    </row>
    <row r="1912" spans="1:4" x14ac:dyDescent="0.25">
      <c r="A1912" s="60"/>
      <c r="B1912" s="35"/>
      <c r="C1912" s="46"/>
      <c r="D1912" s="46"/>
    </row>
    <row r="1913" spans="1:4" x14ac:dyDescent="0.25">
      <c r="A1913" s="60"/>
      <c r="B1913" s="35"/>
      <c r="C1913" s="46"/>
      <c r="D1913" s="46"/>
    </row>
    <row r="1914" spans="1:4" x14ac:dyDescent="0.25">
      <c r="A1914" s="60"/>
      <c r="B1914" s="35"/>
      <c r="C1914" s="46"/>
      <c r="D1914" s="46"/>
    </row>
    <row r="1915" spans="1:4" x14ac:dyDescent="0.25">
      <c r="A1915" s="60"/>
      <c r="B1915" s="35"/>
      <c r="C1915" s="46"/>
      <c r="D1915" s="46"/>
    </row>
    <row r="1916" spans="1:4" x14ac:dyDescent="0.25">
      <c r="A1916" s="60"/>
      <c r="B1916" s="35"/>
      <c r="C1916" s="46"/>
      <c r="D1916" s="46"/>
    </row>
    <row r="1917" spans="1:4" x14ac:dyDescent="0.25">
      <c r="A1917" s="60"/>
      <c r="B1917" s="35"/>
      <c r="C1917" s="46"/>
      <c r="D1917" s="46"/>
    </row>
    <row r="1918" spans="1:4" x14ac:dyDescent="0.25">
      <c r="A1918" s="60"/>
      <c r="B1918" s="35"/>
      <c r="C1918" s="46"/>
      <c r="D1918" s="46"/>
    </row>
    <row r="1919" spans="1:4" x14ac:dyDescent="0.25">
      <c r="A1919" s="60"/>
      <c r="B1919" s="35"/>
      <c r="C1919" s="46"/>
      <c r="D1919" s="46"/>
    </row>
    <row r="1920" spans="1:4" x14ac:dyDescent="0.25">
      <c r="A1920" s="60"/>
      <c r="B1920" s="35"/>
      <c r="C1920" s="46"/>
      <c r="D1920" s="46"/>
    </row>
    <row r="1921" spans="1:4" x14ac:dyDescent="0.25">
      <c r="A1921" s="60"/>
      <c r="B1921" s="35"/>
      <c r="C1921" s="46"/>
      <c r="D1921" s="46"/>
    </row>
    <row r="1922" spans="1:4" x14ac:dyDescent="0.25">
      <c r="A1922" s="60"/>
      <c r="B1922" s="35"/>
      <c r="C1922" s="46"/>
      <c r="D1922" s="46"/>
    </row>
    <row r="1923" spans="1:4" x14ac:dyDescent="0.25">
      <c r="A1923" s="60"/>
      <c r="B1923" s="35"/>
      <c r="C1923" s="46"/>
      <c r="D1923" s="46"/>
    </row>
    <row r="1924" spans="1:4" x14ac:dyDescent="0.25">
      <c r="A1924" s="60"/>
      <c r="B1924" s="35"/>
      <c r="C1924" s="46"/>
      <c r="D1924" s="46"/>
    </row>
    <row r="1925" spans="1:4" x14ac:dyDescent="0.25">
      <c r="A1925" s="60"/>
      <c r="B1925" s="35"/>
      <c r="C1925" s="46"/>
      <c r="D1925" s="46"/>
    </row>
    <row r="1926" spans="1:4" x14ac:dyDescent="0.25">
      <c r="A1926" s="60"/>
      <c r="B1926" s="35"/>
      <c r="C1926" s="46"/>
      <c r="D1926" s="46"/>
    </row>
    <row r="1927" spans="1:4" x14ac:dyDescent="0.25">
      <c r="A1927" s="60"/>
      <c r="B1927" s="35"/>
      <c r="C1927" s="46"/>
      <c r="D1927" s="46"/>
    </row>
    <row r="1928" spans="1:4" x14ac:dyDescent="0.25">
      <c r="A1928" s="60"/>
      <c r="B1928" s="35"/>
      <c r="C1928" s="46"/>
      <c r="D1928" s="46"/>
    </row>
    <row r="1929" spans="1:4" x14ac:dyDescent="0.25">
      <c r="A1929" s="60"/>
      <c r="B1929" s="35"/>
      <c r="C1929" s="46"/>
      <c r="D1929" s="46"/>
    </row>
    <row r="1930" spans="1:4" x14ac:dyDescent="0.25">
      <c r="A1930" s="60"/>
      <c r="B1930" s="35"/>
      <c r="C1930" s="46"/>
      <c r="D1930" s="46"/>
    </row>
    <row r="1931" spans="1:4" x14ac:dyDescent="0.25">
      <c r="A1931" s="60"/>
      <c r="B1931" s="35"/>
      <c r="C1931" s="46"/>
      <c r="D1931" s="46"/>
    </row>
    <row r="1932" spans="1:4" x14ac:dyDescent="0.25">
      <c r="A1932" s="60"/>
      <c r="B1932" s="35"/>
      <c r="C1932" s="46"/>
      <c r="D1932" s="46"/>
    </row>
    <row r="1933" spans="1:4" x14ac:dyDescent="0.25">
      <c r="A1933" s="60"/>
      <c r="B1933" s="35"/>
      <c r="C1933" s="46"/>
      <c r="D1933" s="46"/>
    </row>
    <row r="1934" spans="1:4" x14ac:dyDescent="0.25">
      <c r="A1934" s="60"/>
      <c r="B1934" s="35"/>
      <c r="C1934" s="46"/>
      <c r="D1934" s="46"/>
    </row>
    <row r="1935" spans="1:4" x14ac:dyDescent="0.25">
      <c r="A1935" s="60"/>
      <c r="B1935" s="35"/>
      <c r="C1935" s="46"/>
      <c r="D1935" s="46"/>
    </row>
    <row r="1936" spans="1:4" x14ac:dyDescent="0.25">
      <c r="A1936" s="60"/>
      <c r="B1936" s="35"/>
      <c r="C1936" s="46"/>
      <c r="D1936" s="46"/>
    </row>
    <row r="1937" spans="1:4" x14ac:dyDescent="0.25">
      <c r="A1937" s="60"/>
      <c r="B1937" s="35"/>
      <c r="C1937" s="46"/>
      <c r="D1937" s="46"/>
    </row>
    <row r="1938" spans="1:4" x14ac:dyDescent="0.25">
      <c r="A1938" s="60"/>
      <c r="B1938" s="35"/>
      <c r="C1938" s="46"/>
      <c r="D1938" s="46"/>
    </row>
    <row r="1939" spans="1:4" x14ac:dyDescent="0.25">
      <c r="A1939" s="60"/>
      <c r="B1939" s="35"/>
      <c r="C1939" s="46"/>
      <c r="D1939" s="46"/>
    </row>
    <row r="1940" spans="1:4" x14ac:dyDescent="0.25">
      <c r="A1940" s="60"/>
      <c r="B1940" s="35"/>
      <c r="C1940" s="46"/>
      <c r="D1940" s="46"/>
    </row>
    <row r="1941" spans="1:4" x14ac:dyDescent="0.25">
      <c r="A1941" s="60"/>
      <c r="B1941" s="35"/>
      <c r="C1941" s="46"/>
      <c r="D1941" s="46"/>
    </row>
    <row r="1942" spans="1:4" x14ac:dyDescent="0.25">
      <c r="A1942" s="60"/>
      <c r="B1942" s="35"/>
      <c r="C1942" s="46"/>
      <c r="D1942" s="46"/>
    </row>
    <row r="1943" spans="1:4" x14ac:dyDescent="0.25">
      <c r="A1943" s="60"/>
      <c r="B1943" s="35"/>
      <c r="C1943" s="46"/>
      <c r="D1943" s="46"/>
    </row>
    <row r="1944" spans="1:4" x14ac:dyDescent="0.25">
      <c r="A1944" s="60"/>
      <c r="B1944" s="35"/>
      <c r="C1944" s="46"/>
      <c r="D1944" s="46"/>
    </row>
    <row r="1945" spans="1:4" x14ac:dyDescent="0.25">
      <c r="A1945" s="60"/>
      <c r="B1945" s="35"/>
      <c r="C1945" s="46"/>
      <c r="D1945" s="46"/>
    </row>
    <row r="1946" spans="1:4" x14ac:dyDescent="0.25">
      <c r="A1946" s="60"/>
      <c r="B1946" s="35"/>
      <c r="C1946" s="46"/>
      <c r="D1946" s="46"/>
    </row>
    <row r="1947" spans="1:4" x14ac:dyDescent="0.25">
      <c r="A1947" s="60"/>
      <c r="B1947" s="35"/>
      <c r="C1947" s="46"/>
      <c r="D1947" s="46"/>
    </row>
    <row r="1948" spans="1:4" x14ac:dyDescent="0.25">
      <c r="A1948" s="60"/>
      <c r="B1948" s="35"/>
      <c r="C1948" s="46"/>
      <c r="D1948" s="46"/>
    </row>
    <row r="1949" spans="1:4" x14ac:dyDescent="0.25">
      <c r="A1949" s="60"/>
      <c r="B1949" s="35"/>
      <c r="C1949" s="46"/>
      <c r="D1949" s="46"/>
    </row>
    <row r="1950" spans="1:4" x14ac:dyDescent="0.25">
      <c r="A1950" s="60"/>
      <c r="B1950" s="35"/>
      <c r="C1950" s="46"/>
      <c r="D1950" s="46"/>
    </row>
    <row r="1951" spans="1:4" x14ac:dyDescent="0.25">
      <c r="A1951" s="60"/>
      <c r="B1951" s="35"/>
      <c r="C1951" s="46"/>
      <c r="D1951" s="46"/>
    </row>
    <row r="1952" spans="1:4" x14ac:dyDescent="0.25">
      <c r="A1952" s="60"/>
      <c r="B1952" s="35"/>
      <c r="C1952" s="46"/>
      <c r="D1952" s="46"/>
    </row>
    <row r="1953" spans="1:4" x14ac:dyDescent="0.25">
      <c r="A1953" s="60"/>
      <c r="B1953" s="35"/>
      <c r="C1953" s="46"/>
      <c r="D1953" s="46"/>
    </row>
    <row r="1954" spans="1:4" x14ac:dyDescent="0.25">
      <c r="A1954" s="60"/>
      <c r="B1954" s="35"/>
      <c r="C1954" s="46"/>
      <c r="D1954" s="46"/>
    </row>
    <row r="1955" spans="1:4" x14ac:dyDescent="0.25">
      <c r="A1955" s="60"/>
      <c r="B1955" s="35"/>
      <c r="C1955" s="46"/>
      <c r="D1955" s="46"/>
    </row>
    <row r="1956" spans="1:4" x14ac:dyDescent="0.25">
      <c r="A1956" s="60"/>
      <c r="B1956" s="35"/>
      <c r="C1956" s="46"/>
      <c r="D1956" s="46"/>
    </row>
    <row r="1957" spans="1:4" x14ac:dyDescent="0.25">
      <c r="A1957" s="60"/>
      <c r="B1957" s="35"/>
      <c r="C1957" s="46"/>
      <c r="D1957" s="46"/>
    </row>
    <row r="1958" spans="1:4" x14ac:dyDescent="0.25">
      <c r="A1958" s="60"/>
      <c r="B1958" s="35"/>
      <c r="C1958" s="46"/>
      <c r="D1958" s="46"/>
    </row>
    <row r="1959" spans="1:4" x14ac:dyDescent="0.25">
      <c r="A1959" s="60"/>
      <c r="B1959" s="35"/>
      <c r="C1959" s="46"/>
      <c r="D1959" s="46"/>
    </row>
    <row r="1960" spans="1:4" x14ac:dyDescent="0.25">
      <c r="A1960" s="60"/>
      <c r="B1960" s="35"/>
      <c r="C1960" s="46"/>
      <c r="D1960" s="46"/>
    </row>
    <row r="1961" spans="1:4" x14ac:dyDescent="0.25">
      <c r="A1961" s="60"/>
      <c r="B1961" s="35"/>
      <c r="C1961" s="46"/>
      <c r="D1961" s="46"/>
    </row>
    <row r="1962" spans="1:4" x14ac:dyDescent="0.25">
      <c r="A1962" s="60"/>
      <c r="B1962" s="35"/>
      <c r="C1962" s="46"/>
      <c r="D1962" s="46"/>
    </row>
    <row r="1963" spans="1:4" x14ac:dyDescent="0.25">
      <c r="A1963" s="60"/>
      <c r="B1963" s="35"/>
      <c r="C1963" s="46"/>
      <c r="D1963" s="46"/>
    </row>
    <row r="1964" spans="1:4" x14ac:dyDescent="0.25">
      <c r="A1964" s="60"/>
      <c r="B1964" s="35"/>
      <c r="C1964" s="46"/>
      <c r="D1964" s="46"/>
    </row>
    <row r="1965" spans="1:4" x14ac:dyDescent="0.25">
      <c r="A1965" s="60"/>
      <c r="B1965" s="35"/>
      <c r="C1965" s="46"/>
      <c r="D1965" s="46"/>
    </row>
    <row r="1966" spans="1:4" x14ac:dyDescent="0.25">
      <c r="A1966" s="60"/>
      <c r="B1966" s="35"/>
      <c r="C1966" s="46"/>
      <c r="D1966" s="46"/>
    </row>
    <row r="1967" spans="1:4" x14ac:dyDescent="0.25">
      <c r="A1967" s="60"/>
      <c r="B1967" s="35"/>
      <c r="C1967" s="46"/>
      <c r="D1967" s="46"/>
    </row>
    <row r="1968" spans="1:4" x14ac:dyDescent="0.25">
      <c r="A1968" s="60"/>
      <c r="B1968" s="35"/>
      <c r="C1968" s="46"/>
      <c r="D1968" s="46"/>
    </row>
    <row r="1969" spans="1:4" x14ac:dyDescent="0.25">
      <c r="A1969" s="60"/>
      <c r="B1969" s="35"/>
      <c r="C1969" s="46"/>
      <c r="D1969" s="46"/>
    </row>
    <row r="1970" spans="1:4" x14ac:dyDescent="0.25">
      <c r="A1970" s="60"/>
      <c r="B1970" s="35"/>
      <c r="C1970" s="46"/>
      <c r="D1970" s="46"/>
    </row>
    <row r="1971" spans="1:4" x14ac:dyDescent="0.25">
      <c r="A1971" s="60"/>
      <c r="B1971" s="35"/>
      <c r="C1971" s="46"/>
      <c r="D1971" s="46"/>
    </row>
    <row r="1972" spans="1:4" x14ac:dyDescent="0.25">
      <c r="A1972" s="60"/>
      <c r="B1972" s="35"/>
      <c r="C1972" s="46"/>
      <c r="D1972" s="46"/>
    </row>
    <row r="1973" spans="1:4" x14ac:dyDescent="0.25">
      <c r="A1973" s="60"/>
      <c r="B1973" s="35"/>
      <c r="C1973" s="46"/>
      <c r="D1973" s="46"/>
    </row>
    <row r="1974" spans="1:4" x14ac:dyDescent="0.25">
      <c r="A1974" s="60"/>
      <c r="B1974" s="35"/>
      <c r="C1974" s="46"/>
      <c r="D1974" s="46"/>
    </row>
    <row r="1975" spans="1:4" x14ac:dyDescent="0.25">
      <c r="A1975" s="60"/>
      <c r="B1975" s="35"/>
      <c r="C1975" s="46"/>
      <c r="D1975" s="46"/>
    </row>
    <row r="1976" spans="1:4" x14ac:dyDescent="0.25">
      <c r="A1976" s="60"/>
      <c r="B1976" s="35"/>
      <c r="C1976" s="46"/>
      <c r="D1976" s="46"/>
    </row>
    <row r="1977" spans="1:4" x14ac:dyDescent="0.25">
      <c r="A1977" s="60"/>
      <c r="B1977" s="35"/>
      <c r="C1977" s="46"/>
      <c r="D1977" s="46"/>
    </row>
    <row r="1978" spans="1:4" x14ac:dyDescent="0.25">
      <c r="A1978" s="60"/>
      <c r="B1978" s="35"/>
      <c r="C1978" s="46"/>
      <c r="D1978" s="46"/>
    </row>
    <row r="1979" spans="1:4" x14ac:dyDescent="0.25">
      <c r="A1979" s="60"/>
      <c r="B1979" s="35"/>
      <c r="C1979" s="46"/>
      <c r="D1979" s="46"/>
    </row>
    <row r="1980" spans="1:4" x14ac:dyDescent="0.25">
      <c r="A1980" s="60"/>
      <c r="B1980" s="35"/>
      <c r="C1980" s="46"/>
      <c r="D1980" s="46"/>
    </row>
    <row r="1981" spans="1:4" x14ac:dyDescent="0.25">
      <c r="A1981" s="60"/>
      <c r="B1981" s="35"/>
      <c r="C1981" s="46"/>
      <c r="D1981" s="46"/>
    </row>
    <row r="1982" spans="1:4" x14ac:dyDescent="0.25">
      <c r="A1982" s="60"/>
      <c r="B1982" s="35"/>
      <c r="C1982" s="46"/>
      <c r="D1982" s="46"/>
    </row>
    <row r="1983" spans="1:4" x14ac:dyDescent="0.25">
      <c r="A1983" s="60"/>
      <c r="B1983" s="35"/>
      <c r="C1983" s="46"/>
      <c r="D1983" s="46"/>
    </row>
    <row r="1984" spans="1:4" x14ac:dyDescent="0.25">
      <c r="A1984" s="60"/>
      <c r="B1984" s="35"/>
      <c r="C1984" s="46"/>
      <c r="D1984" s="46"/>
    </row>
    <row r="1985" spans="1:4" x14ac:dyDescent="0.25">
      <c r="A1985" s="60"/>
      <c r="B1985" s="35"/>
      <c r="C1985" s="46"/>
      <c r="D1985" s="46"/>
    </row>
    <row r="1986" spans="1:4" x14ac:dyDescent="0.25">
      <c r="A1986" s="60"/>
      <c r="B1986" s="35"/>
      <c r="C1986" s="46"/>
      <c r="D1986" s="46"/>
    </row>
    <row r="1987" spans="1:4" x14ac:dyDescent="0.25">
      <c r="A1987" s="60"/>
      <c r="B1987" s="35"/>
      <c r="C1987" s="46"/>
      <c r="D1987" s="46"/>
    </row>
    <row r="1988" spans="1:4" x14ac:dyDescent="0.25">
      <c r="A1988" s="60"/>
      <c r="B1988" s="35"/>
      <c r="C1988" s="46"/>
      <c r="D1988" s="46"/>
    </row>
    <row r="1989" spans="1:4" x14ac:dyDescent="0.25">
      <c r="A1989" s="60"/>
      <c r="B1989" s="35"/>
      <c r="C1989" s="46"/>
      <c r="D1989" s="46"/>
    </row>
    <row r="1990" spans="1:4" x14ac:dyDescent="0.25">
      <c r="A1990" s="60"/>
      <c r="B1990" s="35"/>
      <c r="C1990" s="46"/>
      <c r="D1990" s="46"/>
    </row>
    <row r="1991" spans="1:4" x14ac:dyDescent="0.25">
      <c r="A1991" s="60"/>
      <c r="B1991" s="35"/>
      <c r="C1991" s="46"/>
      <c r="D1991" s="46"/>
    </row>
    <row r="1992" spans="1:4" x14ac:dyDescent="0.25">
      <c r="A1992" s="60"/>
      <c r="B1992" s="35"/>
      <c r="C1992" s="46"/>
      <c r="D1992" s="46"/>
    </row>
    <row r="1993" spans="1:4" x14ac:dyDescent="0.25">
      <c r="A1993" s="60"/>
      <c r="B1993" s="35"/>
      <c r="C1993" s="46"/>
      <c r="D1993" s="46"/>
    </row>
    <row r="1994" spans="1:4" x14ac:dyDescent="0.25">
      <c r="A1994" s="60"/>
      <c r="B1994" s="35"/>
      <c r="C1994" s="46"/>
      <c r="D1994" s="46"/>
    </row>
    <row r="1995" spans="1:4" x14ac:dyDescent="0.25">
      <c r="A1995" s="60"/>
      <c r="B1995" s="35"/>
      <c r="C1995" s="46"/>
      <c r="D1995" s="46"/>
    </row>
    <row r="1996" spans="1:4" x14ac:dyDescent="0.25">
      <c r="A1996" s="60"/>
      <c r="B1996" s="35"/>
      <c r="C1996" s="46"/>
      <c r="D1996" s="46"/>
    </row>
    <row r="1997" spans="1:4" x14ac:dyDescent="0.25">
      <c r="A1997" s="60"/>
      <c r="B1997" s="35"/>
      <c r="C1997" s="46"/>
      <c r="D1997" s="46"/>
    </row>
    <row r="1998" spans="1:4" x14ac:dyDescent="0.25">
      <c r="A1998" s="60"/>
      <c r="B1998" s="35"/>
      <c r="C1998" s="46"/>
      <c r="D1998" s="46"/>
    </row>
    <row r="1999" spans="1:4" x14ac:dyDescent="0.25">
      <c r="A1999" s="60"/>
      <c r="B1999" s="35"/>
      <c r="C1999" s="46"/>
      <c r="D1999" s="46"/>
    </row>
    <row r="2000" spans="1:4" x14ac:dyDescent="0.25">
      <c r="A2000" s="60"/>
      <c r="B2000" s="35"/>
      <c r="C2000" s="46"/>
      <c r="D2000" s="46"/>
    </row>
    <row r="2001" spans="1:4" x14ac:dyDescent="0.25">
      <c r="A2001" s="60"/>
      <c r="B2001" s="35"/>
      <c r="C2001" s="46"/>
      <c r="D2001" s="46"/>
    </row>
    <row r="2002" spans="1:4" x14ac:dyDescent="0.25">
      <c r="A2002" s="60"/>
      <c r="B2002" s="35"/>
      <c r="C2002" s="46"/>
      <c r="D2002" s="46"/>
    </row>
    <row r="2003" spans="1:4" x14ac:dyDescent="0.25">
      <c r="A2003" s="60"/>
      <c r="B2003" s="35"/>
      <c r="C2003" s="46"/>
      <c r="D2003" s="46"/>
    </row>
    <row r="2004" spans="1:4" x14ac:dyDescent="0.25">
      <c r="A2004" s="60"/>
      <c r="B2004" s="35"/>
      <c r="C2004" s="46"/>
      <c r="D2004" s="46"/>
    </row>
    <row r="2005" spans="1:4" x14ac:dyDescent="0.25">
      <c r="A2005" s="60"/>
      <c r="B2005" s="35"/>
      <c r="C2005" s="46"/>
      <c r="D2005" s="46"/>
    </row>
    <row r="2006" spans="1:4" x14ac:dyDescent="0.25">
      <c r="A2006" s="60"/>
      <c r="B2006" s="35"/>
      <c r="C2006" s="46"/>
      <c r="D2006" s="46"/>
    </row>
    <row r="2007" spans="1:4" x14ac:dyDescent="0.25">
      <c r="A2007" s="60"/>
      <c r="B2007" s="35"/>
      <c r="C2007" s="46"/>
      <c r="D2007" s="46"/>
    </row>
    <row r="2008" spans="1:4" x14ac:dyDescent="0.25">
      <c r="A2008" s="60"/>
      <c r="B2008" s="35"/>
      <c r="C2008" s="46"/>
      <c r="D2008" s="46"/>
    </row>
    <row r="2009" spans="1:4" x14ac:dyDescent="0.25">
      <c r="A2009" s="60"/>
      <c r="B2009" s="35"/>
      <c r="C2009" s="46"/>
      <c r="D2009" s="46"/>
    </row>
    <row r="2010" spans="1:4" x14ac:dyDescent="0.25">
      <c r="A2010" s="60"/>
      <c r="B2010" s="35"/>
      <c r="C2010" s="46"/>
      <c r="D2010" s="46"/>
    </row>
    <row r="2011" spans="1:4" x14ac:dyDescent="0.25">
      <c r="A2011" s="60"/>
      <c r="B2011" s="35"/>
      <c r="C2011" s="46"/>
      <c r="D2011" s="46"/>
    </row>
    <row r="2012" spans="1:4" x14ac:dyDescent="0.25">
      <c r="A2012" s="60"/>
      <c r="B2012" s="35"/>
      <c r="C2012" s="46"/>
      <c r="D2012" s="46"/>
    </row>
    <row r="2013" spans="1:4" x14ac:dyDescent="0.25">
      <c r="A2013" s="60"/>
      <c r="B2013" s="35"/>
      <c r="C2013" s="46"/>
      <c r="D2013" s="46"/>
    </row>
    <row r="2014" spans="1:4" x14ac:dyDescent="0.25">
      <c r="A2014" s="60"/>
      <c r="B2014" s="35"/>
      <c r="C2014" s="46"/>
      <c r="D2014" s="46"/>
    </row>
    <row r="2015" spans="1:4" x14ac:dyDescent="0.25">
      <c r="A2015" s="60"/>
      <c r="B2015" s="35"/>
      <c r="C2015" s="46"/>
      <c r="D2015" s="46"/>
    </row>
    <row r="2016" spans="1:4" x14ac:dyDescent="0.25">
      <c r="A2016" s="60"/>
      <c r="B2016" s="35"/>
      <c r="C2016" s="46"/>
      <c r="D2016" s="46"/>
    </row>
    <row r="2017" spans="1:4" x14ac:dyDescent="0.25">
      <c r="A2017" s="60"/>
      <c r="B2017" s="35"/>
      <c r="C2017" s="46"/>
      <c r="D2017" s="46"/>
    </row>
    <row r="2018" spans="1:4" x14ac:dyDescent="0.25">
      <c r="A2018" s="60"/>
      <c r="B2018" s="35"/>
      <c r="C2018" s="46"/>
      <c r="D2018" s="46"/>
    </row>
    <row r="2019" spans="1:4" x14ac:dyDescent="0.25">
      <c r="A2019" s="60"/>
      <c r="B2019" s="35"/>
      <c r="C2019" s="46"/>
      <c r="D2019" s="46"/>
    </row>
    <row r="2020" spans="1:4" x14ac:dyDescent="0.25">
      <c r="A2020" s="60"/>
      <c r="B2020" s="35"/>
      <c r="C2020" s="46"/>
      <c r="D2020" s="46"/>
    </row>
    <row r="2021" spans="1:4" x14ac:dyDescent="0.25">
      <c r="A2021" s="60"/>
      <c r="B2021" s="35"/>
      <c r="C2021" s="46"/>
      <c r="D2021" s="46"/>
    </row>
    <row r="2022" spans="1:4" x14ac:dyDescent="0.25">
      <c r="A2022" s="60"/>
      <c r="B2022" s="35"/>
      <c r="C2022" s="46"/>
      <c r="D2022" s="46"/>
    </row>
    <row r="2023" spans="1:4" x14ac:dyDescent="0.25">
      <c r="A2023" s="60"/>
      <c r="B2023" s="35"/>
      <c r="C2023" s="46"/>
      <c r="D2023" s="46"/>
    </row>
    <row r="2024" spans="1:4" x14ac:dyDescent="0.25">
      <c r="A2024" s="60"/>
      <c r="B2024" s="35"/>
      <c r="C2024" s="46"/>
      <c r="D2024" s="46"/>
    </row>
    <row r="2025" spans="1:4" x14ac:dyDescent="0.25">
      <c r="A2025" s="60"/>
      <c r="B2025" s="35"/>
      <c r="C2025" s="46"/>
      <c r="D2025" s="46"/>
    </row>
    <row r="2026" spans="1:4" x14ac:dyDescent="0.25">
      <c r="A2026" s="60"/>
      <c r="B2026" s="35"/>
      <c r="C2026" s="46"/>
      <c r="D2026" s="46"/>
    </row>
    <row r="2027" spans="1:4" x14ac:dyDescent="0.25">
      <c r="A2027" s="60"/>
      <c r="B2027" s="35"/>
      <c r="C2027" s="46"/>
      <c r="D2027" s="46"/>
    </row>
    <row r="2028" spans="1:4" x14ac:dyDescent="0.25">
      <c r="A2028" s="60"/>
      <c r="B2028" s="35"/>
      <c r="C2028" s="46"/>
      <c r="D2028" s="46"/>
    </row>
    <row r="2029" spans="1:4" x14ac:dyDescent="0.25">
      <c r="A2029" s="60"/>
      <c r="B2029" s="35"/>
      <c r="C2029" s="46"/>
      <c r="D2029" s="46"/>
    </row>
    <row r="2030" spans="1:4" x14ac:dyDescent="0.25">
      <c r="A2030" s="60"/>
      <c r="B2030" s="35"/>
      <c r="C2030" s="46"/>
      <c r="D2030" s="46"/>
    </row>
    <row r="2031" spans="1:4" x14ac:dyDescent="0.25">
      <c r="A2031" s="60"/>
      <c r="B2031" s="35"/>
      <c r="C2031" s="46"/>
      <c r="D2031" s="46"/>
    </row>
    <row r="2032" spans="1:4" x14ac:dyDescent="0.25">
      <c r="A2032" s="60"/>
      <c r="B2032" s="35"/>
      <c r="C2032" s="46"/>
      <c r="D2032" s="46"/>
    </row>
    <row r="2033" spans="1:4" x14ac:dyDescent="0.25">
      <c r="A2033" s="60"/>
      <c r="B2033" s="35"/>
      <c r="C2033" s="46"/>
      <c r="D2033" s="46"/>
    </row>
    <row r="2034" spans="1:4" x14ac:dyDescent="0.25">
      <c r="A2034" s="60"/>
      <c r="B2034" s="35"/>
      <c r="C2034" s="46"/>
      <c r="D2034" s="46"/>
    </row>
    <row r="2035" spans="1:4" x14ac:dyDescent="0.25">
      <c r="A2035" s="60"/>
      <c r="B2035" s="35"/>
      <c r="C2035" s="46"/>
      <c r="D2035" s="46"/>
    </row>
    <row r="2036" spans="1:4" x14ac:dyDescent="0.25">
      <c r="A2036" s="60"/>
      <c r="B2036" s="35"/>
      <c r="C2036" s="46"/>
      <c r="D2036" s="46"/>
    </row>
    <row r="2037" spans="1:4" x14ac:dyDescent="0.25">
      <c r="A2037" s="60"/>
      <c r="B2037" s="35"/>
      <c r="C2037" s="46"/>
      <c r="D2037" s="46"/>
    </row>
    <row r="2038" spans="1:4" x14ac:dyDescent="0.25">
      <c r="A2038" s="60"/>
      <c r="B2038" s="35"/>
      <c r="C2038" s="46"/>
      <c r="D2038" s="46"/>
    </row>
    <row r="2039" spans="1:4" x14ac:dyDescent="0.25">
      <c r="A2039" s="60"/>
      <c r="B2039" s="35"/>
      <c r="C2039" s="46"/>
      <c r="D2039" s="46"/>
    </row>
    <row r="2040" spans="1:4" x14ac:dyDescent="0.25">
      <c r="A2040" s="60"/>
      <c r="B2040" s="35"/>
      <c r="C2040" s="46"/>
      <c r="D2040" s="46"/>
    </row>
    <row r="2041" spans="1:4" x14ac:dyDescent="0.25">
      <c r="A2041" s="60"/>
      <c r="B2041" s="35"/>
      <c r="C2041" s="46"/>
      <c r="D2041" s="46"/>
    </row>
    <row r="2042" spans="1:4" x14ac:dyDescent="0.25">
      <c r="A2042" s="60"/>
      <c r="B2042" s="35"/>
      <c r="C2042" s="46"/>
      <c r="D2042" s="46"/>
    </row>
    <row r="2043" spans="1:4" x14ac:dyDescent="0.25">
      <c r="A2043" s="60"/>
      <c r="B2043" s="35"/>
      <c r="C2043" s="46"/>
      <c r="D2043" s="46"/>
    </row>
    <row r="2044" spans="1:4" x14ac:dyDescent="0.25">
      <c r="A2044" s="60"/>
      <c r="B2044" s="35"/>
      <c r="C2044" s="46"/>
      <c r="D2044" s="46"/>
    </row>
    <row r="2045" spans="1:4" x14ac:dyDescent="0.25">
      <c r="A2045" s="60"/>
      <c r="B2045" s="35"/>
      <c r="C2045" s="46"/>
      <c r="D2045" s="46"/>
    </row>
    <row r="2046" spans="1:4" x14ac:dyDescent="0.25">
      <c r="A2046" s="60"/>
      <c r="B2046" s="35"/>
      <c r="C2046" s="46"/>
      <c r="D2046" s="46"/>
    </row>
    <row r="2047" spans="1:4" x14ac:dyDescent="0.25">
      <c r="A2047" s="60"/>
      <c r="B2047" s="35"/>
      <c r="C2047" s="46"/>
      <c r="D2047" s="46"/>
    </row>
    <row r="2048" spans="1:4" x14ac:dyDescent="0.25">
      <c r="A2048" s="60"/>
      <c r="B2048" s="35"/>
      <c r="C2048" s="46"/>
      <c r="D2048" s="46"/>
    </row>
    <row r="2049" spans="1:4" x14ac:dyDescent="0.25">
      <c r="A2049" s="60"/>
      <c r="B2049" s="35"/>
      <c r="C2049" s="46"/>
      <c r="D2049" s="46"/>
    </row>
    <row r="2050" spans="1:4" x14ac:dyDescent="0.25">
      <c r="A2050" s="60"/>
      <c r="B2050" s="35"/>
      <c r="C2050" s="46"/>
      <c r="D2050" s="46"/>
    </row>
    <row r="2051" spans="1:4" x14ac:dyDescent="0.25">
      <c r="A2051" s="60"/>
      <c r="B2051" s="35"/>
      <c r="C2051" s="46"/>
      <c r="D2051" s="46"/>
    </row>
    <row r="2052" spans="1:4" x14ac:dyDescent="0.25">
      <c r="A2052" s="60"/>
      <c r="B2052" s="35"/>
      <c r="C2052" s="46"/>
      <c r="D2052" s="46"/>
    </row>
    <row r="2053" spans="1:4" x14ac:dyDescent="0.25">
      <c r="A2053" s="60"/>
      <c r="B2053" s="35"/>
      <c r="C2053" s="46"/>
      <c r="D2053" s="46"/>
    </row>
    <row r="2054" spans="1:4" x14ac:dyDescent="0.25">
      <c r="A2054" s="60"/>
      <c r="B2054" s="35"/>
      <c r="C2054" s="46"/>
      <c r="D2054" s="46"/>
    </row>
    <row r="2055" spans="1:4" x14ac:dyDescent="0.25">
      <c r="A2055" s="60"/>
      <c r="B2055" s="35"/>
      <c r="C2055" s="46"/>
      <c r="D2055" s="46"/>
    </row>
    <row r="2056" spans="1:4" x14ac:dyDescent="0.25">
      <c r="A2056" s="60"/>
      <c r="B2056" s="35"/>
      <c r="C2056" s="46"/>
      <c r="D2056" s="46"/>
    </row>
    <row r="2057" spans="1:4" x14ac:dyDescent="0.25">
      <c r="A2057" s="60"/>
      <c r="B2057" s="35"/>
      <c r="C2057" s="46"/>
      <c r="D2057" s="46"/>
    </row>
    <row r="2058" spans="1:4" x14ac:dyDescent="0.25">
      <c r="A2058" s="60"/>
      <c r="B2058" s="35"/>
      <c r="C2058" s="46"/>
      <c r="D2058" s="46"/>
    </row>
    <row r="2059" spans="1:4" x14ac:dyDescent="0.25">
      <c r="A2059" s="60"/>
      <c r="B2059" s="35"/>
      <c r="C2059" s="46"/>
      <c r="D2059" s="46"/>
    </row>
    <row r="2060" spans="1:4" x14ac:dyDescent="0.25">
      <c r="A2060" s="60"/>
      <c r="B2060" s="35"/>
      <c r="C2060" s="46"/>
      <c r="D2060" s="46"/>
    </row>
    <row r="2061" spans="1:4" x14ac:dyDescent="0.25">
      <c r="A2061" s="60"/>
      <c r="B2061" s="35"/>
      <c r="C2061" s="46"/>
      <c r="D2061" s="46"/>
    </row>
    <row r="2062" spans="1:4" x14ac:dyDescent="0.25">
      <c r="A2062" s="60"/>
      <c r="B2062" s="35"/>
      <c r="C2062" s="46"/>
      <c r="D2062" s="46"/>
    </row>
    <row r="2063" spans="1:4" x14ac:dyDescent="0.25">
      <c r="A2063" s="60"/>
      <c r="B2063" s="35"/>
      <c r="C2063" s="46"/>
      <c r="D2063" s="46"/>
    </row>
    <row r="2064" spans="1:4" x14ac:dyDescent="0.25">
      <c r="A2064" s="60"/>
      <c r="B2064" s="35"/>
      <c r="C2064" s="46"/>
      <c r="D2064" s="46"/>
    </row>
    <row r="2065" spans="1:4" x14ac:dyDescent="0.25">
      <c r="A2065" s="60"/>
      <c r="B2065" s="35"/>
      <c r="C2065" s="46"/>
      <c r="D2065" s="46"/>
    </row>
    <row r="2066" spans="1:4" x14ac:dyDescent="0.25">
      <c r="A2066" s="60"/>
      <c r="B2066" s="35"/>
      <c r="C2066" s="46"/>
      <c r="D2066" s="46"/>
    </row>
    <row r="2067" spans="1:4" x14ac:dyDescent="0.25">
      <c r="A2067" s="60"/>
      <c r="B2067" s="35"/>
      <c r="C2067" s="46"/>
      <c r="D2067" s="46"/>
    </row>
    <row r="2068" spans="1:4" x14ac:dyDescent="0.25">
      <c r="A2068" s="60"/>
      <c r="B2068" s="35"/>
      <c r="C2068" s="46"/>
      <c r="D2068" s="46"/>
    </row>
    <row r="2069" spans="1:4" x14ac:dyDescent="0.25">
      <c r="A2069" s="60"/>
      <c r="B2069" s="35"/>
      <c r="C2069" s="46"/>
      <c r="D2069" s="46"/>
    </row>
    <row r="2070" spans="1:4" x14ac:dyDescent="0.25">
      <c r="A2070" s="60"/>
      <c r="B2070" s="35"/>
      <c r="C2070" s="46"/>
      <c r="D2070" s="46"/>
    </row>
    <row r="2071" spans="1:4" x14ac:dyDescent="0.25">
      <c r="A2071" s="60"/>
      <c r="B2071" s="35"/>
      <c r="C2071" s="46"/>
      <c r="D2071" s="46"/>
    </row>
    <row r="2072" spans="1:4" x14ac:dyDescent="0.25">
      <c r="A2072" s="60"/>
      <c r="B2072" s="35"/>
      <c r="C2072" s="46"/>
      <c r="D2072" s="46"/>
    </row>
    <row r="2073" spans="1:4" x14ac:dyDescent="0.25">
      <c r="A2073" s="60"/>
      <c r="B2073" s="35"/>
      <c r="C2073" s="46"/>
      <c r="D2073" s="46"/>
    </row>
    <row r="2074" spans="1:4" x14ac:dyDescent="0.25">
      <c r="A2074" s="60"/>
      <c r="B2074" s="35"/>
      <c r="C2074" s="46"/>
      <c r="D2074" s="46"/>
    </row>
    <row r="2075" spans="1:4" x14ac:dyDescent="0.25">
      <c r="A2075" s="60"/>
      <c r="B2075" s="35"/>
      <c r="C2075" s="46"/>
      <c r="D2075" s="46"/>
    </row>
    <row r="2076" spans="1:4" x14ac:dyDescent="0.25">
      <c r="A2076" s="60"/>
      <c r="B2076" s="35"/>
      <c r="C2076" s="46"/>
      <c r="D2076" s="46"/>
    </row>
    <row r="2077" spans="1:4" x14ac:dyDescent="0.25">
      <c r="A2077" s="60"/>
      <c r="B2077" s="35"/>
      <c r="C2077" s="46"/>
      <c r="D2077" s="46"/>
    </row>
    <row r="2078" spans="1:4" x14ac:dyDescent="0.25">
      <c r="A2078" s="60"/>
      <c r="B2078" s="35"/>
      <c r="C2078" s="46"/>
      <c r="D2078" s="46"/>
    </row>
    <row r="2079" spans="1:4" x14ac:dyDescent="0.25">
      <c r="A2079" s="60"/>
      <c r="B2079" s="35"/>
      <c r="C2079" s="46"/>
      <c r="D2079" s="46"/>
    </row>
    <row r="2080" spans="1:4" x14ac:dyDescent="0.25">
      <c r="A2080" s="60"/>
      <c r="B2080" s="35"/>
      <c r="C2080" s="46"/>
      <c r="D2080" s="46"/>
    </row>
    <row r="2081" spans="1:4" x14ac:dyDescent="0.25">
      <c r="A2081" s="60"/>
      <c r="B2081" s="35"/>
      <c r="C2081" s="46"/>
      <c r="D2081" s="46"/>
    </row>
    <row r="2082" spans="1:4" x14ac:dyDescent="0.25">
      <c r="A2082" s="60"/>
      <c r="B2082" s="35"/>
      <c r="C2082" s="46"/>
      <c r="D2082" s="46"/>
    </row>
    <row r="2083" spans="1:4" x14ac:dyDescent="0.25">
      <c r="A2083" s="60"/>
      <c r="B2083" s="35"/>
      <c r="C2083" s="46"/>
      <c r="D2083" s="46"/>
    </row>
    <row r="2084" spans="1:4" x14ac:dyDescent="0.25">
      <c r="A2084" s="60"/>
      <c r="B2084" s="35"/>
      <c r="C2084" s="46"/>
      <c r="D2084" s="46"/>
    </row>
    <row r="2085" spans="1:4" x14ac:dyDescent="0.25">
      <c r="A2085" s="60"/>
      <c r="B2085" s="35"/>
      <c r="C2085" s="46"/>
      <c r="D2085" s="46"/>
    </row>
    <row r="2086" spans="1:4" x14ac:dyDescent="0.25">
      <c r="A2086" s="60"/>
      <c r="B2086" s="35"/>
      <c r="C2086" s="46"/>
      <c r="D2086" s="46"/>
    </row>
    <row r="2087" spans="1:4" x14ac:dyDescent="0.25">
      <c r="A2087" s="60"/>
      <c r="B2087" s="35"/>
      <c r="C2087" s="46"/>
      <c r="D2087" s="46"/>
    </row>
    <row r="2088" spans="1:4" x14ac:dyDescent="0.25">
      <c r="A2088" s="60"/>
      <c r="B2088" s="35"/>
      <c r="C2088" s="46"/>
      <c r="D2088" s="46"/>
    </row>
    <row r="2089" spans="1:4" x14ac:dyDescent="0.25">
      <c r="A2089" s="60"/>
      <c r="B2089" s="35"/>
      <c r="C2089" s="46"/>
      <c r="D2089" s="46"/>
    </row>
    <row r="2090" spans="1:4" x14ac:dyDescent="0.25">
      <c r="A2090" s="60"/>
      <c r="B2090" s="35"/>
      <c r="C2090" s="46"/>
      <c r="D2090" s="46"/>
    </row>
    <row r="2091" spans="1:4" x14ac:dyDescent="0.25">
      <c r="A2091" s="60"/>
      <c r="B2091" s="35"/>
      <c r="C2091" s="46"/>
      <c r="D2091" s="46"/>
    </row>
    <row r="2092" spans="1:4" x14ac:dyDescent="0.25">
      <c r="A2092" s="60"/>
      <c r="B2092" s="35"/>
      <c r="C2092" s="46"/>
      <c r="D2092" s="46"/>
    </row>
    <row r="2093" spans="1:4" x14ac:dyDescent="0.25">
      <c r="A2093" s="60"/>
      <c r="B2093" s="35"/>
      <c r="C2093" s="46"/>
      <c r="D2093" s="46"/>
    </row>
    <row r="2094" spans="1:4" x14ac:dyDescent="0.25">
      <c r="A2094" s="60"/>
      <c r="B2094" s="35"/>
      <c r="C2094" s="46"/>
      <c r="D2094" s="46"/>
    </row>
    <row r="2095" spans="1:4" x14ac:dyDescent="0.25">
      <c r="A2095" s="60"/>
      <c r="B2095" s="35"/>
      <c r="C2095" s="46"/>
      <c r="D2095" s="46"/>
    </row>
    <row r="2096" spans="1:4" x14ac:dyDescent="0.25">
      <c r="A2096" s="60"/>
      <c r="B2096" s="35"/>
      <c r="C2096" s="46"/>
      <c r="D2096" s="46"/>
    </row>
    <row r="2097" spans="1:4" x14ac:dyDescent="0.25">
      <c r="A2097" s="60"/>
      <c r="B2097" s="35"/>
      <c r="C2097" s="46"/>
      <c r="D2097" s="46"/>
    </row>
    <row r="2098" spans="1:4" x14ac:dyDescent="0.25">
      <c r="A2098" s="60"/>
      <c r="B2098" s="35"/>
      <c r="C2098" s="46"/>
      <c r="D2098" s="46"/>
    </row>
    <row r="2099" spans="1:4" x14ac:dyDescent="0.25">
      <c r="A2099" s="60"/>
      <c r="B2099" s="35"/>
      <c r="C2099" s="46"/>
      <c r="D2099" s="46"/>
    </row>
    <row r="2100" spans="1:4" x14ac:dyDescent="0.25">
      <c r="A2100" s="60"/>
      <c r="B2100" s="35"/>
      <c r="C2100" s="46"/>
      <c r="D2100" s="46"/>
    </row>
    <row r="2101" spans="1:4" x14ac:dyDescent="0.25">
      <c r="A2101" s="60"/>
      <c r="B2101" s="35"/>
      <c r="C2101" s="46"/>
      <c r="D2101" s="46"/>
    </row>
    <row r="2102" spans="1:4" x14ac:dyDescent="0.25">
      <c r="A2102" s="60"/>
      <c r="B2102" s="35"/>
      <c r="C2102" s="46"/>
      <c r="D2102" s="46"/>
    </row>
    <row r="2103" spans="1:4" x14ac:dyDescent="0.25">
      <c r="A2103" s="60"/>
      <c r="B2103" s="35"/>
      <c r="C2103" s="46"/>
      <c r="D2103" s="46"/>
    </row>
    <row r="2104" spans="1:4" x14ac:dyDescent="0.25">
      <c r="A2104" s="60"/>
      <c r="B2104" s="35"/>
      <c r="C2104" s="46"/>
      <c r="D2104" s="46"/>
    </row>
    <row r="2105" spans="1:4" x14ac:dyDescent="0.25">
      <c r="A2105" s="60"/>
      <c r="B2105" s="35"/>
      <c r="C2105" s="46"/>
      <c r="D2105" s="46"/>
    </row>
    <row r="2106" spans="1:4" x14ac:dyDescent="0.25">
      <c r="A2106" s="60"/>
      <c r="B2106" s="35"/>
      <c r="C2106" s="46"/>
      <c r="D2106" s="46"/>
    </row>
    <row r="2107" spans="1:4" x14ac:dyDescent="0.25">
      <c r="A2107" s="60"/>
      <c r="B2107" s="35"/>
      <c r="C2107" s="46"/>
      <c r="D2107" s="46"/>
    </row>
    <row r="2108" spans="1:4" x14ac:dyDescent="0.25">
      <c r="A2108" s="60"/>
      <c r="B2108" s="35"/>
      <c r="C2108" s="46"/>
      <c r="D2108" s="46"/>
    </row>
    <row r="2109" spans="1:4" x14ac:dyDescent="0.25">
      <c r="A2109" s="60"/>
      <c r="B2109" s="35"/>
      <c r="C2109" s="46"/>
      <c r="D2109" s="46"/>
    </row>
    <row r="2110" spans="1:4" x14ac:dyDescent="0.25">
      <c r="A2110" s="60"/>
      <c r="B2110" s="35"/>
      <c r="C2110" s="46"/>
      <c r="D2110" s="46"/>
    </row>
    <row r="2111" spans="1:4" x14ac:dyDescent="0.25">
      <c r="A2111" s="60"/>
      <c r="B2111" s="35"/>
      <c r="C2111" s="46"/>
      <c r="D2111" s="46"/>
    </row>
    <row r="2112" spans="1:4" x14ac:dyDescent="0.25">
      <c r="A2112" s="60"/>
      <c r="B2112" s="35"/>
      <c r="C2112" s="46"/>
      <c r="D2112" s="46"/>
    </row>
    <row r="2113" spans="1:4" x14ac:dyDescent="0.25">
      <c r="A2113" s="60"/>
      <c r="B2113" s="35"/>
      <c r="C2113" s="46"/>
      <c r="D2113" s="46"/>
    </row>
    <row r="2114" spans="1:4" x14ac:dyDescent="0.25">
      <c r="A2114" s="60"/>
      <c r="B2114" s="35"/>
      <c r="C2114" s="46"/>
      <c r="D2114" s="46"/>
    </row>
    <row r="2115" spans="1:4" x14ac:dyDescent="0.25">
      <c r="A2115" s="60"/>
      <c r="B2115" s="35"/>
      <c r="C2115" s="46"/>
      <c r="D2115" s="46"/>
    </row>
    <row r="2116" spans="1:4" x14ac:dyDescent="0.25">
      <c r="A2116" s="60"/>
      <c r="B2116" s="35"/>
      <c r="C2116" s="46"/>
      <c r="D2116" s="46"/>
    </row>
    <row r="2117" spans="1:4" x14ac:dyDescent="0.25">
      <c r="A2117" s="60"/>
      <c r="B2117" s="35"/>
      <c r="C2117" s="46"/>
      <c r="D2117" s="46"/>
    </row>
    <row r="2118" spans="1:4" x14ac:dyDescent="0.25">
      <c r="A2118" s="60"/>
      <c r="B2118" s="35"/>
      <c r="C2118" s="46"/>
      <c r="D2118" s="46"/>
    </row>
    <row r="2119" spans="1:4" x14ac:dyDescent="0.25">
      <c r="A2119" s="60"/>
      <c r="B2119" s="35"/>
      <c r="C2119" s="46"/>
      <c r="D2119" s="46"/>
    </row>
    <row r="2120" spans="1:4" x14ac:dyDescent="0.25">
      <c r="A2120" s="60"/>
      <c r="B2120" s="35"/>
      <c r="C2120" s="46"/>
      <c r="D2120" s="46"/>
    </row>
    <row r="2121" spans="1:4" x14ac:dyDescent="0.25">
      <c r="A2121" s="60"/>
      <c r="B2121" s="35"/>
      <c r="C2121" s="46"/>
      <c r="D2121" s="46"/>
    </row>
    <row r="2122" spans="1:4" x14ac:dyDescent="0.25">
      <c r="A2122" s="60"/>
      <c r="B2122" s="35"/>
      <c r="C2122" s="46"/>
      <c r="D2122" s="46"/>
    </row>
    <row r="2123" spans="1:4" x14ac:dyDescent="0.25">
      <c r="A2123" s="60"/>
      <c r="B2123" s="35"/>
      <c r="C2123" s="46"/>
      <c r="D2123" s="46"/>
    </row>
    <row r="2124" spans="1:4" x14ac:dyDescent="0.25">
      <c r="A2124" s="60"/>
      <c r="B2124" s="35"/>
      <c r="C2124" s="46"/>
      <c r="D2124" s="46"/>
    </row>
    <row r="2125" spans="1:4" x14ac:dyDescent="0.25">
      <c r="A2125" s="60"/>
      <c r="B2125" s="35"/>
      <c r="C2125" s="46"/>
      <c r="D2125" s="46"/>
    </row>
    <row r="2126" spans="1:4" x14ac:dyDescent="0.25">
      <c r="A2126" s="60"/>
      <c r="B2126" s="35"/>
      <c r="C2126" s="46"/>
      <c r="D2126" s="46"/>
    </row>
    <row r="2127" spans="1:4" x14ac:dyDescent="0.25">
      <c r="A2127" s="60"/>
      <c r="B2127" s="35"/>
      <c r="C2127" s="46"/>
      <c r="D2127" s="46"/>
    </row>
    <row r="2128" spans="1:4" x14ac:dyDescent="0.25">
      <c r="A2128" s="60"/>
      <c r="B2128" s="35"/>
      <c r="C2128" s="46"/>
      <c r="D2128" s="46"/>
    </row>
    <row r="2129" spans="1:4" x14ac:dyDescent="0.25">
      <c r="A2129" s="60"/>
      <c r="B2129" s="35"/>
      <c r="C2129" s="46"/>
      <c r="D2129" s="46"/>
    </row>
    <row r="2130" spans="1:4" x14ac:dyDescent="0.25">
      <c r="A2130" s="60"/>
      <c r="B2130" s="35"/>
      <c r="C2130" s="46"/>
      <c r="D2130" s="46"/>
    </row>
    <row r="2131" spans="1:4" x14ac:dyDescent="0.25">
      <c r="A2131" s="60"/>
      <c r="B2131" s="35"/>
      <c r="C2131" s="46"/>
      <c r="D2131" s="46"/>
    </row>
    <row r="2132" spans="1:4" x14ac:dyDescent="0.25">
      <c r="A2132" s="60"/>
      <c r="B2132" s="35"/>
      <c r="C2132" s="46"/>
      <c r="D2132" s="46"/>
    </row>
    <row r="2133" spans="1:4" x14ac:dyDescent="0.25">
      <c r="A2133" s="60"/>
      <c r="B2133" s="35"/>
      <c r="C2133" s="46"/>
      <c r="D2133" s="46"/>
    </row>
    <row r="2134" spans="1:4" x14ac:dyDescent="0.25">
      <c r="A2134" s="60"/>
      <c r="B2134" s="35"/>
      <c r="C2134" s="46"/>
      <c r="D2134" s="46"/>
    </row>
    <row r="2135" spans="1:4" x14ac:dyDescent="0.25">
      <c r="A2135" s="60"/>
      <c r="B2135" s="35"/>
      <c r="C2135" s="46"/>
      <c r="D2135" s="46"/>
    </row>
    <row r="2136" spans="1:4" x14ac:dyDescent="0.25">
      <c r="A2136" s="60"/>
      <c r="B2136" s="35"/>
      <c r="C2136" s="46"/>
      <c r="D2136" s="46"/>
    </row>
    <row r="2137" spans="1:4" x14ac:dyDescent="0.25">
      <c r="A2137" s="60"/>
      <c r="B2137" s="35"/>
      <c r="C2137" s="46"/>
      <c r="D2137" s="46"/>
    </row>
    <row r="2138" spans="1:4" x14ac:dyDescent="0.25">
      <c r="A2138" s="60"/>
      <c r="B2138" s="35"/>
      <c r="C2138" s="46"/>
      <c r="D2138" s="46"/>
    </row>
    <row r="2139" spans="1:4" x14ac:dyDescent="0.25">
      <c r="A2139" s="60"/>
      <c r="B2139" s="35"/>
      <c r="C2139" s="46"/>
      <c r="D2139" s="46"/>
    </row>
    <row r="2140" spans="1:4" x14ac:dyDescent="0.25">
      <c r="A2140" s="60"/>
      <c r="B2140" s="35"/>
      <c r="C2140" s="46"/>
      <c r="D2140" s="46"/>
    </row>
    <row r="2141" spans="1:4" x14ac:dyDescent="0.25">
      <c r="A2141" s="60"/>
      <c r="B2141" s="35"/>
      <c r="C2141" s="46"/>
      <c r="D2141" s="46"/>
    </row>
    <row r="2142" spans="1:4" x14ac:dyDescent="0.25">
      <c r="A2142" s="60"/>
      <c r="B2142" s="35"/>
      <c r="C2142" s="46"/>
      <c r="D2142" s="46"/>
    </row>
    <row r="2143" spans="1:4" x14ac:dyDescent="0.25">
      <c r="A2143" s="60"/>
      <c r="B2143" s="35"/>
      <c r="C2143" s="46"/>
      <c r="D2143" s="46"/>
    </row>
    <row r="2144" spans="1:4" x14ac:dyDescent="0.25">
      <c r="A2144" s="60"/>
      <c r="B2144" s="35"/>
      <c r="C2144" s="46"/>
      <c r="D2144" s="46"/>
    </row>
    <row r="2145" spans="1:4" x14ac:dyDescent="0.25">
      <c r="A2145" s="60"/>
      <c r="B2145" s="35"/>
      <c r="C2145" s="46"/>
      <c r="D2145" s="46"/>
    </row>
    <row r="2146" spans="1:4" x14ac:dyDescent="0.25">
      <c r="A2146" s="60"/>
      <c r="B2146" s="35"/>
      <c r="C2146" s="46"/>
      <c r="D2146" s="46"/>
    </row>
    <row r="2147" spans="1:4" x14ac:dyDescent="0.25">
      <c r="A2147" s="60"/>
      <c r="B2147" s="35"/>
      <c r="C2147" s="46"/>
      <c r="D2147" s="46"/>
    </row>
    <row r="2148" spans="1:4" x14ac:dyDescent="0.25">
      <c r="A2148" s="60"/>
      <c r="B2148" s="35"/>
      <c r="C2148" s="46"/>
      <c r="D2148" s="46"/>
    </row>
    <row r="2149" spans="1:4" x14ac:dyDescent="0.25">
      <c r="A2149" s="60"/>
      <c r="B2149" s="35"/>
      <c r="C2149" s="46"/>
      <c r="D2149" s="46"/>
    </row>
    <row r="2150" spans="1:4" x14ac:dyDescent="0.25">
      <c r="A2150" s="60"/>
      <c r="B2150" s="35"/>
      <c r="C2150" s="46"/>
      <c r="D2150" s="46"/>
    </row>
    <row r="2151" spans="1:4" x14ac:dyDescent="0.25">
      <c r="A2151" s="60"/>
      <c r="B2151" s="35"/>
      <c r="C2151" s="46"/>
      <c r="D2151" s="46"/>
    </row>
    <row r="2152" spans="1:4" x14ac:dyDescent="0.25">
      <c r="A2152" s="60"/>
      <c r="B2152" s="35"/>
      <c r="C2152" s="46"/>
      <c r="D2152" s="46"/>
    </row>
    <row r="2153" spans="1:4" x14ac:dyDescent="0.25">
      <c r="A2153" s="60"/>
      <c r="B2153" s="35"/>
      <c r="C2153" s="46"/>
      <c r="D2153" s="46"/>
    </row>
    <row r="2154" spans="1:4" x14ac:dyDescent="0.25">
      <c r="A2154" s="60"/>
      <c r="B2154" s="35"/>
      <c r="C2154" s="46"/>
      <c r="D2154" s="46"/>
    </row>
    <row r="2155" spans="1:4" x14ac:dyDescent="0.25">
      <c r="A2155" s="60"/>
      <c r="B2155" s="35"/>
      <c r="C2155" s="46"/>
      <c r="D2155" s="46"/>
    </row>
    <row r="2156" spans="1:4" x14ac:dyDescent="0.25">
      <c r="A2156" s="60"/>
      <c r="B2156" s="35"/>
      <c r="C2156" s="46"/>
      <c r="D2156" s="46"/>
    </row>
    <row r="2157" spans="1:4" x14ac:dyDescent="0.25">
      <c r="A2157" s="60"/>
      <c r="B2157" s="35"/>
      <c r="C2157" s="46"/>
      <c r="D2157" s="46"/>
    </row>
    <row r="2158" spans="1:4" x14ac:dyDescent="0.25">
      <c r="A2158" s="60"/>
      <c r="B2158" s="35"/>
      <c r="C2158" s="46"/>
      <c r="D2158" s="46"/>
    </row>
    <row r="2159" spans="1:4" x14ac:dyDescent="0.25">
      <c r="A2159" s="60"/>
      <c r="B2159" s="35"/>
      <c r="C2159" s="46"/>
      <c r="D2159" s="46"/>
    </row>
    <row r="2160" spans="1:4" x14ac:dyDescent="0.25">
      <c r="A2160" s="60"/>
      <c r="B2160" s="35"/>
      <c r="C2160" s="46"/>
      <c r="D2160" s="46"/>
    </row>
    <row r="2161" spans="1:4" x14ac:dyDescent="0.25">
      <c r="A2161" s="60"/>
      <c r="B2161" s="35"/>
      <c r="C2161" s="46"/>
      <c r="D2161" s="46"/>
    </row>
    <row r="2162" spans="1:4" x14ac:dyDescent="0.25">
      <c r="A2162" s="60"/>
      <c r="B2162" s="35"/>
      <c r="C2162" s="46"/>
      <c r="D2162" s="46"/>
    </row>
    <row r="2163" spans="1:4" x14ac:dyDescent="0.25">
      <c r="A2163" s="60"/>
      <c r="B2163" s="35"/>
      <c r="C2163" s="46"/>
      <c r="D2163" s="46"/>
    </row>
    <row r="2164" spans="1:4" x14ac:dyDescent="0.25">
      <c r="A2164" s="60"/>
      <c r="B2164" s="35"/>
      <c r="C2164" s="46"/>
      <c r="D2164" s="46"/>
    </row>
    <row r="2165" spans="1:4" x14ac:dyDescent="0.25">
      <c r="A2165" s="60"/>
      <c r="B2165" s="35"/>
      <c r="C2165" s="46"/>
      <c r="D2165" s="46"/>
    </row>
    <row r="2166" spans="1:4" x14ac:dyDescent="0.25">
      <c r="A2166" s="60"/>
      <c r="B2166" s="35"/>
      <c r="C2166" s="46"/>
      <c r="D2166" s="46"/>
    </row>
    <row r="2167" spans="1:4" x14ac:dyDescent="0.25">
      <c r="A2167" s="60"/>
      <c r="B2167" s="35"/>
      <c r="C2167" s="46"/>
      <c r="D2167" s="46"/>
    </row>
    <row r="2168" spans="1:4" x14ac:dyDescent="0.25">
      <c r="A2168" s="60"/>
      <c r="B2168" s="35"/>
      <c r="C2168" s="46"/>
      <c r="D2168" s="46"/>
    </row>
    <row r="2169" spans="1:4" x14ac:dyDescent="0.25">
      <c r="A2169" s="60"/>
      <c r="B2169" s="35"/>
      <c r="C2169" s="46"/>
      <c r="D2169" s="46"/>
    </row>
    <row r="2170" spans="1:4" x14ac:dyDescent="0.25">
      <c r="A2170" s="60"/>
      <c r="B2170" s="35"/>
      <c r="C2170" s="46"/>
      <c r="D2170" s="46"/>
    </row>
    <row r="2171" spans="1:4" x14ac:dyDescent="0.25">
      <c r="A2171" s="60"/>
      <c r="B2171" s="35"/>
      <c r="C2171" s="46"/>
      <c r="D2171" s="46"/>
    </row>
    <row r="2172" spans="1:4" x14ac:dyDescent="0.25">
      <c r="A2172" s="60"/>
      <c r="B2172" s="35"/>
      <c r="C2172" s="46"/>
      <c r="D2172" s="46"/>
    </row>
    <row r="2173" spans="1:4" x14ac:dyDescent="0.25">
      <c r="A2173" s="60"/>
      <c r="B2173" s="35"/>
      <c r="C2173" s="46"/>
      <c r="D2173" s="46"/>
    </row>
    <row r="2174" spans="1:4" x14ac:dyDescent="0.25">
      <c r="A2174" s="60"/>
      <c r="B2174" s="35"/>
      <c r="C2174" s="46"/>
      <c r="D2174" s="46"/>
    </row>
    <row r="2175" spans="1:4" x14ac:dyDescent="0.25">
      <c r="A2175" s="60"/>
      <c r="B2175" s="35"/>
      <c r="C2175" s="46"/>
      <c r="D2175" s="46"/>
    </row>
    <row r="2176" spans="1:4" x14ac:dyDescent="0.25">
      <c r="A2176" s="60"/>
      <c r="B2176" s="35"/>
      <c r="C2176" s="46"/>
      <c r="D2176" s="46"/>
    </row>
    <row r="2177" spans="1:4" x14ac:dyDescent="0.25">
      <c r="A2177" s="60"/>
      <c r="B2177" s="35"/>
      <c r="C2177" s="46"/>
      <c r="D2177" s="46"/>
    </row>
    <row r="2178" spans="1:4" x14ac:dyDescent="0.25">
      <c r="A2178" s="60"/>
      <c r="B2178" s="35"/>
      <c r="C2178" s="46"/>
      <c r="D2178" s="46"/>
    </row>
    <row r="2179" spans="1:4" x14ac:dyDescent="0.25">
      <c r="A2179" s="60"/>
      <c r="B2179" s="35"/>
      <c r="C2179" s="46"/>
      <c r="D2179" s="46"/>
    </row>
    <row r="2180" spans="1:4" x14ac:dyDescent="0.25">
      <c r="A2180" s="60"/>
      <c r="B2180" s="35"/>
      <c r="C2180" s="46"/>
      <c r="D2180" s="46"/>
    </row>
    <row r="2181" spans="1:4" x14ac:dyDescent="0.25">
      <c r="A2181" s="60"/>
      <c r="B2181" s="35"/>
      <c r="C2181" s="46"/>
      <c r="D2181" s="46"/>
    </row>
    <row r="2182" spans="1:4" x14ac:dyDescent="0.25">
      <c r="A2182" s="60"/>
      <c r="B2182" s="35"/>
      <c r="C2182" s="46"/>
      <c r="D2182" s="46"/>
    </row>
    <row r="2183" spans="1:4" x14ac:dyDescent="0.25">
      <c r="A2183" s="60"/>
      <c r="B2183" s="35"/>
      <c r="C2183" s="46"/>
      <c r="D2183" s="46"/>
    </row>
    <row r="2184" spans="1:4" x14ac:dyDescent="0.25">
      <c r="A2184" s="60"/>
      <c r="B2184" s="35"/>
      <c r="C2184" s="46"/>
      <c r="D2184" s="46"/>
    </row>
    <row r="2185" spans="1:4" x14ac:dyDescent="0.25">
      <c r="A2185" s="60"/>
      <c r="B2185" s="35"/>
      <c r="C2185" s="46"/>
      <c r="D2185" s="46"/>
    </row>
    <row r="2186" spans="1:4" x14ac:dyDescent="0.25">
      <c r="A2186" s="60"/>
      <c r="B2186" s="35"/>
      <c r="C2186" s="46"/>
      <c r="D2186" s="46"/>
    </row>
    <row r="2187" spans="1:4" x14ac:dyDescent="0.25">
      <c r="A2187" s="60"/>
      <c r="B2187" s="35"/>
      <c r="C2187" s="46"/>
      <c r="D2187" s="46"/>
    </row>
    <row r="2188" spans="1:4" x14ac:dyDescent="0.25">
      <c r="A2188" s="60"/>
      <c r="B2188" s="35"/>
      <c r="C2188" s="46"/>
      <c r="D2188" s="46"/>
    </row>
    <row r="2189" spans="1:4" x14ac:dyDescent="0.25">
      <c r="A2189" s="60"/>
      <c r="B2189" s="35"/>
      <c r="C2189" s="46"/>
      <c r="D2189" s="46"/>
    </row>
    <row r="2190" spans="1:4" x14ac:dyDescent="0.25">
      <c r="A2190" s="60"/>
      <c r="B2190" s="35"/>
      <c r="C2190" s="46"/>
      <c r="D2190" s="46"/>
    </row>
    <row r="2191" spans="1:4" x14ac:dyDescent="0.25">
      <c r="A2191" s="60"/>
      <c r="B2191" s="35"/>
      <c r="C2191" s="46"/>
      <c r="D2191" s="46"/>
    </row>
    <row r="2192" spans="1:4" x14ac:dyDescent="0.25">
      <c r="A2192" s="60"/>
      <c r="B2192" s="35"/>
      <c r="C2192" s="46"/>
      <c r="D2192" s="46"/>
    </row>
    <row r="2193" spans="1:4" x14ac:dyDescent="0.25">
      <c r="A2193" s="60"/>
      <c r="B2193" s="35"/>
      <c r="C2193" s="46"/>
      <c r="D2193" s="46"/>
    </row>
    <row r="2194" spans="1:4" x14ac:dyDescent="0.25">
      <c r="A2194" s="60"/>
      <c r="B2194" s="35"/>
      <c r="C2194" s="46"/>
      <c r="D2194" s="46"/>
    </row>
    <row r="2195" spans="1:4" x14ac:dyDescent="0.25">
      <c r="A2195" s="60"/>
      <c r="B2195" s="35"/>
      <c r="C2195" s="46"/>
      <c r="D2195" s="46"/>
    </row>
    <row r="2196" spans="1:4" x14ac:dyDescent="0.25">
      <c r="A2196" s="60"/>
      <c r="B2196" s="35"/>
      <c r="C2196" s="46"/>
      <c r="D2196" s="46"/>
    </row>
    <row r="2197" spans="1:4" x14ac:dyDescent="0.25">
      <c r="A2197" s="60"/>
      <c r="B2197" s="35"/>
      <c r="C2197" s="46"/>
      <c r="D2197" s="46"/>
    </row>
    <row r="2198" spans="1:4" x14ac:dyDescent="0.25">
      <c r="A2198" s="60"/>
      <c r="B2198" s="35"/>
      <c r="C2198" s="46"/>
      <c r="D2198" s="46"/>
    </row>
    <row r="2199" spans="1:4" x14ac:dyDescent="0.25">
      <c r="A2199" s="60"/>
      <c r="B2199" s="35"/>
      <c r="C2199" s="46"/>
      <c r="D2199" s="46"/>
    </row>
    <row r="2200" spans="1:4" x14ac:dyDescent="0.25">
      <c r="A2200" s="60"/>
      <c r="B2200" s="35"/>
      <c r="C2200" s="46"/>
      <c r="D2200" s="46"/>
    </row>
    <row r="2201" spans="1:4" x14ac:dyDescent="0.25">
      <c r="A2201" s="60"/>
      <c r="B2201" s="35"/>
      <c r="C2201" s="46"/>
      <c r="D2201" s="46"/>
    </row>
    <row r="2202" spans="1:4" x14ac:dyDescent="0.25">
      <c r="A2202" s="60"/>
      <c r="B2202" s="35"/>
      <c r="C2202" s="46"/>
      <c r="D2202" s="46"/>
    </row>
    <row r="2203" spans="1:4" x14ac:dyDescent="0.25">
      <c r="A2203" s="60"/>
      <c r="B2203" s="35"/>
      <c r="C2203" s="46"/>
      <c r="D2203" s="46"/>
    </row>
    <row r="2204" spans="1:4" x14ac:dyDescent="0.25">
      <c r="A2204" s="60"/>
      <c r="B2204" s="35"/>
      <c r="C2204" s="46"/>
      <c r="D2204" s="46"/>
    </row>
    <row r="2205" spans="1:4" x14ac:dyDescent="0.25">
      <c r="A2205" s="60"/>
      <c r="B2205" s="35"/>
      <c r="C2205" s="46"/>
      <c r="D2205" s="46"/>
    </row>
    <row r="2206" spans="1:4" x14ac:dyDescent="0.25">
      <c r="A2206" s="60"/>
      <c r="B2206" s="35"/>
      <c r="C2206" s="46"/>
      <c r="D2206" s="46"/>
    </row>
    <row r="2207" spans="1:4" x14ac:dyDescent="0.25">
      <c r="A2207" s="60"/>
      <c r="B2207" s="35"/>
      <c r="C2207" s="46"/>
      <c r="D2207" s="46"/>
    </row>
    <row r="2208" spans="1:4" x14ac:dyDescent="0.25">
      <c r="A2208" s="60"/>
      <c r="B2208" s="35"/>
      <c r="C2208" s="46"/>
      <c r="D2208" s="46"/>
    </row>
    <row r="2209" spans="1:4" x14ac:dyDescent="0.25">
      <c r="A2209" s="60"/>
      <c r="B2209" s="35"/>
      <c r="C2209" s="46"/>
      <c r="D2209" s="46"/>
    </row>
    <row r="2210" spans="1:4" x14ac:dyDescent="0.25">
      <c r="A2210" s="60"/>
      <c r="B2210" s="35"/>
      <c r="C2210" s="46"/>
      <c r="D2210" s="46"/>
    </row>
    <row r="2211" spans="1:4" x14ac:dyDescent="0.25">
      <c r="A2211" s="60"/>
      <c r="B2211" s="35"/>
      <c r="C2211" s="46"/>
      <c r="D2211" s="46"/>
    </row>
    <row r="2212" spans="1:4" x14ac:dyDescent="0.25">
      <c r="A2212" s="60"/>
      <c r="B2212" s="35"/>
      <c r="C2212" s="46"/>
      <c r="D2212" s="46"/>
    </row>
    <row r="2213" spans="1:4" x14ac:dyDescent="0.25">
      <c r="A2213" s="60"/>
      <c r="B2213" s="35"/>
      <c r="C2213" s="46"/>
      <c r="D2213" s="46"/>
    </row>
    <row r="2214" spans="1:4" x14ac:dyDescent="0.25">
      <c r="A2214" s="60"/>
      <c r="B2214" s="35"/>
      <c r="C2214" s="46"/>
      <c r="D2214" s="46"/>
    </row>
    <row r="2215" spans="1:4" x14ac:dyDescent="0.25">
      <c r="A2215" s="60"/>
      <c r="B2215" s="35"/>
      <c r="C2215" s="46"/>
      <c r="D2215" s="46"/>
    </row>
    <row r="2216" spans="1:4" x14ac:dyDescent="0.25">
      <c r="A2216" s="60"/>
      <c r="B2216" s="35"/>
      <c r="C2216" s="46"/>
      <c r="D2216" s="46"/>
    </row>
    <row r="2217" spans="1:4" x14ac:dyDescent="0.25">
      <c r="A2217" s="60"/>
      <c r="B2217" s="35"/>
      <c r="C2217" s="46"/>
      <c r="D2217" s="46"/>
    </row>
    <row r="2218" spans="1:4" x14ac:dyDescent="0.25">
      <c r="A2218" s="60"/>
      <c r="B2218" s="35"/>
      <c r="C2218" s="46"/>
      <c r="D2218" s="46"/>
    </row>
    <row r="2219" spans="1:4" x14ac:dyDescent="0.25">
      <c r="A2219" s="60"/>
      <c r="B2219" s="35"/>
      <c r="C2219" s="46"/>
      <c r="D2219" s="46"/>
    </row>
    <row r="2220" spans="1:4" x14ac:dyDescent="0.25">
      <c r="A2220" s="60"/>
      <c r="B2220" s="35"/>
      <c r="C2220" s="46"/>
      <c r="D2220" s="46"/>
    </row>
    <row r="2221" spans="1:4" x14ac:dyDescent="0.25">
      <c r="A2221" s="60"/>
      <c r="B2221" s="35"/>
      <c r="C2221" s="46"/>
      <c r="D2221" s="46"/>
    </row>
    <row r="2222" spans="1:4" x14ac:dyDescent="0.25">
      <c r="A2222" s="60"/>
      <c r="B2222" s="35"/>
      <c r="C2222" s="46"/>
      <c r="D2222" s="46"/>
    </row>
    <row r="2223" spans="1:4" x14ac:dyDescent="0.25">
      <c r="A2223" s="60"/>
      <c r="B2223" s="35"/>
      <c r="C2223" s="46"/>
      <c r="D2223" s="46"/>
    </row>
    <row r="2224" spans="1:4" x14ac:dyDescent="0.25">
      <c r="A2224" s="60"/>
      <c r="B2224" s="35"/>
      <c r="C2224" s="46"/>
      <c r="D2224" s="46"/>
    </row>
    <row r="2225" spans="1:4" x14ac:dyDescent="0.25">
      <c r="A2225" s="60"/>
      <c r="B2225" s="35"/>
      <c r="C2225" s="46"/>
      <c r="D2225" s="46"/>
    </row>
    <row r="2226" spans="1:4" x14ac:dyDescent="0.25">
      <c r="A2226" s="60"/>
      <c r="B2226" s="35"/>
      <c r="C2226" s="46"/>
      <c r="D2226" s="46"/>
    </row>
    <row r="2227" spans="1:4" x14ac:dyDescent="0.25">
      <c r="A2227" s="60"/>
      <c r="B2227" s="35"/>
      <c r="C2227" s="46"/>
      <c r="D2227" s="46"/>
    </row>
    <row r="2228" spans="1:4" x14ac:dyDescent="0.25">
      <c r="A2228" s="60"/>
      <c r="B2228" s="35"/>
      <c r="C2228" s="46"/>
      <c r="D2228" s="46"/>
    </row>
    <row r="2229" spans="1:4" x14ac:dyDescent="0.25">
      <c r="A2229" s="60"/>
      <c r="B2229" s="35"/>
      <c r="C2229" s="46"/>
      <c r="D2229" s="46"/>
    </row>
    <row r="2230" spans="1:4" x14ac:dyDescent="0.25">
      <c r="A2230" s="60"/>
      <c r="B2230" s="35"/>
      <c r="C2230" s="46"/>
      <c r="D2230" s="46"/>
    </row>
    <row r="2231" spans="1:4" x14ac:dyDescent="0.25">
      <c r="A2231" s="60"/>
      <c r="B2231" s="35"/>
      <c r="C2231" s="46"/>
      <c r="D2231" s="46"/>
    </row>
    <row r="2232" spans="1:4" x14ac:dyDescent="0.25">
      <c r="A2232" s="60"/>
      <c r="B2232" s="35"/>
      <c r="C2232" s="46"/>
      <c r="D2232" s="46"/>
    </row>
    <row r="2233" spans="1:4" x14ac:dyDescent="0.25">
      <c r="A2233" s="60"/>
      <c r="B2233" s="35"/>
      <c r="C2233" s="46"/>
      <c r="D2233" s="46"/>
    </row>
    <row r="2234" spans="1:4" x14ac:dyDescent="0.25">
      <c r="A2234" s="60"/>
      <c r="B2234" s="35"/>
      <c r="C2234" s="46"/>
      <c r="D2234" s="46"/>
    </row>
    <row r="2235" spans="1:4" x14ac:dyDescent="0.25">
      <c r="A2235" s="60"/>
      <c r="B2235" s="35"/>
      <c r="C2235" s="46"/>
      <c r="D2235" s="46"/>
    </row>
    <row r="2236" spans="1:4" x14ac:dyDescent="0.25">
      <c r="A2236" s="60"/>
      <c r="B2236" s="35"/>
      <c r="C2236" s="46"/>
      <c r="D2236" s="46"/>
    </row>
    <row r="2237" spans="1:4" x14ac:dyDescent="0.25">
      <c r="A2237" s="60"/>
      <c r="B2237" s="35"/>
      <c r="C2237" s="46"/>
      <c r="D2237" s="46"/>
    </row>
    <row r="2238" spans="1:4" x14ac:dyDescent="0.25">
      <c r="A2238" s="60"/>
      <c r="B2238" s="35"/>
      <c r="C2238" s="46"/>
      <c r="D2238" s="46"/>
    </row>
    <row r="2239" spans="1:4" x14ac:dyDescent="0.25">
      <c r="A2239" s="60"/>
      <c r="B2239" s="35"/>
      <c r="C2239" s="46"/>
      <c r="D2239" s="46"/>
    </row>
    <row r="2240" spans="1:4" x14ac:dyDescent="0.25">
      <c r="A2240" s="60"/>
      <c r="B2240" s="35"/>
      <c r="C2240" s="46"/>
      <c r="D2240" s="46"/>
    </row>
    <row r="2241" spans="1:4" x14ac:dyDescent="0.25">
      <c r="A2241" s="60"/>
      <c r="B2241" s="35"/>
      <c r="C2241" s="46"/>
      <c r="D2241" s="46"/>
    </row>
    <row r="2242" spans="1:4" x14ac:dyDescent="0.25">
      <c r="A2242" s="60"/>
      <c r="B2242" s="35"/>
      <c r="C2242" s="46"/>
      <c r="D2242" s="46"/>
    </row>
    <row r="2243" spans="1:4" x14ac:dyDescent="0.25">
      <c r="A2243" s="60"/>
      <c r="B2243" s="35"/>
      <c r="C2243" s="46"/>
      <c r="D2243" s="46"/>
    </row>
    <row r="2244" spans="1:4" x14ac:dyDescent="0.25">
      <c r="A2244" s="60"/>
      <c r="B2244" s="35"/>
      <c r="C2244" s="46"/>
      <c r="D2244" s="46"/>
    </row>
    <row r="2245" spans="1:4" x14ac:dyDescent="0.25">
      <c r="A2245" s="60"/>
      <c r="B2245" s="35"/>
      <c r="C2245" s="46"/>
      <c r="D2245" s="46"/>
    </row>
    <row r="2246" spans="1:4" x14ac:dyDescent="0.25">
      <c r="A2246" s="60"/>
      <c r="B2246" s="35"/>
      <c r="C2246" s="46"/>
      <c r="D2246" s="46"/>
    </row>
    <row r="2247" spans="1:4" x14ac:dyDescent="0.25">
      <c r="A2247" s="60"/>
      <c r="B2247" s="35"/>
      <c r="C2247" s="46"/>
      <c r="D2247" s="46"/>
    </row>
    <row r="2248" spans="1:4" x14ac:dyDescent="0.25">
      <c r="A2248" s="60"/>
      <c r="B2248" s="35"/>
      <c r="C2248" s="46"/>
      <c r="D2248" s="46"/>
    </row>
    <row r="2249" spans="1:4" x14ac:dyDescent="0.25">
      <c r="A2249" s="60"/>
      <c r="B2249" s="35"/>
      <c r="C2249" s="46"/>
      <c r="D2249" s="46"/>
    </row>
    <row r="2250" spans="1:4" x14ac:dyDescent="0.25">
      <c r="A2250" s="60"/>
      <c r="B2250" s="35"/>
      <c r="C2250" s="46"/>
      <c r="D2250" s="46"/>
    </row>
    <row r="2251" spans="1:4" x14ac:dyDescent="0.25">
      <c r="A2251" s="60"/>
      <c r="B2251" s="35"/>
      <c r="C2251" s="46"/>
      <c r="D2251" s="46"/>
    </row>
    <row r="2252" spans="1:4" x14ac:dyDescent="0.25">
      <c r="A2252" s="60"/>
      <c r="B2252" s="35"/>
      <c r="C2252" s="46"/>
      <c r="D2252" s="46"/>
    </row>
    <row r="2253" spans="1:4" x14ac:dyDescent="0.25">
      <c r="A2253" s="60"/>
      <c r="B2253" s="35"/>
      <c r="C2253" s="46"/>
      <c r="D2253" s="46"/>
    </row>
    <row r="2254" spans="1:4" x14ac:dyDescent="0.25">
      <c r="A2254" s="60"/>
      <c r="B2254" s="35"/>
      <c r="C2254" s="46"/>
      <c r="D2254" s="46"/>
    </row>
    <row r="2255" spans="1:4" x14ac:dyDescent="0.25">
      <c r="A2255" s="60"/>
      <c r="B2255" s="35"/>
      <c r="C2255" s="46"/>
      <c r="D2255" s="46"/>
    </row>
    <row r="2256" spans="1:4" x14ac:dyDescent="0.25">
      <c r="A2256" s="60"/>
      <c r="B2256" s="35"/>
      <c r="C2256" s="46"/>
      <c r="D2256" s="46"/>
    </row>
    <row r="2257" spans="1:4" x14ac:dyDescent="0.25">
      <c r="A2257" s="60"/>
      <c r="B2257" s="35"/>
      <c r="C2257" s="46"/>
      <c r="D2257" s="46"/>
    </row>
    <row r="2258" spans="1:4" x14ac:dyDescent="0.25">
      <c r="A2258" s="60"/>
      <c r="B2258" s="35"/>
      <c r="C2258" s="46"/>
      <c r="D2258" s="46"/>
    </row>
    <row r="2259" spans="1:4" x14ac:dyDescent="0.25">
      <c r="A2259" s="60"/>
      <c r="B2259" s="35"/>
      <c r="C2259" s="46"/>
      <c r="D2259" s="46"/>
    </row>
    <row r="2260" spans="1:4" x14ac:dyDescent="0.25">
      <c r="A2260" s="60"/>
      <c r="B2260" s="35"/>
      <c r="C2260" s="46"/>
      <c r="D2260" s="46"/>
    </row>
    <row r="2261" spans="1:4" x14ac:dyDescent="0.25">
      <c r="A2261" s="60"/>
      <c r="B2261" s="35"/>
      <c r="C2261" s="46"/>
      <c r="D2261" s="46"/>
    </row>
    <row r="2262" spans="1:4" x14ac:dyDescent="0.25">
      <c r="A2262" s="60"/>
      <c r="B2262" s="35"/>
      <c r="C2262" s="46"/>
      <c r="D2262" s="46"/>
    </row>
    <row r="2263" spans="1:4" x14ac:dyDescent="0.25">
      <c r="A2263" s="60"/>
      <c r="B2263" s="35"/>
      <c r="C2263" s="46"/>
      <c r="D2263" s="46"/>
    </row>
    <row r="2264" spans="1:4" x14ac:dyDescent="0.25">
      <c r="A2264" s="60"/>
      <c r="B2264" s="35"/>
      <c r="C2264" s="46"/>
      <c r="D2264" s="46"/>
    </row>
    <row r="2265" spans="1:4" x14ac:dyDescent="0.25">
      <c r="A2265" s="60"/>
      <c r="B2265" s="35"/>
      <c r="C2265" s="46"/>
      <c r="D2265" s="46"/>
    </row>
    <row r="2266" spans="1:4" x14ac:dyDescent="0.25">
      <c r="A2266" s="60"/>
      <c r="B2266" s="35"/>
      <c r="C2266" s="46"/>
      <c r="D2266" s="46"/>
    </row>
    <row r="2267" spans="1:4" x14ac:dyDescent="0.25">
      <c r="A2267" s="60"/>
      <c r="B2267" s="35"/>
      <c r="C2267" s="46"/>
      <c r="D2267" s="46"/>
    </row>
    <row r="2268" spans="1:4" x14ac:dyDescent="0.25">
      <c r="A2268" s="60"/>
      <c r="B2268" s="35"/>
      <c r="C2268" s="46"/>
      <c r="D2268" s="46"/>
    </row>
    <row r="2269" spans="1:4" x14ac:dyDescent="0.25">
      <c r="A2269" s="60"/>
      <c r="B2269" s="35"/>
      <c r="C2269" s="46"/>
      <c r="D2269" s="46"/>
    </row>
    <row r="2270" spans="1:4" x14ac:dyDescent="0.25">
      <c r="A2270" s="60"/>
      <c r="B2270" s="35"/>
      <c r="C2270" s="46"/>
      <c r="D2270" s="46"/>
    </row>
    <row r="2271" spans="1:4" x14ac:dyDescent="0.25">
      <c r="A2271" s="60"/>
      <c r="B2271" s="35"/>
      <c r="C2271" s="46"/>
      <c r="D2271" s="46"/>
    </row>
    <row r="2272" spans="1:4" x14ac:dyDescent="0.25">
      <c r="A2272" s="60"/>
      <c r="B2272" s="35"/>
      <c r="C2272" s="46"/>
      <c r="D2272" s="46"/>
    </row>
    <row r="2273" spans="1:4" x14ac:dyDescent="0.25">
      <c r="A2273" s="60"/>
      <c r="B2273" s="35"/>
      <c r="C2273" s="46"/>
      <c r="D2273" s="46"/>
    </row>
    <row r="2274" spans="1:4" x14ac:dyDescent="0.25">
      <c r="A2274" s="60"/>
      <c r="B2274" s="35"/>
      <c r="C2274" s="46"/>
      <c r="D2274" s="46"/>
    </row>
    <row r="2275" spans="1:4" x14ac:dyDescent="0.25">
      <c r="A2275" s="60"/>
      <c r="B2275" s="35"/>
      <c r="C2275" s="46"/>
      <c r="D2275" s="46"/>
    </row>
    <row r="2276" spans="1:4" x14ac:dyDescent="0.25">
      <c r="A2276" s="60"/>
      <c r="B2276" s="35"/>
      <c r="C2276" s="46"/>
      <c r="D2276" s="46"/>
    </row>
    <row r="2277" spans="1:4" x14ac:dyDescent="0.25">
      <c r="A2277" s="60"/>
      <c r="B2277" s="35"/>
      <c r="C2277" s="46"/>
      <c r="D2277" s="46"/>
    </row>
    <row r="2278" spans="1:4" x14ac:dyDescent="0.25">
      <c r="A2278" s="60"/>
      <c r="B2278" s="35"/>
      <c r="C2278" s="46"/>
      <c r="D2278" s="46"/>
    </row>
    <row r="2279" spans="1:4" x14ac:dyDescent="0.25">
      <c r="A2279" s="60"/>
      <c r="B2279" s="35"/>
      <c r="C2279" s="46"/>
      <c r="D2279" s="46"/>
    </row>
    <row r="2280" spans="1:4" x14ac:dyDescent="0.25">
      <c r="A2280" s="60"/>
      <c r="B2280" s="35"/>
      <c r="C2280" s="46"/>
      <c r="D2280" s="46"/>
    </row>
    <row r="2281" spans="1:4" x14ac:dyDescent="0.25">
      <c r="A2281" s="60"/>
      <c r="B2281" s="35"/>
      <c r="C2281" s="46"/>
      <c r="D2281" s="46"/>
    </row>
    <row r="2282" spans="1:4" x14ac:dyDescent="0.25">
      <c r="A2282" s="60"/>
      <c r="B2282" s="35"/>
      <c r="C2282" s="46"/>
      <c r="D2282" s="46"/>
    </row>
    <row r="2283" spans="1:4" x14ac:dyDescent="0.25">
      <c r="A2283" s="60"/>
      <c r="B2283" s="35"/>
      <c r="C2283" s="46"/>
      <c r="D2283" s="46"/>
    </row>
    <row r="2284" spans="1:4" x14ac:dyDescent="0.25">
      <c r="A2284" s="60"/>
      <c r="B2284" s="35"/>
      <c r="C2284" s="46"/>
      <c r="D2284" s="46"/>
    </row>
    <row r="2285" spans="1:4" x14ac:dyDescent="0.25">
      <c r="A2285" s="60"/>
      <c r="B2285" s="35"/>
      <c r="C2285" s="46"/>
      <c r="D2285" s="46"/>
    </row>
    <row r="2286" spans="1:4" x14ac:dyDescent="0.25">
      <c r="A2286" s="60"/>
      <c r="B2286" s="35"/>
      <c r="C2286" s="46"/>
      <c r="D2286" s="46"/>
    </row>
    <row r="2287" spans="1:4" x14ac:dyDescent="0.25">
      <c r="A2287" s="60"/>
      <c r="B2287" s="35"/>
      <c r="C2287" s="46"/>
      <c r="D2287" s="46"/>
    </row>
    <row r="2288" spans="1:4" x14ac:dyDescent="0.25">
      <c r="A2288" s="60"/>
      <c r="B2288" s="35"/>
      <c r="C2288" s="46"/>
      <c r="D2288" s="46"/>
    </row>
    <row r="2289" spans="1:4" x14ac:dyDescent="0.25">
      <c r="A2289" s="60"/>
      <c r="B2289" s="35"/>
      <c r="C2289" s="46"/>
      <c r="D2289" s="46"/>
    </row>
    <row r="2290" spans="1:4" x14ac:dyDescent="0.25">
      <c r="A2290" s="60"/>
      <c r="B2290" s="35"/>
      <c r="C2290" s="46"/>
      <c r="D2290" s="46"/>
    </row>
    <row r="2291" spans="1:4" x14ac:dyDescent="0.25">
      <c r="A2291" s="60"/>
      <c r="B2291" s="35"/>
      <c r="C2291" s="46"/>
      <c r="D2291" s="46"/>
    </row>
    <row r="2292" spans="1:4" x14ac:dyDescent="0.25">
      <c r="A2292" s="60"/>
      <c r="B2292" s="35"/>
      <c r="C2292" s="46"/>
      <c r="D2292" s="46"/>
    </row>
    <row r="2293" spans="1:4" x14ac:dyDescent="0.25">
      <c r="A2293" s="60"/>
      <c r="B2293" s="35"/>
      <c r="C2293" s="46"/>
      <c r="D2293" s="46"/>
    </row>
    <row r="2294" spans="1:4" x14ac:dyDescent="0.25">
      <c r="A2294" s="60"/>
      <c r="B2294" s="35"/>
      <c r="C2294" s="46"/>
      <c r="D2294" s="46"/>
    </row>
    <row r="2295" spans="1:4" x14ac:dyDescent="0.25">
      <c r="A2295" s="60"/>
      <c r="B2295" s="35"/>
      <c r="C2295" s="46"/>
      <c r="D2295" s="46"/>
    </row>
    <row r="2296" spans="1:4" x14ac:dyDescent="0.25">
      <c r="A2296" s="60"/>
      <c r="B2296" s="35"/>
      <c r="C2296" s="46"/>
      <c r="D2296" s="46"/>
    </row>
    <row r="2297" spans="1:4" x14ac:dyDescent="0.25">
      <c r="A2297" s="60"/>
      <c r="B2297" s="35"/>
      <c r="C2297" s="46"/>
      <c r="D2297" s="46"/>
    </row>
    <row r="2298" spans="1:4" x14ac:dyDescent="0.25">
      <c r="A2298" s="60"/>
      <c r="B2298" s="35"/>
      <c r="C2298" s="46"/>
      <c r="D2298" s="46"/>
    </row>
    <row r="2299" spans="1:4" x14ac:dyDescent="0.25">
      <c r="A2299" s="60"/>
      <c r="B2299" s="35"/>
      <c r="C2299" s="46"/>
      <c r="D2299" s="46"/>
    </row>
    <row r="2300" spans="1:4" x14ac:dyDescent="0.25">
      <c r="A2300" s="60"/>
      <c r="B2300" s="35"/>
      <c r="C2300" s="46"/>
      <c r="D2300" s="46"/>
    </row>
    <row r="2301" spans="1:4" x14ac:dyDescent="0.25">
      <c r="A2301" s="60"/>
      <c r="B2301" s="35"/>
      <c r="C2301" s="46"/>
      <c r="D2301" s="46"/>
    </row>
    <row r="2302" spans="1:4" x14ac:dyDescent="0.25">
      <c r="A2302" s="60"/>
      <c r="B2302" s="35"/>
      <c r="C2302" s="46"/>
      <c r="D2302" s="46"/>
    </row>
    <row r="2303" spans="1:4" x14ac:dyDescent="0.25">
      <c r="A2303" s="60"/>
      <c r="B2303" s="35"/>
      <c r="C2303" s="46"/>
      <c r="D2303" s="46"/>
    </row>
    <row r="2304" spans="1:4" x14ac:dyDescent="0.25">
      <c r="A2304" s="60"/>
      <c r="B2304" s="35"/>
      <c r="C2304" s="46"/>
      <c r="D2304" s="46"/>
    </row>
    <row r="2305" spans="1:4" x14ac:dyDescent="0.25">
      <c r="A2305" s="60"/>
      <c r="B2305" s="35"/>
      <c r="C2305" s="46"/>
      <c r="D2305" s="46"/>
    </row>
    <row r="2306" spans="1:4" x14ac:dyDescent="0.25">
      <c r="A2306" s="60"/>
      <c r="B2306" s="35"/>
      <c r="C2306" s="46"/>
      <c r="D2306" s="46"/>
    </row>
    <row r="2307" spans="1:4" x14ac:dyDescent="0.25">
      <c r="A2307" s="60"/>
      <c r="B2307" s="35"/>
      <c r="C2307" s="46"/>
      <c r="D2307" s="46"/>
    </row>
    <row r="2308" spans="1:4" x14ac:dyDescent="0.25">
      <c r="A2308" s="60"/>
      <c r="B2308" s="35"/>
      <c r="C2308" s="46"/>
      <c r="D2308" s="46"/>
    </row>
    <row r="2309" spans="1:4" x14ac:dyDescent="0.25">
      <c r="A2309" s="60"/>
      <c r="B2309" s="35"/>
      <c r="C2309" s="46"/>
      <c r="D2309" s="46"/>
    </row>
    <row r="2310" spans="1:4" x14ac:dyDescent="0.25">
      <c r="A2310" s="60"/>
      <c r="B2310" s="35"/>
      <c r="C2310" s="46"/>
      <c r="D2310" s="46"/>
    </row>
    <row r="2311" spans="1:4" x14ac:dyDescent="0.25">
      <c r="A2311" s="60"/>
      <c r="B2311" s="35"/>
      <c r="C2311" s="46"/>
      <c r="D2311" s="46"/>
    </row>
    <row r="2312" spans="1:4" x14ac:dyDescent="0.25">
      <c r="A2312" s="60"/>
      <c r="B2312" s="35"/>
      <c r="C2312" s="46"/>
      <c r="D2312" s="46"/>
    </row>
    <row r="2313" spans="1:4" x14ac:dyDescent="0.25">
      <c r="A2313" s="60"/>
      <c r="B2313" s="35"/>
      <c r="C2313" s="46"/>
      <c r="D2313" s="46"/>
    </row>
    <row r="2314" spans="1:4" x14ac:dyDescent="0.25">
      <c r="A2314" s="60"/>
      <c r="B2314" s="35"/>
      <c r="C2314" s="46"/>
      <c r="D2314" s="46"/>
    </row>
    <row r="2315" spans="1:4" x14ac:dyDescent="0.25">
      <c r="A2315" s="60"/>
      <c r="B2315" s="35"/>
      <c r="C2315" s="46"/>
      <c r="D2315" s="46"/>
    </row>
    <row r="2316" spans="1:4" x14ac:dyDescent="0.25">
      <c r="A2316" s="60"/>
      <c r="B2316" s="35"/>
      <c r="C2316" s="46"/>
      <c r="D2316" s="46"/>
    </row>
    <row r="2317" spans="1:4" x14ac:dyDescent="0.25">
      <c r="A2317" s="60"/>
      <c r="B2317" s="35"/>
      <c r="C2317" s="46"/>
      <c r="D2317" s="46"/>
    </row>
    <row r="2318" spans="1:4" x14ac:dyDescent="0.25">
      <c r="A2318" s="60"/>
      <c r="B2318" s="35"/>
      <c r="C2318" s="46"/>
      <c r="D2318" s="46"/>
    </row>
    <row r="2319" spans="1:4" x14ac:dyDescent="0.25">
      <c r="A2319" s="60"/>
      <c r="B2319" s="35"/>
      <c r="C2319" s="46"/>
      <c r="D2319" s="46"/>
    </row>
    <row r="2320" spans="1:4" x14ac:dyDescent="0.25">
      <c r="A2320" s="60"/>
      <c r="B2320" s="35"/>
      <c r="C2320" s="46"/>
      <c r="D2320" s="46"/>
    </row>
    <row r="2321" spans="1:4" x14ac:dyDescent="0.25">
      <c r="A2321" s="60"/>
      <c r="B2321" s="35"/>
      <c r="C2321" s="46"/>
      <c r="D2321" s="46"/>
    </row>
    <row r="2322" spans="1:4" x14ac:dyDescent="0.25">
      <c r="A2322" s="60"/>
      <c r="B2322" s="35"/>
      <c r="C2322" s="46"/>
      <c r="D2322" s="46"/>
    </row>
    <row r="2323" spans="1:4" x14ac:dyDescent="0.25">
      <c r="A2323" s="60"/>
      <c r="B2323" s="35"/>
      <c r="C2323" s="46"/>
      <c r="D2323" s="46"/>
    </row>
    <row r="2324" spans="1:4" x14ac:dyDescent="0.25">
      <c r="A2324" s="60"/>
      <c r="B2324" s="35"/>
      <c r="C2324" s="46"/>
      <c r="D2324" s="46"/>
    </row>
    <row r="2325" spans="1:4" x14ac:dyDescent="0.25">
      <c r="A2325" s="60"/>
      <c r="B2325" s="35"/>
      <c r="C2325" s="46"/>
      <c r="D2325" s="46"/>
    </row>
    <row r="2326" spans="1:4" x14ac:dyDescent="0.25">
      <c r="A2326" s="60"/>
      <c r="B2326" s="35"/>
      <c r="C2326" s="46"/>
      <c r="D2326" s="46"/>
    </row>
    <row r="2327" spans="1:4" x14ac:dyDescent="0.25">
      <c r="A2327" s="60"/>
      <c r="B2327" s="35"/>
      <c r="C2327" s="46"/>
      <c r="D2327" s="46"/>
    </row>
    <row r="2328" spans="1:4" x14ac:dyDescent="0.25">
      <c r="A2328" s="60"/>
      <c r="B2328" s="35"/>
      <c r="C2328" s="46"/>
      <c r="D2328" s="46"/>
    </row>
    <row r="2329" spans="1:4" x14ac:dyDescent="0.25">
      <c r="A2329" s="60"/>
      <c r="B2329" s="35"/>
      <c r="C2329" s="46"/>
      <c r="D2329" s="46"/>
    </row>
    <row r="2330" spans="1:4" x14ac:dyDescent="0.25">
      <c r="A2330" s="60"/>
      <c r="B2330" s="35"/>
      <c r="C2330" s="46"/>
      <c r="D2330" s="46"/>
    </row>
    <row r="2331" spans="1:4" x14ac:dyDescent="0.25">
      <c r="A2331" s="60"/>
      <c r="B2331" s="35"/>
      <c r="C2331" s="46"/>
      <c r="D2331" s="46"/>
    </row>
    <row r="2332" spans="1:4" x14ac:dyDescent="0.25">
      <c r="A2332" s="60"/>
      <c r="B2332" s="35"/>
      <c r="C2332" s="46"/>
      <c r="D2332" s="46"/>
    </row>
    <row r="2333" spans="1:4" x14ac:dyDescent="0.25">
      <c r="A2333" s="60"/>
      <c r="B2333" s="35"/>
      <c r="C2333" s="46"/>
      <c r="D2333" s="46"/>
    </row>
    <row r="2334" spans="1:4" x14ac:dyDescent="0.25">
      <c r="A2334" s="60"/>
      <c r="B2334" s="35"/>
      <c r="C2334" s="46"/>
      <c r="D2334" s="46"/>
    </row>
    <row r="2335" spans="1:4" x14ac:dyDescent="0.25">
      <c r="A2335" s="60"/>
      <c r="B2335" s="35"/>
      <c r="C2335" s="46"/>
      <c r="D2335" s="46"/>
    </row>
    <row r="2336" spans="1:4" x14ac:dyDescent="0.25">
      <c r="A2336" s="60"/>
      <c r="B2336" s="35"/>
      <c r="C2336" s="46"/>
      <c r="D2336" s="46"/>
    </row>
    <row r="2337" spans="1:4" x14ac:dyDescent="0.25">
      <c r="A2337" s="60"/>
      <c r="B2337" s="35"/>
      <c r="C2337" s="46"/>
      <c r="D2337" s="46"/>
    </row>
    <row r="2338" spans="1:4" x14ac:dyDescent="0.25">
      <c r="A2338" s="60"/>
      <c r="B2338" s="35"/>
      <c r="C2338" s="46"/>
      <c r="D2338" s="46"/>
    </row>
    <row r="2339" spans="1:4" x14ac:dyDescent="0.25">
      <c r="A2339" s="60"/>
      <c r="B2339" s="35"/>
      <c r="C2339" s="46"/>
      <c r="D2339" s="46"/>
    </row>
    <row r="2340" spans="1:4" x14ac:dyDescent="0.25">
      <c r="A2340" s="60"/>
      <c r="B2340" s="35"/>
      <c r="C2340" s="46"/>
      <c r="D2340" s="46"/>
    </row>
    <row r="2341" spans="1:4" x14ac:dyDescent="0.25">
      <c r="A2341" s="60"/>
      <c r="B2341" s="35"/>
      <c r="C2341" s="46"/>
      <c r="D2341" s="46"/>
    </row>
    <row r="2342" spans="1:4" x14ac:dyDescent="0.25">
      <c r="A2342" s="60"/>
      <c r="B2342" s="35"/>
      <c r="C2342" s="46"/>
      <c r="D2342" s="46"/>
    </row>
    <row r="2343" spans="1:4" x14ac:dyDescent="0.25">
      <c r="A2343" s="60"/>
      <c r="B2343" s="35"/>
      <c r="C2343" s="46"/>
      <c r="D2343" s="46"/>
    </row>
    <row r="2344" spans="1:4" x14ac:dyDescent="0.25">
      <c r="A2344" s="60"/>
      <c r="B2344" s="35"/>
      <c r="C2344" s="46"/>
      <c r="D2344" s="46"/>
    </row>
    <row r="2345" spans="1:4" x14ac:dyDescent="0.25">
      <c r="A2345" s="60"/>
      <c r="B2345" s="35"/>
      <c r="C2345" s="46"/>
      <c r="D2345" s="46"/>
    </row>
    <row r="2346" spans="1:4" x14ac:dyDescent="0.25">
      <c r="A2346" s="60"/>
      <c r="B2346" s="35"/>
      <c r="C2346" s="46"/>
      <c r="D2346" s="46"/>
    </row>
    <row r="2347" spans="1:4" x14ac:dyDescent="0.25">
      <c r="A2347" s="60"/>
      <c r="B2347" s="35"/>
      <c r="C2347" s="46"/>
      <c r="D2347" s="46"/>
    </row>
    <row r="2348" spans="1:4" x14ac:dyDescent="0.25">
      <c r="A2348" s="60"/>
      <c r="B2348" s="35"/>
      <c r="C2348" s="46"/>
      <c r="D2348" s="46"/>
    </row>
    <row r="2349" spans="1:4" x14ac:dyDescent="0.25">
      <c r="A2349" s="60"/>
      <c r="B2349" s="35"/>
      <c r="C2349" s="46"/>
      <c r="D2349" s="46"/>
    </row>
    <row r="2350" spans="1:4" x14ac:dyDescent="0.25">
      <c r="A2350" s="60"/>
      <c r="B2350" s="35"/>
      <c r="C2350" s="46"/>
      <c r="D2350" s="46"/>
    </row>
    <row r="2351" spans="1:4" x14ac:dyDescent="0.25">
      <c r="A2351" s="60"/>
      <c r="B2351" s="35"/>
      <c r="C2351" s="46"/>
      <c r="D2351" s="46"/>
    </row>
    <row r="2352" spans="1:4" x14ac:dyDescent="0.25">
      <c r="A2352" s="60"/>
      <c r="B2352" s="35"/>
      <c r="C2352" s="46"/>
      <c r="D2352" s="46"/>
    </row>
    <row r="2353" spans="1:4" x14ac:dyDescent="0.25">
      <c r="A2353" s="60"/>
      <c r="B2353" s="35"/>
      <c r="C2353" s="46"/>
      <c r="D2353" s="46"/>
    </row>
    <row r="2354" spans="1:4" x14ac:dyDescent="0.25">
      <c r="A2354" s="60"/>
      <c r="B2354" s="35"/>
      <c r="C2354" s="46"/>
      <c r="D2354" s="46"/>
    </row>
    <row r="2355" spans="1:4" x14ac:dyDescent="0.25">
      <c r="A2355" s="60"/>
      <c r="B2355" s="35"/>
      <c r="C2355" s="46"/>
      <c r="D2355" s="46"/>
    </row>
    <row r="2356" spans="1:4" x14ac:dyDescent="0.25">
      <c r="A2356" s="60"/>
      <c r="B2356" s="35"/>
      <c r="C2356" s="46"/>
      <c r="D2356" s="46"/>
    </row>
    <row r="2357" spans="1:4" x14ac:dyDescent="0.25">
      <c r="A2357" s="60"/>
      <c r="B2357" s="35"/>
      <c r="C2357" s="46"/>
      <c r="D2357" s="46"/>
    </row>
    <row r="2358" spans="1:4" x14ac:dyDescent="0.25">
      <c r="A2358" s="60"/>
      <c r="B2358" s="35"/>
      <c r="C2358" s="46"/>
      <c r="D2358" s="46"/>
    </row>
    <row r="2359" spans="1:4" x14ac:dyDescent="0.25">
      <c r="A2359" s="60"/>
      <c r="B2359" s="35"/>
      <c r="C2359" s="46"/>
      <c r="D2359" s="46"/>
    </row>
    <row r="2360" spans="1:4" x14ac:dyDescent="0.25">
      <c r="A2360" s="60"/>
      <c r="B2360" s="35"/>
      <c r="C2360" s="46"/>
      <c r="D2360" s="46"/>
    </row>
    <row r="2361" spans="1:4" x14ac:dyDescent="0.25">
      <c r="A2361" s="50"/>
      <c r="B2361" s="35"/>
      <c r="C2361" s="43"/>
      <c r="D2361" s="44"/>
    </row>
    <row r="2362" spans="1:4" ht="16.5" thickBot="1" x14ac:dyDescent="0.3">
      <c r="A2362" s="57"/>
      <c r="B2362" s="61"/>
      <c r="C2362" s="58"/>
      <c r="D2362" s="59"/>
    </row>
    <row r="2363" spans="1:4" x14ac:dyDescent="0.25">
      <c r="A2363" s="60"/>
      <c r="B2363" s="35"/>
      <c r="C2363" s="46"/>
      <c r="D2363" s="46"/>
    </row>
    <row r="2364" spans="1:4" x14ac:dyDescent="0.25">
      <c r="A2364" s="60"/>
      <c r="B2364" s="35"/>
      <c r="C2364" s="46"/>
      <c r="D2364" s="46"/>
    </row>
    <row r="2365" spans="1:4" x14ac:dyDescent="0.25">
      <c r="A2365" s="60"/>
      <c r="B2365" s="35"/>
      <c r="C2365" s="46"/>
      <c r="D2365" s="46"/>
    </row>
    <row r="2366" spans="1:4" x14ac:dyDescent="0.25">
      <c r="A2366" s="60"/>
      <c r="B2366" s="35"/>
      <c r="C2366" s="46"/>
      <c r="D2366" s="46"/>
    </row>
    <row r="2367" spans="1:4" x14ac:dyDescent="0.25">
      <c r="A2367" s="60"/>
      <c r="B2367" s="35"/>
      <c r="C2367" s="46"/>
      <c r="D2367" s="46"/>
    </row>
    <row r="2368" spans="1:4" x14ac:dyDescent="0.25">
      <c r="A2368" s="60"/>
      <c r="B2368" s="35"/>
      <c r="C2368" s="46"/>
      <c r="D2368" s="46"/>
    </row>
    <row r="2369" spans="1:4" x14ac:dyDescent="0.25">
      <c r="A2369" s="60"/>
      <c r="B2369" s="35"/>
      <c r="C2369" s="46"/>
      <c r="D2369" s="46"/>
    </row>
    <row r="2370" spans="1:4" x14ac:dyDescent="0.25">
      <c r="A2370" s="60"/>
      <c r="B2370" s="35"/>
      <c r="C2370" s="46"/>
      <c r="D2370" s="46"/>
    </row>
    <row r="2371" spans="1:4" x14ac:dyDescent="0.25">
      <c r="A2371" s="60"/>
      <c r="B2371" s="35"/>
      <c r="C2371" s="46"/>
      <c r="D2371" s="46"/>
    </row>
    <row r="2372" spans="1:4" x14ac:dyDescent="0.25">
      <c r="A2372" s="60"/>
      <c r="B2372" s="35"/>
      <c r="C2372" s="46"/>
      <c r="D2372" s="46"/>
    </row>
    <row r="2373" spans="1:4" x14ac:dyDescent="0.25">
      <c r="A2373" s="60"/>
      <c r="B2373" s="35"/>
      <c r="C2373" s="46"/>
      <c r="D2373" s="46"/>
    </row>
    <row r="2374" spans="1:4" x14ac:dyDescent="0.25">
      <c r="A2374" s="60"/>
      <c r="B2374" s="35"/>
      <c r="C2374" s="46"/>
      <c r="D2374" s="46"/>
    </row>
    <row r="2375" spans="1:4" x14ac:dyDescent="0.25">
      <c r="A2375" s="60"/>
      <c r="B2375" s="35"/>
      <c r="C2375" s="46"/>
      <c r="D2375" s="46"/>
    </row>
    <row r="2376" spans="1:4" x14ac:dyDescent="0.25">
      <c r="A2376" s="60"/>
      <c r="B2376" s="35"/>
      <c r="C2376" s="46"/>
      <c r="D2376" s="46"/>
    </row>
    <row r="2377" spans="1:4" x14ac:dyDescent="0.25">
      <c r="A2377" s="60"/>
      <c r="B2377" s="35"/>
      <c r="C2377" s="46"/>
      <c r="D2377" s="46"/>
    </row>
    <row r="2378" spans="1:4" x14ac:dyDescent="0.25">
      <c r="A2378" s="60"/>
      <c r="B2378" s="35"/>
      <c r="C2378" s="46"/>
      <c r="D2378" s="46"/>
    </row>
    <row r="2379" spans="1:4" x14ac:dyDescent="0.25">
      <c r="A2379" s="60"/>
      <c r="B2379" s="35"/>
      <c r="C2379" s="46"/>
      <c r="D2379" s="46"/>
    </row>
    <row r="2380" spans="1:4" x14ac:dyDescent="0.25">
      <c r="A2380" s="60"/>
      <c r="B2380" s="35"/>
      <c r="C2380" s="46"/>
      <c r="D2380" s="46"/>
    </row>
    <row r="2381" spans="1:4" x14ac:dyDescent="0.25">
      <c r="A2381" s="60"/>
      <c r="B2381" s="35"/>
      <c r="C2381" s="46"/>
      <c r="D2381" s="46"/>
    </row>
    <row r="2382" spans="1:4" x14ac:dyDescent="0.25">
      <c r="A2382" s="60"/>
      <c r="B2382" s="35"/>
      <c r="C2382" s="46"/>
      <c r="D2382" s="46"/>
    </row>
    <row r="2383" spans="1:4" x14ac:dyDescent="0.25">
      <c r="A2383" s="60"/>
      <c r="B2383" s="35"/>
      <c r="C2383" s="46"/>
      <c r="D2383" s="46"/>
    </row>
    <row r="2384" spans="1:4" x14ac:dyDescent="0.25">
      <c r="A2384" s="60"/>
      <c r="B2384" s="35"/>
      <c r="C2384" s="46"/>
      <c r="D2384" s="46"/>
    </row>
    <row r="2385" spans="1:4" x14ac:dyDescent="0.25">
      <c r="A2385" s="60"/>
      <c r="B2385" s="35"/>
      <c r="C2385" s="46"/>
      <c r="D2385" s="46"/>
    </row>
    <row r="2386" spans="1:4" x14ac:dyDescent="0.25">
      <c r="A2386" s="60"/>
      <c r="B2386" s="35"/>
      <c r="C2386" s="46"/>
      <c r="D2386" s="46"/>
    </row>
    <row r="2387" spans="1:4" x14ac:dyDescent="0.25">
      <c r="A2387" s="60"/>
      <c r="B2387" s="35"/>
      <c r="C2387" s="46"/>
      <c r="D2387" s="46"/>
    </row>
    <row r="2388" spans="1:4" x14ac:dyDescent="0.25">
      <c r="A2388" s="60"/>
      <c r="B2388" s="35"/>
      <c r="C2388" s="46"/>
      <c r="D2388" s="46"/>
    </row>
    <row r="2389" spans="1:4" x14ac:dyDescent="0.25">
      <c r="A2389" s="60"/>
      <c r="B2389" s="35"/>
      <c r="C2389" s="46"/>
      <c r="D2389" s="46"/>
    </row>
    <row r="2390" spans="1:4" x14ac:dyDescent="0.25">
      <c r="A2390" s="60"/>
      <c r="B2390" s="35"/>
      <c r="C2390" s="46"/>
      <c r="D2390" s="46"/>
    </row>
    <row r="2391" spans="1:4" x14ac:dyDescent="0.25">
      <c r="A2391" s="60"/>
      <c r="B2391" s="35"/>
      <c r="C2391" s="46"/>
      <c r="D2391" s="46"/>
    </row>
    <row r="2392" spans="1:4" x14ac:dyDescent="0.25">
      <c r="A2392" s="60"/>
      <c r="B2392" s="35"/>
      <c r="C2392" s="46"/>
      <c r="D2392" s="46"/>
    </row>
    <row r="2393" spans="1:4" x14ac:dyDescent="0.25">
      <c r="A2393" s="60"/>
      <c r="B2393" s="35"/>
      <c r="C2393" s="46"/>
      <c r="D2393" s="46"/>
    </row>
    <row r="2394" spans="1:4" x14ac:dyDescent="0.25">
      <c r="A2394" s="60"/>
      <c r="B2394" s="35"/>
      <c r="C2394" s="46"/>
      <c r="D2394" s="46"/>
    </row>
    <row r="2395" spans="1:4" x14ac:dyDescent="0.25">
      <c r="A2395" s="60"/>
      <c r="B2395" s="35"/>
      <c r="C2395" s="46"/>
      <c r="D2395" s="46"/>
    </row>
    <row r="2396" spans="1:4" x14ac:dyDescent="0.25">
      <c r="A2396" s="60"/>
      <c r="B2396" s="35"/>
      <c r="C2396" s="46"/>
      <c r="D2396" s="46"/>
    </row>
    <row r="2397" spans="1:4" x14ac:dyDescent="0.25">
      <c r="A2397" s="60"/>
      <c r="B2397" s="35"/>
      <c r="C2397" s="46"/>
      <c r="D2397" s="46"/>
    </row>
    <row r="2398" spans="1:4" x14ac:dyDescent="0.25">
      <c r="A2398" s="60"/>
      <c r="B2398" s="35"/>
      <c r="C2398" s="46"/>
      <c r="D2398" s="46"/>
    </row>
    <row r="2399" spans="1:4" x14ac:dyDescent="0.25">
      <c r="A2399" s="60"/>
      <c r="B2399" s="35"/>
      <c r="C2399" s="46"/>
      <c r="D2399" s="46"/>
    </row>
    <row r="2400" spans="1:4" x14ac:dyDescent="0.25">
      <c r="A2400" s="60"/>
      <c r="B2400" s="35"/>
      <c r="C2400" s="46"/>
      <c r="D2400" s="46"/>
    </row>
    <row r="2401" spans="1:4" x14ac:dyDescent="0.25">
      <c r="A2401" s="60"/>
      <c r="B2401" s="35"/>
      <c r="C2401" s="46"/>
      <c r="D2401" s="46"/>
    </row>
    <row r="2402" spans="1:4" x14ac:dyDescent="0.25">
      <c r="A2402" s="60"/>
      <c r="B2402" s="35"/>
      <c r="C2402" s="46"/>
      <c r="D2402" s="46"/>
    </row>
    <row r="2403" spans="1:4" x14ac:dyDescent="0.25">
      <c r="A2403" s="60"/>
      <c r="B2403" s="35"/>
      <c r="C2403" s="46"/>
      <c r="D2403" s="46"/>
    </row>
    <row r="2404" spans="1:4" x14ac:dyDescent="0.25">
      <c r="A2404" s="60"/>
      <c r="B2404" s="35"/>
      <c r="C2404" s="46"/>
      <c r="D2404" s="46"/>
    </row>
    <row r="2405" spans="1:4" x14ac:dyDescent="0.25">
      <c r="A2405" s="60"/>
      <c r="B2405" s="35"/>
      <c r="C2405" s="46"/>
      <c r="D2405" s="46"/>
    </row>
    <row r="2406" spans="1:4" x14ac:dyDescent="0.25">
      <c r="A2406" s="60"/>
      <c r="B2406" s="35"/>
      <c r="C2406" s="46"/>
      <c r="D2406" s="46"/>
    </row>
    <row r="2407" spans="1:4" x14ac:dyDescent="0.25">
      <c r="A2407" s="60"/>
      <c r="B2407" s="35"/>
      <c r="C2407" s="46"/>
      <c r="D2407" s="46"/>
    </row>
    <row r="2408" spans="1:4" x14ac:dyDescent="0.25">
      <c r="A2408" s="60"/>
      <c r="B2408" s="35"/>
      <c r="C2408" s="46"/>
      <c r="D2408" s="46"/>
    </row>
    <row r="2409" spans="1:4" x14ac:dyDescent="0.25">
      <c r="A2409" s="60"/>
      <c r="B2409" s="35"/>
      <c r="C2409" s="46"/>
      <c r="D2409" s="46"/>
    </row>
    <row r="2410" spans="1:4" x14ac:dyDescent="0.25">
      <c r="A2410" s="60"/>
      <c r="B2410" s="35"/>
      <c r="C2410" s="46"/>
      <c r="D2410" s="46"/>
    </row>
    <row r="2411" spans="1:4" x14ac:dyDescent="0.25">
      <c r="A2411" s="60"/>
      <c r="B2411" s="35"/>
      <c r="C2411" s="46"/>
      <c r="D2411" s="46"/>
    </row>
    <row r="2412" spans="1:4" x14ac:dyDescent="0.25">
      <c r="A2412" s="60"/>
      <c r="B2412" s="35"/>
      <c r="C2412" s="46"/>
      <c r="D2412" s="46"/>
    </row>
    <row r="2413" spans="1:4" x14ac:dyDescent="0.25">
      <c r="A2413" s="60"/>
      <c r="B2413" s="35"/>
      <c r="C2413" s="46"/>
      <c r="D2413" s="46"/>
    </row>
    <row r="2414" spans="1:4" x14ac:dyDescent="0.25">
      <c r="A2414" s="60"/>
      <c r="B2414" s="35"/>
      <c r="C2414" s="46"/>
      <c r="D2414" s="46"/>
    </row>
    <row r="2415" spans="1:4" x14ac:dyDescent="0.25">
      <c r="A2415" s="60"/>
      <c r="B2415" s="35"/>
      <c r="C2415" s="46"/>
      <c r="D2415" s="46"/>
    </row>
    <row r="2416" spans="1:4" x14ac:dyDescent="0.25">
      <c r="A2416" s="60"/>
      <c r="B2416" s="35"/>
      <c r="C2416" s="46"/>
      <c r="D2416" s="46"/>
    </row>
    <row r="2417" spans="1:4" x14ac:dyDescent="0.25">
      <c r="A2417" s="60"/>
      <c r="B2417" s="35"/>
      <c r="C2417" s="46"/>
      <c r="D2417" s="46"/>
    </row>
    <row r="2418" spans="1:4" x14ac:dyDescent="0.25">
      <c r="A2418" s="60"/>
      <c r="B2418" s="35"/>
      <c r="C2418" s="46"/>
      <c r="D2418" s="46"/>
    </row>
    <row r="2419" spans="1:4" x14ac:dyDescent="0.25">
      <c r="A2419" s="60"/>
      <c r="B2419" s="35"/>
      <c r="C2419" s="46"/>
      <c r="D2419" s="46"/>
    </row>
    <row r="2420" spans="1:4" x14ac:dyDescent="0.25">
      <c r="A2420" s="60"/>
      <c r="B2420" s="35"/>
      <c r="C2420" s="46"/>
      <c r="D2420" s="46"/>
    </row>
    <row r="2421" spans="1:4" x14ac:dyDescent="0.25">
      <c r="A2421" s="60"/>
      <c r="B2421" s="35"/>
      <c r="C2421" s="46"/>
      <c r="D2421" s="46"/>
    </row>
    <row r="2422" spans="1:4" x14ac:dyDescent="0.25">
      <c r="A2422" s="60"/>
      <c r="B2422" s="35"/>
      <c r="C2422" s="46"/>
      <c r="D2422" s="46"/>
    </row>
    <row r="2423" spans="1:4" x14ac:dyDescent="0.25">
      <c r="A2423" s="60"/>
      <c r="B2423" s="35"/>
      <c r="C2423" s="46"/>
      <c r="D2423" s="46"/>
    </row>
    <row r="2424" spans="1:4" x14ac:dyDescent="0.25">
      <c r="A2424" s="60"/>
      <c r="B2424" s="35"/>
      <c r="C2424" s="46"/>
      <c r="D2424" s="46"/>
    </row>
    <row r="2425" spans="1:4" x14ac:dyDescent="0.25">
      <c r="A2425" s="60"/>
      <c r="B2425" s="35"/>
      <c r="C2425" s="46"/>
      <c r="D2425" s="46"/>
    </row>
    <row r="2426" spans="1:4" x14ac:dyDescent="0.25">
      <c r="A2426" s="60"/>
      <c r="B2426" s="35"/>
      <c r="C2426" s="46"/>
      <c r="D2426" s="46"/>
    </row>
    <row r="2427" spans="1:4" x14ac:dyDescent="0.25">
      <c r="A2427" s="60"/>
      <c r="B2427" s="35"/>
      <c r="C2427" s="46"/>
      <c r="D2427" s="46"/>
    </row>
    <row r="2428" spans="1:4" x14ac:dyDescent="0.25">
      <c r="A2428" s="60"/>
      <c r="B2428" s="35"/>
      <c r="C2428" s="46"/>
      <c r="D2428" s="46"/>
    </row>
    <row r="2429" spans="1:4" x14ac:dyDescent="0.25">
      <c r="A2429" s="60"/>
      <c r="B2429" s="35"/>
      <c r="C2429" s="46"/>
      <c r="D2429" s="46"/>
    </row>
    <row r="2430" spans="1:4" x14ac:dyDescent="0.25">
      <c r="A2430" s="60"/>
      <c r="B2430" s="35"/>
      <c r="C2430" s="46"/>
      <c r="D2430" s="46"/>
    </row>
    <row r="2431" spans="1:4" x14ac:dyDescent="0.25">
      <c r="A2431" s="60"/>
      <c r="B2431" s="35"/>
      <c r="C2431" s="46"/>
      <c r="D2431" s="46"/>
    </row>
    <row r="2432" spans="1:4" x14ac:dyDescent="0.25">
      <c r="A2432" s="60"/>
      <c r="B2432" s="35"/>
      <c r="C2432" s="46"/>
      <c r="D2432" s="46"/>
    </row>
    <row r="2433" spans="1:4" x14ac:dyDescent="0.25">
      <c r="A2433" s="60"/>
      <c r="B2433" s="35"/>
      <c r="C2433" s="46"/>
      <c r="D2433" s="46"/>
    </row>
    <row r="2434" spans="1:4" x14ac:dyDescent="0.25">
      <c r="A2434" s="60"/>
      <c r="B2434" s="35"/>
      <c r="C2434" s="46"/>
      <c r="D2434" s="46"/>
    </row>
    <row r="2435" spans="1:4" x14ac:dyDescent="0.25">
      <c r="A2435" s="60"/>
      <c r="B2435" s="35"/>
      <c r="C2435" s="46"/>
      <c r="D2435" s="46"/>
    </row>
    <row r="2436" spans="1:4" x14ac:dyDescent="0.25">
      <c r="A2436" s="60"/>
      <c r="B2436" s="35"/>
      <c r="C2436" s="46"/>
      <c r="D2436" s="46"/>
    </row>
    <row r="2437" spans="1:4" x14ac:dyDescent="0.25">
      <c r="A2437" s="60"/>
      <c r="B2437" s="35"/>
      <c r="C2437" s="46"/>
      <c r="D2437" s="46"/>
    </row>
    <row r="2438" spans="1:4" x14ac:dyDescent="0.25">
      <c r="A2438" s="60"/>
      <c r="B2438" s="35"/>
      <c r="C2438" s="46"/>
      <c r="D2438" s="46"/>
    </row>
    <row r="2439" spans="1:4" x14ac:dyDescent="0.25">
      <c r="A2439" s="60"/>
      <c r="B2439" s="35"/>
      <c r="C2439" s="46"/>
      <c r="D2439" s="46"/>
    </row>
    <row r="2440" spans="1:4" x14ac:dyDescent="0.25">
      <c r="A2440" s="60"/>
      <c r="B2440" s="35"/>
      <c r="C2440" s="46"/>
      <c r="D2440" s="46"/>
    </row>
    <row r="2441" spans="1:4" x14ac:dyDescent="0.25">
      <c r="A2441" s="60"/>
      <c r="B2441" s="35"/>
      <c r="C2441" s="46"/>
      <c r="D2441" s="46"/>
    </row>
    <row r="2442" spans="1:4" x14ac:dyDescent="0.25">
      <c r="A2442" s="60"/>
      <c r="B2442" s="35"/>
      <c r="C2442" s="46"/>
      <c r="D2442" s="46"/>
    </row>
    <row r="2443" spans="1:4" x14ac:dyDescent="0.25">
      <c r="A2443" s="60"/>
      <c r="B2443" s="35"/>
      <c r="C2443" s="46"/>
      <c r="D2443" s="46"/>
    </row>
    <row r="2444" spans="1:4" x14ac:dyDescent="0.25">
      <c r="A2444" s="60"/>
      <c r="B2444" s="35"/>
      <c r="C2444" s="46"/>
      <c r="D2444" s="46"/>
    </row>
    <row r="2445" spans="1:4" x14ac:dyDescent="0.25">
      <c r="A2445" s="60"/>
      <c r="B2445" s="35"/>
      <c r="C2445" s="46"/>
      <c r="D2445" s="46"/>
    </row>
    <row r="2446" spans="1:4" x14ac:dyDescent="0.25">
      <c r="A2446" s="60"/>
      <c r="B2446" s="35"/>
      <c r="C2446" s="46"/>
      <c r="D2446" s="46"/>
    </row>
    <row r="2447" spans="1:4" x14ac:dyDescent="0.25">
      <c r="A2447" s="60"/>
      <c r="B2447" s="35"/>
      <c r="C2447" s="46"/>
      <c r="D2447" s="46"/>
    </row>
    <row r="2448" spans="1:4" x14ac:dyDescent="0.25">
      <c r="A2448" s="60"/>
      <c r="B2448" s="35"/>
      <c r="C2448" s="46"/>
      <c r="D2448" s="46"/>
    </row>
    <row r="2449" spans="1:4" x14ac:dyDescent="0.25">
      <c r="A2449" s="60"/>
      <c r="B2449" s="35"/>
      <c r="C2449" s="46"/>
      <c r="D2449" s="46"/>
    </row>
    <row r="2450" spans="1:4" x14ac:dyDescent="0.25">
      <c r="A2450" s="60"/>
      <c r="B2450" s="35"/>
      <c r="C2450" s="46"/>
      <c r="D2450" s="46"/>
    </row>
    <row r="2451" spans="1:4" x14ac:dyDescent="0.25">
      <c r="A2451" s="60"/>
      <c r="B2451" s="35"/>
      <c r="C2451" s="46"/>
      <c r="D2451" s="46"/>
    </row>
    <row r="2452" spans="1:4" x14ac:dyDescent="0.25">
      <c r="A2452" s="60"/>
      <c r="B2452" s="35"/>
      <c r="C2452" s="46"/>
      <c r="D2452" s="46"/>
    </row>
    <row r="2453" spans="1:4" x14ac:dyDescent="0.25">
      <c r="A2453" s="60"/>
      <c r="B2453" s="35"/>
      <c r="C2453" s="46"/>
      <c r="D2453" s="46"/>
    </row>
    <row r="2454" spans="1:4" x14ac:dyDescent="0.25">
      <c r="A2454" s="60"/>
      <c r="B2454" s="35"/>
      <c r="C2454" s="46"/>
      <c r="D2454" s="46"/>
    </row>
    <row r="2455" spans="1:4" x14ac:dyDescent="0.25">
      <c r="A2455" s="60"/>
      <c r="B2455" s="35"/>
      <c r="C2455" s="46"/>
      <c r="D2455" s="46"/>
    </row>
    <row r="2456" spans="1:4" x14ac:dyDescent="0.25">
      <c r="A2456" s="60"/>
      <c r="B2456" s="35"/>
      <c r="C2456" s="46"/>
      <c r="D2456" s="46"/>
    </row>
    <row r="2457" spans="1:4" x14ac:dyDescent="0.25">
      <c r="A2457" s="60"/>
      <c r="B2457" s="35"/>
      <c r="C2457" s="46"/>
      <c r="D2457" s="46"/>
    </row>
    <row r="2458" spans="1:4" x14ac:dyDescent="0.25">
      <c r="A2458" s="60"/>
      <c r="B2458" s="35"/>
      <c r="C2458" s="46"/>
      <c r="D2458" s="46"/>
    </row>
    <row r="2459" spans="1:4" x14ac:dyDescent="0.25">
      <c r="A2459" s="60"/>
      <c r="B2459" s="35"/>
      <c r="C2459" s="46"/>
      <c r="D2459" s="46"/>
    </row>
    <row r="2460" spans="1:4" x14ac:dyDescent="0.25">
      <c r="A2460" s="60"/>
      <c r="B2460" s="35"/>
      <c r="C2460" s="46"/>
      <c r="D2460" s="46"/>
    </row>
    <row r="2461" spans="1:4" x14ac:dyDescent="0.25">
      <c r="A2461" s="60"/>
      <c r="B2461" s="35"/>
      <c r="C2461" s="46"/>
      <c r="D2461" s="46"/>
    </row>
    <row r="2462" spans="1:4" x14ac:dyDescent="0.25">
      <c r="A2462" s="60"/>
      <c r="B2462" s="35"/>
      <c r="C2462" s="46"/>
      <c r="D2462" s="46"/>
    </row>
    <row r="2463" spans="1:4" x14ac:dyDescent="0.25">
      <c r="A2463" s="60"/>
      <c r="B2463" s="62"/>
      <c r="C2463" s="46"/>
      <c r="D2463" s="46"/>
    </row>
    <row r="2464" spans="1:4" x14ac:dyDescent="0.25">
      <c r="A2464" s="60"/>
      <c r="B2464" s="35"/>
      <c r="C2464" s="46"/>
      <c r="D2464" s="46"/>
    </row>
    <row r="2465" spans="1:4" x14ac:dyDescent="0.25">
      <c r="A2465" s="60"/>
      <c r="B2465" s="48"/>
      <c r="C2465" s="46"/>
      <c r="D2465" s="46"/>
    </row>
    <row r="2466" spans="1:4" x14ac:dyDescent="0.25">
      <c r="A2466" s="60"/>
      <c r="B2466" s="48"/>
      <c r="C2466" s="46"/>
      <c r="D2466" s="46"/>
    </row>
    <row r="2467" spans="1:4" x14ac:dyDescent="0.25">
      <c r="A2467" s="60"/>
      <c r="B2467" s="35"/>
      <c r="C2467" s="46"/>
      <c r="D2467" s="46"/>
    </row>
    <row r="2468" spans="1:4" x14ac:dyDescent="0.25">
      <c r="A2468" s="60"/>
      <c r="B2468" s="35"/>
      <c r="C2468" s="46"/>
      <c r="D2468" s="46"/>
    </row>
    <row r="2469" spans="1:4" x14ac:dyDescent="0.25">
      <c r="A2469" s="60"/>
      <c r="B2469" s="35"/>
      <c r="C2469" s="46"/>
      <c r="D2469" s="46"/>
    </row>
    <row r="2470" spans="1:4" x14ac:dyDescent="0.25">
      <c r="A2470" s="60"/>
      <c r="B2470" s="35"/>
      <c r="C2470" s="46"/>
      <c r="D2470" s="46"/>
    </row>
    <row r="2471" spans="1:4" x14ac:dyDescent="0.25">
      <c r="A2471" s="60"/>
      <c r="B2471" s="35"/>
      <c r="C2471" s="46"/>
      <c r="D2471" s="46"/>
    </row>
    <row r="2472" spans="1:4" x14ac:dyDescent="0.25">
      <c r="A2472" s="60"/>
      <c r="B2472" s="35"/>
      <c r="C2472" s="46"/>
      <c r="D2472" s="46"/>
    </row>
    <row r="2473" spans="1:4" x14ac:dyDescent="0.25">
      <c r="A2473" s="60"/>
      <c r="B2473" s="35"/>
      <c r="C2473" s="46"/>
      <c r="D2473" s="46"/>
    </row>
    <row r="2474" spans="1:4" x14ac:dyDescent="0.25">
      <c r="A2474" s="60"/>
      <c r="B2474" s="35"/>
      <c r="C2474" s="46"/>
      <c r="D2474" s="46"/>
    </row>
    <row r="2475" spans="1:4" x14ac:dyDescent="0.25">
      <c r="A2475" s="60"/>
      <c r="B2475" s="35"/>
      <c r="C2475" s="46"/>
      <c r="D2475" s="46"/>
    </row>
    <row r="2476" spans="1:4" x14ac:dyDescent="0.25">
      <c r="A2476" s="60"/>
      <c r="B2476" s="35"/>
      <c r="C2476" s="46"/>
      <c r="D2476" s="46"/>
    </row>
    <row r="2477" spans="1:4" x14ac:dyDescent="0.25">
      <c r="A2477" s="60"/>
      <c r="B2477" s="35"/>
      <c r="C2477" s="46"/>
      <c r="D2477" s="46"/>
    </row>
    <row r="2478" spans="1:4" x14ac:dyDescent="0.25">
      <c r="A2478" s="60"/>
      <c r="B2478" s="35"/>
      <c r="C2478" s="46"/>
      <c r="D2478" s="46"/>
    </row>
    <row r="2479" spans="1:4" x14ac:dyDescent="0.25">
      <c r="A2479" s="60"/>
      <c r="B2479" s="35"/>
      <c r="C2479" s="46"/>
      <c r="D2479" s="46"/>
    </row>
    <row r="2480" spans="1:4" x14ac:dyDescent="0.25">
      <c r="A2480" s="60"/>
      <c r="B2480" s="35"/>
      <c r="C2480" s="46"/>
      <c r="D2480" s="46"/>
    </row>
    <row r="2481" spans="1:4" x14ac:dyDescent="0.25">
      <c r="A2481" s="60"/>
      <c r="B2481" s="35"/>
      <c r="C2481" s="46"/>
      <c r="D2481" s="46"/>
    </row>
    <row r="2482" spans="1:4" x14ac:dyDescent="0.25">
      <c r="A2482" s="60"/>
      <c r="B2482" s="35"/>
      <c r="C2482" s="46"/>
      <c r="D2482" s="46"/>
    </row>
    <row r="2483" spans="1:4" x14ac:dyDescent="0.25">
      <c r="A2483" s="60"/>
      <c r="B2483" s="35"/>
      <c r="C2483" s="46"/>
      <c r="D2483" s="46"/>
    </row>
    <row r="2484" spans="1:4" x14ac:dyDescent="0.25">
      <c r="A2484" s="60"/>
      <c r="B2484" s="35"/>
      <c r="C2484" s="46"/>
      <c r="D2484" s="46"/>
    </row>
    <row r="2485" spans="1:4" x14ac:dyDescent="0.25">
      <c r="A2485" s="60"/>
      <c r="B2485" s="35"/>
      <c r="C2485" s="46"/>
      <c r="D2485" s="46"/>
    </row>
    <row r="2486" spans="1:4" x14ac:dyDescent="0.25">
      <c r="A2486" s="60"/>
      <c r="B2486" s="35"/>
      <c r="C2486" s="46"/>
      <c r="D2486" s="46"/>
    </row>
    <row r="2487" spans="1:4" x14ac:dyDescent="0.25">
      <c r="A2487" s="60"/>
      <c r="B2487" s="35"/>
      <c r="C2487" s="46"/>
      <c r="D2487" s="46"/>
    </row>
  </sheetData>
  <printOptions horizontalCentered="1"/>
  <pageMargins left="0.7" right="0.7" top="0.75" bottom="0.75" header="0.3" footer="0.3"/>
  <pageSetup paperSize="9" orientation="portrait" r:id="rId1"/>
  <headerFooter>
    <oddHeader>&amp;L&amp;8SSZ 18_25
Seznam strojů a zařízení&amp;C&amp;8Oprava stávajících pokojů Bertiných lázní Třeboň - Objekt "E"
VZDUCHOTECHNIKA&amp;R&amp;G</oddHeader>
    <oddFooter>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13</vt:i4>
      </vt:variant>
    </vt:vector>
  </HeadingPairs>
  <TitlesOfParts>
    <vt:vector size="21" baseType="lpstr">
      <vt:lpstr>Rekapitulace</vt:lpstr>
      <vt:lpstr>ARC1</vt:lpstr>
      <vt:lpstr>ARC2</vt:lpstr>
      <vt:lpstr>ZTI</vt:lpstr>
      <vt:lpstr>VYT</vt:lpstr>
      <vt:lpstr>VZD</vt:lpstr>
      <vt:lpstr>EI</vt:lpstr>
      <vt:lpstr>VZT</vt:lpstr>
      <vt:lpstr>'ARC1'!Názvy_tisku</vt:lpstr>
      <vt:lpstr>'ARC2'!Názvy_tisku</vt:lpstr>
      <vt:lpstr>VYT!Názvy_tisku</vt:lpstr>
      <vt:lpstr>VZD!Názvy_tisku</vt:lpstr>
      <vt:lpstr>VZT!Názvy_tisku</vt:lpstr>
      <vt:lpstr>ZTI!Názvy_tisku</vt:lpstr>
      <vt:lpstr>'ARC1'!Oblast_tisku</vt:lpstr>
      <vt:lpstr>'ARC2'!Oblast_tisku</vt:lpstr>
      <vt:lpstr>EI!Oblast_tisku</vt:lpstr>
      <vt:lpstr>VYT!Oblast_tisku</vt:lpstr>
      <vt:lpstr>VZD!Oblast_tisku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2021-05-19T12:55:30Z</dcterms:modified>
</cp:coreProperties>
</file>