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Kalkulace nabídkové ceny" sheetId="16" r:id="rId1"/>
    <sheet name="Spotřební materiál" sheetId="12" r:id="rId2"/>
    <sheet name="Úklidové služby" sheetId="11" r:id="rId3"/>
    <sheet name="Palackého nám. 1" sheetId="1" r:id="rId4"/>
    <sheet name="Neulingerova 151" sheetId="3" r:id="rId5"/>
    <sheet name="Krajířova 27" sheetId="7" r:id="rId6"/>
    <sheet name="Palackého nám. 2" sheetId="9" r:id="rId7"/>
    <sheet name="Palackého nám. 62" sheetId="4" r:id="rId8"/>
    <sheet name="Antonínská 15" sheetId="6" r:id="rId9"/>
    <sheet name="Bratrská 221" sheetId="8" r:id="rId10"/>
    <sheet name="Palackého nám. 3" sheetId="2" r:id="rId11"/>
    <sheet name="Okna" sheetId="13" r:id="rId12"/>
    <sheet name="Prosklené dveře+stěny+zrcadla" sheetId="14" r:id="rId13"/>
    <sheet name="Soupis úklidových prací" sheetId="15" r:id="rId14"/>
  </sheets>
  <definedNames>
    <definedName name="_xlnm.Print_Area" localSheetId="0">'Kalkulace nabídkové ceny'!$A$1:$F$11</definedName>
    <definedName name="_xlnm.Print_Area" localSheetId="11">'Okna'!$A$1:$J$298</definedName>
    <definedName name="_xlnm.Print_Area" localSheetId="3">'Palackého nám. 1'!$A$1:$K$361</definedName>
    <definedName name="_xlnm.Print_Area" localSheetId="12">'Prosklené dveře+stěny+zrcadla'!$A$1:$R$293</definedName>
    <definedName name="_xlnm.Print_Area" localSheetId="13">'Soupis úklidových prací'!$A$1:$AG$280</definedName>
    <definedName name="_xlnm.Print_Area" localSheetId="1">'Spotřební materiál'!$A$1:$I$10</definedName>
    <definedName name="_xlnm.Print_Area" localSheetId="2">'Úklidové služby'!$A$1:$K$54</definedName>
    <definedName name="pol.č.1">'Palackého nám. 1'!$E$7</definedName>
    <definedName name="pol.č.10">'Palackého nám. 1'!$E$114</definedName>
    <definedName name="pol.č.11">'Palackého nám. 1'!$E$140</definedName>
    <definedName name="pol.č.12">'Palackého nám. 1'!$E$141</definedName>
    <definedName name="pol.č.13">'Palackého nám. 1'!$E$142</definedName>
    <definedName name="pol.č.14">'Palackého nám. 1'!$E$143</definedName>
    <definedName name="pol.č.15">'Palackého nám. 1'!$E$144</definedName>
    <definedName name="pol.č.16">'Palackého nám. 1'!$E$145</definedName>
    <definedName name="pol.č.17">'Palackého nám. 1'!$E$159</definedName>
    <definedName name="pol.č.18">'Palackého nám. 1'!$E$160</definedName>
    <definedName name="pol.č.19">'Palackého nám. 1'!$E$167</definedName>
    <definedName name="pol.č.2">'Palackého nám. 1'!$E$22</definedName>
    <definedName name="pol.č.20">'Palackého nám. 1'!$E$242</definedName>
    <definedName name="pol.č.21">'Palackého nám. 1'!$E$183</definedName>
    <definedName name="pol.č.22">'Palackého nám. 1'!$E$212</definedName>
    <definedName name="pol.č.23">'Palackého nám. 1'!$E$216</definedName>
    <definedName name="pol.č.24">'Palackého nám. 1'!$E$217</definedName>
    <definedName name="pol.č.25">'Palackého nám. 1'!$E$218</definedName>
    <definedName name="pol.č.26">'Palackého nám. 1'!$E$219</definedName>
    <definedName name="pol.č.27">'Palackého nám. 1'!$E$220</definedName>
    <definedName name="pol.č.28">'Palackého nám. 1'!$E$221</definedName>
    <definedName name="pol.č.29">'Palackého nám. 1'!$E$222</definedName>
    <definedName name="pol.č.3">'Palackého nám. 1'!$E$37</definedName>
    <definedName name="pol.č.30">'Palackého nám. 1'!$E$223</definedName>
    <definedName name="pol.č.31">'Palackého nám. 1'!$E$224</definedName>
    <definedName name="pol.č.32">'Palackého nám. 1'!$E$225</definedName>
    <definedName name="pol.č.33">'Palackého nám. 1'!$E$267</definedName>
    <definedName name="pol.č.34">'Palackého nám. 1'!$E$285</definedName>
    <definedName name="pol.č.35">'Palackého nám. 1'!$E$290</definedName>
    <definedName name="pol.č.36">'Palackého nám. 1'!$E$298</definedName>
    <definedName name="pol.č.37">'Palackého nám. 1'!$E$187</definedName>
    <definedName name="pol.č.38">'Palackého nám. 1'!$E$306</definedName>
    <definedName name="pol.č.39">'Palackého nám. 1'!$E$320</definedName>
    <definedName name="pol.č.4">'Palackého nám. 1'!$E$49</definedName>
    <definedName name="pol.č.40">'Palackého nám. 1'!$E$323</definedName>
    <definedName name="pol.č.41">'Palackého nám. 1'!$E$327</definedName>
    <definedName name="pol.č.42">'Palackého nám. 1'!$E$331</definedName>
    <definedName name="pol.č.43">'Palackého nám. 1'!$E$332</definedName>
    <definedName name="pol.č.44">'Palackého nám. 1'!$E$333</definedName>
    <definedName name="pol.č.45">'Palackého nám. 1'!$E$337</definedName>
    <definedName name="pol.č.46">'Palackého nám. 1'!$E$341</definedName>
    <definedName name="pol.č.47">'Palackého nám. 1'!$E$342</definedName>
    <definedName name="pol.č.48">'Palackého nám. 1'!$E$343</definedName>
    <definedName name="pol.č.5">'Palackého nám. 1'!$E$68</definedName>
    <definedName name="pol.č.6">'Palackého nám. 1'!$E$87</definedName>
    <definedName name="pol.č.7">'Palackého nám. 1'!$E$94</definedName>
    <definedName name="pol.č.8">'Palackého nám. 1'!$E$101</definedName>
    <definedName name="pol.č.9">#REF!</definedName>
    <definedName name="_xlnm.Print_Titles" localSheetId="0">'Kalkulace nabídkové ceny'!$5:$5</definedName>
    <definedName name="_xlnm.Print_Titles" localSheetId="1">'Spotřební materiál'!$6:$6</definedName>
    <definedName name="_xlnm.Print_Titles" localSheetId="2">'Úklidové služby'!$6:$6</definedName>
    <definedName name="_xlnm.Print_Titles" localSheetId="3">'Palackého nám. 1'!$6:$6</definedName>
    <definedName name="_xlnm.Print_Titles" localSheetId="4">'Neulingerova 151'!$6:$6</definedName>
    <definedName name="_xlnm.Print_Titles" localSheetId="5">'Krajířova 27'!$6:$6</definedName>
    <definedName name="_xlnm.Print_Titles" localSheetId="6">'Palackého nám. 2'!$6:$6</definedName>
    <definedName name="_xlnm.Print_Titles" localSheetId="7">'Palackého nám. 62'!$6:$6</definedName>
    <definedName name="_xlnm.Print_Titles" localSheetId="8">'Antonínská 15'!$6:$6</definedName>
    <definedName name="_xlnm.Print_Titles" localSheetId="9">'Bratrská 221'!$6:$6</definedName>
    <definedName name="_xlnm.Print_Titles" localSheetId="10">'Palackého nám. 3'!$6:$6</definedName>
    <definedName name="_xlnm.Print_Titles" localSheetId="11">'Okna'!$6:$6</definedName>
    <definedName name="_xlnm.Print_Titles" localSheetId="12">'Prosklené dveře+stěny+zrcadla'!$6:$6</definedName>
    <definedName name="_xlnm.Print_Titles" localSheetId="13">'Soupis úklidových prací'!$4:$12</definedName>
  </definedNames>
  <calcPr calcId="162913"/>
  <extLst/>
</workbook>
</file>

<file path=xl/sharedStrings.xml><?xml version="1.0" encoding="utf-8"?>
<sst xmlns="http://schemas.openxmlformats.org/spreadsheetml/2006/main" count="9177" uniqueCount="465">
  <si>
    <t>pol. č.</t>
  </si>
  <si>
    <t>popis položky</t>
  </si>
  <si>
    <t>počet MJ</t>
  </si>
  <si>
    <t>MJ</t>
  </si>
  <si>
    <t>cena/MJ</t>
  </si>
  <si>
    <t>zametání podlah</t>
  </si>
  <si>
    <t>1x za den</t>
  </si>
  <si>
    <t>m2</t>
  </si>
  <si>
    <t>1. NP</t>
  </si>
  <si>
    <t>infocentrum</t>
  </si>
  <si>
    <t>vstup. chodba</t>
  </si>
  <si>
    <t>chodba před WC</t>
  </si>
  <si>
    <t>předsíň WC</t>
  </si>
  <si>
    <t>1.26,27</t>
  </si>
  <si>
    <t>WC - M</t>
  </si>
  <si>
    <t>1.28,30</t>
  </si>
  <si>
    <t>WC - Ž</t>
  </si>
  <si>
    <t>1-2. NP</t>
  </si>
  <si>
    <t xml:space="preserve">schodiště </t>
  </si>
  <si>
    <t>světlík - průchod</t>
  </si>
  <si>
    <t>2. NP</t>
  </si>
  <si>
    <t xml:space="preserve">chodba  </t>
  </si>
  <si>
    <t>2.27, 28</t>
  </si>
  <si>
    <t>2.23, 25</t>
  </si>
  <si>
    <t>sprcha</t>
  </si>
  <si>
    <t>kuchyňka</t>
  </si>
  <si>
    <t>vytírání podlah na mokro s použitím desinfekce</t>
  </si>
  <si>
    <t>vysávání koberců</t>
  </si>
  <si>
    <t>kancelář - odbor vnitřních věcí</t>
  </si>
  <si>
    <t>kancelář - odbor vnitřních věcí - matrika</t>
  </si>
  <si>
    <t>kancelář - místostarosta</t>
  </si>
  <si>
    <t>kancelář - sekretariát starosty</t>
  </si>
  <si>
    <t>kancelář - starosta</t>
  </si>
  <si>
    <t>kancelář - tajemník</t>
  </si>
  <si>
    <t>kancelář - sekretariát tajemníka</t>
  </si>
  <si>
    <t>kancelář - právník, vedoucí OVV</t>
  </si>
  <si>
    <t>kancelář - místostarostka</t>
  </si>
  <si>
    <t>ks</t>
  </si>
  <si>
    <t>místnost</t>
  </si>
  <si>
    <t>čištění umyvadel, vodovod. baterií, záchod. mís, pisoárů apod.</t>
  </si>
  <si>
    <t>odstraňování skvrn ze dveří, podlah, stěn apod.</t>
  </si>
  <si>
    <t>1x za týden</t>
  </si>
  <si>
    <t>čištění a mytí dveří vč. zárubní, odsávání a ometání pavučin</t>
  </si>
  <si>
    <t>mytí a dezinfekce dřezů v kuchyňkách</t>
  </si>
  <si>
    <t>otírání zábradlí na schodištích</t>
  </si>
  <si>
    <t>stírání prachu z okenních parapetů, rámů a špalet</t>
  </si>
  <si>
    <t>1x za měsíc</t>
  </si>
  <si>
    <t>čištění radiátorů</t>
  </si>
  <si>
    <t>čištění a leštění všech keramických obkladů</t>
  </si>
  <si>
    <t>otírání prachu z předmětů a kancelářského zařízení s obtížnějším přístupem</t>
  </si>
  <si>
    <t>vlhké otírání prachu z telefon. přístrojů, stolních svítidel a vypínačů světel</t>
  </si>
  <si>
    <t>vysávání čalouněného nábytku</t>
  </si>
  <si>
    <t>čištění hasicích přístrojů</t>
  </si>
  <si>
    <t>1x za 3 měsíce</t>
  </si>
  <si>
    <t>I.32</t>
  </si>
  <si>
    <t>sklad - matrika</t>
  </si>
  <si>
    <t>I.29</t>
  </si>
  <si>
    <t>úklid</t>
  </si>
  <si>
    <t>mytí oken</t>
  </si>
  <si>
    <t>sklad</t>
  </si>
  <si>
    <t>2x za týden</t>
  </si>
  <si>
    <t>chodba</t>
  </si>
  <si>
    <t>služebna</t>
  </si>
  <si>
    <t>klidová místnost</t>
  </si>
  <si>
    <t>šatna 1</t>
  </si>
  <si>
    <t>šatna 2</t>
  </si>
  <si>
    <t>WC</t>
  </si>
  <si>
    <t>vstupní hala</t>
  </si>
  <si>
    <t>hala</t>
  </si>
  <si>
    <t>chodba ke kotelně</t>
  </si>
  <si>
    <t>úklidová místnost</t>
  </si>
  <si>
    <t>020</t>
  </si>
  <si>
    <t>021</t>
  </si>
  <si>
    <t>041</t>
  </si>
  <si>
    <t>046</t>
  </si>
  <si>
    <t>chodba u projektantů</t>
  </si>
  <si>
    <t xml:space="preserve">předsíň WC </t>
  </si>
  <si>
    <t>předsíň WC - Ž</t>
  </si>
  <si>
    <t>WC Ž</t>
  </si>
  <si>
    <t>WC M</t>
  </si>
  <si>
    <t>předsíň WC - M</t>
  </si>
  <si>
    <t>111</t>
  </si>
  <si>
    <t>118</t>
  </si>
  <si>
    <t>119</t>
  </si>
  <si>
    <t>120</t>
  </si>
  <si>
    <t>121</t>
  </si>
  <si>
    <t>chodba vstup</t>
  </si>
  <si>
    <t>bankomat</t>
  </si>
  <si>
    <t>kancelář - přestupky 1</t>
  </si>
  <si>
    <t>kancelář - přestupky 2</t>
  </si>
  <si>
    <t>kancelář - odbor sociálních věcí</t>
  </si>
  <si>
    <t>denní místnost</t>
  </si>
  <si>
    <t>kancelář - právník</t>
  </si>
  <si>
    <t>zádveří</t>
  </si>
  <si>
    <t>výtah</t>
  </si>
  <si>
    <t>schodiště</t>
  </si>
  <si>
    <t>WC - invalidi</t>
  </si>
  <si>
    <t>Předsíň WC</t>
  </si>
  <si>
    <t>3. NP</t>
  </si>
  <si>
    <t>kancelář - mzdy, personalista</t>
  </si>
  <si>
    <t>kancelář - IT</t>
  </si>
  <si>
    <t>1.02</t>
  </si>
  <si>
    <t>1.03</t>
  </si>
  <si>
    <t>1.04</t>
  </si>
  <si>
    <t>1.16</t>
  </si>
  <si>
    <t>1.15</t>
  </si>
  <si>
    <t>1.14</t>
  </si>
  <si>
    <t>1.13</t>
  </si>
  <si>
    <t>1.17</t>
  </si>
  <si>
    <t>1.12</t>
  </si>
  <si>
    <t>1.09</t>
  </si>
  <si>
    <t>1.08</t>
  </si>
  <si>
    <t>1.05</t>
  </si>
  <si>
    <t>1.06</t>
  </si>
  <si>
    <t>1.07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</si>
  <si>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</si>
  <si>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</si>
  <si>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</si>
  <si>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</si>
  <si>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</si>
  <si>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</si>
  <si>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</si>
  <si>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</si>
  <si>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</si>
  <si>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</si>
  <si>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3.01</t>
  </si>
  <si>
    <t>3.02</t>
  </si>
  <si>
    <t>3.03</t>
  </si>
  <si>
    <t>3.04</t>
  </si>
  <si>
    <t>3.05</t>
  </si>
  <si>
    <t>3.06</t>
  </si>
  <si>
    <t>2.11</t>
  </si>
  <si>
    <t>3.08</t>
  </si>
  <si>
    <t>1.10</t>
  </si>
  <si>
    <t>dvorek</t>
  </si>
  <si>
    <t>1.NP</t>
  </si>
  <si>
    <t>1.01</t>
  </si>
  <si>
    <t>1.11</t>
  </si>
  <si>
    <t>3.09</t>
  </si>
  <si>
    <t>3.10</t>
  </si>
  <si>
    <t>sklad - IT</t>
  </si>
  <si>
    <t>místnost server</t>
  </si>
  <si>
    <t>3.07</t>
  </si>
  <si>
    <t>kancelář - krizové řízení</t>
  </si>
  <si>
    <t>sklad pod schody</t>
  </si>
  <si>
    <t>0.15</t>
  </si>
  <si>
    <t>0.11</t>
  </si>
  <si>
    <t>sklad značek</t>
  </si>
  <si>
    <t>1.20</t>
  </si>
  <si>
    <t>sklad - odbor životního prostředí</t>
  </si>
  <si>
    <t>2.15</t>
  </si>
  <si>
    <t>archiv</t>
  </si>
  <si>
    <t xml:space="preserve">sklad </t>
  </si>
  <si>
    <t>2.23</t>
  </si>
  <si>
    <t>vstupní chodba</t>
  </si>
  <si>
    <t>čekárna obřadní síně</t>
  </si>
  <si>
    <t>obřadní síň</t>
  </si>
  <si>
    <t>boční chodba</t>
  </si>
  <si>
    <t>kancelář - odbor dopravy, vedoucí</t>
  </si>
  <si>
    <t>WC a plyn. Kotel</t>
  </si>
  <si>
    <t>jídelna</t>
  </si>
  <si>
    <t>WC a úklid</t>
  </si>
  <si>
    <t>kancelář - odbor životního prostředí</t>
  </si>
  <si>
    <t>chodba před výtahem</t>
  </si>
  <si>
    <t>podesta</t>
  </si>
  <si>
    <t>kancelář -odbor stavební úřad, územní plánování</t>
  </si>
  <si>
    <t>kancelář - odbor stavební úřad</t>
  </si>
  <si>
    <t>chodba u kuchyňky</t>
  </si>
  <si>
    <t>předsíň a sprcha M</t>
  </si>
  <si>
    <t>předsíň a sprcha Ž</t>
  </si>
  <si>
    <t>předsíň</t>
  </si>
  <si>
    <t>chodba před odborem stavební úřad</t>
  </si>
  <si>
    <t>kancelář  - odbor stavební úřad, vedoucí</t>
  </si>
  <si>
    <t>0.01</t>
  </si>
  <si>
    <t>0.02</t>
  </si>
  <si>
    <t>0.04</t>
  </si>
  <si>
    <t>0.16</t>
  </si>
  <si>
    <t>0.06</t>
  </si>
  <si>
    <t>0.09</t>
  </si>
  <si>
    <t>0.10</t>
  </si>
  <si>
    <t>0.12</t>
  </si>
  <si>
    <t>0.13</t>
  </si>
  <si>
    <t>1.18</t>
  </si>
  <si>
    <t>1.24</t>
  </si>
  <si>
    <t>1.25</t>
  </si>
  <si>
    <t>1.26</t>
  </si>
  <si>
    <t>2.12</t>
  </si>
  <si>
    <t>2.14</t>
  </si>
  <si>
    <t>2.27</t>
  </si>
  <si>
    <t>2.16</t>
  </si>
  <si>
    <t>2.17</t>
  </si>
  <si>
    <t>2.28</t>
  </si>
  <si>
    <t>2.21</t>
  </si>
  <si>
    <t>2.25</t>
  </si>
  <si>
    <t>2.26</t>
  </si>
  <si>
    <t>kancelář - odbor dopravy</t>
  </si>
  <si>
    <t>kancelář zkušební míst.</t>
  </si>
  <si>
    <t>kancelář - odbor životního prostředí, vedoucí</t>
  </si>
  <si>
    <t>kancelář - odbor správy majetku</t>
  </si>
  <si>
    <t>kancelář - odbor správy majetku, vedoucí</t>
  </si>
  <si>
    <t>zasedací místnost - odbor správy majetku</t>
  </si>
  <si>
    <t>kancelář - UTA - kontrolní činnost</t>
  </si>
  <si>
    <t>kancelář - odbor dotací a investic - vedoucí</t>
  </si>
  <si>
    <t>kancelář - odbor dotací a investic</t>
  </si>
  <si>
    <t>kancelář - odbor silničního hospodářství</t>
  </si>
  <si>
    <t>0.19</t>
  </si>
  <si>
    <t>0.17</t>
  </si>
  <si>
    <t>1.19</t>
  </si>
  <si>
    <t>1.22</t>
  </si>
  <si>
    <t>2.13</t>
  </si>
  <si>
    <t>2.18</t>
  </si>
  <si>
    <t>2.19</t>
  </si>
  <si>
    <t>2.22</t>
  </si>
  <si>
    <t>1. NP St.</t>
  </si>
  <si>
    <t>1.NP Pří.</t>
  </si>
  <si>
    <t>2. NP Pří.</t>
  </si>
  <si>
    <t>terasa celkem (H+D)</t>
  </si>
  <si>
    <t>venkovní schodiště</t>
  </si>
  <si>
    <t>vstupní schody a zádveří</t>
  </si>
  <si>
    <t>zádveří hlavního vchodu</t>
  </si>
  <si>
    <t>chodba před schodištěm</t>
  </si>
  <si>
    <t>chodba ke st. budově</t>
  </si>
  <si>
    <t>chodba k nové přístavbě</t>
  </si>
  <si>
    <t>zádveří vstupu</t>
  </si>
  <si>
    <t>společ. míst. M+V</t>
  </si>
  <si>
    <t>chodba se schodištěm</t>
  </si>
  <si>
    <t>podesta na schodišti</t>
  </si>
  <si>
    <t>únikové schodiště</t>
  </si>
  <si>
    <t>1. NP No.</t>
  </si>
  <si>
    <t>1. NP Pří.</t>
  </si>
  <si>
    <t>2. NP St.</t>
  </si>
  <si>
    <t>2. NP No.</t>
  </si>
  <si>
    <t>3. NP St.</t>
  </si>
  <si>
    <t>3. NP No.</t>
  </si>
  <si>
    <t>3. NP Pří.</t>
  </si>
  <si>
    <t>kancelář - odbor živnostenský úřad</t>
  </si>
  <si>
    <t>zasedačka</t>
  </si>
  <si>
    <t xml:space="preserve">sklad  </t>
  </si>
  <si>
    <t>chodba ke světlíku</t>
  </si>
  <si>
    <t>předsíň + WC</t>
  </si>
  <si>
    <t>kancelář - vedoucí obec. živnost. úřad</t>
  </si>
  <si>
    <t>podatelna</t>
  </si>
  <si>
    <t>chodba k pokladně</t>
  </si>
  <si>
    <t>pokladna - finanční odbor</t>
  </si>
  <si>
    <t>strojovna výtahu (úklidová místnost)</t>
  </si>
  <si>
    <t>předsíň + WC imobilní (úklidová místnost)</t>
  </si>
  <si>
    <t>dvůr</t>
  </si>
  <si>
    <t>schodišťový prostor</t>
  </si>
  <si>
    <t>zimní zahrada</t>
  </si>
  <si>
    <t>kancelář - vedoucí odboru správy budov</t>
  </si>
  <si>
    <t>kancelář - odbor správy budov</t>
  </si>
  <si>
    <t>šatna</t>
  </si>
  <si>
    <t>kuchyňka + úklid místnost</t>
  </si>
  <si>
    <t>kancelář - odbor finanční - školství</t>
  </si>
  <si>
    <t>kancelář - odbor finanční - vedoucí</t>
  </si>
  <si>
    <t>kancelář - odbor finanční - účtárna</t>
  </si>
  <si>
    <t>zasedací místnost</t>
  </si>
  <si>
    <t>kancelář - OKC - památková péče</t>
  </si>
  <si>
    <t xml:space="preserve">kuchyňka  </t>
  </si>
  <si>
    <t>1.01, 1.02</t>
  </si>
  <si>
    <t>sklad - odbor živnostenský úřad</t>
  </si>
  <si>
    <t>kancelář - odbor kultury a cest. ruchu - vedoucí</t>
  </si>
  <si>
    <t>kancelář - odbor kultury a cest. ruchu</t>
  </si>
  <si>
    <t>2.NP</t>
  </si>
  <si>
    <t>lávka - průchod</t>
  </si>
  <si>
    <t>3.NP</t>
  </si>
  <si>
    <t>výtah (plošina)</t>
  </si>
  <si>
    <t>1x za 6 měsíců</t>
  </si>
  <si>
    <t>počet za rok</t>
  </si>
  <si>
    <t>Cena celkem v Kč bez DPH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</si>
  <si>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Úklidové služby</t>
    </r>
  </si>
  <si>
    <t>Dodávky spotřebního materiálu</t>
  </si>
  <si>
    <t>balení</t>
  </si>
  <si>
    <t>využití</t>
  </si>
  <si>
    <t>Pozn.</t>
  </si>
  <si>
    <t>luxfery</t>
  </si>
  <si>
    <t>sklad IT</t>
  </si>
  <si>
    <t xml:space="preserve">sklep </t>
  </si>
  <si>
    <t>0.07</t>
  </si>
  <si>
    <t>vnitřní okno</t>
  </si>
  <si>
    <t xml:space="preserve"> 2x střešní okno</t>
  </si>
  <si>
    <t>pokladna - odbor finanční</t>
  </si>
  <si>
    <t>strojovna výtahu (úklid)</t>
  </si>
  <si>
    <t>předsíň + WC imobilní (úklid. místnost)</t>
  </si>
  <si>
    <t>1 x vnitřní okno</t>
  </si>
  <si>
    <t>kuchyňka + úklidová místnost</t>
  </si>
  <si>
    <t>kancelář OKC - památková péče</t>
  </si>
  <si>
    <t>2x střešní okno</t>
  </si>
  <si>
    <t xml:space="preserve">kotelna </t>
  </si>
  <si>
    <t xml:space="preserve">úklid </t>
  </si>
  <si>
    <t>122</t>
  </si>
  <si>
    <t>123</t>
  </si>
  <si>
    <t>146</t>
  </si>
  <si>
    <t>okna plastová</t>
  </si>
  <si>
    <t>zádveří hl. vchodu</t>
  </si>
  <si>
    <t>Stěny jsou rozděleny příčkami.</t>
  </si>
  <si>
    <t>vytírání podlah na mokro s použitím dezinfekce</t>
  </si>
  <si>
    <t>vyprazdňování vnitřních odpadkových košů</t>
  </si>
  <si>
    <t>odstraňování skvrn ze dveří, podlah, stěn, apod.</t>
  </si>
  <si>
    <t>čištění a mytí dveří včetně zárubní, odsávání a ometání pavučin</t>
  </si>
  <si>
    <t>mytí a desinfekce dřezů v kuchyňkách</t>
  </si>
  <si>
    <t>vlhké otírání prachu z telefonních přístrojů, stolních svítidel a vypínačů světel</t>
  </si>
  <si>
    <t xml:space="preserve">podlaha </t>
  </si>
  <si>
    <t>koberec</t>
  </si>
  <si>
    <t>dlažba</t>
  </si>
  <si>
    <t>sklo</t>
  </si>
  <si>
    <t>PVC</t>
  </si>
  <si>
    <t xml:space="preserve">dlažba </t>
  </si>
  <si>
    <t xml:space="preserve">koberec  </t>
  </si>
  <si>
    <t xml:space="preserve">koberec </t>
  </si>
  <si>
    <t>pvc</t>
  </si>
  <si>
    <t>dřevo</t>
  </si>
  <si>
    <t>dlažba + dřevo</t>
  </si>
  <si>
    <t>kotelna (neuklízí se)</t>
  </si>
  <si>
    <t>přízemí</t>
  </si>
  <si>
    <t xml:space="preserve"> - úklid probíhá 1x týdně</t>
  </si>
  <si>
    <t xml:space="preserve"> - úklid probíhá 2x týdně</t>
  </si>
  <si>
    <t xml:space="preserve"> - úklid probíhá 1x za tři měsíce</t>
  </si>
  <si>
    <t xml:space="preserve"> - úklid se neprovádí</t>
  </si>
  <si>
    <r>
      <t xml:space="preserve">dveře
</t>
    </r>
    <r>
      <rPr>
        <sz val="11"/>
        <color rgb="FF000000"/>
        <rFont val="Calibri"/>
        <family val="2"/>
      </rPr>
      <t>(ks)</t>
    </r>
  </si>
  <si>
    <r>
      <t xml:space="preserve">stěny
</t>
    </r>
    <r>
      <rPr>
        <sz val="11"/>
        <color rgb="FF000000"/>
        <rFont val="Calibri"/>
        <family val="2"/>
      </rPr>
      <t>(ks)</t>
    </r>
  </si>
  <si>
    <r>
      <t xml:space="preserve">rozměry stěn
</t>
    </r>
    <r>
      <rPr>
        <sz val="11"/>
        <color rgb="FF000000"/>
        <rFont val="Calibri"/>
        <family val="2"/>
      </rPr>
      <t>(m)</t>
    </r>
  </si>
  <si>
    <t>podlaží</t>
  </si>
  <si>
    <t>Celkem</t>
  </si>
  <si>
    <t>Specifikace prosklených dveří a stěn</t>
  </si>
  <si>
    <r>
      <t xml:space="preserve">plocha skel stěn </t>
    </r>
    <r>
      <rPr>
        <sz val="11"/>
        <color rgb="FF000000"/>
        <rFont val="Calibri"/>
        <family val="2"/>
      </rPr>
      <t>(m2)</t>
    </r>
  </si>
  <si>
    <r>
      <t xml:space="preserve">plocha skel dveří </t>
    </r>
    <r>
      <rPr>
        <sz val="11"/>
        <color rgb="FF000000"/>
        <rFont val="Calibri"/>
        <family val="2"/>
      </rPr>
      <t>(m2)</t>
    </r>
  </si>
  <si>
    <t>x</t>
  </si>
  <si>
    <t>Vysvětlivky:</t>
  </si>
  <si>
    <r>
      <rPr>
        <b/>
        <sz val="11"/>
        <color theme="1"/>
        <rFont val="Calibri"/>
        <family val="2"/>
        <scheme val="minor"/>
      </rPr>
      <t>Příloha č. 1</t>
    </r>
    <r>
      <rPr>
        <sz val="11"/>
        <color theme="1"/>
        <rFont val="Calibri"/>
        <family val="2"/>
        <scheme val="minor"/>
      </rPr>
      <t xml:space="preserve"> Zadávací dokumentace/smlouvy - </t>
    </r>
    <r>
      <rPr>
        <b/>
        <sz val="11"/>
        <color theme="1"/>
        <rFont val="Calibri"/>
        <family val="2"/>
        <scheme val="minor"/>
      </rPr>
      <t>Specifikace předmětu plnění_Přehled úklidových prací</t>
    </r>
  </si>
  <si>
    <t xml:space="preserve"> - úklid se provádí v četnosti předepsané v záhlaví příslušného sloupce</t>
  </si>
  <si>
    <t>Specifikace oken</t>
  </si>
  <si>
    <t>Úklidové služby</t>
  </si>
  <si>
    <t>Spotřební materiál</t>
  </si>
  <si>
    <t>DPH 21%</t>
  </si>
  <si>
    <t>12 měs.</t>
  </si>
  <si>
    <t xml:space="preserve"> cena celkem</t>
  </si>
  <si>
    <t>Nabídková cena v Kč vč. DPH</t>
  </si>
  <si>
    <t>Kalkulace nabídkové ceny</t>
  </si>
  <si>
    <t>toaletní papír, prům. role 190 mm, prům. dutiny 60 mm, 2-vrstvý, jemná celulóza, bez chem. přísad, bílý, návin min. 118 m</t>
  </si>
  <si>
    <r>
      <t xml:space="preserve">rozměry oken
</t>
    </r>
    <r>
      <rPr>
        <sz val="11"/>
        <color rgb="FF000000"/>
        <rFont val="Calibri"/>
        <family val="2"/>
      </rPr>
      <t>(m)</t>
    </r>
  </si>
  <si>
    <r>
      <t xml:space="preserve">okna
</t>
    </r>
    <r>
      <rPr>
        <sz val="11"/>
        <color rgb="FF000000"/>
        <rFont val="Calibri"/>
        <family val="2"/>
      </rPr>
      <t>(ks)</t>
    </r>
  </si>
  <si>
    <r>
      <t xml:space="preserve">plocha oken
</t>
    </r>
    <r>
      <rPr>
        <sz val="11"/>
        <color rgb="FF000000"/>
        <rFont val="Calibri"/>
        <family val="2"/>
      </rPr>
      <t>(m2)</t>
    </r>
  </si>
  <si>
    <t>chodba před WC+A15</t>
  </si>
  <si>
    <t>I.25</t>
  </si>
  <si>
    <t>Okna jsou špaletová. Křídla jsou rozdělená 2 vodorovnými příčkami.</t>
  </si>
  <si>
    <t>Okna jsou dřevěná s dvojsklem. Křídla jsou rozdělená 1 vodorovnou příčkou.</t>
  </si>
  <si>
    <t>Okna jsou zdvojená (sešroubovaná), dvoukřídlá. Křídla jsou rozdělená 2 vodorovnými příčkami.</t>
  </si>
  <si>
    <t>Okna jsou zdvojená, vyklápěcí.</t>
  </si>
  <si>
    <t>V budově jsou dva druhy oken: 1. okna plastová s dvojsklem, 2. okna dřevěná zdvojená, venkovní křídlo je rozděleno jednou vodorovnou příčkou.</t>
  </si>
  <si>
    <t>Okna jsou plastová s dvojsklem.</t>
  </si>
  <si>
    <t>ano</t>
  </si>
  <si>
    <t xml:space="preserve">okna zdvojená 
či špaletová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</si>
  <si>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</si>
  <si>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</si>
  <si>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</si>
  <si>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</si>
  <si>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</si>
  <si>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</si>
  <si>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</si>
  <si>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</si>
  <si>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</si>
  <si>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</si>
  <si>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</si>
  <si>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</si>
  <si>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</si>
  <si>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</si>
  <si>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</si>
  <si>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</si>
  <si>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</si>
  <si>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</si>
  <si>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</si>
  <si>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</si>
  <si>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</si>
  <si>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</si>
  <si>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</si>
  <si>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</si>
  <si>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</si>
  <si>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zq</t>
  </si>
  <si>
    <t>za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</si>
  <si>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</si>
  <si>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</si>
  <si>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</si>
  <si>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</si>
  <si>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</si>
  <si>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</si>
  <si>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</si>
  <si>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</si>
  <si>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</si>
  <si>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</si>
  <si>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zl</t>
  </si>
  <si>
    <t>zm</t>
  </si>
  <si>
    <t>zn</t>
  </si>
  <si>
    <t>zo</t>
  </si>
  <si>
    <t>zp</t>
  </si>
  <si>
    <t>zr</t>
  </si>
  <si>
    <t>v1</t>
  </si>
  <si>
    <t>v2</t>
  </si>
  <si>
    <r>
      <rPr>
        <b/>
        <sz val="11"/>
        <color theme="1"/>
        <rFont val="Calibri"/>
        <family val="2"/>
        <scheme val="minor"/>
      </rPr>
      <t>Příloha č. 1</t>
    </r>
    <r>
      <rPr>
        <sz val="11"/>
        <color theme="1"/>
        <rFont val="Calibri"/>
        <family val="2"/>
        <scheme val="minor"/>
      </rPr>
      <t xml:space="preserve"> Zadávací dokumentace/smlouvy - </t>
    </r>
    <r>
      <rPr>
        <b/>
        <sz val="11"/>
        <color theme="1"/>
        <rFont val="Calibri"/>
        <family val="2"/>
        <scheme val="minor"/>
      </rPr>
      <t>Specifikace předmětu plnění_Soupis služeb a dodávek_rozpočet</t>
    </r>
  </si>
  <si>
    <t>místnost
č.</t>
  </si>
  <si>
    <t>** Specifikace oken a specifikace prosklených dveří a stěn jsou uvedeny na samostatných listech.</t>
  </si>
  <si>
    <t>* Úklid se provádí v četnosti dle rozlišení:</t>
  </si>
  <si>
    <t>denně</t>
  </si>
  <si>
    <t>týdně</t>
  </si>
  <si>
    <t>měsíčně</t>
  </si>
  <si>
    <t>2x ročně</t>
  </si>
  <si>
    <r>
      <t xml:space="preserve">   2.21</t>
    </r>
    <r>
      <rPr>
        <sz val="11"/>
        <color theme="0"/>
        <rFont val="Calibri"/>
        <family val="2"/>
      </rPr>
      <t>p</t>
    </r>
  </si>
  <si>
    <t>kámen</t>
  </si>
  <si>
    <t>desinfekční práce na WC v rozsahu denních prací</t>
  </si>
  <si>
    <t>Úklidové služby: budova Bratrská 221, Dačice</t>
  </si>
  <si>
    <t>Úklidové služby: budova Palackého nám. 3, Dačice</t>
  </si>
  <si>
    <t>Úklidové služby: budova Palackého nám. 1, Dačice</t>
  </si>
  <si>
    <t>Úklidové služby: budova Neulingerova 151, Dačice</t>
  </si>
  <si>
    <t>Úklidové služby: budova Krajířova 27, Dačice</t>
  </si>
  <si>
    <t>Úklidové služby: budova Palackého nám. 2, Dačice</t>
  </si>
  <si>
    <t>Úklidové služby: budova Palackého nám. 62, Dačice</t>
  </si>
  <si>
    <t>Úklidové služby: budova Antonínská 15, Dačice</t>
  </si>
  <si>
    <t>Budova Palackého nám. 1, Dačice</t>
  </si>
  <si>
    <t xml:space="preserve"> Budova Neulingerova 151, Dačice</t>
  </si>
  <si>
    <t>Budova Krajířova 27, Dačice</t>
  </si>
  <si>
    <t>Budova Palackého nám. 2, Dačice</t>
  </si>
  <si>
    <t>Budova Palackého nám. 62, Dačice</t>
  </si>
  <si>
    <t>Budova Antonínská 15, Dačice</t>
  </si>
  <si>
    <t>Budova Bratrská 221, Dačice</t>
  </si>
  <si>
    <t>Budova Palackého nám. 3, Dačice</t>
  </si>
  <si>
    <t>Budova Neulingerova 151, Dačice</t>
  </si>
  <si>
    <t>výrobce</t>
  </si>
  <si>
    <t>parametry nabízeného plnění</t>
  </si>
  <si>
    <t>označení produktu výrobcem</t>
  </si>
  <si>
    <t>luxfery, jen z 1 strany</t>
  </si>
  <si>
    <t>cena za měsíc</t>
  </si>
  <si>
    <t>cena za rok</t>
  </si>
  <si>
    <t>kalkulovaná cena celkem za rok</t>
  </si>
  <si>
    <t>1 měs.</t>
  </si>
  <si>
    <t>cena za MJ</t>
  </si>
  <si>
    <t>předpokládaný počet MJ za rok</t>
  </si>
  <si>
    <t>čištění zrcadel, prosklených dveří apod.</t>
  </si>
  <si>
    <r>
      <t xml:space="preserve">zrcadla
</t>
    </r>
    <r>
      <rPr>
        <sz val="11"/>
        <color rgb="FF000000"/>
        <rFont val="Calibri"/>
        <family val="2"/>
      </rPr>
      <t>(ks)</t>
    </r>
  </si>
  <si>
    <r>
      <t xml:space="preserve">rozměry zrcadel
</t>
    </r>
    <r>
      <rPr>
        <sz val="11"/>
        <color rgb="FF000000"/>
        <rFont val="Calibri"/>
        <family val="2"/>
      </rPr>
      <t>(m)</t>
    </r>
  </si>
  <si>
    <r>
      <t xml:space="preserve">plocha skel zrcadel </t>
    </r>
    <r>
      <rPr>
        <sz val="11"/>
        <color rgb="FF000000"/>
        <rFont val="Calibri"/>
        <family val="2"/>
      </rPr>
      <t>(m2)</t>
    </r>
  </si>
  <si>
    <t>čištění zrcadel, prosklených dveří, apod.</t>
  </si>
  <si>
    <t>stírání prachu z volných ploch stolů</t>
  </si>
  <si>
    <t>stírání prachu z dosažitelných a volných ploch nábytku a leštění nábytku</t>
  </si>
  <si>
    <t>tekuté mýdlo, kanystr min. 5 l, antibakteriální účinky, obsahuje glycerin a lanolin, dermatologicky testováno, PH 4 - 5,5</t>
  </si>
  <si>
    <t>papírové ručníky, skládané, tvořené 2 vrstvami, s velmi vysokou pevností i savostí, bílé, rozměry 25 × 23 cm, v balení min. 3 000 ks (tj. např. min. 20 balíčků po min. 150 ks)</t>
  </si>
  <si>
    <t>výměna hygienických sáčků vnitřních odpadkových košů (dle potřeby)</t>
  </si>
  <si>
    <t>doplňování toal. papíru, papír. ručníků a tek. mýdla do plného stavu</t>
  </si>
  <si>
    <t>mytí výplní prosklených stěn</t>
  </si>
  <si>
    <r>
      <t xml:space="preserve">rozměry skel dveří </t>
    </r>
    <r>
      <rPr>
        <sz val="11"/>
        <color rgb="FF000000"/>
        <rFont val="Calibri"/>
        <family val="2"/>
      </rPr>
      <t>(m)</t>
    </r>
  </si>
  <si>
    <r>
      <t xml:space="preserve">plocha </t>
    </r>
    <r>
      <rPr>
        <sz val="11"/>
        <color rgb="FF000000"/>
        <rFont val="Calibri"/>
        <family val="2"/>
      </rPr>
      <t>(m2)</t>
    </r>
  </si>
  <si>
    <r>
      <t xml:space="preserve">zrcadla sklo** </t>
    </r>
    <r>
      <rPr>
        <sz val="11"/>
        <color rgb="FF000000"/>
        <rFont val="Calibri"/>
        <family val="2"/>
      </rPr>
      <t>(ks)</t>
    </r>
  </si>
  <si>
    <r>
      <t xml:space="preserve">stěna sklo** </t>
    </r>
    <r>
      <rPr>
        <sz val="11"/>
        <color rgb="FF000000"/>
        <rFont val="Calibri"/>
        <family val="2"/>
      </rPr>
      <t>(ks)</t>
    </r>
  </si>
  <si>
    <r>
      <t xml:space="preserve">dveře sklo** 
</t>
    </r>
    <r>
      <rPr>
        <sz val="11"/>
        <color rgb="FF000000"/>
        <rFont val="Calibri"/>
        <family val="2"/>
      </rPr>
      <t>(ks)</t>
    </r>
  </si>
  <si>
    <r>
      <t xml:space="preserve">okna** </t>
    </r>
    <r>
      <rPr>
        <sz val="11"/>
        <color rgb="FF000000"/>
        <rFont val="Calibri"/>
        <family val="2"/>
      </rPr>
      <t>(ks)</t>
    </r>
  </si>
  <si>
    <r>
      <t xml:space="preserve">místnost
</t>
    </r>
    <r>
      <rPr>
        <sz val="11"/>
        <color rgb="FF000000"/>
        <rFont val="Calibri"/>
        <family val="2"/>
      </rPr>
      <t>č.</t>
    </r>
  </si>
  <si>
    <t>četnost provádění*</t>
  </si>
  <si>
    <r>
      <t xml:space="preserve">Přehled úklidových prací
</t>
    </r>
    <r>
      <rPr>
        <sz val="14"/>
        <color rgb="FF000000"/>
        <rFont val="Calibri"/>
        <family val="2"/>
      </rPr>
      <t>(dle jednotlivých budov a místností)</t>
    </r>
  </si>
  <si>
    <t>četnost</t>
  </si>
  <si>
    <t xml:space="preserve">Pokyny pro dodavatele: </t>
  </si>
  <si>
    <t>Cena za MJ představuje cenu za jedno provedení prací uvedených v popisu položky na jednu danou měrnou jednotku, tj. např. v pol. č. 1 jedno zametení 1 m2 podlahy. Některé položky se opakují, tj. mají stejný obsah, pouze jinou četnost - jejich cena za MJ proto může být stejná, neboť rozdíl v četnosti je promítnut do výpočtu ve sloupci "cena za rok".</t>
  </si>
  <si>
    <t>Cena za MJ představuje cenu za dodání jedné měrné jednotky dané položky, tj. např. v pol. č. 1 dodání jednoho ks toal. papíru.</t>
  </si>
  <si>
    <t>Dodavatel vyplní všechna žlutě podbarvená pole. Dodavatel není oprávněn změnit či odstranit žádnou ze shora uvedených položek. Parametry uvedené ve sloupci "popis položky" jsou minimální a dodavatel je musí splnit.</t>
  </si>
  <si>
    <t>Tyto pokyny před finalizací dokumentu dodavatel vymaže.</t>
  </si>
  <si>
    <t>Dodavatel vyplní všechna žlutě podbarvená pole. Dodavatel není oprávněn změnit či odstranit žádnou ze shora uvedených položek.</t>
  </si>
  <si>
    <t>výměna hygienických mikrotenových sáčků vnitřních odpadkových košů (dle potřeby)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</si>
</sst>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&quot;.&quot;yy"/>
    <numFmt numFmtId="165" formatCode="d&quot;.&quot;mmm"/>
    <numFmt numFmtId="166" formatCode="&quot; &quot;#,##0.00&quot; &quot;[$Kč-405]&quot; &quot;;&quot;-&quot;#,##0.00&quot; &quot;[$Kč-405]&quot; &quot;;&quot; -&quot;00&quot; &quot;[$Kč-405]&quot; &quot;;&quot; &quot;@&quot; &quot;"/>
    <numFmt numFmtId="167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349979996681213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5F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8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rgb="FF000000"/>
      </left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 style="thin">
        <color rgb="FF000000"/>
      </left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>
        <color rgb="FF000000"/>
      </left>
      <right style="medium"/>
      <top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/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 style="thin"/>
    </border>
    <border>
      <left style="thin"/>
      <right style="thin"/>
      <top/>
      <bottom style="medium"/>
    </border>
    <border>
      <left style="thin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rgb="FF000000"/>
      </top>
      <bottom/>
    </border>
    <border>
      <left/>
      <right/>
      <top/>
      <bottom style="medium"/>
    </border>
    <border>
      <left style="thin">
        <color rgb="FF000000"/>
      </left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/>
      <top/>
      <bottom style="medium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>
        <color rgb="FF000000"/>
      </top>
      <bottom/>
    </border>
    <border>
      <left style="medium"/>
      <right style="thin"/>
      <top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/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/>
      <bottom style="medium"/>
    </border>
    <border>
      <left/>
      <right style="thin">
        <color rgb="FF000000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>
        <color rgb="FF000000"/>
      </top>
      <bottom style="medium"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ck">
        <color rgb="FF000000"/>
      </right>
      <top/>
      <bottom style="medium"/>
    </border>
    <border>
      <left style="thick">
        <color rgb="FF000000"/>
      </left>
      <right style="thick">
        <color rgb="FF000000"/>
      </right>
      <top/>
      <bottom style="medium"/>
    </border>
    <border>
      <left style="thick">
        <color rgb="FF000000"/>
      </left>
      <right style="medium"/>
      <top/>
      <bottom style="medium"/>
    </border>
    <border>
      <left style="medium"/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thin">
        <color rgb="FF000000"/>
      </right>
      <top style="medium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65">
    <xf numFmtId="0" fontId="0" fillId="0" borderId="0" xfId="0"/>
    <xf numFmtId="0" fontId="2" fillId="0" borderId="0" xfId="20">
      <alignment/>
      <protection/>
    </xf>
    <xf numFmtId="0" fontId="2" fillId="0" borderId="1" xfId="20" applyBorder="1" applyAlignment="1">
      <alignment horizontal="center"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2" fontId="2" fillId="0" borderId="5" xfId="20" applyNumberFormat="1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4" fontId="2" fillId="0" borderId="6" xfId="20" applyNumberFormat="1" applyBorder="1">
      <alignment/>
      <protection/>
    </xf>
    <xf numFmtId="0" fontId="2" fillId="0" borderId="7" xfId="20" applyBorder="1" applyAlignment="1">
      <alignment horizontal="center"/>
      <protection/>
    </xf>
    <xf numFmtId="0" fontId="4" fillId="0" borderId="8" xfId="20" applyFont="1" applyBorder="1" applyAlignment="1" applyProtection="1">
      <alignment horizontal="left" indent="2"/>
      <protection/>
    </xf>
    <xf numFmtId="0" fontId="4" fillId="0" borderId="9" xfId="20" applyFont="1" applyBorder="1" applyAlignment="1" applyProtection="1">
      <alignment horizontal="left"/>
      <protection/>
    </xf>
    <xf numFmtId="2" fontId="4" fillId="0" borderId="10" xfId="20" applyNumberFormat="1" applyFont="1" applyBorder="1" applyAlignment="1" applyProtection="1">
      <alignment horizontal="right" vertical="center" indent="1"/>
      <protection/>
    </xf>
    <xf numFmtId="0" fontId="2" fillId="0" borderId="11" xfId="20" applyBorder="1">
      <alignment/>
      <protection/>
    </xf>
    <xf numFmtId="0" fontId="4" fillId="0" borderId="12" xfId="20" applyFont="1" applyBorder="1" applyAlignment="1" applyProtection="1">
      <alignment horizontal="left" indent="2"/>
      <protection/>
    </xf>
    <xf numFmtId="0" fontId="4" fillId="0" borderId="13" xfId="20" applyFont="1" applyBorder="1" applyAlignment="1" applyProtection="1">
      <alignment horizontal="left"/>
      <protection/>
    </xf>
    <xf numFmtId="2" fontId="4" fillId="0" borderId="14" xfId="20" applyNumberFormat="1" applyFont="1" applyBorder="1" applyAlignment="1" applyProtection="1">
      <alignment horizontal="right" vertical="center" indent="1"/>
      <protection/>
    </xf>
    <xf numFmtId="0" fontId="2" fillId="0" borderId="14" xfId="20" applyBorder="1">
      <alignment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>
      <alignment/>
      <protection/>
    </xf>
    <xf numFmtId="164" fontId="4" fillId="0" borderId="17" xfId="20" applyNumberFormat="1" applyFont="1" applyBorder="1" applyAlignment="1" applyProtection="1">
      <alignment horizontal="center"/>
      <protection/>
    </xf>
    <xf numFmtId="0" fontId="4" fillId="0" borderId="17" xfId="20" applyFont="1" applyBorder="1" applyAlignment="1" applyProtection="1">
      <alignment horizontal="left"/>
      <protection/>
    </xf>
    <xf numFmtId="2" fontId="2" fillId="0" borderId="18" xfId="20" applyNumberFormat="1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  <xf numFmtId="4" fontId="2" fillId="0" borderId="18" xfId="20" applyNumberFormat="1" applyBorder="1">
      <alignment/>
      <protection/>
    </xf>
    <xf numFmtId="0" fontId="4" fillId="0" borderId="19" xfId="20" applyFont="1" applyBorder="1" applyAlignment="1" applyProtection="1">
      <alignment horizontal="left" indent="2"/>
      <protection/>
    </xf>
    <xf numFmtId="164" fontId="4" fillId="0" borderId="4" xfId="20" applyNumberFormat="1" applyFont="1" applyBorder="1" applyAlignment="1" applyProtection="1">
      <alignment horizontal="center"/>
      <protection/>
    </xf>
    <xf numFmtId="0" fontId="4" fillId="0" borderId="20" xfId="20" applyFont="1" applyBorder="1" applyAlignment="1" applyProtection="1">
      <alignment horizontal="left"/>
      <protection/>
    </xf>
    <xf numFmtId="2" fontId="4" fillId="0" borderId="21" xfId="20" applyNumberFormat="1" applyFont="1" applyBorder="1" applyAlignment="1" applyProtection="1">
      <alignment horizontal="right" vertical="center" indent="1"/>
      <protection/>
    </xf>
    <xf numFmtId="2" fontId="4" fillId="0" borderId="22" xfId="20" applyNumberFormat="1" applyFont="1" applyBorder="1" applyAlignment="1" applyProtection="1">
      <alignment horizontal="right" vertical="center" indent="1"/>
      <protection/>
    </xf>
    <xf numFmtId="0" fontId="2" fillId="0" borderId="21" xfId="20" applyBorder="1">
      <alignment/>
      <protection/>
    </xf>
    <xf numFmtId="0" fontId="2" fillId="0" borderId="23" xfId="20" applyBorder="1">
      <alignment/>
      <protection/>
    </xf>
    <xf numFmtId="0" fontId="2" fillId="0" borderId="24" xfId="20" applyBorder="1" applyAlignment="1">
      <alignment horizontal="center"/>
      <protection/>
    </xf>
    <xf numFmtId="0" fontId="4" fillId="0" borderId="25" xfId="20" applyFont="1" applyBorder="1" applyAlignment="1" applyProtection="1">
      <alignment horizontal="left" indent="2"/>
      <protection/>
    </xf>
    <xf numFmtId="164" fontId="4" fillId="0" borderId="11" xfId="20" applyNumberFormat="1" applyFont="1" applyBorder="1" applyAlignment="1" applyProtection="1">
      <alignment horizontal="center"/>
      <protection/>
    </xf>
    <xf numFmtId="0" fontId="4" fillId="0" borderId="9" xfId="20" applyFont="1" applyBorder="1" applyProtection="1">
      <alignment/>
      <protection/>
    </xf>
    <xf numFmtId="0" fontId="2" fillId="0" borderId="26" xfId="20" applyBorder="1">
      <alignment/>
      <protection/>
    </xf>
    <xf numFmtId="164" fontId="4" fillId="0" borderId="14" xfId="20" applyNumberFormat="1" applyFont="1" applyBorder="1" applyAlignment="1" applyProtection="1">
      <alignment horizontal="center"/>
      <protection/>
    </xf>
    <xf numFmtId="0" fontId="4" fillId="0" borderId="14" xfId="20" applyFont="1" applyBorder="1" applyProtection="1">
      <alignment/>
      <protection/>
    </xf>
    <xf numFmtId="0" fontId="2" fillId="0" borderId="27" xfId="20" applyBorder="1">
      <alignment/>
      <protection/>
    </xf>
    <xf numFmtId="0" fontId="4" fillId="0" borderId="13" xfId="20" applyFont="1" applyBorder="1" applyProtection="1">
      <alignment/>
      <protection/>
    </xf>
    <xf numFmtId="164" fontId="4" fillId="0" borderId="21" xfId="20" applyNumberFormat="1" applyFont="1" applyBorder="1" applyAlignment="1" applyProtection="1">
      <alignment horizontal="center"/>
      <protection/>
    </xf>
    <xf numFmtId="0" fontId="4" fillId="0" borderId="21" xfId="20" applyFont="1" applyBorder="1" applyProtection="1">
      <alignment/>
      <protection/>
    </xf>
    <xf numFmtId="0" fontId="2" fillId="0" borderId="6" xfId="20" applyBorder="1">
      <alignment/>
      <protection/>
    </xf>
    <xf numFmtId="0" fontId="2" fillId="0" borderId="17" xfId="20" applyBorder="1">
      <alignment/>
      <protection/>
    </xf>
    <xf numFmtId="0" fontId="2" fillId="0" borderId="2" xfId="20" applyBorder="1" applyAlignment="1">
      <alignment horizontal="center"/>
      <protection/>
    </xf>
    <xf numFmtId="0" fontId="2" fillId="0" borderId="28" xfId="20" applyBorder="1" applyAlignment="1">
      <alignment horizontal="center"/>
      <protection/>
    </xf>
    <xf numFmtId="2" fontId="2" fillId="0" borderId="29" xfId="20" applyNumberFormat="1" applyBorder="1" applyAlignment="1">
      <alignment horizontal="center"/>
      <protection/>
    </xf>
    <xf numFmtId="0" fontId="2" fillId="0" borderId="30" xfId="20" applyBorder="1" applyAlignment="1">
      <alignment horizontal="center"/>
      <protection/>
    </xf>
    <xf numFmtId="2" fontId="2" fillId="0" borderId="31" xfId="20" applyNumberFormat="1" applyBorder="1" applyAlignment="1">
      <alignment horizontal="center"/>
      <protection/>
    </xf>
    <xf numFmtId="0" fontId="2" fillId="0" borderId="32" xfId="20" applyBorder="1" applyAlignment="1">
      <alignment horizontal="center"/>
      <protection/>
    </xf>
    <xf numFmtId="2" fontId="2" fillId="0" borderId="33" xfId="20" applyNumberFormat="1" applyBorder="1" applyAlignment="1">
      <alignment horizontal="center"/>
      <protection/>
    </xf>
    <xf numFmtId="2" fontId="4" fillId="0" borderId="33" xfId="20" applyNumberFormat="1" applyFont="1" applyBorder="1" applyAlignment="1" applyProtection="1">
      <alignment horizontal="right" vertical="center" indent="1"/>
      <protection/>
    </xf>
    <xf numFmtId="2" fontId="2" fillId="0" borderId="6" xfId="20" applyNumberFormat="1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2" fontId="5" fillId="0" borderId="23" xfId="20" applyNumberFormat="1" applyFont="1" applyBorder="1" applyAlignment="1" applyProtection="1">
      <alignment horizontal="center" vertical="center"/>
      <protection/>
    </xf>
    <xf numFmtId="164" fontId="4" fillId="0" borderId="34" xfId="20" applyNumberFormat="1" applyFont="1" applyBorder="1" applyAlignment="1" applyProtection="1">
      <alignment/>
      <protection/>
    </xf>
    <xf numFmtId="0" fontId="4" fillId="0" borderId="4" xfId="20" applyFont="1" applyBorder="1" applyAlignment="1" applyProtection="1">
      <alignment horizontal="left"/>
      <protection/>
    </xf>
    <xf numFmtId="0" fontId="4" fillId="0" borderId="16" xfId="20" applyFont="1" applyBorder="1" applyAlignment="1" applyProtection="1">
      <alignment horizontal="left" indent="2"/>
      <protection/>
    </xf>
    <xf numFmtId="164" fontId="4" fillId="0" borderId="4" xfId="20" applyNumberFormat="1" applyFont="1" applyBorder="1" applyAlignment="1" applyProtection="1">
      <alignment/>
      <protection/>
    </xf>
    <xf numFmtId="0" fontId="0" fillId="0" borderId="2" xfId="20" applyFont="1" applyBorder="1" applyAlignment="1">
      <alignment horizontal="center"/>
      <protection/>
    </xf>
    <xf numFmtId="0" fontId="2" fillId="0" borderId="35" xfId="20" applyBorder="1" applyAlignment="1">
      <alignment horizontal="center"/>
      <protection/>
    </xf>
    <xf numFmtId="0" fontId="4" fillId="0" borderId="0" xfId="20" applyFont="1" applyBorder="1" applyAlignment="1" applyProtection="1">
      <alignment horizontal="left"/>
      <protection/>
    </xf>
    <xf numFmtId="0" fontId="4" fillId="0" borderId="36" xfId="20" applyFont="1" applyBorder="1" applyAlignment="1" applyProtection="1">
      <alignment horizontal="left" indent="2"/>
      <protection/>
    </xf>
    <xf numFmtId="0" fontId="2" fillId="0" borderId="4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2" fontId="4" fillId="0" borderId="14" xfId="20" applyNumberFormat="1" applyFont="1" applyBorder="1" applyAlignment="1" applyProtection="1">
      <alignment horizontal="center" vertical="center"/>
      <protection/>
    </xf>
    <xf numFmtId="2" fontId="4" fillId="0" borderId="0" xfId="20" applyNumberFormat="1" applyFont="1" applyBorder="1" applyAlignment="1" applyProtection="1">
      <alignment horizontal="right" vertical="center" indent="1"/>
      <protection/>
    </xf>
    <xf numFmtId="2" fontId="4" fillId="0" borderId="27" xfId="20" applyNumberFormat="1" applyFont="1" applyBorder="1" applyAlignment="1" applyProtection="1">
      <alignment horizontal="right" vertical="center" indent="1"/>
      <protection/>
    </xf>
    <xf numFmtId="164" fontId="4" fillId="0" borderId="26" xfId="20" applyNumberFormat="1" applyFont="1" applyBorder="1" applyAlignment="1" applyProtection="1">
      <alignment horizontal="center"/>
      <protection/>
    </xf>
    <xf numFmtId="164" fontId="4" fillId="0" borderId="27" xfId="20" applyNumberFormat="1" applyFont="1" applyBorder="1" applyAlignment="1" applyProtection="1">
      <alignment horizontal="center"/>
      <protection/>
    </xf>
    <xf numFmtId="164" fontId="4" fillId="0" borderId="6" xfId="20" applyNumberFormat="1" applyFont="1" applyBorder="1" applyAlignment="1" applyProtection="1">
      <alignment horizontal="center"/>
      <protection/>
    </xf>
    <xf numFmtId="164" fontId="4" fillId="0" borderId="18" xfId="20" applyNumberFormat="1" applyFont="1" applyBorder="1" applyAlignment="1" applyProtection="1">
      <alignment horizontal="center"/>
      <protection/>
    </xf>
    <xf numFmtId="0" fontId="4" fillId="0" borderId="27" xfId="20" applyFont="1" applyBorder="1" applyAlignment="1" applyProtection="1">
      <alignment horizontal="center"/>
      <protection/>
    </xf>
    <xf numFmtId="4" fontId="2" fillId="0" borderId="37" xfId="20" applyNumberFormat="1" applyBorder="1">
      <alignment/>
      <protection/>
    </xf>
    <xf numFmtId="164" fontId="2" fillId="0" borderId="38" xfId="20" applyNumberFormat="1" applyBorder="1" applyAlignment="1" applyProtection="1">
      <alignment horizontal="center"/>
      <protection/>
    </xf>
    <xf numFmtId="4" fontId="2" fillId="0" borderId="39" xfId="20" applyNumberFormat="1" applyBorder="1">
      <alignment/>
      <protection/>
    </xf>
    <xf numFmtId="0" fontId="2" fillId="0" borderId="40" xfId="20" applyBorder="1">
      <alignment/>
      <protection/>
    </xf>
    <xf numFmtId="0" fontId="2" fillId="0" borderId="41" xfId="20" applyBorder="1">
      <alignment/>
      <protection/>
    </xf>
    <xf numFmtId="0" fontId="2" fillId="0" borderId="37" xfId="20" applyBorder="1">
      <alignment/>
      <protection/>
    </xf>
    <xf numFmtId="2" fontId="2" fillId="0" borderId="38" xfId="20" applyNumberFormat="1" applyBorder="1" applyAlignment="1">
      <alignment horizontal="center"/>
      <protection/>
    </xf>
    <xf numFmtId="2" fontId="2" fillId="0" borderId="42" xfId="20" applyNumberFormat="1" applyBorder="1" applyAlignment="1">
      <alignment horizontal="center"/>
      <protection/>
    </xf>
    <xf numFmtId="2" fontId="4" fillId="0" borderId="38" xfId="20" applyNumberFormat="1" applyFont="1" applyBorder="1" applyAlignment="1" applyProtection="1">
      <alignment horizontal="right" vertical="center" indent="1"/>
      <protection/>
    </xf>
    <xf numFmtId="0" fontId="2" fillId="0" borderId="43" xfId="20" applyBorder="1" applyAlignment="1">
      <alignment horizontal="center"/>
      <protection/>
    </xf>
    <xf numFmtId="0" fontId="4" fillId="0" borderId="44" xfId="20" applyFont="1" applyBorder="1" applyAlignment="1" applyProtection="1">
      <alignment horizontal="left" indent="2"/>
      <protection/>
    </xf>
    <xf numFmtId="164" fontId="4" fillId="0" borderId="45" xfId="20" applyNumberFormat="1" applyFont="1" applyBorder="1" applyAlignment="1" applyProtection="1">
      <alignment horizontal="center"/>
      <protection/>
    </xf>
    <xf numFmtId="0" fontId="4" fillId="0" borderId="45" xfId="20" applyFont="1" applyBorder="1" applyProtection="1">
      <alignment/>
      <protection/>
    </xf>
    <xf numFmtId="2" fontId="4" fillId="0" borderId="45" xfId="20" applyNumberFormat="1" applyFont="1" applyBorder="1" applyAlignment="1" applyProtection="1">
      <alignment horizontal="right" vertical="center" indent="1"/>
      <protection/>
    </xf>
    <xf numFmtId="2" fontId="4" fillId="0" borderId="46" xfId="20" applyNumberFormat="1" applyFont="1" applyBorder="1" applyAlignment="1" applyProtection="1">
      <alignment horizontal="right" vertical="center" indent="1"/>
      <protection/>
    </xf>
    <xf numFmtId="0" fontId="2" fillId="0" borderId="0" xfId="20" applyBorder="1" applyAlignment="1">
      <alignment horizontal="center"/>
      <protection/>
    </xf>
    <xf numFmtId="0" fontId="2" fillId="0" borderId="47" xfId="20" applyBorder="1" applyAlignment="1">
      <alignment horizontal="center"/>
      <protection/>
    </xf>
    <xf numFmtId="0" fontId="2" fillId="0" borderId="36" xfId="20" applyBorder="1" applyAlignment="1">
      <alignment horizontal="center"/>
      <protection/>
    </xf>
    <xf numFmtId="2" fontId="4" fillId="0" borderId="33" xfId="20" applyNumberFormat="1" applyFont="1" applyBorder="1" applyAlignment="1" applyProtection="1">
      <alignment horizontal="center" vertical="center"/>
      <protection/>
    </xf>
    <xf numFmtId="2" fontId="4" fillId="0" borderId="21" xfId="20" applyNumberFormat="1" applyFont="1" applyBorder="1" applyAlignment="1" applyProtection="1">
      <alignment horizontal="center" vertical="center"/>
      <protection/>
    </xf>
    <xf numFmtId="2" fontId="4" fillId="0" borderId="48" xfId="20" applyNumberFormat="1" applyFont="1" applyBorder="1" applyAlignment="1" applyProtection="1">
      <alignment horizontal="center" vertical="center"/>
      <protection/>
    </xf>
    <xf numFmtId="2" fontId="4" fillId="0" borderId="45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Protection="1">
      <alignment/>
      <protection/>
    </xf>
    <xf numFmtId="2" fontId="5" fillId="0" borderId="18" xfId="20" applyNumberFormat="1" applyFont="1" applyFill="1" applyBorder="1" applyAlignment="1" applyProtection="1">
      <alignment horizontal="right" vertical="center" indent="1"/>
      <protection/>
    </xf>
    <xf numFmtId="2" fontId="2" fillId="0" borderId="49" xfId="20" applyNumberFormat="1" applyFill="1" applyBorder="1" applyAlignment="1">
      <alignment horizontal="right" indent="1"/>
      <protection/>
    </xf>
    <xf numFmtId="2" fontId="4" fillId="0" borderId="50" xfId="20" applyNumberFormat="1" applyFont="1" applyFill="1" applyBorder="1" applyAlignment="1" applyProtection="1">
      <alignment horizontal="right" vertical="center" indent="1"/>
      <protection/>
    </xf>
    <xf numFmtId="2" fontId="4" fillId="0" borderId="14" xfId="20" applyNumberFormat="1" applyFont="1" applyFill="1" applyBorder="1" applyAlignment="1" applyProtection="1">
      <alignment horizontal="right" vertical="center" indent="1"/>
      <protection/>
    </xf>
    <xf numFmtId="2" fontId="4" fillId="0" borderId="11" xfId="20" applyNumberFormat="1" applyFont="1" applyFill="1" applyBorder="1" applyAlignment="1" applyProtection="1">
      <alignment horizontal="right" vertical="center" indent="1"/>
      <protection/>
    </xf>
    <xf numFmtId="2" fontId="4" fillId="0" borderId="21" xfId="20" applyNumberFormat="1" applyFont="1" applyFill="1" applyBorder="1" applyAlignment="1" applyProtection="1">
      <alignment horizontal="right" vertical="center" indent="1"/>
      <protection/>
    </xf>
    <xf numFmtId="2" fontId="4" fillId="0" borderId="33" xfId="20" applyNumberFormat="1" applyFont="1" applyFill="1" applyBorder="1" applyAlignment="1" applyProtection="1">
      <alignment horizontal="right" vertical="center" indent="1"/>
      <protection/>
    </xf>
    <xf numFmtId="2" fontId="4" fillId="0" borderId="51" xfId="20" applyNumberFormat="1" applyFont="1" applyFill="1" applyBorder="1" applyAlignment="1" applyProtection="1">
      <alignment horizontal="right" vertical="center" indent="1"/>
      <protection/>
    </xf>
    <xf numFmtId="2" fontId="4" fillId="0" borderId="12" xfId="20" applyNumberFormat="1" applyFont="1" applyFill="1" applyBorder="1" applyAlignment="1" applyProtection="1">
      <alignment horizontal="right" vertical="center" indent="1"/>
      <protection/>
    </xf>
    <xf numFmtId="2" fontId="4" fillId="0" borderId="48" xfId="20" applyNumberFormat="1" applyFont="1" applyFill="1" applyBorder="1" applyAlignment="1" applyProtection="1">
      <alignment horizontal="right" vertical="center" indent="1"/>
      <protection/>
    </xf>
    <xf numFmtId="2" fontId="4" fillId="0" borderId="45" xfId="20" applyNumberFormat="1" applyFont="1" applyFill="1" applyBorder="1" applyAlignment="1" applyProtection="1">
      <alignment horizontal="right" vertical="center" indent="1"/>
      <protection/>
    </xf>
    <xf numFmtId="0" fontId="2" fillId="0" borderId="0" xfId="20" applyFill="1">
      <alignment/>
      <protection/>
    </xf>
    <xf numFmtId="0" fontId="4" fillId="0" borderId="12" xfId="20" applyFont="1" applyBorder="1" applyProtection="1">
      <alignment/>
      <protection/>
    </xf>
    <xf numFmtId="0" fontId="4" fillId="0" borderId="19" xfId="20" applyFont="1" applyBorder="1" applyProtection="1">
      <alignment/>
      <protection/>
    </xf>
    <xf numFmtId="2" fontId="5" fillId="0" borderId="6" xfId="20" applyNumberFormat="1" applyFont="1" applyFill="1" applyBorder="1" applyAlignment="1" applyProtection="1">
      <alignment horizontal="right" vertical="center" indent="1"/>
      <protection/>
    </xf>
    <xf numFmtId="2" fontId="2" fillId="0" borderId="51" xfId="20" applyNumberFormat="1" applyBorder="1" applyAlignment="1">
      <alignment horizontal="center"/>
      <protection/>
    </xf>
    <xf numFmtId="2" fontId="2" fillId="0" borderId="21" xfId="20" applyNumberFormat="1" applyBorder="1" applyAlignment="1">
      <alignment horizontal="center"/>
      <protection/>
    </xf>
    <xf numFmtId="0" fontId="4" fillId="0" borderId="36" xfId="20" applyFont="1" applyBorder="1" applyAlignment="1" applyProtection="1">
      <alignment horizontal="left"/>
      <protection/>
    </xf>
    <xf numFmtId="2" fontId="4" fillId="0" borderId="27" xfId="20" applyNumberFormat="1" applyFont="1" applyFill="1" applyBorder="1" applyAlignment="1" applyProtection="1">
      <alignment horizontal="right" vertical="center" indent="1"/>
      <protection/>
    </xf>
    <xf numFmtId="0" fontId="4" fillId="0" borderId="51" xfId="20" applyFont="1" applyBorder="1" applyAlignment="1" applyProtection="1">
      <alignment horizontal="left"/>
      <protection/>
    </xf>
    <xf numFmtId="1" fontId="4" fillId="0" borderId="27" xfId="20" applyNumberFormat="1" applyFont="1" applyBorder="1" applyAlignment="1" applyProtection="1">
      <alignment horizontal="center"/>
      <protection/>
    </xf>
    <xf numFmtId="49" fontId="4" fillId="0" borderId="26" xfId="20" applyNumberFormat="1" applyFont="1" applyBorder="1" applyAlignment="1" applyProtection="1">
      <alignment horizontal="center"/>
      <protection/>
    </xf>
    <xf numFmtId="0" fontId="4" fillId="0" borderId="52" xfId="20" applyFont="1" applyBorder="1" applyAlignment="1" applyProtection="1">
      <alignment horizontal="left" indent="2"/>
      <protection/>
    </xf>
    <xf numFmtId="49" fontId="4" fillId="0" borderId="18" xfId="20" applyNumberFormat="1" applyFont="1" applyBorder="1" applyAlignment="1" applyProtection="1">
      <alignment horizontal="center"/>
      <protection/>
    </xf>
    <xf numFmtId="164" fontId="4" fillId="0" borderId="17" xfId="20" applyNumberFormat="1" applyFont="1" applyBorder="1" applyAlignment="1" applyProtection="1">
      <alignment/>
      <protection/>
    </xf>
    <xf numFmtId="2" fontId="4" fillId="0" borderId="53" xfId="20" applyNumberFormat="1" applyFont="1" applyFill="1" applyBorder="1" applyAlignment="1" applyProtection="1">
      <alignment horizontal="right" vertical="center" indent="1"/>
      <protection/>
    </xf>
    <xf numFmtId="0" fontId="2" fillId="0" borderId="54" xfId="20" applyBorder="1" applyAlignment="1">
      <alignment horizontal="center"/>
      <protection/>
    </xf>
    <xf numFmtId="0" fontId="2" fillId="0" borderId="55" xfId="20" applyBorder="1" applyAlignment="1">
      <alignment horizontal="center"/>
      <protection/>
    </xf>
    <xf numFmtId="0" fontId="2" fillId="0" borderId="51" xfId="20" applyBorder="1" applyAlignment="1">
      <alignment horizontal="center"/>
      <protection/>
    </xf>
    <xf numFmtId="1" fontId="4" fillId="0" borderId="36" xfId="20" applyNumberFormat="1" applyFont="1" applyBorder="1" applyAlignment="1" applyProtection="1">
      <alignment horizontal="center"/>
      <protection/>
    </xf>
    <xf numFmtId="0" fontId="2" fillId="0" borderId="48" xfId="20" applyBorder="1">
      <alignment/>
      <protection/>
    </xf>
    <xf numFmtId="0" fontId="2" fillId="0" borderId="27" xfId="20" applyBorder="1" applyAlignment="1">
      <alignment horizontal="center"/>
      <protection/>
    </xf>
    <xf numFmtId="1" fontId="4" fillId="0" borderId="6" xfId="20" applyNumberFormat="1" applyFont="1" applyBorder="1" applyAlignment="1" applyProtection="1">
      <alignment horizontal="center"/>
      <protection/>
    </xf>
    <xf numFmtId="0" fontId="4" fillId="0" borderId="33" xfId="20" applyFont="1" applyBorder="1" applyAlignment="1" applyProtection="1">
      <alignment horizontal="left" indent="2"/>
      <protection/>
    </xf>
    <xf numFmtId="0" fontId="2" fillId="0" borderId="56" xfId="20" applyBorder="1" applyAlignment="1">
      <alignment horizontal="center"/>
      <protection/>
    </xf>
    <xf numFmtId="0" fontId="4" fillId="0" borderId="55" xfId="20" applyFont="1" applyBorder="1" applyAlignment="1" applyProtection="1">
      <alignment horizontal="left"/>
      <protection/>
    </xf>
    <xf numFmtId="2" fontId="4" fillId="0" borderId="53" xfId="20" applyNumberFormat="1" applyFont="1" applyBorder="1" applyAlignment="1" applyProtection="1">
      <alignment horizontal="center" vertical="center"/>
      <protection/>
    </xf>
    <xf numFmtId="0" fontId="4" fillId="0" borderId="48" xfId="20" applyFont="1" applyBorder="1" applyAlignment="1" applyProtection="1">
      <alignment horizontal="left"/>
      <protection/>
    </xf>
    <xf numFmtId="1" fontId="4" fillId="0" borderId="18" xfId="20" applyNumberFormat="1" applyFont="1" applyBorder="1" applyAlignment="1" applyProtection="1">
      <alignment horizontal="center"/>
      <protection/>
    </xf>
    <xf numFmtId="1" fontId="4" fillId="0" borderId="57" xfId="20" applyNumberFormat="1" applyFont="1" applyBorder="1" applyAlignment="1" applyProtection="1">
      <alignment horizontal="center"/>
      <protection/>
    </xf>
    <xf numFmtId="0" fontId="4" fillId="0" borderId="58" xfId="20" applyFont="1" applyBorder="1" applyAlignment="1" applyProtection="1">
      <alignment horizontal="left"/>
      <protection/>
    </xf>
    <xf numFmtId="2" fontId="4" fillId="0" borderId="29" xfId="20" applyNumberFormat="1" applyFont="1" applyBorder="1" applyAlignment="1" applyProtection="1">
      <alignment horizontal="right" vertical="center" indent="1"/>
      <protection/>
    </xf>
    <xf numFmtId="0" fontId="2" fillId="0" borderId="9" xfId="20" applyBorder="1" applyAlignment="1">
      <alignment horizontal="center"/>
      <protection/>
    </xf>
    <xf numFmtId="49" fontId="4" fillId="0" borderId="27" xfId="20" applyNumberFormat="1" applyFont="1" applyBorder="1" applyAlignment="1" applyProtection="1">
      <alignment horizontal="center"/>
      <protection/>
    </xf>
    <xf numFmtId="0" fontId="2" fillId="0" borderId="16" xfId="20" applyBorder="1" applyAlignment="1">
      <alignment horizontal="left"/>
      <protection/>
    </xf>
    <xf numFmtId="49" fontId="4" fillId="0" borderId="6" xfId="20" applyNumberFormat="1" applyFont="1" applyBorder="1" applyAlignment="1" applyProtection="1">
      <alignment horizontal="center"/>
      <protection/>
    </xf>
    <xf numFmtId="0" fontId="4" fillId="0" borderId="0" xfId="20" applyFont="1" applyBorder="1" applyAlignment="1" applyProtection="1">
      <alignment horizontal="left" indent="2"/>
      <protection/>
    </xf>
    <xf numFmtId="0" fontId="4" fillId="0" borderId="18" xfId="20" applyFont="1" applyBorder="1" applyAlignment="1" applyProtection="1">
      <alignment horizontal="left" indent="2"/>
      <protection/>
    </xf>
    <xf numFmtId="0" fontId="4" fillId="0" borderId="27" xfId="20" applyFont="1" applyBorder="1" applyAlignment="1" applyProtection="1">
      <alignment horizontal="left" indent="2"/>
      <protection/>
    </xf>
    <xf numFmtId="0" fontId="4" fillId="0" borderId="23" xfId="20" applyFont="1" applyBorder="1" applyAlignment="1" applyProtection="1">
      <alignment horizontal="left"/>
      <protection/>
    </xf>
    <xf numFmtId="0" fontId="4" fillId="0" borderId="31" xfId="20" applyFont="1" applyBorder="1" applyAlignment="1" applyProtection="1">
      <alignment horizontal="left" indent="2"/>
      <protection/>
    </xf>
    <xf numFmtId="2" fontId="4" fillId="0" borderId="12" xfId="20" applyNumberFormat="1" applyFont="1" applyBorder="1" applyAlignment="1" applyProtection="1">
      <alignment horizontal="right" vertical="center" indent="1"/>
      <protection/>
    </xf>
    <xf numFmtId="2" fontId="4" fillId="0" borderId="12" xfId="20" applyNumberFormat="1" applyFont="1" applyBorder="1" applyAlignment="1" applyProtection="1">
      <alignment horizontal="center" vertical="center"/>
      <protection/>
    </xf>
    <xf numFmtId="2" fontId="4" fillId="0" borderId="19" xfId="20" applyNumberFormat="1" applyFont="1" applyFill="1" applyBorder="1" applyAlignment="1" applyProtection="1">
      <alignment horizontal="right" vertical="center" indent="1"/>
      <protection/>
    </xf>
    <xf numFmtId="2" fontId="4" fillId="0" borderId="19" xfId="20" applyNumberFormat="1" applyFont="1" applyBorder="1" applyAlignment="1" applyProtection="1">
      <alignment horizontal="right" vertical="center" indent="1"/>
      <protection/>
    </xf>
    <xf numFmtId="49" fontId="4" fillId="0" borderId="57" xfId="20" applyNumberFormat="1" applyFont="1" applyBorder="1" applyAlignment="1" applyProtection="1">
      <alignment horizontal="center"/>
      <protection/>
    </xf>
    <xf numFmtId="0" fontId="4" fillId="0" borderId="59" xfId="20" applyFont="1" applyBorder="1" applyAlignment="1" applyProtection="1">
      <alignment horizontal="left"/>
      <protection/>
    </xf>
    <xf numFmtId="164" fontId="4" fillId="0" borderId="0" xfId="20" applyNumberFormat="1" applyFont="1" applyBorder="1" applyAlignment="1" applyProtection="1">
      <alignment/>
      <protection/>
    </xf>
    <xf numFmtId="0" fontId="4" fillId="0" borderId="6" xfId="20" applyFont="1" applyBorder="1" applyAlignment="1" applyProtection="1">
      <alignment horizontal="left" indent="2"/>
      <protection/>
    </xf>
    <xf numFmtId="0" fontId="2" fillId="0" borderId="2" xfId="20" applyBorder="1" applyAlignment="1">
      <alignment horizontal="left"/>
      <protection/>
    </xf>
    <xf numFmtId="0" fontId="2" fillId="0" borderId="17" xfId="20" applyBorder="1" applyAlignment="1">
      <alignment horizontal="center"/>
      <protection/>
    </xf>
    <xf numFmtId="0" fontId="2" fillId="0" borderId="53" xfId="20" applyBorder="1">
      <alignment/>
      <protection/>
    </xf>
    <xf numFmtId="0" fontId="4" fillId="0" borderId="4" xfId="20" applyFont="1" applyBorder="1" applyAlignment="1" applyProtection="1">
      <alignment horizontal="left" indent="2"/>
      <protection/>
    </xf>
    <xf numFmtId="0" fontId="2" fillId="0" borderId="20" xfId="20" applyBorder="1" applyAlignment="1">
      <alignment horizontal="center"/>
      <protection/>
    </xf>
    <xf numFmtId="0" fontId="4" fillId="0" borderId="2" xfId="20" applyFont="1" applyBorder="1" applyAlignment="1" applyProtection="1">
      <alignment horizontal="left" indent="2"/>
      <protection/>
    </xf>
    <xf numFmtId="164" fontId="4" fillId="0" borderId="57" xfId="20" applyNumberFormat="1" applyFont="1" applyBorder="1" applyAlignment="1" applyProtection="1">
      <alignment horizontal="center"/>
      <protection/>
    </xf>
    <xf numFmtId="0" fontId="2" fillId="0" borderId="60" xfId="20" applyBorder="1">
      <alignment/>
      <protection/>
    </xf>
    <xf numFmtId="0" fontId="4" fillId="0" borderId="2" xfId="20" applyFont="1" applyBorder="1" applyAlignment="1" applyProtection="1">
      <alignment horizontal="left"/>
      <protection/>
    </xf>
    <xf numFmtId="0" fontId="4" fillId="0" borderId="47" xfId="20" applyFont="1" applyBorder="1" applyAlignment="1" applyProtection="1">
      <alignment horizontal="left" indent="2"/>
      <protection/>
    </xf>
    <xf numFmtId="0" fontId="4" fillId="0" borderId="61" xfId="20" applyFont="1" applyBorder="1" applyAlignment="1" applyProtection="1">
      <alignment horizontal="left"/>
      <protection/>
    </xf>
    <xf numFmtId="164" fontId="4" fillId="0" borderId="2" xfId="20" applyNumberFormat="1" applyFont="1" applyBorder="1" applyAlignment="1" applyProtection="1">
      <alignment horizontal="center"/>
      <protection/>
    </xf>
    <xf numFmtId="2" fontId="4" fillId="0" borderId="6" xfId="20" applyNumberFormat="1" applyFont="1" applyFill="1" applyBorder="1" applyAlignment="1" applyProtection="1">
      <alignment horizontal="right" vertical="center" indent="1"/>
      <protection/>
    </xf>
    <xf numFmtId="0" fontId="4" fillId="0" borderId="6" xfId="20" applyFont="1" applyBorder="1" applyAlignment="1" applyProtection="1">
      <alignment horizontal="left"/>
      <protection/>
    </xf>
    <xf numFmtId="0" fontId="4" fillId="0" borderId="21" xfId="20" applyFont="1" applyBorder="1" applyAlignment="1" applyProtection="1">
      <alignment horizontal="left" indent="2"/>
      <protection/>
    </xf>
    <xf numFmtId="0" fontId="2" fillId="0" borderId="62" xfId="20" applyBorder="1" applyAlignment="1">
      <alignment horizontal="center"/>
      <protection/>
    </xf>
    <xf numFmtId="0" fontId="2" fillId="0" borderId="63" xfId="20" applyBorder="1">
      <alignment/>
      <protection/>
    </xf>
    <xf numFmtId="0" fontId="2" fillId="0" borderId="64" xfId="20" applyBorder="1">
      <alignment/>
      <protection/>
    </xf>
    <xf numFmtId="0" fontId="2" fillId="0" borderId="63" xfId="20" applyBorder="1" applyAlignment="1">
      <alignment horizontal="center"/>
      <protection/>
    </xf>
    <xf numFmtId="4" fontId="2" fillId="0" borderId="65" xfId="20" applyNumberFormat="1" applyBorder="1">
      <alignment/>
      <protection/>
    </xf>
    <xf numFmtId="0" fontId="0" fillId="0" borderId="18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2" fontId="5" fillId="0" borderId="18" xfId="20" applyNumberFormat="1" applyFont="1" applyBorder="1" applyAlignment="1" applyProtection="1">
      <alignment horizontal="center" vertical="center"/>
      <protection/>
    </xf>
    <xf numFmtId="0" fontId="0" fillId="0" borderId="66" xfId="20" applyFont="1" applyBorder="1" applyAlignment="1">
      <alignment horizontal="center"/>
      <protection/>
    </xf>
    <xf numFmtId="4" fontId="5" fillId="0" borderId="18" xfId="20" applyNumberFormat="1" applyFont="1" applyFill="1" applyBorder="1" applyAlignment="1" applyProtection="1">
      <alignment horizontal="right" vertical="center" indent="1"/>
      <protection/>
    </xf>
    <xf numFmtId="4" fontId="5" fillId="0" borderId="6" xfId="20" applyNumberFormat="1" applyFont="1" applyFill="1" applyBorder="1" applyAlignment="1" applyProtection="1">
      <alignment horizontal="right" vertical="center" indent="1"/>
      <protection/>
    </xf>
    <xf numFmtId="4" fontId="5" fillId="0" borderId="66" xfId="20" applyNumberFormat="1" applyFont="1" applyFill="1" applyBorder="1" applyAlignment="1" applyProtection="1">
      <alignment horizontal="right" vertical="center" indent="1"/>
      <protection/>
    </xf>
    <xf numFmtId="2" fontId="2" fillId="0" borderId="0" xfId="20" applyNumberFormat="1">
      <alignment/>
      <protection/>
    </xf>
    <xf numFmtId="1" fontId="2" fillId="0" borderId="6" xfId="20" applyNumberFormat="1" applyBorder="1" applyAlignment="1">
      <alignment horizontal="center"/>
      <protection/>
    </xf>
    <xf numFmtId="1" fontId="2" fillId="0" borderId="18" xfId="20" applyNumberFormat="1" applyBorder="1" applyAlignment="1">
      <alignment horizontal="center"/>
      <protection/>
    </xf>
    <xf numFmtId="1" fontId="5" fillId="0" borderId="18" xfId="20" applyNumberFormat="1" applyFont="1" applyBorder="1" applyAlignment="1" applyProtection="1">
      <alignment horizontal="center" vertical="center"/>
      <protection/>
    </xf>
    <xf numFmtId="1" fontId="0" fillId="0" borderId="66" xfId="20" applyNumberFormat="1" applyFont="1" applyBorder="1" applyAlignment="1">
      <alignment horizontal="center"/>
      <protection/>
    </xf>
    <xf numFmtId="164" fontId="2" fillId="0" borderId="67" xfId="20" applyNumberFormat="1" applyBorder="1" applyAlignment="1" applyProtection="1">
      <alignment horizontal="center"/>
      <protection/>
    </xf>
    <xf numFmtId="164" fontId="2" fillId="0" borderId="41" xfId="20" applyNumberFormat="1" applyBorder="1" applyAlignment="1" applyProtection="1">
      <alignment horizontal="center"/>
      <protection/>
    </xf>
    <xf numFmtId="0" fontId="2" fillId="0" borderId="41" xfId="20" applyBorder="1" applyAlignment="1" applyProtection="1">
      <alignment horizontal="center"/>
      <protection/>
    </xf>
    <xf numFmtId="2" fontId="2" fillId="0" borderId="40" xfId="20" applyNumberFormat="1" applyBorder="1" applyAlignment="1">
      <alignment horizontal="center"/>
      <protection/>
    </xf>
    <xf numFmtId="2" fontId="2" fillId="0" borderId="41" xfId="20" applyNumberFormat="1" applyBorder="1" applyAlignment="1">
      <alignment horizontal="center"/>
      <protection/>
    </xf>
    <xf numFmtId="2" fontId="2" fillId="0" borderId="37" xfId="20" applyNumberFormat="1" applyBorder="1" applyAlignment="1">
      <alignment horizontal="center"/>
      <protection/>
    </xf>
    <xf numFmtId="2" fontId="4" fillId="0" borderId="41" xfId="20" applyNumberFormat="1" applyFont="1" applyBorder="1" applyAlignment="1" applyProtection="1">
      <alignment horizontal="right" vertical="center" indent="1"/>
      <protection/>
    </xf>
    <xf numFmtId="2" fontId="4" fillId="0" borderId="37" xfId="20" applyNumberFormat="1" applyFont="1" applyBorder="1" applyAlignment="1" applyProtection="1">
      <alignment horizontal="right" vertical="center" indent="1"/>
      <protection/>
    </xf>
    <xf numFmtId="164" fontId="2" fillId="0" borderId="37" xfId="20" applyNumberFormat="1" applyBorder="1" applyAlignment="1" applyProtection="1">
      <alignment horizontal="center"/>
      <protection/>
    </xf>
    <xf numFmtId="2" fontId="4" fillId="0" borderId="31" xfId="20" applyNumberFormat="1" applyFont="1" applyBorder="1" applyAlignment="1" applyProtection="1">
      <alignment horizontal="right" vertical="center" indent="1"/>
      <protection/>
    </xf>
    <xf numFmtId="0" fontId="0" fillId="0" borderId="22" xfId="20" applyFont="1" applyBorder="1" applyAlignment="1">
      <alignment horizontal="center"/>
      <protection/>
    </xf>
    <xf numFmtId="2" fontId="4" fillId="0" borderId="68" xfId="20" applyNumberFormat="1" applyFont="1" applyBorder="1" applyAlignment="1" applyProtection="1">
      <alignment horizontal="right" vertical="center" indent="1"/>
      <protection/>
    </xf>
    <xf numFmtId="2" fontId="4" fillId="0" borderId="69" xfId="20" applyNumberFormat="1" applyFont="1" applyBorder="1" applyAlignment="1" applyProtection="1">
      <alignment horizontal="right" vertical="center" indent="1"/>
      <protection/>
    </xf>
    <xf numFmtId="0" fontId="0" fillId="0" borderId="26" xfId="20" applyFont="1" applyBorder="1" applyAlignment="1">
      <alignment horizontal="center"/>
      <protection/>
    </xf>
    <xf numFmtId="0" fontId="0" fillId="0" borderId="27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3" fontId="2" fillId="0" borderId="18" xfId="20" applyNumberFormat="1" applyBorder="1" applyAlignment="1">
      <alignment horizontal="center"/>
      <protection/>
    </xf>
    <xf numFmtId="4" fontId="2" fillId="0" borderId="18" xfId="20" applyNumberFormat="1" applyBorder="1" applyAlignment="1">
      <alignment horizontal="center"/>
      <protection/>
    </xf>
    <xf numFmtId="4" fontId="2" fillId="0" borderId="70" xfId="20" applyNumberFormat="1" applyBorder="1">
      <alignment/>
      <protection/>
    </xf>
    <xf numFmtId="4" fontId="2" fillId="0" borderId="71" xfId="20" applyNumberFormat="1" applyBorder="1">
      <alignment/>
      <protection/>
    </xf>
    <xf numFmtId="4" fontId="2" fillId="0" borderId="72" xfId="20" applyNumberFormat="1" applyBorder="1">
      <alignment/>
      <protection/>
    </xf>
    <xf numFmtId="4" fontId="2" fillId="2" borderId="6" xfId="20" applyNumberFormat="1" applyFill="1" applyBorder="1" applyProtection="1">
      <alignment/>
      <protection locked="0"/>
    </xf>
    <xf numFmtId="4" fontId="2" fillId="2" borderId="18" xfId="20" applyNumberFormat="1" applyFill="1" applyBorder="1" applyProtection="1">
      <alignment/>
      <protection locked="0"/>
    </xf>
    <xf numFmtId="4" fontId="2" fillId="2" borderId="66" xfId="20" applyNumberFormat="1" applyFill="1" applyBorder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/>
    <xf numFmtId="0" fontId="7" fillId="0" borderId="0" xfId="0" applyFont="1" applyAlignment="1">
      <alignment/>
    </xf>
    <xf numFmtId="2" fontId="2" fillId="0" borderId="25" xfId="20" applyNumberFormat="1" applyBorder="1" applyAlignment="1">
      <alignment horizontal="center"/>
      <protection/>
    </xf>
    <xf numFmtId="2" fontId="2" fillId="0" borderId="12" xfId="20" applyNumberFormat="1" applyBorder="1" applyAlignment="1">
      <alignment horizontal="center"/>
      <protection/>
    </xf>
    <xf numFmtId="2" fontId="2" fillId="0" borderId="19" xfId="20" applyNumberFormat="1" applyBorder="1" applyAlignment="1">
      <alignment horizontal="center"/>
      <protection/>
    </xf>
    <xf numFmtId="2" fontId="5" fillId="0" borderId="17" xfId="20" applyNumberFormat="1" applyFont="1" applyBorder="1" applyAlignment="1" applyProtection="1">
      <alignment horizontal="center" vertical="center"/>
      <protection/>
    </xf>
    <xf numFmtId="2" fontId="4" fillId="0" borderId="4" xfId="20" applyNumberFormat="1" applyFont="1" applyBorder="1" applyAlignment="1" applyProtection="1">
      <alignment horizontal="right" vertical="center" indent="1"/>
      <protection/>
    </xf>
    <xf numFmtId="2" fontId="4" fillId="0" borderId="44" xfId="20" applyNumberFormat="1" applyFont="1" applyBorder="1" applyAlignment="1" applyProtection="1">
      <alignment horizontal="right" vertical="center" indent="1"/>
      <protection/>
    </xf>
    <xf numFmtId="0" fontId="3" fillId="3" borderId="73" xfId="20" applyFont="1" applyFill="1" applyBorder="1" applyAlignment="1">
      <alignment horizontal="center"/>
      <protection/>
    </xf>
    <xf numFmtId="0" fontId="3" fillId="3" borderId="74" xfId="20" applyFont="1" applyFill="1" applyBorder="1" applyAlignment="1">
      <alignment horizontal="center"/>
      <protection/>
    </xf>
    <xf numFmtId="0" fontId="3" fillId="3" borderId="75" xfId="20" applyFont="1" applyFill="1" applyBorder="1" applyAlignment="1">
      <alignment horizontal="center"/>
      <protection/>
    </xf>
    <xf numFmtId="0" fontId="3" fillId="3" borderId="76" xfId="20" applyFont="1" applyFill="1" applyBorder="1" applyAlignment="1">
      <alignment horizontal="center"/>
      <protection/>
    </xf>
    <xf numFmtId="2" fontId="2" fillId="0" borderId="3" xfId="20" applyNumberFormat="1" applyBorder="1" applyAlignment="1">
      <alignment horizontal="center"/>
      <protection/>
    </xf>
    <xf numFmtId="2" fontId="2" fillId="0" borderId="16" xfId="20" applyNumberFormat="1" applyBorder="1" applyAlignment="1">
      <alignment horizontal="center"/>
      <protection/>
    </xf>
    <xf numFmtId="2" fontId="2" fillId="0" borderId="2" xfId="20" applyNumberFormat="1" applyBorder="1" applyAlignment="1">
      <alignment horizontal="center"/>
      <protection/>
    </xf>
    <xf numFmtId="2" fontId="4" fillId="0" borderId="52" xfId="20" applyNumberFormat="1" applyFont="1" applyBorder="1" applyAlignment="1" applyProtection="1">
      <alignment horizontal="right" vertical="center" indent="1"/>
      <protection/>
    </xf>
    <xf numFmtId="2" fontId="4" fillId="0" borderId="71" xfId="20" applyNumberFormat="1" applyFont="1" applyBorder="1" applyAlignment="1" applyProtection="1">
      <alignment horizontal="right" vertical="center" indent="1"/>
      <protection/>
    </xf>
    <xf numFmtId="4" fontId="3" fillId="3" borderId="77" xfId="20" applyNumberFormat="1" applyFont="1" applyFill="1" applyBorder="1">
      <alignment/>
      <protection/>
    </xf>
    <xf numFmtId="1" fontId="4" fillId="0" borderId="27" xfId="20" applyNumberFormat="1" applyFont="1" applyBorder="1" applyAlignment="1" applyProtection="1">
      <alignment horizontal="right" vertical="center" indent="1"/>
      <protection/>
    </xf>
    <xf numFmtId="1" fontId="2" fillId="0" borderId="26" xfId="20" applyNumberFormat="1" applyBorder="1" applyAlignment="1">
      <alignment horizontal="center"/>
      <protection/>
    </xf>
    <xf numFmtId="1" fontId="2" fillId="0" borderId="27" xfId="20" applyNumberFormat="1" applyBorder="1" applyAlignment="1">
      <alignment horizontal="center"/>
      <protection/>
    </xf>
    <xf numFmtId="1" fontId="4" fillId="0" borderId="6" xfId="20" applyNumberFormat="1" applyFont="1" applyBorder="1" applyAlignment="1" applyProtection="1">
      <alignment horizontal="right" vertical="center" indent="1"/>
      <protection/>
    </xf>
    <xf numFmtId="1" fontId="0" fillId="0" borderId="6" xfId="20" applyNumberFormat="1" applyFont="1" applyBorder="1" applyAlignment="1">
      <alignment horizontal="center"/>
      <protection/>
    </xf>
    <xf numFmtId="2" fontId="4" fillId="0" borderId="71" xfId="20" applyNumberFormat="1" applyFont="1" applyBorder="1" applyAlignment="1" applyProtection="1">
      <alignment vertical="center"/>
      <protection/>
    </xf>
    <xf numFmtId="2" fontId="2" fillId="0" borderId="78" xfId="20" applyNumberFormat="1" applyBorder="1" applyAlignment="1">
      <alignment/>
      <protection/>
    </xf>
    <xf numFmtId="2" fontId="2" fillId="0" borderId="70" xfId="20" applyNumberFormat="1" applyBorder="1" applyAlignment="1">
      <alignment/>
      <protection/>
    </xf>
    <xf numFmtId="2" fontId="2" fillId="0" borderId="71" xfId="20" applyNumberFormat="1" applyBorder="1" applyAlignment="1">
      <alignment/>
      <protection/>
    </xf>
    <xf numFmtId="2" fontId="2" fillId="0" borderId="72" xfId="20" applyNumberFormat="1" applyBorder="1" applyAlignment="1">
      <alignment/>
      <protection/>
    </xf>
    <xf numFmtId="2" fontId="4" fillId="0" borderId="72" xfId="20" applyNumberFormat="1" applyFont="1" applyBorder="1" applyAlignment="1" applyProtection="1">
      <alignment vertical="center"/>
      <protection/>
    </xf>
    <xf numFmtId="2" fontId="5" fillId="0" borderId="78" xfId="20" applyNumberFormat="1" applyFont="1" applyBorder="1" applyAlignment="1" applyProtection="1">
      <alignment vertical="center"/>
      <protection/>
    </xf>
    <xf numFmtId="2" fontId="2" fillId="0" borderId="37" xfId="20" applyNumberFormat="1" applyBorder="1" applyAlignment="1">
      <alignment/>
      <protection/>
    </xf>
    <xf numFmtId="2" fontId="0" fillId="0" borderId="72" xfId="20" applyNumberFormat="1" applyFont="1" applyBorder="1" applyAlignment="1">
      <alignment/>
      <protection/>
    </xf>
    <xf numFmtId="2" fontId="4" fillId="0" borderId="17" xfId="20" applyNumberFormat="1" applyFont="1" applyBorder="1" applyAlignment="1" applyProtection="1">
      <alignment horizontal="right" vertical="center" indent="1"/>
      <protection/>
    </xf>
    <xf numFmtId="2" fontId="5" fillId="0" borderId="4" xfId="20" applyNumberFormat="1" applyFont="1" applyBorder="1" applyAlignment="1" applyProtection="1">
      <alignment horizontal="center" vertical="center"/>
      <protection/>
    </xf>
    <xf numFmtId="164" fontId="2" fillId="0" borderId="39" xfId="20" applyNumberFormat="1" applyBorder="1" applyAlignment="1" applyProtection="1">
      <alignment horizontal="center"/>
      <protection/>
    </xf>
    <xf numFmtId="2" fontId="4" fillId="0" borderId="79" xfId="20" applyNumberFormat="1" applyFont="1" applyBorder="1" applyAlignment="1" applyProtection="1">
      <alignment horizontal="right" vertical="center" indent="1"/>
      <protection/>
    </xf>
    <xf numFmtId="2" fontId="2" fillId="0" borderId="80" xfId="20" applyNumberFormat="1" applyBorder="1" applyAlignment="1">
      <alignment/>
      <protection/>
    </xf>
    <xf numFmtId="1" fontId="4" fillId="0" borderId="18" xfId="20" applyNumberFormat="1" applyFont="1" applyBorder="1" applyAlignment="1" applyProtection="1">
      <alignment horizontal="right" vertical="center" indent="1"/>
      <protection/>
    </xf>
    <xf numFmtId="1" fontId="5" fillId="0" borderId="6" xfId="20" applyNumberFormat="1" applyFont="1" applyBorder="1" applyAlignment="1" applyProtection="1">
      <alignment horizontal="center" vertical="center"/>
      <protection/>
    </xf>
    <xf numFmtId="2" fontId="4" fillId="0" borderId="78" xfId="20" applyNumberFormat="1" applyFont="1" applyBorder="1" applyAlignment="1" applyProtection="1">
      <alignment vertical="center"/>
      <protection/>
    </xf>
    <xf numFmtId="2" fontId="5" fillId="0" borderId="72" xfId="20" applyNumberFormat="1" applyFont="1" applyBorder="1" applyAlignment="1" applyProtection="1">
      <alignment vertical="center"/>
      <protection/>
    </xf>
    <xf numFmtId="2" fontId="2" fillId="0" borderId="47" xfId="20" applyNumberFormat="1" applyBorder="1" applyAlignment="1">
      <alignment horizontal="center"/>
      <protection/>
    </xf>
    <xf numFmtId="2" fontId="4" fillId="0" borderId="36" xfId="20" applyNumberFormat="1" applyFont="1" applyBorder="1" applyAlignment="1" applyProtection="1">
      <alignment horizontal="right" vertical="center" indent="1"/>
      <protection/>
    </xf>
    <xf numFmtId="0" fontId="2" fillId="0" borderId="81" xfId="20" applyBorder="1">
      <alignment/>
      <protection/>
    </xf>
    <xf numFmtId="0" fontId="2" fillId="0" borderId="22" xfId="20" applyBorder="1">
      <alignment/>
      <protection/>
    </xf>
    <xf numFmtId="0" fontId="4" fillId="0" borderId="22" xfId="20" applyFont="1" applyBorder="1" applyProtection="1">
      <alignment/>
      <protection/>
    </xf>
    <xf numFmtId="0" fontId="4" fillId="0" borderId="22" xfId="20" applyFont="1" applyBorder="1" applyAlignment="1" applyProtection="1">
      <alignment horizontal="left"/>
      <protection/>
    </xf>
    <xf numFmtId="164" fontId="4" fillId="0" borderId="22" xfId="20" applyNumberFormat="1" applyFont="1" applyBorder="1" applyAlignment="1" applyProtection="1">
      <alignment/>
      <protection/>
    </xf>
    <xf numFmtId="0" fontId="2" fillId="0" borderId="82" xfId="20" applyBorder="1">
      <alignment/>
      <protection/>
    </xf>
    <xf numFmtId="0" fontId="2" fillId="0" borderId="83" xfId="20" applyBorder="1">
      <alignment/>
      <protection/>
    </xf>
    <xf numFmtId="164" fontId="2" fillId="0" borderId="84" xfId="20" applyNumberFormat="1" applyBorder="1" applyAlignment="1">
      <alignment horizontal="center"/>
      <protection/>
    </xf>
    <xf numFmtId="2" fontId="2" fillId="0" borderId="84" xfId="20" applyNumberFormat="1" applyBorder="1" applyAlignment="1">
      <alignment horizontal="center" vertical="center"/>
      <protection/>
    </xf>
    <xf numFmtId="0" fontId="2" fillId="0" borderId="85" xfId="20" applyBorder="1">
      <alignment/>
      <protection/>
    </xf>
    <xf numFmtId="164" fontId="2" fillId="0" borderId="85" xfId="20" applyNumberFormat="1" applyBorder="1" applyAlignment="1">
      <alignment horizontal="center"/>
      <protection/>
    </xf>
    <xf numFmtId="2" fontId="2" fillId="0" borderId="85" xfId="20" applyNumberFormat="1" applyBorder="1" applyAlignment="1">
      <alignment horizontal="center" vertical="center"/>
      <protection/>
    </xf>
    <xf numFmtId="2" fontId="5" fillId="0" borderId="85" xfId="20" applyNumberFormat="1" applyFont="1" applyBorder="1" applyAlignment="1">
      <alignment horizontal="center" vertical="center"/>
      <protection/>
    </xf>
    <xf numFmtId="2" fontId="2" fillId="4" borderId="85" xfId="20" applyNumberFormat="1" applyFill="1" applyBorder="1" applyAlignment="1">
      <alignment horizontal="center" vertical="center"/>
      <protection/>
    </xf>
    <xf numFmtId="0" fontId="2" fillId="0" borderId="85" xfId="20" applyBorder="1" applyAlignment="1">
      <alignment horizontal="center"/>
      <protection/>
    </xf>
    <xf numFmtId="0" fontId="2" fillId="0" borderId="86" xfId="20" applyBorder="1">
      <alignment/>
      <protection/>
    </xf>
    <xf numFmtId="2" fontId="2" fillId="5" borderId="85" xfId="20" applyNumberFormat="1" applyFill="1" applyBorder="1" applyAlignment="1">
      <alignment horizontal="center" vertical="center"/>
      <protection/>
    </xf>
    <xf numFmtId="2" fontId="2" fillId="0" borderId="85" xfId="20" applyNumberFormat="1" applyFill="1" applyBorder="1" applyAlignment="1">
      <alignment horizontal="center" vertical="center"/>
      <protection/>
    </xf>
    <xf numFmtId="0" fontId="2" fillId="0" borderId="87" xfId="20" applyBorder="1">
      <alignment/>
      <protection/>
    </xf>
    <xf numFmtId="164" fontId="2" fillId="0" borderId="87" xfId="20" applyNumberFormat="1" applyBorder="1" applyAlignment="1">
      <alignment horizontal="center"/>
      <protection/>
    </xf>
    <xf numFmtId="2" fontId="2" fillId="0" borderId="87" xfId="20" applyNumberFormat="1" applyFill="1" applyBorder="1" applyAlignment="1">
      <alignment horizontal="center" vertical="center"/>
      <protection/>
    </xf>
    <xf numFmtId="49" fontId="2" fillId="0" borderId="85" xfId="20" applyNumberFormat="1" applyBorder="1" applyAlignment="1">
      <alignment horizontal="center"/>
      <protection/>
    </xf>
    <xf numFmtId="49" fontId="5" fillId="0" borderId="84" xfId="20" applyNumberFormat="1" applyFont="1" applyBorder="1" applyAlignment="1">
      <alignment horizontal="center"/>
      <protection/>
    </xf>
    <xf numFmtId="49" fontId="5" fillId="0" borderId="85" xfId="20" applyNumberFormat="1" applyFont="1" applyBorder="1" applyAlignment="1">
      <alignment horizontal="center"/>
      <protection/>
    </xf>
    <xf numFmtId="0" fontId="2" fillId="0" borderId="50" xfId="20" applyBorder="1" applyAlignment="1">
      <alignment vertical="center"/>
      <protection/>
    </xf>
    <xf numFmtId="49" fontId="5" fillId="0" borderId="50" xfId="20" applyNumberFormat="1" applyFont="1" applyBorder="1" applyAlignment="1">
      <alignment horizontal="center" vertical="center"/>
      <protection/>
    </xf>
    <xf numFmtId="0" fontId="2" fillId="0" borderId="50" xfId="20" applyBorder="1">
      <alignment/>
      <protection/>
    </xf>
    <xf numFmtId="49" fontId="5" fillId="0" borderId="50" xfId="20" applyNumberFormat="1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88" xfId="20" applyBorder="1">
      <alignment/>
      <protection/>
    </xf>
    <xf numFmtId="49" fontId="2" fillId="0" borderId="89" xfId="20" applyNumberFormat="1" applyBorder="1" applyAlignment="1">
      <alignment horizontal="center"/>
      <protection/>
    </xf>
    <xf numFmtId="0" fontId="2" fillId="0" borderId="35" xfId="20" applyBorder="1">
      <alignment/>
      <protection/>
    </xf>
    <xf numFmtId="0" fontId="2" fillId="0" borderId="18" xfId="20" applyBorder="1">
      <alignment/>
      <protection/>
    </xf>
    <xf numFmtId="49" fontId="2" fillId="0" borderId="18" xfId="20" applyNumberFormat="1" applyBorder="1" applyAlignment="1">
      <alignment horizontal="center"/>
      <protection/>
    </xf>
    <xf numFmtId="0" fontId="2" fillId="0" borderId="18" xfId="20" applyFill="1" applyBorder="1">
      <alignment/>
      <protection/>
    </xf>
    <xf numFmtId="0" fontId="2" fillId="0" borderId="23" xfId="20" applyFill="1" applyBorder="1">
      <alignment/>
      <protection/>
    </xf>
    <xf numFmtId="0" fontId="2" fillId="0" borderId="90" xfId="20" applyBorder="1">
      <alignment/>
      <protection/>
    </xf>
    <xf numFmtId="0" fontId="2" fillId="0" borderId="66" xfId="20" applyBorder="1">
      <alignment/>
      <protection/>
    </xf>
    <xf numFmtId="49" fontId="2" fillId="0" borderId="66" xfId="20" applyNumberFormat="1" applyBorder="1" applyAlignment="1">
      <alignment horizontal="center"/>
      <protection/>
    </xf>
    <xf numFmtId="0" fontId="2" fillId="0" borderId="87" xfId="20" applyBorder="1" applyAlignment="1">
      <alignment horizontal="center"/>
      <protection/>
    </xf>
    <xf numFmtId="0" fontId="3" fillId="0" borderId="35" xfId="20" applyFont="1" applyBorder="1">
      <alignment/>
      <protection/>
    </xf>
    <xf numFmtId="0" fontId="2" fillId="0" borderId="91" xfId="20" applyBorder="1">
      <alignment/>
      <protection/>
    </xf>
    <xf numFmtId="0" fontId="2" fillId="0" borderId="89" xfId="20" applyBorder="1" applyProtection="1">
      <alignment/>
      <protection/>
    </xf>
    <xf numFmtId="0" fontId="2" fillId="0" borderId="91" xfId="20" applyBorder="1" applyProtection="1">
      <alignment/>
      <protection/>
    </xf>
    <xf numFmtId="0" fontId="2" fillId="0" borderId="0" xfId="20" applyAlignment="1">
      <alignment horizontal="center"/>
      <protection/>
    </xf>
    <xf numFmtId="0" fontId="2" fillId="0" borderId="0" xfId="20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1" fontId="2" fillId="0" borderId="84" xfId="20" applyNumberFormat="1" applyBorder="1" applyAlignment="1">
      <alignment horizontal="center"/>
      <protection/>
    </xf>
    <xf numFmtId="2" fontId="2" fillId="0" borderId="84" xfId="20" applyNumberFormat="1" applyBorder="1" applyAlignment="1">
      <alignment horizontal="center"/>
      <protection/>
    </xf>
    <xf numFmtId="1" fontId="2" fillId="5" borderId="85" xfId="20" applyNumberFormat="1" applyFill="1" applyBorder="1" applyAlignment="1">
      <alignment horizontal="center"/>
      <protection/>
    </xf>
    <xf numFmtId="1" fontId="2" fillId="0" borderId="85" xfId="20" applyNumberFormat="1" applyBorder="1" applyAlignment="1">
      <alignment horizontal="center"/>
      <protection/>
    </xf>
    <xf numFmtId="2" fontId="2" fillId="5" borderId="85" xfId="20" applyNumberFormat="1" applyFill="1" applyBorder="1" applyAlignment="1">
      <alignment horizontal="center"/>
      <protection/>
    </xf>
    <xf numFmtId="0" fontId="2" fillId="0" borderId="92" xfId="20" applyBorder="1">
      <alignment/>
      <protection/>
    </xf>
    <xf numFmtId="2" fontId="2" fillId="5" borderId="87" xfId="20" applyNumberFormat="1" applyFill="1" applyBorder="1" applyAlignment="1">
      <alignment horizontal="center"/>
      <protection/>
    </xf>
    <xf numFmtId="2" fontId="2" fillId="5" borderId="84" xfId="20" applyNumberFormat="1" applyFill="1" applyBorder="1" applyAlignment="1">
      <alignment horizontal="center"/>
      <protection/>
    </xf>
    <xf numFmtId="0" fontId="2" fillId="0" borderId="30" xfId="20" applyBorder="1">
      <alignment/>
      <protection/>
    </xf>
    <xf numFmtId="0" fontId="2" fillId="0" borderId="0" xfId="20" applyAlignment="1">
      <alignment wrapText="1"/>
      <protection/>
    </xf>
    <xf numFmtId="0" fontId="2" fillId="0" borderId="88" xfId="20" applyBorder="1" applyProtection="1">
      <alignment/>
      <protection/>
    </xf>
    <xf numFmtId="164" fontId="2" fillId="0" borderId="89" xfId="20" applyNumberFormat="1" applyBorder="1" applyAlignment="1" applyProtection="1">
      <alignment horizontal="center"/>
      <protection/>
    </xf>
    <xf numFmtId="2" fontId="2" fillId="0" borderId="89" xfId="20" applyNumberFormat="1" applyBorder="1" applyAlignment="1" applyProtection="1">
      <alignment horizontal="center" vertical="center"/>
      <protection/>
    </xf>
    <xf numFmtId="0" fontId="5" fillId="0" borderId="89" xfId="20" applyFont="1" applyBorder="1" applyProtection="1">
      <alignment/>
      <protection/>
    </xf>
    <xf numFmtId="0" fontId="2" fillId="0" borderId="89" xfId="20" applyBorder="1" applyAlignment="1" applyProtection="1">
      <alignment horizontal="center" vertical="center"/>
      <protection/>
    </xf>
    <xf numFmtId="0" fontId="2" fillId="0" borderId="93" xfId="20" applyBorder="1" applyAlignment="1" applyProtection="1">
      <alignment horizontal="center" vertical="center"/>
      <protection/>
    </xf>
    <xf numFmtId="166" fontId="11" fillId="6" borderId="89" xfId="20" applyNumberFormat="1" applyFont="1" applyFill="1" applyBorder="1" applyAlignment="1" applyProtection="1">
      <alignment horizontal="center"/>
      <protection/>
    </xf>
    <xf numFmtId="0" fontId="11" fillId="7" borderId="89" xfId="20" applyFont="1" applyFill="1" applyBorder="1" applyAlignment="1" applyProtection="1">
      <alignment horizontal="center"/>
      <protection/>
    </xf>
    <xf numFmtId="166" fontId="2" fillId="8" borderId="89" xfId="20" applyNumberFormat="1" applyFill="1" applyBorder="1" applyProtection="1">
      <alignment/>
      <protection/>
    </xf>
    <xf numFmtId="0" fontId="2" fillId="4" borderId="89" xfId="20" applyFill="1" applyBorder="1" applyProtection="1">
      <alignment/>
      <protection/>
    </xf>
    <xf numFmtId="0" fontId="2" fillId="9" borderId="89" xfId="20" applyFill="1" applyBorder="1" applyProtection="1">
      <alignment/>
      <protection/>
    </xf>
    <xf numFmtId="0" fontId="2" fillId="0" borderId="35" xfId="20" applyBorder="1" applyProtection="1">
      <alignment/>
      <protection/>
    </xf>
    <xf numFmtId="0" fontId="2" fillId="0" borderId="85" xfId="20" applyBorder="1" applyProtection="1">
      <alignment/>
      <protection/>
    </xf>
    <xf numFmtId="164" fontId="2" fillId="0" borderId="85" xfId="20" applyNumberFormat="1" applyBorder="1" applyAlignment="1" applyProtection="1">
      <alignment horizontal="center"/>
      <protection/>
    </xf>
    <xf numFmtId="2" fontId="2" fillId="0" borderId="85" xfId="20" applyNumberFormat="1" applyBorder="1" applyAlignment="1" applyProtection="1">
      <alignment horizontal="center" vertical="center"/>
      <protection/>
    </xf>
    <xf numFmtId="0" fontId="5" fillId="0" borderId="85" xfId="20" applyFont="1" applyBorder="1" applyProtection="1">
      <alignment/>
      <protection/>
    </xf>
    <xf numFmtId="0" fontId="2" fillId="0" borderId="85" xfId="20" applyBorder="1" applyAlignment="1" applyProtection="1">
      <alignment horizontal="center" vertical="center"/>
      <protection/>
    </xf>
    <xf numFmtId="0" fontId="2" fillId="0" borderId="94" xfId="20" applyBorder="1" applyAlignment="1" applyProtection="1">
      <alignment horizontal="center" vertical="center"/>
      <protection/>
    </xf>
    <xf numFmtId="166" fontId="11" fillId="6" borderId="85" xfId="20" applyNumberFormat="1" applyFont="1" applyFill="1" applyBorder="1" applyAlignment="1" applyProtection="1">
      <alignment horizontal="center"/>
      <protection/>
    </xf>
    <xf numFmtId="0" fontId="11" fillId="7" borderId="85" xfId="20" applyFont="1" applyFill="1" applyBorder="1" applyAlignment="1" applyProtection="1">
      <alignment horizontal="center"/>
      <protection/>
    </xf>
    <xf numFmtId="166" fontId="2" fillId="8" borderId="85" xfId="20" applyNumberFormat="1" applyFill="1" applyBorder="1" applyProtection="1">
      <alignment/>
      <protection/>
    </xf>
    <xf numFmtId="0" fontId="2" fillId="4" borderId="85" xfId="20" applyFill="1" applyBorder="1" applyProtection="1">
      <alignment/>
      <protection/>
    </xf>
    <xf numFmtId="0" fontId="2" fillId="7" borderId="85" xfId="20" applyFill="1" applyBorder="1" applyProtection="1">
      <alignment/>
      <protection/>
    </xf>
    <xf numFmtId="0" fontId="2" fillId="9" borderId="85" xfId="20" applyFill="1" applyBorder="1" applyProtection="1">
      <alignment/>
      <protection/>
    </xf>
    <xf numFmtId="2" fontId="5" fillId="0" borderId="85" xfId="20" applyNumberFormat="1" applyFont="1" applyBorder="1" applyAlignment="1" applyProtection="1">
      <alignment horizontal="center" vertical="center"/>
      <protection/>
    </xf>
    <xf numFmtId="166" fontId="2" fillId="4" borderId="85" xfId="20" applyNumberFormat="1" applyFill="1" applyBorder="1" applyProtection="1">
      <alignment/>
      <protection/>
    </xf>
    <xf numFmtId="166" fontId="13" fillId="8" borderId="85" xfId="20" applyNumberFormat="1" applyFont="1" applyFill="1" applyBorder="1" applyAlignment="1" applyProtection="1">
      <alignment horizontal="center"/>
      <protection/>
    </xf>
    <xf numFmtId="166" fontId="13" fillId="6" borderId="85" xfId="20" applyNumberFormat="1" applyFont="1" applyFill="1" applyBorder="1" applyAlignment="1" applyProtection="1">
      <alignment horizontal="center"/>
      <protection/>
    </xf>
    <xf numFmtId="0" fontId="2" fillId="10" borderId="85" xfId="20" applyFill="1" applyBorder="1" applyProtection="1">
      <alignment/>
      <protection/>
    </xf>
    <xf numFmtId="166" fontId="2" fillId="6" borderId="85" xfId="20" applyNumberFormat="1" applyFill="1" applyBorder="1" applyProtection="1">
      <alignment/>
      <protection/>
    </xf>
    <xf numFmtId="166" fontId="2" fillId="11" borderId="85" xfId="20" applyNumberFormat="1" applyFill="1" applyBorder="1" applyProtection="1">
      <alignment/>
      <protection/>
    </xf>
    <xf numFmtId="166" fontId="13" fillId="12" borderId="85" xfId="20" applyNumberFormat="1" applyFont="1" applyFill="1" applyBorder="1" applyAlignment="1" applyProtection="1">
      <alignment horizontal="center"/>
      <protection/>
    </xf>
    <xf numFmtId="166" fontId="2" fillId="12" borderId="85" xfId="20" applyNumberFormat="1" applyFill="1" applyBorder="1" applyProtection="1">
      <alignment/>
      <protection/>
    </xf>
    <xf numFmtId="0" fontId="2" fillId="0" borderId="85" xfId="20" applyBorder="1" applyAlignment="1" applyProtection="1">
      <alignment horizontal="center"/>
      <protection/>
    </xf>
    <xf numFmtId="166" fontId="2" fillId="13" borderId="85" xfId="20" applyNumberFormat="1" applyFill="1" applyBorder="1" applyProtection="1">
      <alignment/>
      <protection/>
    </xf>
    <xf numFmtId="0" fontId="5" fillId="0" borderId="94" xfId="20" applyFont="1" applyBorder="1" applyAlignment="1" applyProtection="1">
      <alignment horizontal="center" vertical="center"/>
      <protection/>
    </xf>
    <xf numFmtId="0" fontId="5" fillId="0" borderId="86" xfId="20" applyFont="1" applyBorder="1" applyProtection="1">
      <alignment/>
      <protection/>
    </xf>
    <xf numFmtId="0" fontId="13" fillId="0" borderId="85" xfId="20" applyFont="1" applyBorder="1" applyAlignment="1" applyProtection="1">
      <alignment horizontal="center" vertical="center"/>
      <protection/>
    </xf>
    <xf numFmtId="0" fontId="5" fillId="0" borderId="85" xfId="20" applyFont="1" applyBorder="1" applyAlignment="1" applyProtection="1">
      <alignment horizontal="center" vertical="center"/>
      <protection/>
    </xf>
    <xf numFmtId="0" fontId="2" fillId="0" borderId="90" xfId="20" applyBorder="1" applyProtection="1">
      <alignment/>
      <protection/>
    </xf>
    <xf numFmtId="164" fontId="2" fillId="0" borderId="91" xfId="20" applyNumberFormat="1" applyBorder="1" applyAlignment="1" applyProtection="1">
      <alignment horizontal="center"/>
      <protection/>
    </xf>
    <xf numFmtId="2" fontId="2" fillId="0" borderId="91" xfId="20" applyNumberFormat="1" applyBorder="1" applyAlignment="1" applyProtection="1">
      <alignment horizontal="center" vertical="center"/>
      <protection/>
    </xf>
    <xf numFmtId="0" fontId="2" fillId="0" borderId="91" xfId="20" applyBorder="1" applyAlignment="1" applyProtection="1">
      <alignment horizontal="center" vertical="center"/>
      <protection/>
    </xf>
    <xf numFmtId="0" fontId="2" fillId="0" borderId="95" xfId="20" applyBorder="1" applyAlignment="1" applyProtection="1">
      <alignment horizontal="center" vertical="center"/>
      <protection/>
    </xf>
    <xf numFmtId="166" fontId="2" fillId="13" borderId="91" xfId="20" applyNumberFormat="1" applyFill="1" applyBorder="1" applyProtection="1">
      <alignment/>
      <protection/>
    </xf>
    <xf numFmtId="0" fontId="2" fillId="4" borderId="91" xfId="20" applyFill="1" applyBorder="1" applyProtection="1">
      <alignment/>
      <protection/>
    </xf>
    <xf numFmtId="166" fontId="13" fillId="6" borderId="91" xfId="20" applyNumberFormat="1" applyFont="1" applyFill="1" applyBorder="1" applyAlignment="1" applyProtection="1">
      <alignment horizontal="center"/>
      <protection/>
    </xf>
    <xf numFmtId="166" fontId="2" fillId="6" borderId="91" xfId="20" applyNumberFormat="1" applyFill="1" applyBorder="1" applyProtection="1">
      <alignment/>
      <protection/>
    </xf>
    <xf numFmtId="0" fontId="2" fillId="9" borderId="91" xfId="20" applyFill="1" applyBorder="1" applyProtection="1">
      <alignment/>
      <protection/>
    </xf>
    <xf numFmtId="0" fontId="2" fillId="7" borderId="91" xfId="20" applyFill="1" applyBorder="1" applyProtection="1">
      <alignment/>
      <protection/>
    </xf>
    <xf numFmtId="0" fontId="12" fillId="0" borderId="0" xfId="20" applyFont="1">
      <alignment/>
      <protection/>
    </xf>
    <xf numFmtId="49" fontId="2" fillId="0" borderId="89" xfId="20" applyNumberFormat="1" applyBorder="1" applyAlignment="1" applyProtection="1">
      <alignment horizontal="center"/>
      <protection/>
    </xf>
    <xf numFmtId="166" fontId="13" fillId="6" borderId="89" xfId="20" applyNumberFormat="1" applyFont="1" applyFill="1" applyBorder="1" applyAlignment="1" applyProtection="1">
      <alignment horizontal="center"/>
      <protection/>
    </xf>
    <xf numFmtId="166" fontId="2" fillId="6" borderId="89" xfId="20" applyNumberFormat="1" applyFill="1" applyBorder="1" applyProtection="1">
      <alignment/>
      <protection/>
    </xf>
    <xf numFmtId="49" fontId="2" fillId="0" borderId="85" xfId="20" applyNumberFormat="1" applyBorder="1" applyAlignment="1" applyProtection="1">
      <alignment horizontal="center"/>
      <protection/>
    </xf>
    <xf numFmtId="165" fontId="2" fillId="0" borderId="85" xfId="20" applyNumberFormat="1" applyBorder="1" applyAlignment="1" applyProtection="1">
      <alignment horizontal="center"/>
      <protection/>
    </xf>
    <xf numFmtId="166" fontId="2" fillId="14" borderId="85" xfId="20" applyNumberFormat="1" applyFill="1" applyBorder="1" applyProtection="1">
      <alignment/>
      <protection/>
    </xf>
    <xf numFmtId="0" fontId="2" fillId="0" borderId="86" xfId="20" applyBorder="1" applyProtection="1">
      <alignment/>
      <protection/>
    </xf>
    <xf numFmtId="0" fontId="14" fillId="0" borderId="85" xfId="20" applyFont="1" applyFill="1" applyBorder="1" applyAlignment="1" applyProtection="1">
      <alignment horizontal="center" vertical="center"/>
      <protection/>
    </xf>
    <xf numFmtId="166" fontId="11" fillId="6" borderId="85" xfId="20" applyNumberFormat="1" applyFont="1" applyFill="1" applyBorder="1" applyProtection="1">
      <alignment/>
      <protection/>
    </xf>
    <xf numFmtId="0" fontId="14" fillId="0" borderId="94" xfId="20" applyFont="1" applyBorder="1" applyAlignment="1" applyProtection="1">
      <alignment horizontal="center" vertical="center"/>
      <protection/>
    </xf>
    <xf numFmtId="0" fontId="13" fillId="7" borderId="85" xfId="20" applyFont="1" applyFill="1" applyBorder="1" applyAlignment="1" applyProtection="1">
      <alignment horizontal="center"/>
      <protection/>
    </xf>
    <xf numFmtId="166" fontId="13" fillId="15" borderId="85" xfId="20" applyNumberFormat="1" applyFont="1" applyFill="1" applyBorder="1" applyAlignment="1" applyProtection="1">
      <alignment horizontal="center"/>
      <protection/>
    </xf>
    <xf numFmtId="0" fontId="13" fillId="4" borderId="85" xfId="20" applyFont="1" applyFill="1" applyBorder="1" applyAlignment="1" applyProtection="1">
      <alignment horizontal="center"/>
      <protection/>
    </xf>
    <xf numFmtId="166" fontId="2" fillId="15" borderId="85" xfId="20" applyNumberFormat="1" applyFill="1" applyBorder="1" applyProtection="1">
      <alignment/>
      <protection/>
    </xf>
    <xf numFmtId="49" fontId="2" fillId="0" borderId="91" xfId="20" applyNumberFormat="1" applyBorder="1" applyAlignment="1" applyProtection="1">
      <alignment horizontal="center"/>
      <protection/>
    </xf>
    <xf numFmtId="166" fontId="2" fillId="11" borderId="91" xfId="20" applyNumberFormat="1" applyFill="1" applyBorder="1" applyProtection="1">
      <alignment/>
      <protection/>
    </xf>
    <xf numFmtId="166" fontId="2" fillId="12" borderId="91" xfId="20" applyNumberFormat="1" applyFill="1" applyBorder="1" applyProtection="1">
      <alignment/>
      <protection/>
    </xf>
    <xf numFmtId="166" fontId="2" fillId="8" borderId="91" xfId="20" applyNumberFormat="1" applyFill="1" applyBorder="1" applyProtection="1">
      <alignment/>
      <protection/>
    </xf>
    <xf numFmtId="0" fontId="2" fillId="7" borderId="89" xfId="20" applyFill="1" applyBorder="1" applyProtection="1">
      <alignment/>
      <protection/>
    </xf>
    <xf numFmtId="49" fontId="2" fillId="0" borderId="84" xfId="20" applyNumberFormat="1" applyBorder="1" applyAlignment="1" applyProtection="1">
      <alignment horizontal="center"/>
      <protection/>
    </xf>
    <xf numFmtId="0" fontId="2" fillId="5" borderId="0" xfId="20" applyFill="1" applyBorder="1">
      <alignment/>
      <protection/>
    </xf>
    <xf numFmtId="49" fontId="2" fillId="16" borderId="85" xfId="20" applyNumberFormat="1" applyFill="1" applyBorder="1" applyAlignment="1" applyProtection="1">
      <alignment horizontal="center"/>
      <protection/>
    </xf>
    <xf numFmtId="2" fontId="2" fillId="16" borderId="85" xfId="20" applyNumberFormat="1" applyFill="1" applyBorder="1" applyAlignment="1" applyProtection="1">
      <alignment horizontal="center" vertical="center"/>
      <protection/>
    </xf>
    <xf numFmtId="0" fontId="2" fillId="16" borderId="85" xfId="20" applyFill="1" applyBorder="1" applyProtection="1">
      <alignment/>
      <protection/>
    </xf>
    <xf numFmtId="0" fontId="2" fillId="16" borderId="85" xfId="20" applyFill="1" applyBorder="1" applyAlignment="1" applyProtection="1">
      <alignment horizontal="center" vertical="center"/>
      <protection/>
    </xf>
    <xf numFmtId="49" fontId="5" fillId="0" borderId="85" xfId="20" applyNumberFormat="1" applyFont="1" applyBorder="1" applyAlignment="1" applyProtection="1">
      <alignment horizontal="center"/>
      <protection/>
    </xf>
    <xf numFmtId="0" fontId="5" fillId="0" borderId="35" xfId="20" applyFont="1" applyBorder="1" applyProtection="1">
      <alignment/>
      <protection/>
    </xf>
    <xf numFmtId="166" fontId="5" fillId="8" borderId="85" xfId="20" applyNumberFormat="1" applyFont="1" applyFill="1" applyBorder="1" applyProtection="1">
      <alignment/>
      <protection/>
    </xf>
    <xf numFmtId="0" fontId="5" fillId="4" borderId="85" xfId="20" applyFont="1" applyFill="1" applyBorder="1" applyProtection="1">
      <alignment/>
      <protection/>
    </xf>
    <xf numFmtId="0" fontId="5" fillId="0" borderId="0" xfId="20" applyFont="1">
      <alignment/>
      <protection/>
    </xf>
    <xf numFmtId="166" fontId="5" fillId="6" borderId="85" xfId="20" applyNumberFormat="1" applyFont="1" applyFill="1" applyBorder="1" applyProtection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/>
      <protection/>
    </xf>
    <xf numFmtId="0" fontId="5" fillId="17" borderId="35" xfId="20" applyFont="1" applyFill="1" applyBorder="1" applyProtection="1">
      <alignment/>
      <protection/>
    </xf>
    <xf numFmtId="0" fontId="5" fillId="17" borderId="85" xfId="20" applyFont="1" applyFill="1" applyBorder="1" applyProtection="1">
      <alignment/>
      <protection/>
    </xf>
    <xf numFmtId="49" fontId="5" fillId="17" borderId="85" xfId="20" applyNumberFormat="1" applyFont="1" applyFill="1" applyBorder="1" applyAlignment="1" applyProtection="1">
      <alignment horizontal="center"/>
      <protection/>
    </xf>
    <xf numFmtId="2" fontId="5" fillId="17" borderId="85" xfId="20" applyNumberFormat="1" applyFont="1" applyFill="1" applyBorder="1" applyAlignment="1" applyProtection="1">
      <alignment horizontal="center" vertical="center"/>
      <protection/>
    </xf>
    <xf numFmtId="0" fontId="5" fillId="17" borderId="85" xfId="20" applyFont="1" applyFill="1" applyBorder="1" applyAlignment="1" applyProtection="1">
      <alignment horizontal="center" vertical="center"/>
      <protection/>
    </xf>
    <xf numFmtId="0" fontId="5" fillId="17" borderId="94" xfId="20" applyFont="1" applyFill="1" applyBorder="1" applyAlignment="1" applyProtection="1">
      <alignment horizontal="center" vertical="center"/>
      <protection/>
    </xf>
    <xf numFmtId="0" fontId="5" fillId="17" borderId="0" xfId="20" applyFont="1" applyFill="1">
      <alignment/>
      <protection/>
    </xf>
    <xf numFmtId="49" fontId="5" fillId="16" borderId="85" xfId="20" applyNumberFormat="1" applyFont="1" applyFill="1" applyBorder="1" applyAlignment="1" applyProtection="1">
      <alignment horizontal="center"/>
      <protection/>
    </xf>
    <xf numFmtId="166" fontId="5" fillId="14" borderId="85" xfId="20" applyNumberFormat="1" applyFont="1" applyFill="1" applyBorder="1" applyProtection="1">
      <alignment/>
      <protection/>
    </xf>
    <xf numFmtId="166" fontId="5" fillId="12" borderId="85" xfId="20" applyNumberFormat="1" applyFont="1" applyFill="1" applyBorder="1" applyProtection="1">
      <alignment/>
      <protection/>
    </xf>
    <xf numFmtId="0" fontId="5" fillId="7" borderId="85" xfId="20" applyFont="1" applyFill="1" applyBorder="1" applyProtection="1">
      <alignment/>
      <protection/>
    </xf>
    <xf numFmtId="0" fontId="13" fillId="0" borderId="0" xfId="20" applyFont="1" applyBorder="1" applyAlignment="1">
      <alignment/>
      <protection/>
    </xf>
    <xf numFmtId="166" fontId="5" fillId="11" borderId="85" xfId="20" applyNumberFormat="1" applyFont="1" applyFill="1" applyBorder="1" applyProtection="1">
      <alignment/>
      <protection/>
    </xf>
    <xf numFmtId="0" fontId="5" fillId="0" borderId="90" xfId="20" applyFont="1" applyBorder="1" applyProtection="1">
      <alignment/>
      <protection/>
    </xf>
    <xf numFmtId="0" fontId="5" fillId="0" borderId="91" xfId="20" applyFont="1" applyBorder="1" applyProtection="1">
      <alignment/>
      <protection/>
    </xf>
    <xf numFmtId="49" fontId="5" fillId="0" borderId="91" xfId="20" applyNumberFormat="1" applyFont="1" applyBorder="1" applyAlignment="1" applyProtection="1">
      <alignment horizontal="center"/>
      <protection/>
    </xf>
    <xf numFmtId="2" fontId="5" fillId="0" borderId="91" xfId="20" applyNumberFormat="1" applyFont="1" applyBorder="1" applyAlignment="1" applyProtection="1">
      <alignment horizontal="center" vertical="center"/>
      <protection/>
    </xf>
    <xf numFmtId="0" fontId="5" fillId="0" borderId="91" xfId="20" applyFont="1" applyBorder="1" applyAlignment="1" applyProtection="1">
      <alignment horizontal="center" vertical="center"/>
      <protection/>
    </xf>
    <xf numFmtId="0" fontId="5" fillId="0" borderId="95" xfId="20" applyFont="1" applyBorder="1" applyAlignment="1" applyProtection="1">
      <alignment horizontal="center" vertical="center"/>
      <protection/>
    </xf>
    <xf numFmtId="166" fontId="5" fillId="8" borderId="91" xfId="20" applyNumberFormat="1" applyFont="1" applyFill="1" applyBorder="1" applyProtection="1">
      <alignment/>
      <protection/>
    </xf>
    <xf numFmtId="0" fontId="5" fillId="4" borderId="91" xfId="20" applyFont="1" applyFill="1" applyBorder="1" applyProtection="1">
      <alignment/>
      <protection/>
    </xf>
    <xf numFmtId="49" fontId="2" fillId="17" borderId="89" xfId="20" applyNumberFormat="1" applyFont="1" applyFill="1" applyBorder="1" applyAlignment="1" applyProtection="1">
      <alignment horizontal="center"/>
      <protection/>
    </xf>
    <xf numFmtId="2" fontId="2" fillId="17" borderId="89" xfId="20" applyNumberFormat="1" applyFont="1" applyFill="1" applyBorder="1" applyAlignment="1" applyProtection="1">
      <alignment horizontal="center" vertical="center"/>
      <protection/>
    </xf>
    <xf numFmtId="0" fontId="2" fillId="17" borderId="89" xfId="20" applyFont="1" applyFill="1" applyBorder="1" applyProtection="1">
      <alignment/>
      <protection/>
    </xf>
    <xf numFmtId="0" fontId="2" fillId="17" borderId="89" xfId="20" applyFont="1" applyFill="1" applyBorder="1" applyAlignment="1" applyProtection="1">
      <alignment horizontal="center" vertical="center"/>
      <protection/>
    </xf>
    <xf numFmtId="0" fontId="2" fillId="17" borderId="93" xfId="20" applyFont="1" applyFill="1" applyBorder="1" applyAlignment="1" applyProtection="1">
      <alignment horizontal="center" vertical="center"/>
      <protection/>
    </xf>
    <xf numFmtId="166" fontId="2" fillId="8" borderId="89" xfId="20" applyNumberFormat="1" applyFont="1" applyFill="1" applyBorder="1" applyProtection="1">
      <alignment/>
      <protection/>
    </xf>
    <xf numFmtId="0" fontId="2" fillId="4" borderId="89" xfId="20" applyFont="1" applyFill="1" applyBorder="1" applyProtection="1">
      <alignment/>
      <protection/>
    </xf>
    <xf numFmtId="0" fontId="2" fillId="4" borderId="93" xfId="20" applyFont="1" applyFill="1" applyBorder="1" applyProtection="1">
      <alignment/>
      <protection/>
    </xf>
    <xf numFmtId="0" fontId="2" fillId="7" borderId="89" xfId="20" applyFont="1" applyFill="1" applyBorder="1" applyProtection="1">
      <alignment/>
      <protection/>
    </xf>
    <xf numFmtId="0" fontId="2" fillId="0" borderId="0" xfId="20" applyFont="1">
      <alignment/>
      <protection/>
    </xf>
    <xf numFmtId="49" fontId="2" fillId="17" borderId="85" xfId="20" applyNumberFormat="1" applyFont="1" applyFill="1" applyBorder="1" applyAlignment="1" applyProtection="1">
      <alignment horizontal="center"/>
      <protection/>
    </xf>
    <xf numFmtId="2" fontId="2" fillId="17" borderId="85" xfId="20" applyNumberFormat="1" applyFont="1" applyFill="1" applyBorder="1" applyAlignment="1" applyProtection="1">
      <alignment horizontal="center" vertical="center"/>
      <protection/>
    </xf>
    <xf numFmtId="0" fontId="2" fillId="17" borderId="85" xfId="20" applyFont="1" applyFill="1" applyBorder="1" applyProtection="1">
      <alignment/>
      <protection/>
    </xf>
    <xf numFmtId="0" fontId="2" fillId="17" borderId="85" xfId="20" applyFont="1" applyFill="1" applyBorder="1" applyAlignment="1" applyProtection="1">
      <alignment horizontal="center" vertical="center"/>
      <protection/>
    </xf>
    <xf numFmtId="0" fontId="2" fillId="17" borderId="94" xfId="20" applyFont="1" applyFill="1" applyBorder="1" applyAlignment="1" applyProtection="1">
      <alignment horizontal="center" vertical="center"/>
      <protection/>
    </xf>
    <xf numFmtId="0" fontId="2" fillId="4" borderId="85" xfId="20" applyFont="1" applyFill="1" applyBorder="1" applyProtection="1">
      <alignment/>
      <protection/>
    </xf>
    <xf numFmtId="166" fontId="2" fillId="8" borderId="85" xfId="20" applyNumberFormat="1" applyFont="1" applyFill="1" applyBorder="1" applyProtection="1">
      <alignment/>
      <protection/>
    </xf>
    <xf numFmtId="166" fontId="2" fillId="15" borderId="85" xfId="20" applyNumberFormat="1" applyFont="1" applyFill="1" applyBorder="1" applyProtection="1">
      <alignment/>
      <protection/>
    </xf>
    <xf numFmtId="166" fontId="2" fillId="6" borderId="85" xfId="20" applyNumberFormat="1" applyFont="1" applyFill="1" applyBorder="1" applyProtection="1">
      <alignment/>
      <protection/>
    </xf>
    <xf numFmtId="0" fontId="2" fillId="18" borderId="85" xfId="20" applyFont="1" applyFill="1" applyBorder="1" applyProtection="1">
      <alignment/>
      <protection/>
    </xf>
    <xf numFmtId="0" fontId="2" fillId="7" borderId="85" xfId="20" applyFont="1" applyFill="1" applyBorder="1" applyProtection="1">
      <alignment/>
      <protection/>
    </xf>
    <xf numFmtId="166" fontId="2" fillId="11" borderId="85" xfId="20" applyNumberFormat="1" applyFont="1" applyFill="1" applyBorder="1" applyProtection="1">
      <alignment/>
      <protection/>
    </xf>
    <xf numFmtId="166" fontId="2" fillId="12" borderId="85" xfId="20" applyNumberFormat="1" applyFont="1" applyFill="1" applyBorder="1" applyProtection="1">
      <alignment/>
      <protection/>
    </xf>
    <xf numFmtId="166" fontId="2" fillId="14" borderId="85" xfId="20" applyNumberFormat="1" applyFont="1" applyFill="1" applyBorder="1" applyProtection="1">
      <alignment/>
      <protection/>
    </xf>
    <xf numFmtId="0" fontId="2" fillId="10" borderId="85" xfId="20" applyFont="1" applyFill="1" applyBorder="1" applyProtection="1">
      <alignment/>
      <protection/>
    </xf>
    <xf numFmtId="165" fontId="2" fillId="17" borderId="85" xfId="20" applyNumberFormat="1" applyFont="1" applyFill="1" applyBorder="1" applyAlignment="1" applyProtection="1">
      <alignment horizontal="center"/>
      <protection/>
    </xf>
    <xf numFmtId="166" fontId="2" fillId="13" borderId="85" xfId="20" applyNumberFormat="1" applyFont="1" applyFill="1" applyBorder="1" applyProtection="1">
      <alignment/>
      <protection/>
    </xf>
    <xf numFmtId="0" fontId="2" fillId="19" borderId="85" xfId="20" applyFont="1" applyFill="1" applyBorder="1" applyProtection="1">
      <alignment/>
      <protection/>
    </xf>
    <xf numFmtId="49" fontId="2" fillId="17" borderId="50" xfId="20" applyNumberFormat="1" applyFont="1" applyFill="1" applyBorder="1" applyAlignment="1" applyProtection="1">
      <alignment horizontal="center"/>
      <protection/>
    </xf>
    <xf numFmtId="2" fontId="2" fillId="17" borderId="50" xfId="20" applyNumberFormat="1" applyFont="1" applyFill="1" applyBorder="1" applyAlignment="1" applyProtection="1">
      <alignment horizontal="center" vertical="center"/>
      <protection/>
    </xf>
    <xf numFmtId="0" fontId="2" fillId="17" borderId="50" xfId="20" applyFont="1" applyFill="1" applyBorder="1" applyProtection="1">
      <alignment/>
      <protection/>
    </xf>
    <xf numFmtId="0" fontId="2" fillId="17" borderId="50" xfId="20" applyFont="1" applyFill="1" applyBorder="1" applyAlignment="1" applyProtection="1">
      <alignment horizontal="center" vertical="center"/>
      <protection/>
    </xf>
    <xf numFmtId="0" fontId="2" fillId="17" borderId="8" xfId="20" applyFont="1" applyFill="1" applyBorder="1" applyAlignment="1" applyProtection="1">
      <alignment horizontal="center" vertical="center"/>
      <protection/>
    </xf>
    <xf numFmtId="0" fontId="2" fillId="4" borderId="50" xfId="20" applyFont="1" applyFill="1" applyBorder="1" applyProtection="1">
      <alignment/>
      <protection/>
    </xf>
    <xf numFmtId="49" fontId="2" fillId="17" borderId="18" xfId="20" applyNumberFormat="1" applyFont="1" applyFill="1" applyBorder="1" applyAlignment="1" applyProtection="1">
      <alignment horizontal="center"/>
      <protection/>
    </xf>
    <xf numFmtId="2" fontId="2" fillId="17" borderId="18" xfId="20" applyNumberFormat="1" applyFont="1" applyFill="1" applyBorder="1" applyAlignment="1" applyProtection="1">
      <alignment horizontal="center" vertical="center"/>
      <protection/>
    </xf>
    <xf numFmtId="0" fontId="2" fillId="17" borderId="18" xfId="20" applyFont="1" applyFill="1" applyBorder="1" applyProtection="1">
      <alignment/>
      <protection/>
    </xf>
    <xf numFmtId="0" fontId="2" fillId="17" borderId="18" xfId="20" applyFont="1" applyFill="1" applyBorder="1" applyAlignment="1" applyProtection="1">
      <alignment horizontal="center" vertical="center"/>
      <protection/>
    </xf>
    <xf numFmtId="0" fontId="2" fillId="2" borderId="18" xfId="20" applyFont="1" applyFill="1" applyBorder="1" applyProtection="1">
      <alignment/>
      <protection/>
    </xf>
    <xf numFmtId="0" fontId="2" fillId="5" borderId="18" xfId="20" applyFont="1" applyFill="1" applyBorder="1" applyProtection="1">
      <alignment/>
      <protection/>
    </xf>
    <xf numFmtId="0" fontId="2" fillId="0" borderId="0" xfId="20" applyFont="1" applyFill="1">
      <alignment/>
      <protection/>
    </xf>
    <xf numFmtId="0" fontId="2" fillId="20" borderId="18" xfId="20" applyFont="1" applyFill="1" applyBorder="1" applyProtection="1">
      <alignment/>
      <protection/>
    </xf>
    <xf numFmtId="167" fontId="2" fillId="17" borderId="18" xfId="20" applyNumberFormat="1" applyFont="1" applyFill="1" applyBorder="1" applyAlignment="1" applyProtection="1">
      <alignment horizontal="center" vertical="center"/>
      <protection/>
    </xf>
    <xf numFmtId="0" fontId="2" fillId="17" borderId="18" xfId="20" applyNumberFormat="1" applyFont="1" applyFill="1" applyBorder="1" applyAlignment="1" applyProtection="1">
      <alignment horizontal="center" vertical="center"/>
      <protection/>
    </xf>
    <xf numFmtId="49" fontId="2" fillId="0" borderId="18" xfId="20" applyNumberFormat="1" applyFont="1" applyFill="1" applyBorder="1" applyAlignment="1" applyProtection="1">
      <alignment horizontal="center"/>
      <protection/>
    </xf>
    <xf numFmtId="2" fontId="2" fillId="0" borderId="18" xfId="20" applyNumberFormat="1" applyFont="1" applyFill="1" applyBorder="1" applyAlignment="1" applyProtection="1">
      <alignment horizontal="center" vertical="center"/>
      <protection/>
    </xf>
    <xf numFmtId="0" fontId="2" fillId="0" borderId="18" xfId="20" applyFont="1" applyFill="1" applyBorder="1" applyProtection="1">
      <alignment/>
      <protection/>
    </xf>
    <xf numFmtId="0" fontId="2" fillId="0" borderId="18" xfId="20" applyFont="1" applyFill="1" applyBorder="1" applyAlignment="1" applyProtection="1">
      <alignment horizontal="center" vertical="center"/>
      <protection/>
    </xf>
    <xf numFmtId="49" fontId="2" fillId="17" borderId="66" xfId="20" applyNumberFormat="1" applyFont="1" applyFill="1" applyBorder="1" applyAlignment="1" applyProtection="1">
      <alignment horizontal="center"/>
      <protection/>
    </xf>
    <xf numFmtId="2" fontId="2" fillId="17" borderId="66" xfId="20" applyNumberFormat="1" applyFont="1" applyFill="1" applyBorder="1" applyAlignment="1" applyProtection="1">
      <alignment horizontal="center" vertical="center"/>
      <protection/>
    </xf>
    <xf numFmtId="0" fontId="2" fillId="17" borderId="66" xfId="20" applyFont="1" applyFill="1" applyBorder="1" applyProtection="1">
      <alignment/>
      <protection/>
    </xf>
    <xf numFmtId="0" fontId="2" fillId="17" borderId="66" xfId="20" applyFont="1" applyFill="1" applyBorder="1" applyAlignment="1" applyProtection="1">
      <alignment horizontal="center" vertical="center"/>
      <protection/>
    </xf>
    <xf numFmtId="166" fontId="2" fillId="21" borderId="89" xfId="20" applyNumberFormat="1" applyFill="1" applyBorder="1" applyProtection="1">
      <alignment/>
      <protection/>
    </xf>
    <xf numFmtId="166" fontId="2" fillId="22" borderId="89" xfId="20" applyNumberFormat="1" applyFill="1" applyBorder="1" applyProtection="1">
      <alignment/>
      <protection/>
    </xf>
    <xf numFmtId="166" fontId="2" fillId="21" borderId="85" xfId="20" applyNumberFormat="1" applyFill="1" applyBorder="1" applyProtection="1">
      <alignment/>
      <protection/>
    </xf>
    <xf numFmtId="166" fontId="2" fillId="23" borderId="85" xfId="20" applyNumberFormat="1" applyFill="1" applyBorder="1" applyProtection="1">
      <alignment/>
      <protection/>
    </xf>
    <xf numFmtId="166" fontId="2" fillId="22" borderId="85" xfId="20" applyNumberFormat="1" applyFill="1" applyBorder="1" applyProtection="1">
      <alignment/>
      <protection/>
    </xf>
    <xf numFmtId="0" fontId="2" fillId="0" borderId="50" xfId="20" applyBorder="1" applyProtection="1">
      <alignment/>
      <protection/>
    </xf>
    <xf numFmtId="2" fontId="2" fillId="0" borderId="50" xfId="20" applyNumberFormat="1" applyBorder="1" applyAlignment="1" applyProtection="1">
      <alignment horizontal="center" vertical="center"/>
      <protection/>
    </xf>
    <xf numFmtId="0" fontId="2" fillId="0" borderId="50" xfId="20" applyBorder="1" applyAlignment="1" applyProtection="1">
      <alignment horizontal="center" vertical="center"/>
      <protection/>
    </xf>
    <xf numFmtId="0" fontId="2" fillId="0" borderId="8" xfId="20" applyBorder="1" applyAlignment="1" applyProtection="1">
      <alignment horizontal="center" vertical="center"/>
      <protection/>
    </xf>
    <xf numFmtId="0" fontId="2" fillId="0" borderId="91" xfId="20" applyBorder="1" applyAlignment="1" applyProtection="1">
      <alignment horizontal="center"/>
      <protection/>
    </xf>
    <xf numFmtId="166" fontId="2" fillId="21" borderId="91" xfId="20" applyNumberFormat="1" applyFill="1" applyBorder="1" applyProtection="1">
      <alignment/>
      <protection/>
    </xf>
    <xf numFmtId="166" fontId="2" fillId="23" borderId="91" xfId="20" applyNumberFormat="1" applyFill="1" applyBorder="1" applyProtection="1">
      <alignment/>
      <protection/>
    </xf>
    <xf numFmtId="0" fontId="2" fillId="10" borderId="89" xfId="20" applyFill="1" applyBorder="1" applyProtection="1">
      <alignment/>
      <protection/>
    </xf>
    <xf numFmtId="0" fontId="2" fillId="0" borderId="18" xfId="20" applyBorder="1" applyProtection="1">
      <alignment/>
      <protection/>
    </xf>
    <xf numFmtId="0" fontId="2" fillId="0" borderId="83" xfId="20" applyBorder="1" applyProtection="1">
      <alignment/>
      <protection/>
    </xf>
    <xf numFmtId="166" fontId="2" fillId="24" borderId="85" xfId="20" applyNumberFormat="1" applyFill="1" applyBorder="1" applyProtection="1">
      <alignment/>
      <protection/>
    </xf>
    <xf numFmtId="166" fontId="2" fillId="25" borderId="85" xfId="20" applyNumberFormat="1" applyFill="1" applyBorder="1" applyProtection="1">
      <alignment/>
      <protection/>
    </xf>
    <xf numFmtId="0" fontId="2" fillId="0" borderId="96" xfId="20" applyBorder="1" applyProtection="1">
      <alignment/>
      <protection/>
    </xf>
    <xf numFmtId="2" fontId="2" fillId="0" borderId="96" xfId="20" applyNumberFormat="1" applyBorder="1" applyAlignment="1" applyProtection="1">
      <alignment horizontal="center" vertical="center"/>
      <protection/>
    </xf>
    <xf numFmtId="0" fontId="2" fillId="0" borderId="96" xfId="20" applyBorder="1" applyAlignment="1" applyProtection="1">
      <alignment horizontal="center" vertical="center"/>
      <protection/>
    </xf>
    <xf numFmtId="0" fontId="2" fillId="0" borderId="97" xfId="20" applyBorder="1" applyAlignment="1" applyProtection="1">
      <alignment horizontal="center" vertical="center"/>
      <protection/>
    </xf>
    <xf numFmtId="166" fontId="2" fillId="8" borderId="96" xfId="20" applyNumberFormat="1" applyFill="1" applyBorder="1" applyProtection="1">
      <alignment/>
      <protection/>
    </xf>
    <xf numFmtId="0" fontId="2" fillId="4" borderId="96" xfId="20" applyFill="1" applyBorder="1" applyProtection="1">
      <alignment/>
      <protection/>
    </xf>
    <xf numFmtId="0" fontId="2" fillId="7" borderId="96" xfId="20" applyFill="1" applyBorder="1" applyProtection="1">
      <alignment/>
      <protection/>
    </xf>
    <xf numFmtId="166" fontId="2" fillId="6" borderId="96" xfId="20" applyNumberFormat="1" applyFill="1" applyBorder="1" applyProtection="1">
      <alignment/>
      <protection/>
    </xf>
    <xf numFmtId="0" fontId="2" fillId="9" borderId="96" xfId="20" applyFill="1" applyBorder="1" applyProtection="1">
      <alignment/>
      <protection/>
    </xf>
    <xf numFmtId="0" fontId="2" fillId="0" borderId="45" xfId="20" applyBorder="1" applyProtection="1">
      <alignment/>
      <protection/>
    </xf>
    <xf numFmtId="2" fontId="2" fillId="0" borderId="45" xfId="20" applyNumberFormat="1" applyBorder="1" applyAlignment="1" applyProtection="1">
      <alignment horizontal="center" vertical="center"/>
      <protection/>
    </xf>
    <xf numFmtId="0" fontId="2" fillId="0" borderId="45" xfId="20" applyBorder="1" applyAlignment="1" applyProtection="1">
      <alignment horizontal="center" vertical="center"/>
      <protection/>
    </xf>
    <xf numFmtId="0" fontId="2" fillId="0" borderId="44" xfId="20" applyBorder="1" applyAlignment="1" applyProtection="1">
      <alignment horizontal="center" vertical="center"/>
      <protection/>
    </xf>
    <xf numFmtId="166" fontId="2" fillId="6" borderId="45" xfId="20" applyNumberFormat="1" applyFill="1" applyBorder="1" applyProtection="1">
      <alignment/>
      <protection/>
    </xf>
    <xf numFmtId="0" fontId="2" fillId="4" borderId="45" xfId="20" applyFill="1" applyBorder="1" applyProtection="1">
      <alignment/>
      <protection/>
    </xf>
    <xf numFmtId="0" fontId="2" fillId="4" borderId="98" xfId="20" applyFill="1" applyBorder="1" applyProtection="1">
      <alignment/>
      <protection/>
    </xf>
    <xf numFmtId="166" fontId="2" fillId="8" borderId="45" xfId="20" applyNumberFormat="1" applyFill="1" applyBorder="1" applyProtection="1">
      <alignment/>
      <protection/>
    </xf>
    <xf numFmtId="0" fontId="2" fillId="9" borderId="45" xfId="20" applyFill="1" applyBorder="1" applyProtection="1">
      <alignment/>
      <protection/>
    </xf>
    <xf numFmtId="0" fontId="2" fillId="10" borderId="45" xfId="20" applyFill="1" applyBorder="1" applyProtection="1">
      <alignment/>
      <protection/>
    </xf>
    <xf numFmtId="0" fontId="5" fillId="0" borderId="93" xfId="20" applyFont="1" applyBorder="1" applyAlignment="1" applyProtection="1">
      <alignment horizontal="center" vertical="center"/>
      <protection/>
    </xf>
    <xf numFmtId="0" fontId="9" fillId="21" borderId="2" xfId="20" applyFont="1" applyFill="1" applyBorder="1" applyAlignment="1" applyProtection="1">
      <alignment horizontal="center" vertical="center" wrapText="1"/>
      <protection/>
    </xf>
    <xf numFmtId="0" fontId="9" fillId="21" borderId="99" xfId="20" applyFont="1" applyFill="1" applyBorder="1" applyAlignment="1" applyProtection="1">
      <alignment horizontal="center" vertical="center" wrapText="1"/>
      <protection/>
    </xf>
    <xf numFmtId="0" fontId="2" fillId="9" borderId="100" xfId="20" applyFill="1" applyBorder="1" applyProtection="1">
      <alignment/>
      <protection/>
    </xf>
    <xf numFmtId="0" fontId="2" fillId="9" borderId="99" xfId="20" applyFill="1" applyBorder="1" applyProtection="1">
      <alignment/>
      <protection/>
    </xf>
    <xf numFmtId="0" fontId="2" fillId="9" borderId="84" xfId="20" applyFill="1" applyBorder="1" applyProtection="1">
      <alignment/>
      <protection/>
    </xf>
    <xf numFmtId="166" fontId="2" fillId="26" borderId="84" xfId="20" applyNumberFormat="1" applyFill="1" applyBorder="1" applyProtection="1">
      <alignment/>
      <protection/>
    </xf>
    <xf numFmtId="166" fontId="2" fillId="8" borderId="84" xfId="20" applyNumberFormat="1" applyFill="1" applyBorder="1" applyProtection="1">
      <alignment/>
      <protection/>
    </xf>
    <xf numFmtId="0" fontId="9" fillId="22" borderId="21" xfId="20" applyFont="1" applyFill="1" applyBorder="1" applyAlignment="1" applyProtection="1">
      <alignment horizontal="center" vertical="center" wrapText="1"/>
      <protection/>
    </xf>
    <xf numFmtId="0" fontId="9" fillId="21" borderId="101" xfId="20" applyFont="1" applyFill="1" applyBorder="1" applyAlignment="1" applyProtection="1">
      <alignment horizontal="center" vertical="center" wrapText="1"/>
      <protection/>
    </xf>
    <xf numFmtId="0" fontId="9" fillId="23" borderId="101" xfId="20" applyFont="1" applyFill="1" applyBorder="1" applyAlignment="1" applyProtection="1">
      <alignment horizontal="center" vertical="center" wrapText="1"/>
      <protection/>
    </xf>
    <xf numFmtId="166" fontId="2" fillId="26" borderId="91" xfId="20" applyNumberFormat="1" applyFill="1" applyBorder="1" applyProtection="1">
      <alignment/>
      <protection/>
    </xf>
    <xf numFmtId="0" fontId="9" fillId="22" borderId="57" xfId="20" applyFont="1" applyFill="1" applyBorder="1" applyAlignment="1" applyProtection="1">
      <alignment horizontal="center" vertical="center" wrapText="1"/>
      <protection/>
    </xf>
    <xf numFmtId="49" fontId="2" fillId="5" borderId="0" xfId="20" applyNumberFormat="1" applyFill="1" applyBorder="1" applyAlignment="1">
      <alignment horizontal="center" vertical="center"/>
      <protection/>
    </xf>
    <xf numFmtId="2" fontId="2" fillId="5" borderId="50" xfId="20" applyNumberFormat="1" applyFill="1" applyBorder="1" applyAlignment="1">
      <alignment horizontal="center"/>
      <protection/>
    </xf>
    <xf numFmtId="164" fontId="2" fillId="0" borderId="50" xfId="20" applyNumberFormat="1" applyBorder="1" applyAlignment="1">
      <alignment horizontal="center"/>
      <protection/>
    </xf>
    <xf numFmtId="0" fontId="3" fillId="27" borderId="102" xfId="20" applyFont="1" applyFill="1" applyBorder="1">
      <alignment/>
      <protection/>
    </xf>
    <xf numFmtId="0" fontId="2" fillId="27" borderId="103" xfId="20" applyFill="1" applyBorder="1">
      <alignment/>
      <protection/>
    </xf>
    <xf numFmtId="164" fontId="2" fillId="27" borderId="103" xfId="20" applyNumberFormat="1" applyFill="1" applyBorder="1" applyAlignment="1">
      <alignment horizontal="center"/>
      <protection/>
    </xf>
    <xf numFmtId="0" fontId="3" fillId="0" borderId="103" xfId="20" applyFont="1" applyFill="1" applyBorder="1">
      <alignment/>
      <protection/>
    </xf>
    <xf numFmtId="0" fontId="2" fillId="0" borderId="103" xfId="20" applyFill="1" applyBorder="1">
      <alignment/>
      <protection/>
    </xf>
    <xf numFmtId="164" fontId="2" fillId="0" borderId="103" xfId="20" applyNumberFormat="1" applyFill="1" applyBorder="1" applyAlignment="1">
      <alignment horizontal="center"/>
      <protection/>
    </xf>
    <xf numFmtId="2" fontId="3" fillId="0" borderId="103" xfId="20" applyNumberFormat="1" applyFont="1" applyFill="1" applyBorder="1" applyAlignment="1">
      <alignment horizontal="center"/>
      <protection/>
    </xf>
    <xf numFmtId="49" fontId="2" fillId="0" borderId="103" xfId="20" applyNumberFormat="1" applyFill="1" applyBorder="1" applyAlignment="1">
      <alignment horizontal="center" vertical="center"/>
      <protection/>
    </xf>
    <xf numFmtId="0" fontId="3" fillId="0" borderId="103" xfId="20" applyFont="1" applyFill="1" applyBorder="1" applyAlignment="1">
      <alignment horizontal="center" vertical="center"/>
      <protection/>
    </xf>
    <xf numFmtId="0" fontId="3" fillId="0" borderId="103" xfId="20" applyFont="1" applyFill="1" applyBorder="1" applyAlignment="1">
      <alignment horizontal="center" vertical="center" wrapText="1"/>
      <protection/>
    </xf>
    <xf numFmtId="2" fontId="0" fillId="0" borderId="0" xfId="0" applyNumberFormat="1" applyFont="1"/>
    <xf numFmtId="2" fontId="3" fillId="0" borderId="103" xfId="20" applyNumberFormat="1" applyFont="1" applyFill="1" applyBorder="1" applyAlignment="1">
      <alignment horizontal="center" vertical="center" wrapText="1"/>
      <protection/>
    </xf>
    <xf numFmtId="2" fontId="5" fillId="5" borderId="85" xfId="20" applyNumberFormat="1" applyFont="1" applyFill="1" applyBorder="1" applyAlignment="1">
      <alignment horizontal="center"/>
      <protection/>
    </xf>
    <xf numFmtId="2" fontId="5" fillId="5" borderId="50" xfId="20" applyNumberFormat="1" applyFont="1" applyFill="1" applyBorder="1" applyAlignment="1">
      <alignment horizontal="center" vertical="center"/>
      <protection/>
    </xf>
    <xf numFmtId="2" fontId="5" fillId="5" borderId="50" xfId="20" applyNumberFormat="1" applyFont="1" applyFill="1" applyBorder="1" applyAlignment="1">
      <alignment horizontal="center"/>
      <protection/>
    </xf>
    <xf numFmtId="2" fontId="2" fillId="5" borderId="18" xfId="20" applyNumberFormat="1" applyFill="1" applyBorder="1" applyAlignment="1">
      <alignment horizontal="center"/>
      <protection/>
    </xf>
    <xf numFmtId="2" fontId="2" fillId="5" borderId="66" xfId="20" applyNumberFormat="1" applyFill="1" applyBorder="1" applyAlignment="1">
      <alignment horizontal="center"/>
      <protection/>
    </xf>
    <xf numFmtId="2" fontId="2" fillId="5" borderId="86" xfId="20" applyNumberFormat="1" applyFill="1" applyBorder="1" applyAlignment="1">
      <alignment horizontal="center"/>
      <protection/>
    </xf>
    <xf numFmtId="2" fontId="2" fillId="5" borderId="91" xfId="20" applyNumberFormat="1" applyFill="1" applyBorder="1" applyAlignment="1">
      <alignment horizontal="center"/>
      <protection/>
    </xf>
    <xf numFmtId="2" fontId="2" fillId="0" borderId="0" xfId="20" applyNumberFormat="1" applyAlignment="1">
      <alignment horizontal="center"/>
      <protection/>
    </xf>
    <xf numFmtId="2" fontId="2" fillId="5" borderId="18" xfId="20" applyNumberFormat="1" applyFill="1" applyBorder="1" applyAlignment="1">
      <alignment horizontal="center" vertical="center"/>
      <protection/>
    </xf>
    <xf numFmtId="2" fontId="2" fillId="5" borderId="66" xfId="20" applyNumberFormat="1" applyFill="1" applyBorder="1" applyAlignment="1">
      <alignment horizontal="center" vertical="center"/>
      <protection/>
    </xf>
    <xf numFmtId="2" fontId="2" fillId="5" borderId="91" xfId="20" applyNumberFormat="1" applyFill="1" applyBorder="1" applyAlignment="1">
      <alignment horizontal="center" vertical="center"/>
      <protection/>
    </xf>
    <xf numFmtId="2" fontId="2" fillId="0" borderId="0" xfId="20" applyNumberFormat="1" applyAlignment="1">
      <alignment horizontal="center" vertical="center"/>
      <protection/>
    </xf>
    <xf numFmtId="0" fontId="2" fillId="0" borderId="84" xfId="20" applyBorder="1">
      <alignment/>
      <protection/>
    </xf>
    <xf numFmtId="0" fontId="2" fillId="0" borderId="58" xfId="20" applyBorder="1" applyProtection="1">
      <alignment/>
      <protection/>
    </xf>
    <xf numFmtId="0" fontId="10" fillId="28" borderId="102" xfId="20" applyFont="1" applyFill="1" applyBorder="1">
      <alignment/>
      <protection/>
    </xf>
    <xf numFmtId="0" fontId="10" fillId="28" borderId="103" xfId="20" applyFont="1" applyFill="1" applyBorder="1">
      <alignment/>
      <protection/>
    </xf>
    <xf numFmtId="0" fontId="10" fillId="28" borderId="103" xfId="20" applyFont="1" applyFill="1" applyBorder="1" applyAlignment="1">
      <alignment horizontal="center"/>
      <protection/>
    </xf>
    <xf numFmtId="1" fontId="0" fillId="0" borderId="0" xfId="0" applyNumberFormat="1" applyFont="1"/>
    <xf numFmtId="1" fontId="2" fillId="0" borderId="0" xfId="20" applyNumberFormat="1">
      <alignment/>
      <protection/>
    </xf>
    <xf numFmtId="1" fontId="3" fillId="0" borderId="103" xfId="20" applyNumberFormat="1" applyFont="1" applyFill="1" applyBorder="1" applyAlignment="1">
      <alignment horizontal="center" vertical="center" wrapText="1"/>
      <protection/>
    </xf>
    <xf numFmtId="1" fontId="2" fillId="5" borderId="50" xfId="20" applyNumberFormat="1" applyFill="1" applyBorder="1" applyAlignment="1">
      <alignment horizontal="center"/>
      <protection/>
    </xf>
    <xf numFmtId="1" fontId="2" fillId="0" borderId="103" xfId="20" applyNumberFormat="1" applyFill="1" applyBorder="1" applyAlignment="1">
      <alignment horizontal="center"/>
      <protection/>
    </xf>
    <xf numFmtId="1" fontId="2" fillId="5" borderId="84" xfId="20" applyNumberFormat="1" applyFill="1" applyBorder="1" applyAlignment="1">
      <alignment horizontal="center"/>
      <protection/>
    </xf>
    <xf numFmtId="1" fontId="5" fillId="0" borderId="84" xfId="20" applyNumberFormat="1" applyFont="1" applyBorder="1" applyAlignment="1">
      <alignment horizontal="center"/>
      <protection/>
    </xf>
    <xf numFmtId="1" fontId="5" fillId="5" borderId="85" xfId="20" applyNumberFormat="1" applyFont="1" applyFill="1" applyBorder="1" applyAlignment="1">
      <alignment horizontal="center"/>
      <protection/>
    </xf>
    <xf numFmtId="1" fontId="5" fillId="0" borderId="85" xfId="20" applyNumberFormat="1" applyFont="1" applyBorder="1" applyAlignment="1">
      <alignment horizontal="center"/>
      <protection/>
    </xf>
    <xf numFmtId="1" fontId="5" fillId="5" borderId="50" xfId="20" applyNumberFormat="1" applyFont="1" applyFill="1" applyBorder="1" applyAlignment="1">
      <alignment horizontal="center" vertical="center"/>
      <protection/>
    </xf>
    <xf numFmtId="1" fontId="5" fillId="5" borderId="50" xfId="20" applyNumberFormat="1" applyFont="1" applyFill="1" applyBorder="1" applyAlignment="1">
      <alignment horizontal="center"/>
      <protection/>
    </xf>
    <xf numFmtId="1" fontId="2" fillId="0" borderId="89" xfId="20" applyNumberFormat="1" applyBorder="1" applyAlignment="1">
      <alignment horizontal="center"/>
      <protection/>
    </xf>
    <xf numFmtId="1" fontId="2" fillId="5" borderId="18" xfId="20" applyNumberFormat="1" applyFill="1" applyBorder="1" applyAlignment="1">
      <alignment horizontal="center"/>
      <protection/>
    </xf>
    <xf numFmtId="1" fontId="2" fillId="5" borderId="66" xfId="20" applyNumberFormat="1" applyFill="1" applyBorder="1" applyAlignment="1">
      <alignment horizontal="center"/>
      <protection/>
    </xf>
    <xf numFmtId="1" fontId="2" fillId="5" borderId="87" xfId="20" applyNumberFormat="1" applyFill="1" applyBorder="1" applyAlignment="1">
      <alignment horizontal="center"/>
      <protection/>
    </xf>
    <xf numFmtId="1" fontId="2" fillId="0" borderId="85" xfId="20" applyNumberFormat="1" applyFill="1" applyBorder="1" applyAlignment="1">
      <alignment horizontal="center"/>
      <protection/>
    </xf>
    <xf numFmtId="1" fontId="2" fillId="0" borderId="86" xfId="20" applyNumberFormat="1" applyBorder="1" applyAlignment="1">
      <alignment horizontal="center"/>
      <protection/>
    </xf>
    <xf numFmtId="1" fontId="2" fillId="5" borderId="86" xfId="20" applyNumberFormat="1" applyFill="1" applyBorder="1" applyAlignment="1">
      <alignment horizontal="center"/>
      <protection/>
    </xf>
    <xf numFmtId="1" fontId="2" fillId="0" borderId="50" xfId="20" applyNumberFormat="1" applyFill="1" applyBorder="1" applyAlignment="1">
      <alignment horizontal="center"/>
      <protection/>
    </xf>
    <xf numFmtId="1" fontId="2" fillId="5" borderId="91" xfId="20" applyNumberFormat="1" applyFill="1" applyBorder="1" applyAlignment="1">
      <alignment horizontal="center"/>
      <protection/>
    </xf>
    <xf numFmtId="1" fontId="2" fillId="0" borderId="14" xfId="20" applyNumberFormat="1" applyBorder="1" applyAlignment="1">
      <alignment horizontal="center"/>
      <protection/>
    </xf>
    <xf numFmtId="1" fontId="2" fillId="0" borderId="91" xfId="20" applyNumberFormat="1" applyBorder="1" applyAlignment="1">
      <alignment horizontal="center"/>
      <protection/>
    </xf>
    <xf numFmtId="1" fontId="2" fillId="0" borderId="0" xfId="20" applyNumberFormat="1" applyAlignment="1">
      <alignment horizontal="center"/>
      <protection/>
    </xf>
    <xf numFmtId="1" fontId="2" fillId="5" borderId="84" xfId="20" applyNumberFormat="1" applyFill="1" applyBorder="1" applyAlignment="1">
      <alignment horizontal="center" vertical="center"/>
      <protection/>
    </xf>
    <xf numFmtId="1" fontId="2" fillId="5" borderId="85" xfId="20" applyNumberFormat="1" applyFill="1" applyBorder="1" applyAlignment="1">
      <alignment horizontal="center" vertical="center"/>
      <protection/>
    </xf>
    <xf numFmtId="1" fontId="11" fillId="5" borderId="85" xfId="20" applyNumberFormat="1" applyFont="1" applyFill="1" applyBorder="1" applyAlignment="1">
      <alignment horizontal="center" vertical="center"/>
      <protection/>
    </xf>
    <xf numFmtId="1" fontId="2" fillId="0" borderId="85" xfId="20" applyNumberFormat="1" applyFill="1" applyBorder="1" applyAlignment="1">
      <alignment horizontal="center" vertical="center"/>
      <protection/>
    </xf>
    <xf numFmtId="1" fontId="2" fillId="5" borderId="50" xfId="20" applyNumberFormat="1" applyFill="1" applyBorder="1" applyAlignment="1">
      <alignment horizontal="center" vertical="center"/>
      <protection/>
    </xf>
    <xf numFmtId="1" fontId="2" fillId="0" borderId="103" xfId="20" applyNumberFormat="1" applyFill="1" applyBorder="1" applyAlignment="1">
      <alignment horizontal="center" vertical="center"/>
      <protection/>
    </xf>
    <xf numFmtId="1" fontId="2" fillId="0" borderId="84" xfId="20" applyNumberFormat="1" applyFill="1" applyBorder="1" applyAlignment="1">
      <alignment horizontal="center" vertical="center"/>
      <protection/>
    </xf>
    <xf numFmtId="1" fontId="2" fillId="0" borderId="89" xfId="20" applyNumberFormat="1" applyFill="1" applyBorder="1" applyAlignment="1">
      <alignment horizontal="center" vertical="center"/>
      <protection/>
    </xf>
    <xf numFmtId="1" fontId="2" fillId="0" borderId="50" xfId="20" applyNumberFormat="1" applyFill="1" applyBorder="1" applyAlignment="1">
      <alignment horizontal="center" vertical="center"/>
      <protection/>
    </xf>
    <xf numFmtId="1" fontId="2" fillId="5" borderId="18" xfId="20" applyNumberFormat="1" applyFill="1" applyBorder="1" applyAlignment="1">
      <alignment horizontal="center" vertical="center"/>
      <protection/>
    </xf>
    <xf numFmtId="1" fontId="2" fillId="5" borderId="66" xfId="20" applyNumberFormat="1" applyFill="1" applyBorder="1" applyAlignment="1">
      <alignment horizontal="center" vertical="center"/>
      <protection/>
    </xf>
    <xf numFmtId="1" fontId="2" fillId="5" borderId="87" xfId="20" applyNumberFormat="1" applyFill="1" applyBorder="1" applyAlignment="1">
      <alignment horizontal="center" vertical="center"/>
      <protection/>
    </xf>
    <xf numFmtId="1" fontId="2" fillId="5" borderId="91" xfId="20" applyNumberFormat="1" applyFill="1" applyBorder="1" applyAlignment="1">
      <alignment horizontal="center" vertical="center"/>
      <protection/>
    </xf>
    <xf numFmtId="1" fontId="2" fillId="0" borderId="91" xfId="20" applyNumberFormat="1" applyBorder="1" applyAlignment="1">
      <alignment horizontal="center" vertical="center"/>
      <protection/>
    </xf>
    <xf numFmtId="1" fontId="2" fillId="0" borderId="0" xfId="20" applyNumberFormat="1" applyAlignment="1">
      <alignment horizontal="center" vertical="center"/>
      <protection/>
    </xf>
    <xf numFmtId="0" fontId="10" fillId="0" borderId="104" xfId="20" applyFont="1" applyBorder="1" applyProtection="1">
      <alignment/>
      <protection/>
    </xf>
    <xf numFmtId="0" fontId="10" fillId="0" borderId="105" xfId="20" applyFont="1" applyBorder="1" applyProtection="1">
      <alignment/>
      <protection/>
    </xf>
    <xf numFmtId="164" fontId="2" fillId="0" borderId="106" xfId="20" applyNumberFormat="1" applyBorder="1" applyAlignment="1">
      <alignment horizontal="center"/>
      <protection/>
    </xf>
    <xf numFmtId="2" fontId="2" fillId="0" borderId="0" xfId="20" applyNumberFormat="1" applyFill="1">
      <alignment/>
      <protection/>
    </xf>
    <xf numFmtId="2" fontId="2" fillId="0" borderId="100" xfId="20" applyNumberFormat="1" applyBorder="1" applyAlignment="1">
      <alignment horizontal="center"/>
      <protection/>
    </xf>
    <xf numFmtId="2" fontId="2" fillId="0" borderId="103" xfId="20" applyNumberFormat="1" applyFill="1" applyBorder="1" applyAlignment="1">
      <alignment horizontal="center"/>
      <protection/>
    </xf>
    <xf numFmtId="2" fontId="2" fillId="0" borderId="83" xfId="20" applyNumberFormat="1" applyBorder="1" applyAlignment="1">
      <alignment horizontal="center"/>
      <protection/>
    </xf>
    <xf numFmtId="0" fontId="2" fillId="0" borderId="107" xfId="20" applyFill="1" applyBorder="1" applyAlignment="1">
      <alignment horizontal="center" vertical="center"/>
      <protection/>
    </xf>
    <xf numFmtId="2" fontId="2" fillId="0" borderId="94" xfId="20" applyNumberFormat="1" applyFill="1" applyBorder="1" applyAlignment="1">
      <alignment horizontal="center" vertical="center"/>
      <protection/>
    </xf>
    <xf numFmtId="2" fontId="2" fillId="0" borderId="103" xfId="20" applyNumberFormat="1" applyFill="1" applyBorder="1" applyAlignment="1">
      <alignment horizontal="center" vertical="center"/>
      <protection/>
    </xf>
    <xf numFmtId="2" fontId="2" fillId="0" borderId="86" xfId="20" applyNumberFormat="1" applyFill="1" applyBorder="1" applyAlignment="1">
      <alignment horizontal="center" vertical="center"/>
      <protection/>
    </xf>
    <xf numFmtId="2" fontId="2" fillId="5" borderId="94" xfId="20" applyNumberFormat="1" applyFill="1" applyBorder="1" applyAlignment="1">
      <alignment horizontal="center"/>
      <protection/>
    </xf>
    <xf numFmtId="2" fontId="2" fillId="5" borderId="8" xfId="20" applyNumberFormat="1" applyFill="1" applyBorder="1" applyAlignment="1">
      <alignment horizontal="center"/>
      <protection/>
    </xf>
    <xf numFmtId="2" fontId="2" fillId="5" borderId="100" xfId="20" applyNumberFormat="1" applyFill="1" applyBorder="1" applyAlignment="1">
      <alignment horizontal="center"/>
      <protection/>
    </xf>
    <xf numFmtId="2" fontId="5" fillId="5" borderId="94" xfId="20" applyNumberFormat="1" applyFont="1" applyFill="1" applyBorder="1" applyAlignment="1">
      <alignment horizontal="center"/>
      <protection/>
    </xf>
    <xf numFmtId="2" fontId="5" fillId="5" borderId="8" xfId="20" applyNumberFormat="1" applyFont="1" applyFill="1" applyBorder="1" applyAlignment="1">
      <alignment horizontal="center" vertical="center"/>
      <protection/>
    </xf>
    <xf numFmtId="2" fontId="5" fillId="5" borderId="8" xfId="20" applyNumberFormat="1" applyFont="1" applyFill="1" applyBorder="1" applyAlignment="1">
      <alignment horizontal="center"/>
      <protection/>
    </xf>
    <xf numFmtId="2" fontId="2" fillId="5" borderId="16" xfId="20" applyNumberFormat="1" applyFill="1" applyBorder="1" applyAlignment="1">
      <alignment horizontal="center"/>
      <protection/>
    </xf>
    <xf numFmtId="2" fontId="2" fillId="5" borderId="63" xfId="20" applyNumberFormat="1" applyFill="1" applyBorder="1" applyAlignment="1">
      <alignment horizontal="center"/>
      <protection/>
    </xf>
    <xf numFmtId="2" fontId="2" fillId="5" borderId="108" xfId="20" applyNumberFormat="1" applyFill="1" applyBorder="1" applyAlignment="1">
      <alignment horizontal="center"/>
      <protection/>
    </xf>
    <xf numFmtId="2" fontId="2" fillId="5" borderId="107" xfId="20" applyNumberFormat="1" applyFill="1" applyBorder="1" applyAlignment="1">
      <alignment horizontal="center"/>
      <protection/>
    </xf>
    <xf numFmtId="2" fontId="2" fillId="5" borderId="95" xfId="20" applyNumberFormat="1" applyFill="1" applyBorder="1" applyAlignment="1">
      <alignment horizontal="center"/>
      <protection/>
    </xf>
    <xf numFmtId="2" fontId="2" fillId="5" borderId="109" xfId="20" applyNumberFormat="1" applyFill="1" applyBorder="1" applyAlignment="1">
      <alignment horizontal="center"/>
      <protection/>
    </xf>
    <xf numFmtId="2" fontId="2" fillId="5" borderId="83" xfId="20" applyNumberFormat="1" applyFill="1" applyBorder="1" applyAlignment="1">
      <alignment horizontal="center"/>
      <protection/>
    </xf>
    <xf numFmtId="2" fontId="5" fillId="5" borderId="86" xfId="20" applyNumberFormat="1" applyFont="1" applyFill="1" applyBorder="1" applyAlignment="1">
      <alignment horizontal="center"/>
      <protection/>
    </xf>
    <xf numFmtId="2" fontId="5" fillId="5" borderId="109" xfId="20" applyNumberFormat="1" applyFont="1" applyFill="1" applyBorder="1" applyAlignment="1">
      <alignment horizontal="center" vertical="center"/>
      <protection/>
    </xf>
    <xf numFmtId="2" fontId="5" fillId="5" borderId="109" xfId="20" applyNumberFormat="1" applyFont="1" applyFill="1" applyBorder="1" applyAlignment="1">
      <alignment horizontal="center"/>
      <protection/>
    </xf>
    <xf numFmtId="2" fontId="2" fillId="5" borderId="23" xfId="20" applyNumberFormat="1" applyFill="1" applyBorder="1" applyAlignment="1">
      <alignment horizontal="center"/>
      <protection/>
    </xf>
    <xf numFmtId="2" fontId="2" fillId="5" borderId="82" xfId="20" applyNumberFormat="1" applyFill="1" applyBorder="1" applyAlignment="1">
      <alignment horizontal="center"/>
      <protection/>
    </xf>
    <xf numFmtId="2" fontId="2" fillId="5" borderId="110" xfId="20" applyNumberFormat="1" applyFill="1" applyBorder="1" applyAlignment="1">
      <alignment horizontal="center"/>
      <protection/>
    </xf>
    <xf numFmtId="2" fontId="2" fillId="5" borderId="111" xfId="20" applyNumberFormat="1" applyFill="1" applyBorder="1" applyAlignment="1">
      <alignment horizontal="center"/>
      <protection/>
    </xf>
    <xf numFmtId="164" fontId="2" fillId="5" borderId="107" xfId="20" applyNumberFormat="1" applyFill="1" applyBorder="1" applyAlignment="1">
      <alignment horizontal="center"/>
      <protection/>
    </xf>
    <xf numFmtId="0" fontId="2" fillId="5" borderId="107" xfId="20" applyFill="1" applyBorder="1" applyAlignment="1">
      <alignment horizontal="center"/>
      <protection/>
    </xf>
    <xf numFmtId="164" fontId="2" fillId="5" borderId="112" xfId="20" applyNumberFormat="1" applyFill="1" applyBorder="1" applyAlignment="1">
      <alignment horizontal="center"/>
      <protection/>
    </xf>
    <xf numFmtId="49" fontId="2" fillId="5" borderId="106" xfId="20" applyNumberFormat="1" applyFill="1" applyBorder="1" applyAlignment="1">
      <alignment horizontal="center"/>
      <protection/>
    </xf>
    <xf numFmtId="49" fontId="2" fillId="5" borderId="107" xfId="20" applyNumberFormat="1" applyFill="1" applyBorder="1" applyAlignment="1">
      <alignment horizontal="center"/>
      <protection/>
    </xf>
    <xf numFmtId="165" fontId="2" fillId="5" borderId="107" xfId="20" applyNumberFormat="1" applyFill="1" applyBorder="1" applyAlignment="1">
      <alignment horizontal="center"/>
      <protection/>
    </xf>
    <xf numFmtId="49" fontId="2" fillId="5" borderId="112" xfId="20" applyNumberFormat="1" applyFill="1" applyBorder="1" applyAlignment="1">
      <alignment horizontal="center"/>
      <protection/>
    </xf>
    <xf numFmtId="49" fontId="5" fillId="5" borderId="107" xfId="20" applyNumberFormat="1" applyFont="1" applyFill="1" applyBorder="1" applyAlignment="1">
      <alignment horizontal="center"/>
      <protection/>
    </xf>
    <xf numFmtId="49" fontId="5" fillId="5" borderId="112" xfId="20" applyNumberFormat="1" applyFont="1" applyFill="1" applyBorder="1" applyAlignment="1">
      <alignment horizontal="center" vertical="center"/>
      <protection/>
    </xf>
    <xf numFmtId="49" fontId="5" fillId="5" borderId="112" xfId="20" applyNumberFormat="1" applyFont="1" applyFill="1" applyBorder="1" applyAlignment="1">
      <alignment horizontal="center"/>
      <protection/>
    </xf>
    <xf numFmtId="49" fontId="2" fillId="5" borderId="17" xfId="20" applyNumberFormat="1" applyFill="1" applyBorder="1" applyAlignment="1">
      <alignment horizontal="center"/>
      <protection/>
    </xf>
    <xf numFmtId="49" fontId="2" fillId="5" borderId="64" xfId="20" applyNumberFormat="1" applyFill="1" applyBorder="1" applyAlignment="1">
      <alignment horizontal="center"/>
      <protection/>
    </xf>
    <xf numFmtId="0" fontId="2" fillId="5" borderId="112" xfId="20" applyFill="1" applyBorder="1" applyAlignment="1">
      <alignment horizontal="center"/>
      <protection/>
    </xf>
    <xf numFmtId="0" fontId="2" fillId="5" borderId="113" xfId="20" applyFill="1" applyBorder="1" applyAlignment="1">
      <alignment horizontal="center"/>
      <protection/>
    </xf>
    <xf numFmtId="0" fontId="2" fillId="5" borderId="114" xfId="20" applyFill="1" applyBorder="1" applyAlignment="1">
      <alignment horizontal="center"/>
      <protection/>
    </xf>
    <xf numFmtId="2" fontId="2" fillId="5" borderId="100" xfId="20" applyNumberFormat="1" applyFill="1" applyBorder="1" applyAlignment="1">
      <alignment horizontal="center" vertical="center"/>
      <protection/>
    </xf>
    <xf numFmtId="2" fontId="2" fillId="5" borderId="94" xfId="20" applyNumberFormat="1" applyFill="1" applyBorder="1" applyAlignment="1">
      <alignment horizontal="center" vertical="center"/>
      <protection/>
    </xf>
    <xf numFmtId="2" fontId="11" fillId="5" borderId="94" xfId="20" applyNumberFormat="1" applyFont="1" applyFill="1" applyBorder="1" applyAlignment="1">
      <alignment horizontal="center" vertical="center"/>
      <protection/>
    </xf>
    <xf numFmtId="2" fontId="2" fillId="5" borderId="8" xfId="20" applyNumberFormat="1" applyFill="1" applyBorder="1" applyAlignment="1">
      <alignment horizontal="center" vertical="center"/>
      <protection/>
    </xf>
    <xf numFmtId="2" fontId="2" fillId="5" borderId="93" xfId="20" applyNumberFormat="1" applyFill="1" applyBorder="1" applyAlignment="1">
      <alignment horizontal="center" vertical="center"/>
      <protection/>
    </xf>
    <xf numFmtId="2" fontId="2" fillId="5" borderId="16" xfId="20" applyNumberFormat="1" applyFill="1" applyBorder="1" applyAlignment="1">
      <alignment horizontal="center" vertical="center"/>
      <protection/>
    </xf>
    <xf numFmtId="2" fontId="2" fillId="5" borderId="63" xfId="20" applyNumberFormat="1" applyFill="1" applyBorder="1" applyAlignment="1">
      <alignment horizontal="center" vertical="center"/>
      <protection/>
    </xf>
    <xf numFmtId="2" fontId="2" fillId="5" borderId="108" xfId="20" applyNumberFormat="1" applyFill="1" applyBorder="1" applyAlignment="1">
      <alignment horizontal="center" vertical="center"/>
      <protection/>
    </xf>
    <xf numFmtId="2" fontId="2" fillId="5" borderId="95" xfId="20" applyNumberFormat="1" applyFill="1" applyBorder="1" applyAlignment="1">
      <alignment horizontal="center" vertical="center"/>
      <protection/>
    </xf>
    <xf numFmtId="2" fontId="2" fillId="5" borderId="12" xfId="20" applyNumberFormat="1" applyFill="1" applyBorder="1" applyAlignment="1">
      <alignment horizontal="center" vertical="center"/>
      <protection/>
    </xf>
    <xf numFmtId="2" fontId="2" fillId="5" borderId="83" xfId="20" applyNumberFormat="1" applyFill="1" applyBorder="1" applyAlignment="1">
      <alignment horizontal="center" vertical="center"/>
      <protection/>
    </xf>
    <xf numFmtId="2" fontId="2" fillId="5" borderId="86" xfId="20" applyNumberFormat="1" applyFill="1" applyBorder="1" applyAlignment="1">
      <alignment horizontal="center" vertical="center"/>
      <protection/>
    </xf>
    <xf numFmtId="2" fontId="11" fillId="5" borderId="86" xfId="20" applyNumberFormat="1" applyFont="1" applyFill="1" applyBorder="1" applyAlignment="1">
      <alignment horizontal="center" vertical="center"/>
      <protection/>
    </xf>
    <xf numFmtId="2" fontId="2" fillId="5" borderId="109" xfId="20" applyNumberFormat="1" applyFill="1" applyBorder="1" applyAlignment="1">
      <alignment horizontal="center" vertical="center"/>
      <protection/>
    </xf>
    <xf numFmtId="2" fontId="2" fillId="5" borderId="88" xfId="20" applyNumberFormat="1" applyFill="1" applyBorder="1" applyAlignment="1">
      <alignment horizontal="center" vertical="center"/>
      <protection/>
    </xf>
    <xf numFmtId="2" fontId="2" fillId="5" borderId="23" xfId="20" applyNumberFormat="1" applyFill="1" applyBorder="1" applyAlignment="1">
      <alignment horizontal="center" vertical="center"/>
      <protection/>
    </xf>
    <xf numFmtId="2" fontId="2" fillId="5" borderId="82" xfId="20" applyNumberFormat="1" applyFill="1" applyBorder="1" applyAlignment="1">
      <alignment horizontal="center" vertical="center"/>
      <protection/>
    </xf>
    <xf numFmtId="2" fontId="2" fillId="5" borderId="110" xfId="20" applyNumberFormat="1" applyFill="1" applyBorder="1" applyAlignment="1">
      <alignment horizontal="center" vertical="center"/>
      <protection/>
    </xf>
    <xf numFmtId="2" fontId="2" fillId="5" borderId="111" xfId="20" applyNumberFormat="1" applyFill="1" applyBorder="1" applyAlignment="1">
      <alignment horizontal="center" vertical="center"/>
      <protection/>
    </xf>
    <xf numFmtId="2" fontId="2" fillId="5" borderId="13" xfId="20" applyNumberFormat="1" applyFill="1" applyBorder="1" applyAlignment="1">
      <alignment horizontal="center" vertical="center"/>
      <protection/>
    </xf>
    <xf numFmtId="0" fontId="2" fillId="5" borderId="115" xfId="20" applyFill="1" applyBorder="1" applyAlignment="1">
      <alignment horizontal="center" vertical="center"/>
      <protection/>
    </xf>
    <xf numFmtId="0" fontId="2" fillId="5" borderId="107" xfId="20" applyFill="1" applyBorder="1" applyAlignment="1">
      <alignment horizontal="center" vertical="center"/>
      <protection/>
    </xf>
    <xf numFmtId="0" fontId="11" fillId="5" borderId="107" xfId="20" applyFont="1" applyFill="1" applyBorder="1" applyAlignment="1">
      <alignment horizontal="center" vertical="center"/>
      <protection/>
    </xf>
    <xf numFmtId="49" fontId="2" fillId="5" borderId="107" xfId="20" applyNumberFormat="1" applyFill="1" applyBorder="1" applyAlignment="1">
      <alignment horizontal="center" vertical="center"/>
      <protection/>
    </xf>
    <xf numFmtId="49" fontId="2" fillId="5" borderId="114" xfId="20" applyNumberFormat="1" applyFill="1" applyBorder="1" applyAlignment="1">
      <alignment horizontal="center" vertical="center"/>
      <protection/>
    </xf>
    <xf numFmtId="49" fontId="2" fillId="5" borderId="115" xfId="20" applyNumberFormat="1" applyFill="1" applyBorder="1" applyAlignment="1">
      <alignment horizontal="center" vertical="center"/>
      <protection/>
    </xf>
    <xf numFmtId="0" fontId="2" fillId="5" borderId="114" xfId="20" applyFill="1" applyBorder="1" applyAlignment="1">
      <alignment horizontal="center" vertical="center"/>
      <protection/>
    </xf>
    <xf numFmtId="49" fontId="2" fillId="5" borderId="112" xfId="20" applyNumberFormat="1" applyFill="1" applyBorder="1" applyAlignment="1">
      <alignment horizontal="center" vertical="center"/>
      <protection/>
    </xf>
    <xf numFmtId="49" fontId="2" fillId="5" borderId="17" xfId="20" applyNumberFormat="1" applyFill="1" applyBorder="1" applyAlignment="1">
      <alignment horizontal="center" vertical="center"/>
      <protection/>
    </xf>
    <xf numFmtId="49" fontId="2" fillId="5" borderId="64" xfId="20" applyNumberFormat="1" applyFill="1" applyBorder="1" applyAlignment="1">
      <alignment horizontal="center" vertical="center"/>
      <protection/>
    </xf>
    <xf numFmtId="0" fontId="2" fillId="5" borderId="112" xfId="20" applyFill="1" applyBorder="1" applyAlignment="1">
      <alignment horizontal="center" vertical="center"/>
      <protection/>
    </xf>
    <xf numFmtId="0" fontId="2" fillId="0" borderId="114" xfId="20" applyFill="1" applyBorder="1" applyAlignment="1">
      <alignment horizontal="center" vertical="center"/>
      <protection/>
    </xf>
    <xf numFmtId="2" fontId="0" fillId="0" borderId="78" xfId="20" applyNumberFormat="1" applyFont="1" applyBorder="1" applyAlignment="1">
      <alignment/>
      <protection/>
    </xf>
    <xf numFmtId="164" fontId="4" fillId="0" borderId="14" xfId="20" applyNumberFormat="1" applyFont="1" applyFill="1" applyBorder="1" applyAlignment="1" applyProtection="1">
      <alignment horizontal="center"/>
      <protection/>
    </xf>
    <xf numFmtId="164" fontId="4" fillId="0" borderId="21" xfId="20" applyNumberFormat="1" applyFont="1" applyFill="1" applyBorder="1" applyAlignment="1" applyProtection="1">
      <alignment horizontal="center"/>
      <protection/>
    </xf>
    <xf numFmtId="166" fontId="2" fillId="8" borderId="116" xfId="20" applyNumberFormat="1" applyFill="1" applyBorder="1" applyProtection="1">
      <alignment/>
      <protection/>
    </xf>
    <xf numFmtId="166" fontId="2" fillId="8" borderId="117" xfId="20" applyNumberFormat="1" applyFill="1" applyBorder="1" applyProtection="1">
      <alignment/>
      <protection/>
    </xf>
    <xf numFmtId="0" fontId="2" fillId="4" borderId="117" xfId="20" applyFill="1" applyBorder="1" applyProtection="1">
      <alignment/>
      <protection/>
    </xf>
    <xf numFmtId="166" fontId="2" fillId="6" borderId="117" xfId="20" applyNumberFormat="1" applyFill="1" applyBorder="1" applyProtection="1">
      <alignment/>
      <protection/>
    </xf>
    <xf numFmtId="0" fontId="2" fillId="7" borderId="117" xfId="20" applyFill="1" applyBorder="1" applyProtection="1">
      <alignment/>
      <protection/>
    </xf>
    <xf numFmtId="0" fontId="2" fillId="7" borderId="118" xfId="20" applyFill="1" applyBorder="1" applyProtection="1">
      <alignment/>
      <protection/>
    </xf>
    <xf numFmtId="0" fontId="2" fillId="4" borderId="116" xfId="20" applyFill="1" applyBorder="1" applyProtection="1">
      <alignment/>
      <protection/>
    </xf>
    <xf numFmtId="166" fontId="2" fillId="8" borderId="118" xfId="20" applyNumberFormat="1" applyFill="1" applyBorder="1" applyProtection="1">
      <alignment/>
      <protection/>
    </xf>
    <xf numFmtId="0" fontId="5" fillId="4" borderId="117" xfId="20" applyFont="1" applyFill="1" applyBorder="1" applyProtection="1">
      <alignment/>
      <protection/>
    </xf>
    <xf numFmtId="166" fontId="5" fillId="8" borderId="117" xfId="20" applyNumberFormat="1" applyFont="1" applyFill="1" applyBorder="1" applyProtection="1">
      <alignment/>
      <protection/>
    </xf>
    <xf numFmtId="166" fontId="5" fillId="8" borderId="118" xfId="20" applyNumberFormat="1" applyFont="1" applyFill="1" applyBorder="1" applyProtection="1">
      <alignment/>
      <protection/>
    </xf>
    <xf numFmtId="0" fontId="2" fillId="4" borderId="116" xfId="20" applyFont="1" applyFill="1" applyBorder="1" applyProtection="1">
      <alignment/>
      <protection/>
    </xf>
    <xf numFmtId="166" fontId="2" fillId="8" borderId="117" xfId="20" applyNumberFormat="1" applyFont="1" applyFill="1" applyBorder="1" applyProtection="1">
      <alignment/>
      <protection/>
    </xf>
    <xf numFmtId="0" fontId="2" fillId="4" borderId="117" xfId="20" applyFont="1" applyFill="1" applyBorder="1" applyProtection="1">
      <alignment/>
      <protection/>
    </xf>
    <xf numFmtId="0" fontId="2" fillId="7" borderId="117" xfId="20" applyFont="1" applyFill="1" applyBorder="1" applyProtection="1">
      <alignment/>
      <protection/>
    </xf>
    <xf numFmtId="166" fontId="2" fillId="6" borderId="117" xfId="20" applyNumberFormat="1" applyFont="1" applyFill="1" applyBorder="1" applyProtection="1">
      <alignment/>
      <protection/>
    </xf>
    <xf numFmtId="0" fontId="2" fillId="4" borderId="119" xfId="20" applyFont="1" applyFill="1" applyBorder="1" applyProtection="1">
      <alignment/>
      <protection/>
    </xf>
    <xf numFmtId="0" fontId="2" fillId="5" borderId="120" xfId="20" applyFont="1" applyFill="1" applyBorder="1" applyProtection="1">
      <alignment/>
      <protection/>
    </xf>
    <xf numFmtId="0" fontId="2" fillId="2" borderId="120" xfId="20" applyFont="1" applyFill="1" applyBorder="1" applyProtection="1">
      <alignment/>
      <protection/>
    </xf>
    <xf numFmtId="166" fontId="2" fillId="22" borderId="116" xfId="20" applyNumberFormat="1" applyFill="1" applyBorder="1" applyProtection="1">
      <alignment/>
      <protection/>
    </xf>
    <xf numFmtId="166" fontId="2" fillId="22" borderId="117" xfId="20" applyNumberFormat="1" applyFill="1" applyBorder="1" applyProtection="1">
      <alignment/>
      <protection/>
    </xf>
    <xf numFmtId="0" fontId="2" fillId="4" borderId="118" xfId="20" applyFill="1" applyBorder="1" applyProtection="1">
      <alignment/>
      <protection/>
    </xf>
    <xf numFmtId="0" fontId="2" fillId="10" borderId="117" xfId="20" applyFill="1" applyBorder="1" applyProtection="1">
      <alignment/>
      <protection/>
    </xf>
    <xf numFmtId="166" fontId="2" fillId="8" borderId="121" xfId="20" applyNumberFormat="1" applyFill="1" applyBorder="1" applyProtection="1">
      <alignment/>
      <protection/>
    </xf>
    <xf numFmtId="166" fontId="2" fillId="6" borderId="46" xfId="20" applyNumberFormat="1" applyFill="1" applyBorder="1" applyProtection="1">
      <alignment/>
      <protection/>
    </xf>
    <xf numFmtId="0" fontId="2" fillId="9" borderId="122" xfId="20" applyFill="1" applyBorder="1" applyProtection="1">
      <alignment/>
      <protection/>
    </xf>
    <xf numFmtId="0" fontId="2" fillId="9" borderId="118" xfId="20" applyFill="1" applyBorder="1" applyProtection="1">
      <alignment/>
      <protection/>
    </xf>
    <xf numFmtId="0" fontId="2" fillId="0" borderId="0" xfId="20" applyFill="1" applyBorder="1" applyAlignment="1" applyProtection="1">
      <alignment/>
      <protection/>
    </xf>
    <xf numFmtId="0" fontId="3" fillId="0" borderId="0" xfId="20" applyFont="1" applyFill="1" applyBorder="1" applyAlignment="1" applyProtection="1">
      <alignment/>
      <protection/>
    </xf>
    <xf numFmtId="0" fontId="2" fillId="0" borderId="35" xfId="20" applyFill="1" applyBorder="1" applyProtection="1">
      <alignment/>
      <protection/>
    </xf>
    <xf numFmtId="0" fontId="2" fillId="0" borderId="0" xfId="20" applyFill="1" applyBorder="1" applyAlignment="1" applyProtection="1">
      <alignment vertical="center"/>
      <protection/>
    </xf>
    <xf numFmtId="0" fontId="2" fillId="5" borderId="66" xfId="20" applyFont="1" applyFill="1" applyBorder="1" applyProtection="1">
      <alignment/>
      <protection/>
    </xf>
    <xf numFmtId="0" fontId="2" fillId="5" borderId="123" xfId="20" applyFont="1" applyFill="1" applyBorder="1" applyProtection="1">
      <alignment/>
      <protection/>
    </xf>
    <xf numFmtId="0" fontId="2" fillId="0" borderId="103" xfId="20" applyFill="1" applyBorder="1" applyAlignment="1" applyProtection="1">
      <alignment/>
      <protection/>
    </xf>
    <xf numFmtId="0" fontId="9" fillId="21" borderId="124" xfId="20" applyFont="1" applyFill="1" applyBorder="1" applyAlignment="1" applyProtection="1">
      <alignment horizontal="center" vertical="center" wrapText="1"/>
      <protection/>
    </xf>
    <xf numFmtId="0" fontId="9" fillId="11" borderId="124" xfId="20" applyFont="1" applyFill="1" applyBorder="1" applyAlignment="1" applyProtection="1">
      <alignment horizontal="center" vertical="center" wrapText="1"/>
      <protection/>
    </xf>
    <xf numFmtId="0" fontId="2" fillId="4" borderId="124" xfId="20" applyFill="1" applyBorder="1" applyProtection="1">
      <alignment/>
      <protection/>
    </xf>
    <xf numFmtId="0" fontId="2" fillId="8" borderId="124" xfId="20" applyFill="1" applyBorder="1" applyProtection="1">
      <alignment/>
      <protection/>
    </xf>
    <xf numFmtId="0" fontId="2" fillId="0" borderId="41" xfId="20" applyFill="1" applyBorder="1" applyAlignment="1" applyProtection="1">
      <alignment/>
      <protection/>
    </xf>
    <xf numFmtId="0" fontId="9" fillId="29" borderId="124" xfId="20" applyFont="1" applyFill="1" applyBorder="1" applyAlignment="1" applyProtection="1">
      <alignment horizontal="center" vertical="center" wrapText="1"/>
      <protection/>
    </xf>
    <xf numFmtId="1" fontId="2" fillId="0" borderId="2" xfId="20" applyNumberFormat="1" applyBorder="1" applyAlignment="1">
      <alignment horizontal="center"/>
      <protection/>
    </xf>
    <xf numFmtId="4" fontId="3" fillId="3" borderId="125" xfId="20" applyNumberFormat="1" applyFont="1" applyFill="1" applyBorder="1">
      <alignment/>
      <protection/>
    </xf>
    <xf numFmtId="4" fontId="3" fillId="0" borderId="120" xfId="20" applyNumberFormat="1" applyFont="1" applyBorder="1">
      <alignment/>
      <protection/>
    </xf>
    <xf numFmtId="4" fontId="2" fillId="0" borderId="6" xfId="20" applyNumberFormat="1" applyFont="1" applyFill="1" applyBorder="1" applyProtection="1">
      <alignment/>
      <protection/>
    </xf>
    <xf numFmtId="4" fontId="2" fillId="0" borderId="18" xfId="20" applyNumberFormat="1" applyFont="1" applyFill="1" applyBorder="1" applyProtection="1">
      <alignment/>
      <protection/>
    </xf>
    <xf numFmtId="0" fontId="3" fillId="0" borderId="102" xfId="20" applyFont="1" applyFill="1" applyBorder="1" applyAlignment="1">
      <alignment/>
      <protection/>
    </xf>
    <xf numFmtId="0" fontId="3" fillId="0" borderId="103" xfId="20" applyFont="1" applyFill="1" applyBorder="1" applyAlignment="1">
      <alignment/>
      <protection/>
    </xf>
    <xf numFmtId="4" fontId="3" fillId="0" borderId="125" xfId="20" applyNumberFormat="1" applyFont="1" applyFill="1" applyBorder="1">
      <alignment/>
      <protection/>
    </xf>
    <xf numFmtId="0" fontId="3" fillId="30" borderId="73" xfId="20" applyFont="1" applyFill="1" applyBorder="1" applyAlignment="1">
      <alignment horizontal="center"/>
      <protection/>
    </xf>
    <xf numFmtId="0" fontId="3" fillId="30" borderId="126" xfId="20" applyFont="1" applyFill="1" applyBorder="1" applyAlignment="1">
      <alignment/>
      <protection/>
    </xf>
    <xf numFmtId="0" fontId="3" fillId="30" borderId="75" xfId="20" applyFont="1" applyFill="1" applyBorder="1" applyAlignment="1">
      <alignment horizontal="center"/>
      <protection/>
    </xf>
    <xf numFmtId="0" fontId="3" fillId="30" borderId="126" xfId="20" applyFont="1" applyFill="1" applyBorder="1" applyAlignment="1">
      <alignment horizontal="center"/>
      <protection/>
    </xf>
    <xf numFmtId="0" fontId="3" fillId="30" borderId="125" xfId="20" applyFont="1" applyFill="1" applyBorder="1" applyAlignment="1">
      <alignment horizontal="center"/>
      <protection/>
    </xf>
    <xf numFmtId="4" fontId="3" fillId="30" borderId="125" xfId="20" applyNumberFormat="1" applyFont="1" applyFill="1" applyBorder="1">
      <alignment/>
      <protection/>
    </xf>
    <xf numFmtId="0" fontId="2" fillId="0" borderId="1" xfId="20" applyBorder="1" applyAlignment="1">
      <alignment horizontal="center" vertical="top"/>
      <protection/>
    </xf>
    <xf numFmtId="0" fontId="2" fillId="0" borderId="3" xfId="20" applyBorder="1" applyAlignment="1">
      <alignment vertical="top" wrapText="1"/>
      <protection/>
    </xf>
    <xf numFmtId="0" fontId="2" fillId="0" borderId="5" xfId="20" applyBorder="1" applyAlignment="1">
      <alignment horizontal="center" vertical="top"/>
      <protection/>
    </xf>
    <xf numFmtId="4" fontId="3" fillId="2" borderId="6" xfId="20" applyNumberFormat="1" applyFont="1" applyFill="1" applyBorder="1" applyAlignment="1" applyProtection="1">
      <alignment vertical="top"/>
      <protection locked="0"/>
    </xf>
    <xf numFmtId="1" fontId="2" fillId="0" borderId="6" xfId="20" applyNumberFormat="1" applyBorder="1" applyAlignment="1">
      <alignment horizontal="center" vertical="top"/>
      <protection/>
    </xf>
    <xf numFmtId="4" fontId="2" fillId="0" borderId="39" xfId="20" applyNumberFormat="1" applyBorder="1" applyAlignment="1">
      <alignment vertical="top"/>
      <protection/>
    </xf>
    <xf numFmtId="0" fontId="2" fillId="0" borderId="0" xfId="20" applyAlignment="1">
      <alignment vertical="top"/>
      <protection/>
    </xf>
    <xf numFmtId="2" fontId="2" fillId="0" borderId="0" xfId="20" applyNumberFormat="1" applyAlignment="1">
      <alignment vertical="top"/>
      <protection/>
    </xf>
    <xf numFmtId="0" fontId="2" fillId="0" borderId="15" xfId="20" applyBorder="1" applyAlignment="1">
      <alignment horizontal="center" vertical="top"/>
      <protection/>
    </xf>
    <xf numFmtId="0" fontId="2" fillId="0" borderId="18" xfId="20" applyBorder="1" applyAlignment="1">
      <alignment horizontal="center" vertical="top"/>
      <protection/>
    </xf>
    <xf numFmtId="4" fontId="3" fillId="2" borderId="18" xfId="20" applyNumberFormat="1" applyFont="1" applyFill="1" applyBorder="1" applyAlignment="1" applyProtection="1">
      <alignment vertical="top"/>
      <protection locked="0"/>
    </xf>
    <xf numFmtId="0" fontId="2" fillId="0" borderId="2" xfId="20" applyBorder="1" applyAlignment="1">
      <alignment horizontal="center" vertical="top"/>
      <protection/>
    </xf>
    <xf numFmtId="0" fontId="2" fillId="0" borderId="16" xfId="20" applyBorder="1" applyAlignment="1">
      <alignment vertical="top" wrapText="1"/>
      <protection/>
    </xf>
    <xf numFmtId="0" fontId="3" fillId="31" borderId="73" xfId="20" applyFont="1" applyFill="1" applyBorder="1" applyAlignment="1">
      <alignment horizontal="center" vertical="center"/>
      <protection/>
    </xf>
    <xf numFmtId="1" fontId="3" fillId="31" borderId="75" xfId="20" applyNumberFormat="1" applyFont="1" applyFill="1" applyBorder="1" applyAlignment="1">
      <alignment horizontal="center" vertical="center" wrapText="1"/>
      <protection/>
    </xf>
    <xf numFmtId="2" fontId="3" fillId="31" borderId="75" xfId="20" applyNumberFormat="1" applyFont="1" applyFill="1" applyBorder="1" applyAlignment="1">
      <alignment horizontal="center" vertical="center" wrapText="1"/>
      <protection/>
    </xf>
    <xf numFmtId="0" fontId="12" fillId="28" borderId="103" xfId="20" applyFont="1" applyFill="1" applyBorder="1">
      <alignment/>
      <protection/>
    </xf>
    <xf numFmtId="0" fontId="12" fillId="28" borderId="103" xfId="20" applyFont="1" applyFill="1" applyBorder="1" applyAlignment="1">
      <alignment horizontal="center"/>
      <protection/>
    </xf>
    <xf numFmtId="1" fontId="2" fillId="0" borderId="84" xfId="20" applyNumberFormat="1" applyBorder="1" applyAlignment="1">
      <alignment horizontal="center" vertical="center"/>
      <protection/>
    </xf>
    <xf numFmtId="1" fontId="2" fillId="0" borderId="85" xfId="20" applyNumberFormat="1" applyBorder="1" applyAlignment="1">
      <alignment horizontal="center" vertical="center"/>
      <protection/>
    </xf>
    <xf numFmtId="1" fontId="5" fillId="0" borderId="85" xfId="20" applyNumberFormat="1" applyFont="1" applyBorder="1" applyAlignment="1">
      <alignment horizontal="center" vertical="center"/>
      <protection/>
    </xf>
    <xf numFmtId="1" fontId="2" fillId="4" borderId="85" xfId="20" applyNumberFormat="1" applyFill="1" applyBorder="1" applyAlignment="1">
      <alignment horizontal="center" vertical="center"/>
      <protection/>
    </xf>
    <xf numFmtId="1" fontId="2" fillId="0" borderId="50" xfId="20" applyNumberFormat="1" applyBorder="1" applyAlignment="1">
      <alignment horizontal="center" vertical="center"/>
      <protection/>
    </xf>
    <xf numFmtId="1" fontId="2" fillId="16" borderId="85" xfId="20" applyNumberFormat="1" applyFill="1" applyBorder="1" applyAlignment="1">
      <alignment horizontal="center" vertical="center"/>
      <protection/>
    </xf>
    <xf numFmtId="1" fontId="2" fillId="4" borderId="89" xfId="20" applyNumberFormat="1" applyFill="1" applyBorder="1" applyAlignment="1">
      <alignment horizontal="center" vertical="center"/>
      <protection/>
    </xf>
    <xf numFmtId="1" fontId="2" fillId="4" borderId="50" xfId="20" applyNumberFormat="1" applyFill="1" applyBorder="1" applyAlignment="1">
      <alignment horizontal="center" vertical="center"/>
      <protection/>
    </xf>
    <xf numFmtId="1" fontId="2" fillId="0" borderId="18" xfId="20" applyNumberFormat="1" applyFill="1" applyBorder="1" applyAlignment="1">
      <alignment horizontal="center" vertical="center"/>
      <protection/>
    </xf>
    <xf numFmtId="1" fontId="2" fillId="4" borderId="84" xfId="20" applyNumberFormat="1" applyFill="1" applyBorder="1" applyAlignment="1">
      <alignment horizontal="center" vertical="center"/>
      <protection/>
    </xf>
    <xf numFmtId="1" fontId="2" fillId="5" borderId="89" xfId="20" applyNumberFormat="1" applyFill="1" applyBorder="1" applyAlignment="1">
      <alignment horizontal="center" vertical="center"/>
      <protection/>
    </xf>
    <xf numFmtId="1" fontId="2" fillId="4" borderId="91" xfId="20" applyNumberFormat="1" applyFill="1" applyBorder="1" applyAlignment="1">
      <alignment horizontal="center" vertical="center"/>
      <protection/>
    </xf>
    <xf numFmtId="2" fontId="2" fillId="0" borderId="50" xfId="20" applyNumberFormat="1" applyBorder="1" applyAlignment="1">
      <alignment horizontal="center" vertical="center"/>
      <protection/>
    </xf>
    <xf numFmtId="2" fontId="2" fillId="4" borderId="89" xfId="20" applyNumberFormat="1" applyFill="1" applyBorder="1" applyAlignment="1">
      <alignment horizontal="center" vertical="center"/>
      <protection/>
    </xf>
    <xf numFmtId="2" fontId="2" fillId="4" borderId="50" xfId="20" applyNumberFormat="1" applyFill="1" applyBorder="1" applyAlignment="1">
      <alignment horizontal="center" vertical="center"/>
      <protection/>
    </xf>
    <xf numFmtId="2" fontId="2" fillId="32" borderId="85" xfId="20" applyNumberFormat="1" applyFill="1" applyBorder="1" applyAlignment="1">
      <alignment horizontal="center" vertical="center"/>
      <protection/>
    </xf>
    <xf numFmtId="2" fontId="2" fillId="4" borderId="84" xfId="20" applyNumberFormat="1" applyFill="1" applyBorder="1" applyAlignment="1">
      <alignment horizontal="center" vertical="center"/>
      <protection/>
    </xf>
    <xf numFmtId="2" fontId="2" fillId="5" borderId="89" xfId="20" applyNumberFormat="1" applyFill="1" applyBorder="1" applyAlignment="1">
      <alignment horizontal="center" vertical="center"/>
      <protection/>
    </xf>
    <xf numFmtId="2" fontId="2" fillId="4" borderId="91" xfId="20" applyNumberFormat="1" applyFill="1" applyBorder="1" applyAlignment="1">
      <alignment horizontal="center" vertical="center"/>
      <protection/>
    </xf>
    <xf numFmtId="0" fontId="10" fillId="0" borderId="127" xfId="20" applyFont="1" applyBorder="1" applyProtection="1">
      <alignment/>
      <protection/>
    </xf>
    <xf numFmtId="0" fontId="2" fillId="0" borderId="128" xfId="20" applyBorder="1" applyProtection="1">
      <alignment/>
      <protection/>
    </xf>
    <xf numFmtId="2" fontId="0" fillId="0" borderId="0" xfId="0" applyNumberFormat="1" applyFont="1" applyBorder="1"/>
    <xf numFmtId="2" fontId="2" fillId="0" borderId="0" xfId="20" applyNumberFormat="1" applyFill="1" applyBorder="1">
      <alignment/>
      <protection/>
    </xf>
    <xf numFmtId="0" fontId="2" fillId="0" borderId="106" xfId="20" applyBorder="1" applyAlignment="1">
      <alignment horizontal="center" vertical="center"/>
      <protection/>
    </xf>
    <xf numFmtId="0" fontId="2" fillId="0" borderId="107" xfId="20" applyBorder="1" applyAlignment="1">
      <alignment horizontal="center" vertical="center"/>
      <protection/>
    </xf>
    <xf numFmtId="0" fontId="5" fillId="0" borderId="107" xfId="20" applyFont="1" applyBorder="1" applyAlignment="1">
      <alignment horizontal="center" vertical="center"/>
      <protection/>
    </xf>
    <xf numFmtId="49" fontId="2" fillId="4" borderId="107" xfId="20" applyNumberFormat="1" applyFill="1" applyBorder="1" applyAlignment="1">
      <alignment horizontal="center" vertical="center"/>
      <protection/>
    </xf>
    <xf numFmtId="49" fontId="2" fillId="0" borderId="107" xfId="20" applyNumberFormat="1" applyFill="1" applyBorder="1" applyAlignment="1">
      <alignment horizontal="center" vertical="center"/>
      <protection/>
    </xf>
    <xf numFmtId="49" fontId="2" fillId="0" borderId="113" xfId="20" applyNumberFormat="1" applyFill="1" applyBorder="1" applyAlignment="1">
      <alignment horizontal="center" vertical="center"/>
      <protection/>
    </xf>
    <xf numFmtId="0" fontId="2" fillId="0" borderId="112" xfId="20" applyBorder="1" applyAlignment="1">
      <alignment horizontal="center" vertical="center"/>
      <protection/>
    </xf>
    <xf numFmtId="0" fontId="2" fillId="4" borderId="115" xfId="20" applyFill="1" applyBorder="1" applyAlignment="1">
      <alignment horizontal="center" vertical="center"/>
      <protection/>
    </xf>
    <xf numFmtId="49" fontId="2" fillId="4" borderId="112" xfId="20" applyNumberFormat="1" applyFill="1" applyBorder="1" applyAlignment="1">
      <alignment horizontal="center" vertical="center"/>
      <protection/>
    </xf>
    <xf numFmtId="49" fontId="2" fillId="4" borderId="106" xfId="20" applyNumberFormat="1" applyFill="1" applyBorder="1" applyAlignment="1">
      <alignment horizontal="center" vertical="center"/>
      <protection/>
    </xf>
    <xf numFmtId="49" fontId="2" fillId="4" borderId="114" xfId="20" applyNumberFormat="1" applyFill="1" applyBorder="1" applyAlignment="1">
      <alignment horizontal="center" vertical="center"/>
      <protection/>
    </xf>
    <xf numFmtId="0" fontId="3" fillId="27" borderId="127" xfId="20" applyFont="1" applyFill="1" applyBorder="1" applyAlignment="1">
      <alignment/>
      <protection/>
    </xf>
    <xf numFmtId="0" fontId="3" fillId="27" borderId="129" xfId="20" applyFont="1" applyFill="1" applyBorder="1" applyAlignment="1">
      <alignment/>
      <protection/>
    </xf>
    <xf numFmtId="0" fontId="3" fillId="27" borderId="130" xfId="20" applyFont="1" applyFill="1" applyBorder="1" applyAlignment="1">
      <alignment/>
      <protection/>
    </xf>
    <xf numFmtId="0" fontId="2" fillId="0" borderId="131" xfId="20" applyBorder="1" applyProtection="1">
      <alignment/>
      <protection/>
    </xf>
    <xf numFmtId="0" fontId="3" fillId="31" borderId="75" xfId="20" applyFont="1" applyFill="1" applyBorder="1" applyAlignment="1">
      <alignment horizontal="center" vertical="center" wrapText="1"/>
      <protection/>
    </xf>
    <xf numFmtId="0" fontId="3" fillId="31" borderId="75" xfId="20" applyFont="1" applyFill="1" applyBorder="1" applyAlignment="1">
      <alignment horizontal="center" vertical="center"/>
      <protection/>
    </xf>
    <xf numFmtId="0" fontId="3" fillId="31" borderId="125" xfId="20" applyFont="1" applyFill="1" applyBorder="1" applyAlignment="1">
      <alignment horizontal="center" vertical="center"/>
      <protection/>
    </xf>
    <xf numFmtId="0" fontId="2" fillId="0" borderId="50" xfId="20" applyBorder="1" applyAlignment="1">
      <alignment horizontal="center"/>
      <protection/>
    </xf>
    <xf numFmtId="49" fontId="2" fillId="0" borderId="50" xfId="20" applyNumberFormat="1" applyBorder="1" applyAlignment="1">
      <alignment horizontal="center"/>
      <protection/>
    </xf>
    <xf numFmtId="49" fontId="2" fillId="0" borderId="84" xfId="20" applyNumberFormat="1" applyBorder="1" applyAlignment="1">
      <alignment horizontal="center"/>
      <protection/>
    </xf>
    <xf numFmtId="2" fontId="2" fillId="0" borderId="100" xfId="20" applyNumberFormat="1" applyBorder="1" applyAlignment="1">
      <alignment horizontal="center" vertical="center"/>
      <protection/>
    </xf>
    <xf numFmtId="2" fontId="2" fillId="0" borderId="106" xfId="20" applyNumberFormat="1" applyBorder="1" applyAlignment="1">
      <alignment horizontal="center" vertical="center"/>
      <protection/>
    </xf>
    <xf numFmtId="2" fontId="2" fillId="0" borderId="83" xfId="20" applyNumberFormat="1" applyBorder="1" applyAlignment="1">
      <alignment horizontal="center" vertical="center"/>
      <protection/>
    </xf>
    <xf numFmtId="2" fontId="5" fillId="0" borderId="94" xfId="20" applyNumberFormat="1" applyFont="1" applyBorder="1" applyAlignment="1">
      <alignment horizontal="center" vertical="center"/>
      <protection/>
    </xf>
    <xf numFmtId="2" fontId="2" fillId="0" borderId="94" xfId="20" applyNumberFormat="1" applyBorder="1" applyAlignment="1">
      <alignment horizontal="center" vertical="center"/>
      <protection/>
    </xf>
    <xf numFmtId="2" fontId="2" fillId="4" borderId="94" xfId="20" applyNumberFormat="1" applyFill="1" applyBorder="1" applyAlignment="1">
      <alignment horizontal="center" vertical="center"/>
      <protection/>
    </xf>
    <xf numFmtId="2" fontId="2" fillId="0" borderId="108" xfId="20" applyNumberFormat="1" applyFill="1" applyBorder="1" applyAlignment="1">
      <alignment horizontal="center" vertical="center"/>
      <protection/>
    </xf>
    <xf numFmtId="2" fontId="2" fillId="0" borderId="8" xfId="20" applyNumberFormat="1" applyBorder="1" applyAlignment="1">
      <alignment horizontal="center" vertical="center"/>
      <protection/>
    </xf>
    <xf numFmtId="2" fontId="2" fillId="4" borderId="93" xfId="20" applyNumberFormat="1" applyFill="1" applyBorder="1" applyAlignment="1">
      <alignment horizontal="center" vertical="center"/>
      <protection/>
    </xf>
    <xf numFmtId="2" fontId="2" fillId="4" borderId="8" xfId="20" applyNumberFormat="1" applyFill="1" applyBorder="1" applyAlignment="1">
      <alignment horizontal="center" vertical="center"/>
      <protection/>
    </xf>
    <xf numFmtId="2" fontId="2" fillId="4" borderId="100" xfId="20" applyNumberFormat="1" applyFill="1" applyBorder="1" applyAlignment="1">
      <alignment horizontal="center" vertical="center"/>
      <protection/>
    </xf>
    <xf numFmtId="2" fontId="2" fillId="4" borderId="95" xfId="20" applyNumberFormat="1" applyFill="1" applyBorder="1" applyAlignment="1">
      <alignment horizontal="center" vertical="center"/>
      <protection/>
    </xf>
    <xf numFmtId="2" fontId="5" fillId="0" borderId="86" xfId="20" applyNumberFormat="1" applyFont="1" applyBorder="1" applyAlignment="1">
      <alignment horizontal="center" vertical="center"/>
      <protection/>
    </xf>
    <xf numFmtId="2" fontId="2" fillId="0" borderId="86" xfId="20" applyNumberFormat="1" applyBorder="1" applyAlignment="1">
      <alignment horizontal="center" vertical="center"/>
      <protection/>
    </xf>
    <xf numFmtId="2" fontId="2" fillId="4" borderId="86" xfId="20" applyNumberFormat="1" applyFill="1" applyBorder="1" applyAlignment="1">
      <alignment horizontal="center" vertical="center"/>
      <protection/>
    </xf>
    <xf numFmtId="2" fontId="2" fillId="0" borderId="110" xfId="20" applyNumberFormat="1" applyFill="1" applyBorder="1" applyAlignment="1">
      <alignment horizontal="center" vertical="center"/>
      <protection/>
    </xf>
    <xf numFmtId="2" fontId="2" fillId="0" borderId="109" xfId="20" applyNumberFormat="1" applyBorder="1" applyAlignment="1">
      <alignment horizontal="center" vertical="center"/>
      <protection/>
    </xf>
    <xf numFmtId="2" fontId="2" fillId="4" borderId="88" xfId="20" applyNumberFormat="1" applyFill="1" applyBorder="1" applyAlignment="1">
      <alignment horizontal="center" vertical="center"/>
      <protection/>
    </xf>
    <xf numFmtId="2" fontId="2" fillId="4" borderId="109" xfId="20" applyNumberFormat="1" applyFill="1" applyBorder="1" applyAlignment="1">
      <alignment horizontal="center" vertical="center"/>
      <protection/>
    </xf>
    <xf numFmtId="2" fontId="2" fillId="4" borderId="83" xfId="20" applyNumberFormat="1" applyFill="1" applyBorder="1" applyAlignment="1">
      <alignment horizontal="center" vertical="center"/>
      <protection/>
    </xf>
    <xf numFmtId="2" fontId="2" fillId="4" borderId="111" xfId="20" applyNumberFormat="1" applyFill="1" applyBorder="1" applyAlignment="1">
      <alignment horizontal="center" vertical="center"/>
      <protection/>
    </xf>
    <xf numFmtId="0" fontId="4" fillId="0" borderId="14" xfId="20" applyNumberFormat="1" applyFont="1" applyBorder="1" applyAlignment="1" applyProtection="1">
      <alignment horizontal="center"/>
      <protection/>
    </xf>
    <xf numFmtId="0" fontId="2" fillId="0" borderId="122" xfId="20" applyBorder="1" applyAlignment="1">
      <alignment horizontal="center" vertical="center"/>
      <protection/>
    </xf>
    <xf numFmtId="0" fontId="2" fillId="0" borderId="117" xfId="20" applyBorder="1" applyAlignment="1">
      <alignment horizontal="center" vertical="center"/>
      <protection/>
    </xf>
    <xf numFmtId="49" fontId="2" fillId="4" borderId="117" xfId="20" applyNumberFormat="1" applyFill="1" applyBorder="1" applyAlignment="1">
      <alignment horizontal="center" vertical="center"/>
      <protection/>
    </xf>
    <xf numFmtId="0" fontId="2" fillId="5" borderId="117" xfId="20" applyFill="1" applyBorder="1" applyAlignment="1">
      <alignment horizontal="center" vertical="center"/>
      <protection/>
    </xf>
    <xf numFmtId="49" fontId="2" fillId="0" borderId="117" xfId="20" applyNumberFormat="1" applyFill="1" applyBorder="1" applyAlignment="1">
      <alignment horizontal="center" vertical="center"/>
      <protection/>
    </xf>
    <xf numFmtId="49" fontId="2" fillId="0" borderId="132" xfId="20" applyNumberFormat="1" applyFill="1" applyBorder="1" applyAlignment="1">
      <alignment horizontal="center" vertical="center"/>
      <protection/>
    </xf>
    <xf numFmtId="49" fontId="2" fillId="4" borderId="122" xfId="20" applyNumberFormat="1" applyFill="1" applyBorder="1" applyAlignment="1">
      <alignment horizontal="center" vertical="center"/>
      <protection/>
    </xf>
    <xf numFmtId="49" fontId="2" fillId="16" borderId="117" xfId="20" applyNumberFormat="1" applyFill="1" applyBorder="1" applyAlignment="1">
      <alignment horizontal="center" vertical="center"/>
      <protection/>
    </xf>
    <xf numFmtId="0" fontId="2" fillId="0" borderId="119" xfId="20" applyBorder="1" applyAlignment="1">
      <alignment horizontal="center" vertical="center"/>
      <protection/>
    </xf>
    <xf numFmtId="0" fontId="2" fillId="4" borderId="116" xfId="20" applyFill="1" applyBorder="1" applyAlignment="1">
      <alignment horizontal="center" vertical="center"/>
      <protection/>
    </xf>
    <xf numFmtId="0" fontId="2" fillId="16" borderId="117" xfId="20" applyFill="1" applyBorder="1" applyAlignment="1">
      <alignment horizontal="center" vertical="center"/>
      <protection/>
    </xf>
    <xf numFmtId="49" fontId="2" fillId="4" borderId="119" xfId="20" applyNumberFormat="1" applyFill="1" applyBorder="1" applyAlignment="1">
      <alignment horizontal="center" vertical="center"/>
      <protection/>
    </xf>
    <xf numFmtId="0" fontId="2" fillId="32" borderId="117" xfId="20" applyFill="1" applyBorder="1" applyAlignment="1">
      <alignment horizontal="center" vertical="center"/>
      <protection/>
    </xf>
    <xf numFmtId="49" fontId="2" fillId="0" borderId="119" xfId="20" applyNumberFormat="1" applyFill="1" applyBorder="1" applyAlignment="1">
      <alignment horizontal="center" vertical="center"/>
      <protection/>
    </xf>
    <xf numFmtId="49" fontId="2" fillId="0" borderId="120" xfId="20" applyNumberFormat="1" applyFill="1" applyBorder="1" applyAlignment="1">
      <alignment horizontal="center" vertical="center"/>
      <protection/>
    </xf>
    <xf numFmtId="49" fontId="2" fillId="5" borderId="120" xfId="20" applyNumberFormat="1" applyFill="1" applyBorder="1" applyAlignment="1">
      <alignment horizontal="center" vertical="center"/>
      <protection/>
    </xf>
    <xf numFmtId="49" fontId="2" fillId="5" borderId="123" xfId="20" applyNumberFormat="1" applyFill="1" applyBorder="1" applyAlignment="1">
      <alignment horizontal="center" vertical="center"/>
      <protection/>
    </xf>
    <xf numFmtId="49" fontId="2" fillId="0" borderId="122" xfId="20" applyNumberFormat="1" applyFill="1" applyBorder="1" applyAlignment="1">
      <alignment horizontal="center" vertical="center"/>
      <protection/>
    </xf>
    <xf numFmtId="49" fontId="2" fillId="0" borderId="116" xfId="20" applyNumberFormat="1" applyFill="1" applyBorder="1" applyAlignment="1">
      <alignment horizontal="center" vertical="center"/>
      <protection/>
    </xf>
    <xf numFmtId="0" fontId="2" fillId="5" borderId="118" xfId="20" applyFill="1" applyBorder="1" applyAlignment="1">
      <alignment horizontal="center" vertical="center"/>
      <protection/>
    </xf>
    <xf numFmtId="49" fontId="2" fillId="5" borderId="116" xfId="20" applyNumberFormat="1" applyFill="1" applyBorder="1" applyAlignment="1">
      <alignment horizontal="center" vertical="center"/>
      <protection/>
    </xf>
    <xf numFmtId="49" fontId="2" fillId="4" borderId="118" xfId="20" applyNumberFormat="1" applyFill="1" applyBorder="1" applyAlignment="1">
      <alignment horizontal="center" vertical="center"/>
      <protection/>
    </xf>
    <xf numFmtId="0" fontId="12" fillId="28" borderId="76" xfId="20" applyFont="1" applyFill="1" applyBorder="1" applyAlignment="1">
      <alignment horizontal="center" vertical="center"/>
      <protection/>
    </xf>
    <xf numFmtId="0" fontId="2" fillId="5" borderId="106" xfId="20" applyFill="1" applyBorder="1" applyAlignment="1">
      <alignment horizontal="center" vertical="center"/>
      <protection/>
    </xf>
    <xf numFmtId="2" fontId="2" fillId="5" borderId="122" xfId="20" applyNumberFormat="1" applyFill="1" applyBorder="1" applyAlignment="1">
      <alignment horizontal="center" vertical="center"/>
      <protection/>
    </xf>
    <xf numFmtId="2" fontId="2" fillId="5" borderId="117" xfId="20" applyNumberFormat="1" applyFill="1" applyBorder="1" applyAlignment="1">
      <alignment horizontal="center" vertical="center"/>
      <protection/>
    </xf>
    <xf numFmtId="2" fontId="2" fillId="5" borderId="119" xfId="20" applyNumberFormat="1" applyFill="1" applyBorder="1" applyAlignment="1">
      <alignment horizontal="center" vertical="center"/>
      <protection/>
    </xf>
    <xf numFmtId="1" fontId="2" fillId="5" borderId="0" xfId="20" applyNumberFormat="1" applyFill="1" applyBorder="1" applyAlignment="1">
      <alignment horizontal="center" vertical="center"/>
      <protection/>
    </xf>
    <xf numFmtId="2" fontId="2" fillId="5" borderId="120" xfId="20" applyNumberFormat="1" applyFill="1" applyBorder="1" applyAlignment="1">
      <alignment horizontal="center" vertical="center"/>
      <protection/>
    </xf>
    <xf numFmtId="2" fontId="2" fillId="5" borderId="123" xfId="20" applyNumberFormat="1" applyFill="1" applyBorder="1" applyAlignment="1">
      <alignment horizontal="center" vertical="center"/>
      <protection/>
    </xf>
    <xf numFmtId="2" fontId="2" fillId="5" borderId="132" xfId="20" applyNumberFormat="1" applyFill="1" applyBorder="1" applyAlignment="1">
      <alignment horizontal="center" vertical="center"/>
      <protection/>
    </xf>
    <xf numFmtId="2" fontId="2" fillId="5" borderId="118" xfId="20" applyNumberFormat="1" applyFill="1" applyBorder="1" applyAlignment="1">
      <alignment horizontal="center" vertical="center"/>
      <protection/>
    </xf>
    <xf numFmtId="1" fontId="2" fillId="0" borderId="0" xfId="20" applyNumberFormat="1" applyFill="1">
      <alignment/>
      <protection/>
    </xf>
    <xf numFmtId="1" fontId="2" fillId="0" borderId="83" xfId="20" applyNumberFormat="1" applyBorder="1" applyAlignment="1">
      <alignment horizontal="center" vertical="center"/>
      <protection/>
    </xf>
    <xf numFmtId="1" fontId="2" fillId="0" borderId="86" xfId="20" applyNumberFormat="1" applyBorder="1" applyAlignment="1">
      <alignment horizontal="center" vertical="center"/>
      <protection/>
    </xf>
    <xf numFmtId="1" fontId="2" fillId="4" borderId="86" xfId="20" applyNumberFormat="1" applyFill="1" applyBorder="1" applyAlignment="1">
      <alignment horizontal="center" vertical="center"/>
      <protection/>
    </xf>
    <xf numFmtId="1" fontId="2" fillId="0" borderId="109" xfId="20" applyNumberFormat="1" applyBorder="1" applyAlignment="1">
      <alignment horizontal="center" vertical="center"/>
      <protection/>
    </xf>
    <xf numFmtId="1" fontId="2" fillId="5" borderId="86" xfId="20" applyNumberFormat="1" applyFill="1" applyBorder="1" applyAlignment="1">
      <alignment horizontal="center" vertical="center"/>
      <protection/>
    </xf>
    <xf numFmtId="1" fontId="2" fillId="0" borderId="110" xfId="20" applyNumberFormat="1" applyFill="1" applyBorder="1" applyAlignment="1">
      <alignment horizontal="center" vertical="center"/>
      <protection/>
    </xf>
    <xf numFmtId="1" fontId="2" fillId="4" borderId="88" xfId="20" applyNumberFormat="1" applyFill="1" applyBorder="1" applyAlignment="1">
      <alignment horizontal="center" vertical="center"/>
      <protection/>
    </xf>
    <xf numFmtId="1" fontId="2" fillId="4" borderId="109" xfId="20" applyNumberFormat="1" applyFill="1" applyBorder="1" applyAlignment="1">
      <alignment horizontal="center" vertical="center"/>
      <protection/>
    </xf>
    <xf numFmtId="1" fontId="2" fillId="5" borderId="23" xfId="20" applyNumberFormat="1" applyFill="1" applyBorder="1" applyAlignment="1">
      <alignment horizontal="center" vertical="center"/>
      <protection/>
    </xf>
    <xf numFmtId="1" fontId="2" fillId="5" borderId="82" xfId="20" applyNumberFormat="1" applyFill="1" applyBorder="1" applyAlignment="1">
      <alignment horizontal="center" vertical="center"/>
      <protection/>
    </xf>
    <xf numFmtId="1" fontId="2" fillId="4" borderId="83" xfId="20" applyNumberFormat="1" applyFill="1" applyBorder="1" applyAlignment="1">
      <alignment horizontal="center" vertical="center"/>
      <protection/>
    </xf>
    <xf numFmtId="1" fontId="2" fillId="5" borderId="111" xfId="20" applyNumberFormat="1" applyFill="1" applyBorder="1" applyAlignment="1">
      <alignment horizontal="center" vertical="center"/>
      <protection/>
    </xf>
    <xf numFmtId="1" fontId="2" fillId="5" borderId="88" xfId="20" applyNumberFormat="1" applyFill="1" applyBorder="1" applyAlignment="1">
      <alignment horizontal="center" vertical="center"/>
      <protection/>
    </xf>
    <xf numFmtId="1" fontId="2" fillId="4" borderId="111" xfId="20" applyNumberFormat="1" applyFill="1" applyBorder="1" applyAlignment="1">
      <alignment horizontal="center" vertical="center"/>
      <protection/>
    </xf>
    <xf numFmtId="1" fontId="2" fillId="0" borderId="96" xfId="20" applyNumberFormat="1" applyBorder="1" applyAlignment="1">
      <alignment horizontal="center" vertical="center"/>
      <protection/>
    </xf>
    <xf numFmtId="0" fontId="3" fillId="27" borderId="102" xfId="20" applyFont="1" applyFill="1" applyBorder="1" applyAlignment="1">
      <alignment/>
      <protection/>
    </xf>
    <xf numFmtId="0" fontId="3" fillId="27" borderId="103" xfId="20" applyFont="1" applyFill="1" applyBorder="1" applyAlignment="1">
      <alignment/>
      <protection/>
    </xf>
    <xf numFmtId="0" fontId="3" fillId="27" borderId="76" xfId="20" applyFont="1" applyFill="1" applyBorder="1" applyAlignment="1">
      <alignment/>
      <protection/>
    </xf>
    <xf numFmtId="49" fontId="15" fillId="0" borderId="84" xfId="20" applyNumberFormat="1" applyFont="1" applyBorder="1" applyAlignment="1">
      <alignment horizontal="center"/>
      <protection/>
    </xf>
    <xf numFmtId="49" fontId="15" fillId="0" borderId="85" xfId="20" applyNumberFormat="1" applyFont="1" applyBorder="1" applyAlignment="1">
      <alignment horizontal="center"/>
      <protection/>
    </xf>
    <xf numFmtId="49" fontId="15" fillId="0" borderId="50" xfId="20" applyNumberFormat="1" applyFont="1" applyBorder="1" applyAlignment="1">
      <alignment horizontal="center"/>
      <protection/>
    </xf>
    <xf numFmtId="0" fontId="15" fillId="0" borderId="85" xfId="20" applyFont="1" applyBorder="1" applyAlignment="1">
      <alignment horizontal="center"/>
      <protection/>
    </xf>
    <xf numFmtId="0" fontId="15" fillId="0" borderId="50" xfId="20" applyFont="1" applyBorder="1" applyAlignment="1">
      <alignment horizontal="center"/>
      <protection/>
    </xf>
    <xf numFmtId="49" fontId="15" fillId="0" borderId="89" xfId="20" applyNumberFormat="1" applyFont="1" applyBorder="1" applyAlignment="1">
      <alignment horizontal="center"/>
      <protection/>
    </xf>
    <xf numFmtId="49" fontId="15" fillId="0" borderId="91" xfId="20" applyNumberFormat="1" applyFont="1" applyBorder="1" applyAlignment="1">
      <alignment horizontal="center"/>
      <protection/>
    </xf>
    <xf numFmtId="0" fontId="15" fillId="0" borderId="86" xfId="20" applyFont="1" applyBorder="1" applyAlignment="1">
      <alignment horizontal="center"/>
      <protection/>
    </xf>
    <xf numFmtId="0" fontId="15" fillId="0" borderId="50" xfId="20" applyFont="1" applyBorder="1" applyAlignment="1">
      <alignment horizontal="center"/>
      <protection/>
    </xf>
    <xf numFmtId="0" fontId="15" fillId="0" borderId="91" xfId="20" applyFont="1" applyBorder="1" applyAlignment="1">
      <alignment horizontal="center"/>
      <protection/>
    </xf>
    <xf numFmtId="164" fontId="15" fillId="0" borderId="85" xfId="20" applyNumberFormat="1" applyFont="1" applyBorder="1" applyAlignment="1">
      <alignment horizontal="center"/>
      <protection/>
    </xf>
    <xf numFmtId="164" fontId="15" fillId="0" borderId="14" xfId="20" applyNumberFormat="1" applyFont="1" applyBorder="1" applyAlignment="1" applyProtection="1">
      <alignment horizontal="center"/>
      <protection/>
    </xf>
    <xf numFmtId="164" fontId="15" fillId="0" borderId="21" xfId="20" applyNumberFormat="1" applyFont="1" applyBorder="1" applyAlignment="1" applyProtection="1">
      <alignment horizontal="center"/>
      <protection/>
    </xf>
    <xf numFmtId="164" fontId="15" fillId="0" borderId="26" xfId="20" applyNumberFormat="1" applyFont="1" applyBorder="1" applyAlignment="1" applyProtection="1">
      <alignment horizontal="center"/>
      <protection/>
    </xf>
    <xf numFmtId="164" fontId="15" fillId="0" borderId="27" xfId="20" applyNumberFormat="1" applyFont="1" applyBorder="1" applyAlignment="1" applyProtection="1">
      <alignment horizontal="center"/>
      <protection/>
    </xf>
    <xf numFmtId="164" fontId="15" fillId="0" borderId="57" xfId="20" applyNumberFormat="1" applyFont="1" applyBorder="1" applyAlignment="1" applyProtection="1">
      <alignment horizontal="center"/>
      <protection/>
    </xf>
    <xf numFmtId="164" fontId="15" fillId="0" borderId="6" xfId="20" applyNumberFormat="1" applyFont="1" applyBorder="1" applyAlignment="1" applyProtection="1">
      <alignment horizontal="center"/>
      <protection/>
    </xf>
    <xf numFmtId="164" fontId="15" fillId="0" borderId="85" xfId="20" applyNumberFormat="1" applyFont="1" applyBorder="1" applyAlignment="1" applyProtection="1">
      <alignment horizontal="center"/>
      <protection/>
    </xf>
    <xf numFmtId="0" fontId="15" fillId="0" borderId="89" xfId="20" applyFont="1" applyBorder="1" applyAlignment="1" applyProtection="1">
      <alignment horizontal="center"/>
      <protection/>
    </xf>
    <xf numFmtId="0" fontId="15" fillId="0" borderId="91" xfId="20" applyFont="1" applyBorder="1" applyAlignment="1" applyProtection="1">
      <alignment horizontal="center"/>
      <protection/>
    </xf>
    <xf numFmtId="49" fontId="15" fillId="0" borderId="89" xfId="20" applyNumberFormat="1" applyFont="1" applyBorder="1" applyAlignment="1" applyProtection="1">
      <alignment horizontal="center"/>
      <protection/>
    </xf>
    <xf numFmtId="49" fontId="15" fillId="0" borderId="85" xfId="20" applyNumberFormat="1" applyFont="1" applyBorder="1" applyAlignment="1" applyProtection="1">
      <alignment horizontal="center"/>
      <protection/>
    </xf>
    <xf numFmtId="49" fontId="15" fillId="0" borderId="50" xfId="20" applyNumberFormat="1" applyFont="1" applyBorder="1" applyAlignment="1" applyProtection="1">
      <alignment horizontal="center"/>
      <protection/>
    </xf>
    <xf numFmtId="0" fontId="15" fillId="0" borderId="85" xfId="20" applyFont="1" applyBorder="1" applyAlignment="1" applyProtection="1">
      <alignment horizontal="center"/>
      <protection/>
    </xf>
    <xf numFmtId="165" fontId="15" fillId="0" borderId="85" xfId="20" applyNumberFormat="1" applyFont="1" applyBorder="1" applyAlignment="1" applyProtection="1">
      <alignment horizontal="center"/>
      <protection/>
    </xf>
    <xf numFmtId="0" fontId="15" fillId="0" borderId="86" xfId="20" applyFont="1" applyBorder="1" applyAlignment="1" applyProtection="1">
      <alignment horizontal="center"/>
      <protection/>
    </xf>
    <xf numFmtId="0" fontId="15" fillId="0" borderId="96" xfId="20" applyFont="1" applyBorder="1" applyAlignment="1" applyProtection="1">
      <alignment horizontal="center"/>
      <protection/>
    </xf>
    <xf numFmtId="0" fontId="15" fillId="0" borderId="45" xfId="20" applyFont="1" applyBorder="1" applyAlignment="1" applyProtection="1">
      <alignment horizontal="center"/>
      <protection/>
    </xf>
    <xf numFmtId="49" fontId="15" fillId="0" borderId="27" xfId="20" applyNumberFormat="1" applyFont="1" applyBorder="1" applyAlignment="1" applyProtection="1">
      <alignment horizontal="center"/>
      <protection/>
    </xf>
    <xf numFmtId="0" fontId="15" fillId="0" borderId="27" xfId="20" applyFont="1" applyBorder="1" applyAlignment="1" applyProtection="1">
      <alignment horizontal="center"/>
      <protection/>
    </xf>
    <xf numFmtId="0" fontId="3" fillId="3" borderId="73" xfId="20" applyFont="1" applyFill="1" applyBorder="1" applyAlignment="1">
      <alignment horizontal="center" vertical="top"/>
      <protection/>
    </xf>
    <xf numFmtId="0" fontId="3" fillId="3" borderId="126" xfId="20" applyFont="1" applyFill="1" applyBorder="1" applyAlignment="1">
      <alignment vertical="top"/>
      <protection/>
    </xf>
    <xf numFmtId="0" fontId="3" fillId="3" borderId="75" xfId="20" applyFont="1" applyFill="1" applyBorder="1" applyAlignment="1">
      <alignment horizontal="center" vertical="top"/>
      <protection/>
    </xf>
    <xf numFmtId="0" fontId="3" fillId="3" borderId="75" xfId="20" applyFont="1" applyFill="1" applyBorder="1" applyAlignment="1">
      <alignment horizontal="center" vertical="top" wrapText="1"/>
      <protection/>
    </xf>
    <xf numFmtId="0" fontId="3" fillId="3" borderId="126" xfId="20" applyFont="1" applyFill="1" applyBorder="1" applyAlignment="1">
      <alignment vertical="top" wrapText="1"/>
      <protection/>
    </xf>
    <xf numFmtId="0" fontId="2" fillId="2" borderId="36" xfId="20" applyFill="1" applyBorder="1" applyAlignment="1">
      <alignment vertical="top"/>
      <protection/>
    </xf>
    <xf numFmtId="0" fontId="2" fillId="2" borderId="3" xfId="20" applyFill="1" applyBorder="1" applyAlignment="1">
      <alignment vertical="top" wrapText="1"/>
      <protection/>
    </xf>
    <xf numFmtId="0" fontId="2" fillId="2" borderId="16" xfId="20" applyFill="1" applyBorder="1" applyAlignment="1">
      <alignment vertical="top" wrapText="1"/>
      <protection/>
    </xf>
    <xf numFmtId="0" fontId="2" fillId="0" borderId="2" xfId="20" applyFill="1" applyBorder="1" applyAlignment="1">
      <alignment horizontal="center"/>
      <protection/>
    </xf>
    <xf numFmtId="1" fontId="2" fillId="0" borderId="86" xfId="20" applyNumberFormat="1" applyFill="1" applyBorder="1" applyAlignment="1">
      <alignment horizontal="center" vertical="center"/>
      <protection/>
    </xf>
    <xf numFmtId="0" fontId="3" fillId="30" borderId="76" xfId="20" applyFont="1" applyFill="1" applyBorder="1" applyAlignment="1">
      <alignment horizontal="center" vertical="top" wrapText="1"/>
      <protection/>
    </xf>
    <xf numFmtId="4" fontId="3" fillId="30" borderId="77" xfId="20" applyNumberFormat="1" applyFont="1" applyFill="1" applyBorder="1">
      <alignment/>
      <protection/>
    </xf>
    <xf numFmtId="0" fontId="3" fillId="30" borderId="77" xfId="20" applyFont="1" applyFill="1" applyBorder="1" applyAlignment="1">
      <alignment horizontal="center"/>
      <protection/>
    </xf>
    <xf numFmtId="2" fontId="3" fillId="30" borderId="77" xfId="20" applyNumberFormat="1" applyFont="1" applyFill="1" applyBorder="1" applyAlignment="1">
      <alignment/>
      <protection/>
    </xf>
    <xf numFmtId="0" fontId="0" fillId="0" borderId="0" xfId="0" applyFont="1" applyFill="1"/>
    <xf numFmtId="0" fontId="2" fillId="0" borderId="16" xfId="20" applyFill="1" applyBorder="1" applyAlignment="1">
      <alignment horizontal="center"/>
      <protection/>
    </xf>
    <xf numFmtId="0" fontId="2" fillId="0" borderId="4" xfId="20" applyFill="1" applyBorder="1" applyAlignment="1">
      <alignment horizontal="center"/>
      <protection/>
    </xf>
    <xf numFmtId="1" fontId="0" fillId="0" borderId="0" xfId="0" applyNumberFormat="1"/>
    <xf numFmtId="2" fontId="0" fillId="0" borderId="0" xfId="0" applyNumberFormat="1"/>
    <xf numFmtId="1" fontId="3" fillId="0" borderId="103" xfId="20" applyNumberFormat="1" applyFont="1" applyBorder="1" applyAlignment="1">
      <alignment horizontal="center" vertical="center" wrapText="1"/>
      <protection/>
    </xf>
    <xf numFmtId="2" fontId="3" fillId="0" borderId="103" xfId="20" applyNumberFormat="1" applyFont="1" applyBorder="1" applyAlignment="1">
      <alignment horizontal="center" vertical="center" wrapText="1"/>
      <protection/>
    </xf>
    <xf numFmtId="0" fontId="3" fillId="0" borderId="103" xfId="20" applyFont="1" applyBorder="1" applyAlignment="1">
      <alignment horizontal="center" vertical="center" wrapText="1"/>
      <protection/>
    </xf>
    <xf numFmtId="1" fontId="2" fillId="5" borderId="128" xfId="20" applyNumberFormat="1" applyFill="1" applyBorder="1" applyAlignment="1">
      <alignment horizontal="center" vertical="center"/>
      <protection/>
    </xf>
    <xf numFmtId="1" fontId="2" fillId="0" borderId="133" xfId="20" applyNumberFormat="1" applyBorder="1" applyAlignment="1">
      <alignment horizontal="center" vertical="center"/>
      <protection/>
    </xf>
    <xf numFmtId="2" fontId="2" fillId="0" borderId="134" xfId="20" applyNumberFormat="1" applyBorder="1" applyAlignment="1">
      <alignment horizontal="center"/>
      <protection/>
    </xf>
    <xf numFmtId="1" fontId="11" fillId="5" borderId="133" xfId="20" applyNumberFormat="1" applyFont="1" applyFill="1" applyBorder="1" applyAlignment="1">
      <alignment horizontal="center" vertical="center"/>
      <protection/>
    </xf>
    <xf numFmtId="2" fontId="2" fillId="5" borderId="135" xfId="20" applyNumberFormat="1" applyFill="1" applyBorder="1" applyAlignment="1">
      <alignment horizontal="center" vertical="center"/>
      <protection/>
    </xf>
    <xf numFmtId="1" fontId="2" fillId="5" borderId="133" xfId="20" applyNumberFormat="1" applyFill="1" applyBorder="1" applyAlignment="1">
      <alignment horizontal="center" vertical="center"/>
      <protection/>
    </xf>
    <xf numFmtId="2" fontId="2" fillId="5" borderId="134" xfId="20" applyNumberFormat="1" applyFill="1" applyBorder="1" applyAlignment="1">
      <alignment horizontal="center"/>
      <protection/>
    </xf>
    <xf numFmtId="49" fontId="2" fillId="0" borderId="107" xfId="20" applyNumberFormat="1" applyBorder="1" applyAlignment="1">
      <alignment horizontal="center" vertical="center"/>
      <protection/>
    </xf>
    <xf numFmtId="1" fontId="2" fillId="5" borderId="131" xfId="20" applyNumberFormat="1" applyFill="1" applyBorder="1" applyAlignment="1">
      <alignment horizontal="center" vertical="center"/>
      <protection/>
    </xf>
    <xf numFmtId="2" fontId="2" fillId="5" borderId="136" xfId="20" applyNumberFormat="1" applyFill="1" applyBorder="1" applyAlignment="1">
      <alignment horizontal="center" vertical="center"/>
      <protection/>
    </xf>
    <xf numFmtId="1" fontId="2" fillId="0" borderId="103" xfId="20" applyNumberFormat="1" applyBorder="1" applyAlignment="1">
      <alignment horizontal="center" vertical="center"/>
      <protection/>
    </xf>
    <xf numFmtId="2" fontId="2" fillId="0" borderId="103" xfId="20" applyNumberFormat="1" applyBorder="1" applyAlignment="1">
      <alignment horizontal="center" vertical="center"/>
      <protection/>
    </xf>
    <xf numFmtId="49" fontId="2" fillId="0" borderId="103" xfId="20" applyNumberFormat="1" applyBorder="1" applyAlignment="1">
      <alignment horizontal="center" vertical="center"/>
      <protection/>
    </xf>
    <xf numFmtId="2" fontId="3" fillId="0" borderId="103" xfId="20" applyNumberFormat="1" applyFont="1" applyBorder="1" applyAlignment="1">
      <alignment horizontal="center"/>
      <protection/>
    </xf>
    <xf numFmtId="49" fontId="2" fillId="5" borderId="106" xfId="20" applyNumberFormat="1" applyFill="1" applyBorder="1" applyAlignment="1">
      <alignment horizontal="center" vertical="center"/>
      <protection/>
    </xf>
    <xf numFmtId="1" fontId="2" fillId="5" borderId="48" xfId="20" applyNumberFormat="1" applyFill="1" applyBorder="1" applyAlignment="1">
      <alignment horizontal="center" vertical="center"/>
      <protection/>
    </xf>
    <xf numFmtId="2" fontId="2" fillId="5" borderId="116" xfId="20" applyNumberFormat="1" applyFill="1" applyBorder="1" applyAlignment="1">
      <alignment horizontal="center" vertical="center"/>
      <protection/>
    </xf>
    <xf numFmtId="2" fontId="2" fillId="5" borderId="122" xfId="20" applyNumberFormat="1" applyFill="1" applyBorder="1" applyAlignment="1">
      <alignment horizontal="center"/>
      <protection/>
    </xf>
    <xf numFmtId="1" fontId="2" fillId="5" borderId="137" xfId="20" applyNumberFormat="1" applyFill="1" applyBorder="1" applyAlignment="1">
      <alignment horizontal="center" vertical="center"/>
      <protection/>
    </xf>
    <xf numFmtId="1" fontId="2" fillId="0" borderId="18" xfId="20" applyNumberFormat="1" applyBorder="1" applyAlignment="1">
      <alignment horizontal="center" vertical="center"/>
      <protection/>
    </xf>
    <xf numFmtId="2" fontId="2" fillId="0" borderId="16" xfId="20" applyNumberFormat="1" applyBorder="1" applyAlignment="1">
      <alignment horizontal="center" vertical="center"/>
      <protection/>
    </xf>
    <xf numFmtId="0" fontId="2" fillId="0" borderId="17" xfId="20" applyBorder="1" applyAlignment="1">
      <alignment horizontal="center" vertical="center"/>
      <protection/>
    </xf>
    <xf numFmtId="2" fontId="2" fillId="0" borderId="23" xfId="20" applyNumberFormat="1" applyBorder="1" applyAlignment="1">
      <alignment horizontal="center" vertical="center"/>
      <protection/>
    </xf>
    <xf numFmtId="49" fontId="2" fillId="5" borderId="0" xfId="20" applyNumberFormat="1" applyFill="1" applyAlignment="1">
      <alignment horizontal="center" vertical="center"/>
      <protection/>
    </xf>
    <xf numFmtId="164" fontId="2" fillId="5" borderId="106" xfId="20" applyNumberFormat="1" applyFill="1" applyBorder="1" applyAlignment="1">
      <alignment horizontal="center"/>
      <protection/>
    </xf>
    <xf numFmtId="0" fontId="2" fillId="0" borderId="0" xfId="20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4" fillId="0" borderId="17" xfId="20" applyFont="1" applyBorder="1" applyAlignment="1" applyProtection="1">
      <alignment horizontal="left" indent="2"/>
      <protection/>
    </xf>
    <xf numFmtId="0" fontId="12" fillId="0" borderId="0" xfId="20" applyFont="1" applyAlignment="1">
      <alignment horizontal="left" vertical="center"/>
      <protection/>
    </xf>
    <xf numFmtId="0" fontId="12" fillId="0" borderId="0" xfId="20" applyFont="1" applyAlignment="1">
      <alignment vertical="center"/>
      <protection/>
    </xf>
    <xf numFmtId="1" fontId="2" fillId="0" borderId="0" xfId="20" applyNumberFormat="1" applyBorder="1" applyAlignment="1">
      <alignment horizontal="center"/>
      <protection/>
    </xf>
    <xf numFmtId="2" fontId="2" fillId="0" borderId="0" xfId="20" applyNumberFormat="1" applyBorder="1" applyAlignment="1">
      <alignment horizontal="center"/>
      <protection/>
    </xf>
    <xf numFmtId="164" fontId="2" fillId="0" borderId="0" xfId="20" applyNumberFormat="1" applyBorder="1" applyAlignment="1">
      <alignment horizontal="center"/>
      <protection/>
    </xf>
    <xf numFmtId="1" fontId="2" fillId="0" borderId="0" xfId="20" applyNumberFormat="1" applyFill="1" applyBorder="1" applyAlignment="1">
      <alignment horizontal="center" vertical="center"/>
      <protection/>
    </xf>
    <xf numFmtId="2" fontId="2" fillId="0" borderId="0" xfId="20" applyNumberFormat="1" applyFill="1" applyBorder="1" applyAlignment="1">
      <alignment horizontal="center" vertical="center"/>
      <protection/>
    </xf>
    <xf numFmtId="0" fontId="2" fillId="0" borderId="0" xfId="20" applyFill="1" applyBorder="1" applyAlignment="1">
      <alignment horizontal="center" vertical="center"/>
      <protection/>
    </xf>
    <xf numFmtId="1" fontId="2" fillId="0" borderId="138" xfId="20" applyNumberFormat="1" applyBorder="1" applyAlignment="1">
      <alignment horizontal="center"/>
      <protection/>
    </xf>
    <xf numFmtId="1" fontId="2" fillId="0" borderId="96" xfId="20" applyNumberFormat="1" applyFill="1" applyBorder="1" applyAlignment="1">
      <alignment horizontal="center" vertical="center"/>
      <protection/>
    </xf>
    <xf numFmtId="2" fontId="2" fillId="5" borderId="134" xfId="20" applyNumberFormat="1" applyFill="1" applyBorder="1" applyAlignment="1">
      <alignment horizontal="center" vertical="center"/>
      <protection/>
    </xf>
    <xf numFmtId="2" fontId="2" fillId="0" borderId="100" xfId="20" applyNumberFormat="1" applyFill="1" applyBorder="1" applyAlignment="1">
      <alignment horizontal="center" vertical="center"/>
      <protection/>
    </xf>
    <xf numFmtId="2" fontId="2" fillId="0" borderId="93" xfId="20" applyNumberFormat="1" applyFill="1" applyBorder="1" applyAlignment="1">
      <alignment horizontal="center" vertical="center"/>
      <protection/>
    </xf>
    <xf numFmtId="1" fontId="2" fillId="0" borderId="133" xfId="20" applyNumberFormat="1" applyFill="1" applyBorder="1" applyAlignment="1">
      <alignment horizontal="center" vertical="center"/>
      <protection/>
    </xf>
    <xf numFmtId="0" fontId="2" fillId="19" borderId="85" xfId="20" applyFill="1" applyBorder="1" applyProtection="1">
      <alignment/>
      <protection/>
    </xf>
    <xf numFmtId="166" fontId="2" fillId="23" borderId="89" xfId="20" applyNumberFormat="1" applyFill="1" applyBorder="1" applyProtection="1">
      <alignment/>
      <protection/>
    </xf>
    <xf numFmtId="0" fontId="2" fillId="10" borderId="89" xfId="20" applyFont="1" applyFill="1" applyBorder="1" applyProtection="1">
      <alignment/>
      <protection/>
    </xf>
    <xf numFmtId="0" fontId="2" fillId="0" borderId="0" xfId="20" applyBorder="1" applyAlignment="1">
      <alignment horizontal="center"/>
      <protection/>
    </xf>
    <xf numFmtId="0" fontId="5" fillId="19" borderId="85" xfId="20" applyFont="1" applyFill="1" applyBorder="1" applyProtection="1">
      <alignment/>
      <protection/>
    </xf>
    <xf numFmtId="0" fontId="4" fillId="0" borderId="139" xfId="20" applyFont="1" applyBorder="1" applyAlignment="1" applyProtection="1">
      <alignment horizontal="left"/>
      <protection/>
    </xf>
    <xf numFmtId="0" fontId="2" fillId="0" borderId="34" xfId="20" applyBorder="1" applyAlignment="1">
      <alignment horizontal="center"/>
      <protection/>
    </xf>
    <xf numFmtId="2" fontId="4" fillId="0" borderId="34" xfId="20" applyNumberFormat="1" applyFont="1" applyBorder="1" applyAlignment="1" applyProtection="1">
      <alignment horizontal="right" vertical="center" indent="1"/>
      <protection/>
    </xf>
    <xf numFmtId="1" fontId="4" fillId="0" borderId="26" xfId="20" applyNumberFormat="1" applyFont="1" applyBorder="1" applyAlignment="1" applyProtection="1">
      <alignment horizontal="right" vertical="center" indent="1"/>
      <protection/>
    </xf>
    <xf numFmtId="164" fontId="2" fillId="0" borderId="40" xfId="20" applyNumberFormat="1" applyBorder="1" applyAlignment="1" applyProtection="1">
      <alignment horizontal="center"/>
      <protection/>
    </xf>
    <xf numFmtId="2" fontId="4" fillId="0" borderId="70" xfId="20" applyNumberFormat="1" applyFont="1" applyBorder="1" applyAlignment="1" applyProtection="1">
      <alignment vertical="center"/>
      <protection/>
    </xf>
    <xf numFmtId="0" fontId="2" fillId="0" borderId="140" xfId="20" applyBorder="1" applyAlignment="1">
      <alignment horizontal="center"/>
      <protection/>
    </xf>
    <xf numFmtId="2" fontId="4" fillId="0" borderId="11" xfId="20" applyNumberFormat="1" applyFont="1" applyBorder="1" applyAlignment="1" applyProtection="1">
      <alignment horizontal="center" vertical="center"/>
      <protection/>
    </xf>
    <xf numFmtId="2" fontId="4" fillId="0" borderId="11" xfId="20" applyNumberFormat="1" applyFont="1" applyBorder="1" applyAlignment="1" applyProtection="1">
      <alignment horizontal="right" vertical="center" indent="1"/>
      <protection/>
    </xf>
    <xf numFmtId="2" fontId="4" fillId="0" borderId="25" xfId="20" applyNumberFormat="1" applyFont="1" applyBorder="1" applyAlignment="1" applyProtection="1">
      <alignment horizontal="right" vertical="center" indent="1"/>
      <protection/>
    </xf>
    <xf numFmtId="2" fontId="4" fillId="0" borderId="40" xfId="20" applyNumberFormat="1" applyFont="1" applyBorder="1" applyAlignment="1" applyProtection="1">
      <alignment horizontal="right" vertical="center" indent="1"/>
      <protection/>
    </xf>
    <xf numFmtId="164" fontId="4" fillId="0" borderId="36" xfId="20" applyNumberFormat="1" applyFont="1" applyBorder="1" applyAlignment="1" applyProtection="1">
      <alignment horizontal="center"/>
      <protection/>
    </xf>
    <xf numFmtId="0" fontId="4" fillId="0" borderId="27" xfId="20" applyFont="1" applyBorder="1" applyAlignment="1" applyProtection="1">
      <alignment horizontal="left"/>
      <protection/>
    </xf>
    <xf numFmtId="2" fontId="2" fillId="0" borderId="36" xfId="20" applyNumberFormat="1" applyBorder="1" applyAlignment="1">
      <alignment horizontal="center"/>
      <protection/>
    </xf>
    <xf numFmtId="2" fontId="2" fillId="0" borderId="14" xfId="20" applyNumberFormat="1" applyBorder="1" applyAlignment="1">
      <alignment horizontal="center"/>
      <protection/>
    </xf>
    <xf numFmtId="164" fontId="4" fillId="0" borderId="47" xfId="20" applyNumberFormat="1" applyFont="1" applyBorder="1" applyAlignment="1" applyProtection="1">
      <alignment horizontal="center"/>
      <protection/>
    </xf>
    <xf numFmtId="0" fontId="4" fillId="0" borderId="26" xfId="20" applyFont="1" applyBorder="1" applyAlignment="1" applyProtection="1">
      <alignment horizontal="left"/>
      <protection/>
    </xf>
    <xf numFmtId="2" fontId="4" fillId="0" borderId="26" xfId="20" applyNumberFormat="1" applyFont="1" applyFill="1" applyBorder="1" applyAlignment="1" applyProtection="1">
      <alignment horizontal="right" vertical="center" indent="1"/>
      <protection/>
    </xf>
    <xf numFmtId="2" fontId="2" fillId="0" borderId="48" xfId="20" applyNumberFormat="1" applyBorder="1" applyAlignment="1">
      <alignment horizontal="center"/>
      <protection/>
    </xf>
    <xf numFmtId="0" fontId="2" fillId="0" borderId="139" xfId="20" applyBorder="1" applyAlignment="1">
      <alignment horizontal="center"/>
      <protection/>
    </xf>
    <xf numFmtId="2" fontId="4" fillId="0" borderId="39" xfId="20" applyNumberFormat="1" applyFont="1" applyBorder="1" applyAlignment="1" applyProtection="1">
      <alignment horizontal="right" vertical="center" indent="1"/>
      <protection/>
    </xf>
    <xf numFmtId="2" fontId="2" fillId="0" borderId="141" xfId="20" applyNumberFormat="1" applyFill="1" applyBorder="1" applyAlignment="1">
      <alignment horizontal="right" indent="1"/>
      <protection/>
    </xf>
    <xf numFmtId="0" fontId="4" fillId="0" borderId="10" xfId="20" applyFont="1" applyBorder="1" applyAlignment="1" applyProtection="1">
      <alignment horizontal="left"/>
      <protection/>
    </xf>
    <xf numFmtId="0" fontId="2" fillId="0" borderId="16" xfId="20" applyFill="1" applyBorder="1">
      <alignment/>
      <protection/>
    </xf>
    <xf numFmtId="2" fontId="2" fillId="0" borderId="18" xfId="20" applyNumberFormat="1" applyFill="1" applyBorder="1" applyAlignment="1">
      <alignment horizontal="center"/>
      <protection/>
    </xf>
    <xf numFmtId="0" fontId="3" fillId="0" borderId="142" xfId="20" applyFont="1" applyBorder="1" applyAlignment="1" applyProtection="1">
      <alignment horizontal="center" vertical="center"/>
      <protection/>
    </xf>
    <xf numFmtId="0" fontId="3" fillId="0" borderId="143" xfId="20" applyFont="1" applyBorder="1" applyAlignment="1" applyProtection="1">
      <alignment horizontal="center" vertical="center" wrapText="1"/>
      <protection/>
    </xf>
    <xf numFmtId="0" fontId="3" fillId="0" borderId="144" xfId="20" applyFont="1" applyBorder="1" applyAlignment="1" applyProtection="1">
      <alignment horizontal="center" vertical="center" wrapText="1"/>
      <protection/>
    </xf>
    <xf numFmtId="0" fontId="2" fillId="0" borderId="145" xfId="20" applyFont="1" applyFill="1" applyBorder="1" applyAlignment="1" applyProtection="1">
      <alignment horizontal="center" vertical="center" wrapText="1"/>
      <protection/>
    </xf>
    <xf numFmtId="0" fontId="3" fillId="0" borderId="73" xfId="20" applyFont="1" applyFill="1" applyBorder="1" applyAlignment="1" applyProtection="1">
      <alignment horizontal="center" vertical="center"/>
      <protection/>
    </xf>
    <xf numFmtId="0" fontId="2" fillId="17" borderId="86" xfId="20" applyFont="1" applyFill="1" applyBorder="1" applyProtection="1">
      <alignment/>
      <protection/>
    </xf>
    <xf numFmtId="0" fontId="5" fillId="17" borderId="86" xfId="20" applyFont="1" applyFill="1" applyBorder="1" applyProtection="1">
      <alignment/>
      <protection/>
    </xf>
    <xf numFmtId="0" fontId="2" fillId="17" borderId="109" xfId="20" applyFont="1" applyFill="1" applyBorder="1" applyProtection="1">
      <alignment/>
      <protection/>
    </xf>
    <xf numFmtId="0" fontId="2" fillId="0" borderId="7" xfId="20" applyFont="1" applyBorder="1" applyProtection="1">
      <alignment/>
      <protection/>
    </xf>
    <xf numFmtId="0" fontId="2" fillId="17" borderId="23" xfId="20" applyFont="1" applyFill="1" applyBorder="1" applyProtection="1">
      <alignment/>
      <protection/>
    </xf>
    <xf numFmtId="0" fontId="2" fillId="0" borderId="7" xfId="20" applyFont="1" applyFill="1" applyBorder="1" applyProtection="1">
      <alignment/>
      <protection/>
    </xf>
    <xf numFmtId="0" fontId="2" fillId="0" borderId="23" xfId="20" applyFont="1" applyFill="1" applyBorder="1" applyProtection="1">
      <alignment/>
      <protection/>
    </xf>
    <xf numFmtId="0" fontId="2" fillId="17" borderId="82" xfId="20" applyFont="1" applyFill="1" applyBorder="1" applyProtection="1">
      <alignment/>
      <protection/>
    </xf>
    <xf numFmtId="0" fontId="2" fillId="0" borderId="105" xfId="20" applyFont="1" applyFill="1" applyBorder="1" applyProtection="1">
      <alignment/>
      <protection/>
    </xf>
    <xf numFmtId="0" fontId="2" fillId="0" borderId="111" xfId="20" applyBorder="1" applyProtection="1">
      <alignment/>
      <protection/>
    </xf>
    <xf numFmtId="0" fontId="2" fillId="17" borderId="88" xfId="20" applyFont="1" applyFill="1" applyBorder="1" applyProtection="1">
      <alignment/>
      <protection/>
    </xf>
    <xf numFmtId="0" fontId="2" fillId="0" borderId="30" xfId="20" applyBorder="1" applyProtection="1">
      <alignment/>
      <protection/>
    </xf>
    <xf numFmtId="0" fontId="10" fillId="0" borderId="146" xfId="20" applyFont="1" applyBorder="1" applyProtection="1">
      <alignment/>
      <protection/>
    </xf>
    <xf numFmtId="0" fontId="10" fillId="0" borderId="24" xfId="20" applyFont="1" applyBorder="1" applyProtection="1">
      <alignment/>
      <protection/>
    </xf>
    <xf numFmtId="0" fontId="2" fillId="16" borderId="147" xfId="20" applyFont="1" applyFill="1" applyBorder="1" applyAlignment="1" applyProtection="1">
      <alignment horizontal="center" vertical="center" wrapText="1"/>
      <protection/>
    </xf>
    <xf numFmtId="0" fontId="2" fillId="0" borderId="148" xfId="20" applyFont="1" applyFill="1" applyBorder="1" applyAlignment="1" applyProtection="1">
      <alignment horizontal="center" vertical="center" wrapText="1"/>
      <protection/>
    </xf>
    <xf numFmtId="0" fontId="3" fillId="0" borderId="76" xfId="20" applyFont="1" applyBorder="1" applyAlignment="1">
      <alignment horizontal="center" vertical="center" wrapText="1"/>
      <protection/>
    </xf>
    <xf numFmtId="166" fontId="11" fillId="6" borderId="88" xfId="20" applyNumberFormat="1" applyFont="1" applyFill="1" applyBorder="1" applyAlignment="1" applyProtection="1">
      <alignment horizontal="center"/>
      <protection/>
    </xf>
    <xf numFmtId="166" fontId="11" fillId="6" borderId="86" xfId="20" applyNumberFormat="1" applyFont="1" applyFill="1" applyBorder="1" applyAlignment="1" applyProtection="1">
      <alignment horizontal="center"/>
      <protection/>
    </xf>
    <xf numFmtId="0" fontId="2" fillId="4" borderId="86" xfId="20" applyFill="1" applyBorder="1" applyProtection="1">
      <alignment/>
      <protection/>
    </xf>
    <xf numFmtId="166" fontId="2" fillId="8" borderId="86" xfId="20" applyNumberFormat="1" applyFill="1" applyBorder="1" applyProtection="1">
      <alignment/>
      <protection/>
    </xf>
    <xf numFmtId="166" fontId="2" fillId="11" borderId="86" xfId="20" applyNumberFormat="1" applyFill="1" applyBorder="1" applyProtection="1">
      <alignment/>
      <protection/>
    </xf>
    <xf numFmtId="166" fontId="2" fillId="13" borderId="86" xfId="20" applyNumberFormat="1" applyFill="1" applyBorder="1" applyProtection="1">
      <alignment/>
      <protection/>
    </xf>
    <xf numFmtId="166" fontId="2" fillId="13" borderId="111" xfId="20" applyNumberFormat="1" applyFill="1" applyBorder="1" applyProtection="1">
      <alignment/>
      <protection/>
    </xf>
    <xf numFmtId="0" fontId="2" fillId="0" borderId="149" xfId="20" applyBorder="1" applyAlignment="1">
      <alignment horizontal="center" vertical="center"/>
      <protection/>
    </xf>
    <xf numFmtId="0" fontId="2" fillId="0" borderId="135" xfId="20" applyBorder="1" applyAlignment="1">
      <alignment horizontal="center" vertical="center"/>
      <protection/>
    </xf>
    <xf numFmtId="0" fontId="5" fillId="0" borderId="135" xfId="20" applyFont="1" applyBorder="1" applyAlignment="1">
      <alignment horizontal="center" vertical="center"/>
      <protection/>
    </xf>
    <xf numFmtId="0" fontId="2" fillId="0" borderId="136" xfId="20" applyBorder="1" applyAlignment="1">
      <alignment horizontal="center" vertical="center"/>
      <protection/>
    </xf>
    <xf numFmtId="166" fontId="2" fillId="6" borderId="88" xfId="20" applyNumberFormat="1" applyFill="1" applyBorder="1" applyProtection="1">
      <alignment/>
      <protection/>
    </xf>
    <xf numFmtId="166" fontId="2" fillId="6" borderId="86" xfId="20" applyNumberFormat="1" applyFill="1" applyBorder="1" applyProtection="1">
      <alignment/>
      <protection/>
    </xf>
    <xf numFmtId="0" fontId="13" fillId="7" borderId="86" xfId="20" applyFont="1" applyFill="1" applyBorder="1" applyAlignment="1" applyProtection="1">
      <alignment horizontal="center"/>
      <protection/>
    </xf>
    <xf numFmtId="166" fontId="13" fillId="15" borderId="86" xfId="20" applyNumberFormat="1" applyFont="1" applyFill="1" applyBorder="1" applyAlignment="1" applyProtection="1">
      <alignment horizontal="center"/>
      <protection/>
    </xf>
    <xf numFmtId="166" fontId="2" fillId="11" borderId="111" xfId="20" applyNumberFormat="1" applyFill="1" applyBorder="1" applyProtection="1">
      <alignment/>
      <protection/>
    </xf>
    <xf numFmtId="0" fontId="14" fillId="0" borderId="135" xfId="20" applyFont="1" applyBorder="1" applyAlignment="1">
      <alignment horizontal="center" vertical="center"/>
      <protection/>
    </xf>
    <xf numFmtId="166" fontId="2" fillId="8" borderId="88" xfId="20" applyNumberFormat="1" applyFill="1" applyBorder="1" applyProtection="1">
      <alignment/>
      <protection/>
    </xf>
    <xf numFmtId="166" fontId="2" fillId="12" borderId="86" xfId="20" applyNumberFormat="1" applyFill="1" applyBorder="1" applyProtection="1">
      <alignment/>
      <protection/>
    </xf>
    <xf numFmtId="166" fontId="5" fillId="8" borderId="86" xfId="20" applyNumberFormat="1" applyFont="1" applyFill="1" applyBorder="1" applyProtection="1">
      <alignment/>
      <protection/>
    </xf>
    <xf numFmtId="0" fontId="5" fillId="4" borderId="86" xfId="20" applyFont="1" applyFill="1" applyBorder="1" applyProtection="1">
      <alignment/>
      <protection/>
    </xf>
    <xf numFmtId="166" fontId="5" fillId="14" borderId="86" xfId="20" applyNumberFormat="1" applyFont="1" applyFill="1" applyBorder="1" applyProtection="1">
      <alignment/>
      <protection/>
    </xf>
    <xf numFmtId="166" fontId="5" fillId="12" borderId="86" xfId="20" applyNumberFormat="1" applyFont="1" applyFill="1" applyBorder="1" applyProtection="1">
      <alignment/>
      <protection/>
    </xf>
    <xf numFmtId="166" fontId="5" fillId="6" borderId="86" xfId="20" applyNumberFormat="1" applyFont="1" applyFill="1" applyBorder="1" applyProtection="1">
      <alignment/>
      <protection/>
    </xf>
    <xf numFmtId="166" fontId="5" fillId="11" borderId="86" xfId="20" applyNumberFormat="1" applyFont="1" applyFill="1" applyBorder="1" applyProtection="1">
      <alignment/>
      <protection/>
    </xf>
    <xf numFmtId="166" fontId="5" fillId="8" borderId="111" xfId="20" applyNumberFormat="1" applyFont="1" applyFill="1" applyBorder="1" applyProtection="1">
      <alignment/>
      <protection/>
    </xf>
    <xf numFmtId="0" fontId="2" fillId="0" borderId="150" xfId="20" applyBorder="1" applyAlignment="1">
      <alignment horizontal="center" vertical="center"/>
      <protection/>
    </xf>
    <xf numFmtId="0" fontId="2" fillId="0" borderId="134" xfId="20" applyBorder="1" applyAlignment="1">
      <alignment horizontal="center" vertical="center"/>
      <protection/>
    </xf>
    <xf numFmtId="0" fontId="5" fillId="17" borderId="135" xfId="20" applyFont="1" applyFill="1" applyBorder="1" applyAlignment="1">
      <alignment horizontal="center" vertical="center"/>
      <protection/>
    </xf>
    <xf numFmtId="0" fontId="5" fillId="0" borderId="136" xfId="20" applyFont="1" applyBorder="1" applyAlignment="1">
      <alignment horizontal="center" vertical="center"/>
      <protection/>
    </xf>
    <xf numFmtId="166" fontId="2" fillId="8" borderId="88" xfId="20" applyNumberFormat="1" applyFont="1" applyFill="1" applyBorder="1" applyProtection="1">
      <alignment/>
      <protection/>
    </xf>
    <xf numFmtId="0" fontId="2" fillId="4" borderId="86" xfId="20" applyFont="1" applyFill="1" applyBorder="1" applyProtection="1">
      <alignment/>
      <protection/>
    </xf>
    <xf numFmtId="166" fontId="2" fillId="15" borderId="86" xfId="20" applyNumberFormat="1" applyFont="1" applyFill="1" applyBorder="1" applyProtection="1">
      <alignment/>
      <protection/>
    </xf>
    <xf numFmtId="166" fontId="2" fillId="11" borderId="86" xfId="20" applyNumberFormat="1" applyFont="1" applyFill="1" applyBorder="1" applyProtection="1">
      <alignment/>
      <protection/>
    </xf>
    <xf numFmtId="166" fontId="2" fillId="14" borderId="86" xfId="20" applyNumberFormat="1" applyFont="1" applyFill="1" applyBorder="1" applyProtection="1">
      <alignment/>
      <protection/>
    </xf>
    <xf numFmtId="166" fontId="2" fillId="8" borderId="86" xfId="20" applyNumberFormat="1" applyFont="1" applyFill="1" applyBorder="1" applyProtection="1">
      <alignment/>
      <protection/>
    </xf>
    <xf numFmtId="166" fontId="2" fillId="13" borderId="86" xfId="20" applyNumberFormat="1" applyFont="1" applyFill="1" applyBorder="1" applyProtection="1">
      <alignment/>
      <protection/>
    </xf>
    <xf numFmtId="166" fontId="2" fillId="12" borderId="109" xfId="20" applyNumberFormat="1" applyFont="1" applyFill="1" applyBorder="1" applyProtection="1">
      <alignment/>
      <protection/>
    </xf>
    <xf numFmtId="166" fontId="2" fillId="2" borderId="23" xfId="20" applyNumberFormat="1" applyFont="1" applyFill="1" applyBorder="1" applyProtection="1">
      <alignment/>
      <protection/>
    </xf>
    <xf numFmtId="166" fontId="2" fillId="5" borderId="23" xfId="20" applyNumberFormat="1" applyFont="1" applyFill="1" applyBorder="1" applyProtection="1">
      <alignment/>
      <protection/>
    </xf>
    <xf numFmtId="166" fontId="2" fillId="20" borderId="23" xfId="20" applyNumberFormat="1" applyFont="1" applyFill="1" applyBorder="1" applyProtection="1">
      <alignment/>
      <protection/>
    </xf>
    <xf numFmtId="166" fontId="2" fillId="5" borderId="82" xfId="20" applyNumberFormat="1" applyFont="1" applyFill="1" applyBorder="1" applyProtection="1">
      <alignment/>
      <protection/>
    </xf>
    <xf numFmtId="0" fontId="2" fillId="17" borderId="116" xfId="20" applyFill="1" applyBorder="1" applyAlignment="1">
      <alignment horizontal="center" vertical="center"/>
      <protection/>
    </xf>
    <xf numFmtId="0" fontId="2" fillId="17" borderId="117" xfId="20" applyFill="1" applyBorder="1" applyAlignment="1">
      <alignment horizontal="center" vertical="center"/>
      <protection/>
    </xf>
    <xf numFmtId="0" fontId="2" fillId="17" borderId="119" xfId="20" applyFill="1" applyBorder="1" applyAlignment="1">
      <alignment horizontal="center" vertical="center"/>
      <protection/>
    </xf>
    <xf numFmtId="0" fontId="2" fillId="17" borderId="120" xfId="20" applyFill="1" applyBorder="1" applyAlignment="1">
      <alignment horizontal="center" vertical="center"/>
      <protection/>
    </xf>
    <xf numFmtId="0" fontId="2" fillId="0" borderId="120" xfId="20" applyBorder="1" applyAlignment="1">
      <alignment horizontal="center" vertical="center"/>
      <protection/>
    </xf>
    <xf numFmtId="0" fontId="2" fillId="17" borderId="123" xfId="20" applyFill="1" applyBorder="1" applyAlignment="1">
      <alignment horizontal="center" vertical="center"/>
      <protection/>
    </xf>
    <xf numFmtId="166" fontId="2" fillId="21" borderId="88" xfId="20" applyNumberFormat="1" applyFill="1" applyBorder="1" applyProtection="1">
      <alignment/>
      <protection/>
    </xf>
    <xf numFmtId="166" fontId="2" fillId="21" borderId="86" xfId="20" applyNumberFormat="1" applyFill="1" applyBorder="1" applyProtection="1">
      <alignment/>
      <protection/>
    </xf>
    <xf numFmtId="166" fontId="2" fillId="21" borderId="111" xfId="20" applyNumberFormat="1" applyFill="1" applyBorder="1" applyProtection="1">
      <alignment/>
      <protection/>
    </xf>
    <xf numFmtId="166" fontId="2" fillId="8" borderId="111" xfId="20" applyNumberFormat="1" applyFill="1" applyBorder="1" applyProtection="1">
      <alignment/>
      <protection/>
    </xf>
    <xf numFmtId="166" fontId="2" fillId="15" borderId="86" xfId="20" applyNumberFormat="1" applyFill="1" applyBorder="1" applyProtection="1">
      <alignment/>
      <protection/>
    </xf>
    <xf numFmtId="166" fontId="2" fillId="24" borderId="86" xfId="20" applyNumberFormat="1" applyFill="1" applyBorder="1" applyProtection="1">
      <alignment/>
      <protection/>
    </xf>
    <xf numFmtId="166" fontId="2" fillId="8" borderId="151" xfId="20" applyNumberFormat="1" applyFill="1" applyBorder="1" applyProtection="1">
      <alignment/>
      <protection/>
    </xf>
    <xf numFmtId="166" fontId="2" fillId="6" borderId="59" xfId="20" applyNumberFormat="1" applyFill="1" applyBorder="1" applyProtection="1">
      <alignment/>
      <protection/>
    </xf>
    <xf numFmtId="0" fontId="2" fillId="0" borderId="152" xfId="20" applyBorder="1" applyAlignment="1">
      <alignment horizontal="center" vertical="center"/>
      <protection/>
    </xf>
    <xf numFmtId="0" fontId="2" fillId="0" borderId="153" xfId="20" applyBorder="1" applyAlignment="1">
      <alignment horizontal="center" vertical="center"/>
      <protection/>
    </xf>
    <xf numFmtId="0" fontId="9" fillId="21" borderId="4" xfId="20" applyFont="1" applyFill="1" applyBorder="1" applyAlignment="1" applyProtection="1">
      <alignment horizontal="center" vertical="center" wrapText="1"/>
      <protection/>
    </xf>
    <xf numFmtId="0" fontId="9" fillId="21" borderId="154" xfId="20" applyFont="1" applyFill="1" applyBorder="1" applyAlignment="1" applyProtection="1">
      <alignment horizontal="center" vertical="center" wrapText="1"/>
      <protection/>
    </xf>
    <xf numFmtId="0" fontId="5" fillId="0" borderId="155" xfId="20" applyFont="1" applyBorder="1" applyAlignment="1">
      <alignment horizontal="center" vertical="center"/>
      <protection/>
    </xf>
    <xf numFmtId="0" fontId="2" fillId="0" borderId="156" xfId="20" applyBorder="1" applyAlignment="1">
      <alignment horizontal="center" vertical="center"/>
      <protection/>
    </xf>
    <xf numFmtId="0" fontId="3" fillId="31" borderId="126" xfId="20" applyFont="1" applyFill="1" applyBorder="1" applyAlignment="1">
      <alignment horizontal="center" vertical="center" wrapText="1"/>
      <protection/>
    </xf>
    <xf numFmtId="1" fontId="3" fillId="33" borderId="74" xfId="20" applyNumberFormat="1" applyFont="1" applyFill="1" applyBorder="1" applyAlignment="1">
      <alignment horizontal="center" vertical="center" wrapText="1"/>
      <protection/>
    </xf>
    <xf numFmtId="0" fontId="10" fillId="34" borderId="103" xfId="20" applyFont="1" applyFill="1" applyBorder="1" applyAlignment="1">
      <alignment horizontal="center"/>
      <protection/>
    </xf>
    <xf numFmtId="0" fontId="10" fillId="35" borderId="103" xfId="20" applyFont="1" applyFill="1" applyBorder="1" applyAlignment="1">
      <alignment horizontal="center" vertical="center"/>
      <protection/>
    </xf>
    <xf numFmtId="2" fontId="2" fillId="34" borderId="103" xfId="20" applyNumberFormat="1" applyFill="1" applyBorder="1" applyAlignment="1">
      <alignment horizontal="center"/>
      <protection/>
    </xf>
    <xf numFmtId="164" fontId="2" fillId="34" borderId="103" xfId="20" applyNumberFormat="1" applyFill="1" applyBorder="1" applyAlignment="1">
      <alignment horizontal="center"/>
      <protection/>
    </xf>
    <xf numFmtId="2" fontId="2" fillId="35" borderId="103" xfId="20" applyNumberFormat="1" applyFill="1" applyBorder="1" applyAlignment="1">
      <alignment horizontal="center" vertical="center"/>
      <protection/>
    </xf>
    <xf numFmtId="49" fontId="2" fillId="35" borderId="103" xfId="20" applyNumberFormat="1" applyFill="1" applyBorder="1" applyAlignment="1">
      <alignment horizontal="center" vertical="center"/>
      <protection/>
    </xf>
    <xf numFmtId="1" fontId="3" fillId="36" borderId="74" xfId="20" applyNumberFormat="1" applyFont="1" applyFill="1" applyBorder="1" applyAlignment="1">
      <alignment horizontal="center" vertical="center" wrapText="1"/>
      <protection/>
    </xf>
    <xf numFmtId="2" fontId="3" fillId="36" borderId="125" xfId="20" applyNumberFormat="1" applyFont="1" applyFill="1" applyBorder="1" applyAlignment="1">
      <alignment horizontal="center" vertical="center" wrapText="1"/>
      <protection/>
    </xf>
    <xf numFmtId="2" fontId="2" fillId="3" borderId="103" xfId="20" applyNumberFormat="1" applyFill="1" applyBorder="1" applyAlignment="1">
      <alignment horizontal="center" vertical="center"/>
      <protection/>
    </xf>
    <xf numFmtId="49" fontId="2" fillId="3" borderId="103" xfId="20" applyNumberFormat="1" applyFill="1" applyBorder="1" applyAlignment="1">
      <alignment horizontal="center" vertical="center"/>
      <protection/>
    </xf>
    <xf numFmtId="0" fontId="10" fillId="3" borderId="103" xfId="20" applyFont="1" applyFill="1" applyBorder="1" applyAlignment="1">
      <alignment horizontal="center" vertical="center"/>
      <protection/>
    </xf>
    <xf numFmtId="0" fontId="3" fillId="0" borderId="146" xfId="20" applyFont="1" applyBorder="1">
      <alignment/>
      <protection/>
    </xf>
    <xf numFmtId="0" fontId="3" fillId="0" borderId="24" xfId="20" applyFont="1" applyBorder="1">
      <alignment/>
      <protection/>
    </xf>
    <xf numFmtId="1" fontId="3" fillId="37" borderId="75" xfId="20" applyNumberFormat="1" applyFont="1" applyFill="1" applyBorder="1" applyAlignment="1">
      <alignment horizontal="center" vertical="center" wrapText="1"/>
      <protection/>
    </xf>
    <xf numFmtId="2" fontId="3" fillId="37" borderId="75" xfId="20" applyNumberFormat="1" applyFont="1" applyFill="1" applyBorder="1" applyAlignment="1">
      <alignment horizontal="center" vertical="center" wrapText="1"/>
      <protection/>
    </xf>
    <xf numFmtId="2" fontId="3" fillId="33" borderId="75" xfId="20" applyNumberFormat="1" applyFont="1" applyFill="1" applyBorder="1" applyAlignment="1">
      <alignment horizontal="center" vertical="center" wrapText="1"/>
      <protection/>
    </xf>
    <xf numFmtId="2" fontId="10" fillId="3" borderId="76" xfId="20" applyNumberFormat="1" applyFont="1" applyFill="1" applyBorder="1" applyAlignment="1">
      <alignment horizontal="center"/>
      <protection/>
    </xf>
    <xf numFmtId="1" fontId="10" fillId="34" borderId="75" xfId="20" applyNumberFormat="1" applyFont="1" applyFill="1" applyBorder="1" applyAlignment="1">
      <alignment horizontal="center"/>
      <protection/>
    </xf>
    <xf numFmtId="2" fontId="10" fillId="34" borderId="75" xfId="20" applyNumberFormat="1" applyFont="1" applyFill="1" applyBorder="1" applyAlignment="1">
      <alignment horizontal="center"/>
      <protection/>
    </xf>
    <xf numFmtId="1" fontId="10" fillId="35" borderId="75" xfId="20" applyNumberFormat="1" applyFont="1" applyFill="1" applyBorder="1" applyAlignment="1">
      <alignment horizontal="center"/>
      <protection/>
    </xf>
    <xf numFmtId="2" fontId="10" fillId="35" borderId="75" xfId="20" applyNumberFormat="1" applyFont="1" applyFill="1" applyBorder="1" applyAlignment="1">
      <alignment horizontal="center"/>
      <protection/>
    </xf>
    <xf numFmtId="1" fontId="10" fillId="3" borderId="75" xfId="20" applyNumberFormat="1" applyFont="1" applyFill="1" applyBorder="1" applyAlignment="1">
      <alignment horizontal="center"/>
      <protection/>
    </xf>
    <xf numFmtId="2" fontId="10" fillId="34" borderId="126" xfId="20" applyNumberFormat="1" applyFont="1" applyFill="1" applyBorder="1" applyAlignment="1">
      <alignment horizontal="center"/>
      <protection/>
    </xf>
    <xf numFmtId="2" fontId="10" fillId="35" borderId="126" xfId="20" applyNumberFormat="1" applyFont="1" applyFill="1" applyBorder="1" applyAlignment="1">
      <alignment horizontal="center" vertical="center"/>
      <protection/>
    </xf>
    <xf numFmtId="2" fontId="10" fillId="3" borderId="126" xfId="20" applyNumberFormat="1" applyFont="1" applyFill="1" applyBorder="1" applyAlignment="1">
      <alignment horizontal="center" vertical="center"/>
      <protection/>
    </xf>
    <xf numFmtId="2" fontId="10" fillId="34" borderId="74" xfId="20" applyNumberFormat="1" applyFont="1" applyFill="1" applyBorder="1" applyAlignment="1">
      <alignment horizontal="center"/>
      <protection/>
    </xf>
    <xf numFmtId="2" fontId="10" fillId="35" borderId="74" xfId="20" applyNumberFormat="1" applyFont="1" applyFill="1" applyBorder="1" applyAlignment="1">
      <alignment horizontal="center" vertical="center"/>
      <protection/>
    </xf>
    <xf numFmtId="2" fontId="10" fillId="3" borderId="74" xfId="20" applyNumberFormat="1" applyFont="1" applyFill="1" applyBorder="1" applyAlignment="1">
      <alignment horizontal="center" vertical="center"/>
      <protection/>
    </xf>
    <xf numFmtId="2" fontId="3" fillId="3" borderId="125" xfId="20" applyNumberFormat="1" applyFont="1" applyFill="1" applyBorder="1" applyAlignment="1">
      <alignment horizontal="center"/>
      <protection/>
    </xf>
    <xf numFmtId="2" fontId="3" fillId="34" borderId="126" xfId="20" applyNumberFormat="1" applyFont="1" applyFill="1" applyBorder="1" applyAlignment="1">
      <alignment horizontal="center"/>
      <protection/>
    </xf>
    <xf numFmtId="2" fontId="3" fillId="35" borderId="126" xfId="20" applyNumberFormat="1" applyFont="1" applyFill="1" applyBorder="1" applyAlignment="1">
      <alignment horizontal="center"/>
      <protection/>
    </xf>
    <xf numFmtId="1" fontId="3" fillId="34" borderId="75" xfId="20" applyNumberFormat="1" applyFont="1" applyFill="1" applyBorder="1" applyAlignment="1">
      <alignment horizontal="center"/>
      <protection/>
    </xf>
    <xf numFmtId="1" fontId="3" fillId="35" borderId="75" xfId="20" applyNumberFormat="1" applyFont="1" applyFill="1" applyBorder="1" applyAlignment="1">
      <alignment horizontal="center"/>
      <protection/>
    </xf>
    <xf numFmtId="1" fontId="3" fillId="3" borderId="75" xfId="20" applyNumberFormat="1" applyFont="1" applyFill="1" applyBorder="1" applyAlignment="1">
      <alignment horizontal="center"/>
      <protection/>
    </xf>
    <xf numFmtId="1" fontId="3" fillId="27" borderId="75" xfId="20" applyNumberFormat="1" applyFont="1" applyFill="1" applyBorder="1" applyAlignment="1">
      <alignment horizontal="center"/>
      <protection/>
    </xf>
    <xf numFmtId="2" fontId="3" fillId="27" borderId="75" xfId="20" applyNumberFormat="1" applyFont="1" applyFill="1" applyBorder="1" applyAlignment="1">
      <alignment horizontal="center"/>
      <protection/>
    </xf>
    <xf numFmtId="1" fontId="10" fillId="28" borderId="75" xfId="20" applyNumberFormat="1" applyFont="1" applyFill="1" applyBorder="1" applyAlignment="1">
      <alignment horizontal="center" vertical="center"/>
      <protection/>
    </xf>
    <xf numFmtId="2" fontId="10" fillId="28" borderId="75" xfId="20" applyNumberFormat="1" applyFont="1" applyFill="1" applyBorder="1" applyAlignment="1">
      <alignment horizontal="center" vertical="center"/>
      <protection/>
    </xf>
    <xf numFmtId="0" fontId="2" fillId="0" borderId="4" xfId="20" applyFill="1" applyBorder="1">
      <alignment/>
      <protection/>
    </xf>
    <xf numFmtId="0" fontId="4" fillId="0" borderId="4" xfId="20" applyFont="1" applyFill="1" applyBorder="1" applyProtection="1">
      <alignment/>
      <protection/>
    </xf>
    <xf numFmtId="164" fontId="4" fillId="0" borderId="17" xfId="20" applyNumberFormat="1" applyFont="1" applyFill="1" applyBorder="1" applyAlignment="1" applyProtection="1">
      <alignment horizontal="center"/>
      <protection/>
    </xf>
    <xf numFmtId="0" fontId="4" fillId="0" borderId="17" xfId="20" applyFont="1" applyFill="1" applyBorder="1" applyAlignment="1" applyProtection="1">
      <alignment horizontal="left"/>
      <protection/>
    </xf>
    <xf numFmtId="0" fontId="2" fillId="0" borderId="2" xfId="20" applyFill="1" applyBorder="1">
      <alignment/>
      <protection/>
    </xf>
    <xf numFmtId="164" fontId="15" fillId="0" borderId="26" xfId="20" applyNumberFormat="1" applyFont="1" applyFill="1" applyBorder="1" applyAlignment="1" applyProtection="1">
      <alignment horizontal="center"/>
      <protection/>
    </xf>
    <xf numFmtId="164" fontId="15" fillId="0" borderId="27" xfId="20" applyNumberFormat="1" applyFont="1" applyFill="1" applyBorder="1" applyAlignment="1" applyProtection="1">
      <alignment horizontal="center"/>
      <protection/>
    </xf>
    <xf numFmtId="49" fontId="15" fillId="0" borderId="27" xfId="20" applyNumberFormat="1" applyFont="1" applyFill="1" applyBorder="1" applyAlignment="1" applyProtection="1">
      <alignment horizontal="center"/>
      <protection/>
    </xf>
    <xf numFmtId="164" fontId="15" fillId="0" borderId="6" xfId="20" applyNumberFormat="1" applyFont="1" applyFill="1" applyBorder="1" applyAlignment="1" applyProtection="1">
      <alignment horizontal="center"/>
      <protection/>
    </xf>
    <xf numFmtId="0" fontId="16" fillId="2" borderId="0" xfId="20" applyFont="1" applyFill="1" applyBorder="1" applyAlignment="1" applyProtection="1">
      <alignment vertical="center" wrapText="1"/>
      <protection locked="0"/>
    </xf>
    <xf numFmtId="0" fontId="16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Alignment="1">
      <alignment/>
      <protection/>
    </xf>
    <xf numFmtId="0" fontId="18" fillId="2" borderId="0" xfId="20" applyFont="1" applyFill="1" applyProtection="1">
      <alignment/>
      <protection locked="0"/>
    </xf>
    <xf numFmtId="0" fontId="2" fillId="2" borderId="0" xfId="20" applyFill="1" applyProtection="1">
      <alignment/>
      <protection locked="0"/>
    </xf>
    <xf numFmtId="0" fontId="17" fillId="2" borderId="0" xfId="20" applyFont="1" applyFill="1" applyAlignment="1" applyProtection="1">
      <alignment wrapText="1"/>
      <protection locked="0"/>
    </xf>
    <xf numFmtId="0" fontId="17" fillId="2" borderId="0" xfId="20" applyFont="1" applyFill="1" applyProtection="1">
      <alignment/>
      <protection locked="0"/>
    </xf>
    <xf numFmtId="0" fontId="17" fillId="2" borderId="0" xfId="20" applyFont="1" applyFill="1" applyAlignment="1" applyProtection="1">
      <alignment vertical="top" wrapText="1"/>
      <protection locked="0"/>
    </xf>
    <xf numFmtId="0" fontId="3" fillId="3" borderId="102" xfId="20" applyFont="1" applyFill="1" applyBorder="1" applyAlignment="1">
      <alignment/>
      <protection/>
    </xf>
    <xf numFmtId="0" fontId="3" fillId="3" borderId="103" xfId="20" applyFont="1" applyFill="1" applyBorder="1" applyAlignment="1">
      <alignment/>
      <protection/>
    </xf>
    <xf numFmtId="0" fontId="3" fillId="30" borderId="102" xfId="20" applyFont="1" applyFill="1" applyBorder="1" applyAlignment="1">
      <alignment/>
      <protection/>
    </xf>
    <xf numFmtId="0" fontId="3" fillId="30" borderId="103" xfId="20" applyFont="1" applyFill="1" applyBorder="1" applyAlignment="1">
      <alignment/>
      <protection/>
    </xf>
    <xf numFmtId="0" fontId="16" fillId="2" borderId="0" xfId="20" applyFont="1" applyFill="1" applyBorder="1" applyAlignment="1" applyProtection="1">
      <alignment horizontal="left" vertical="top" wrapText="1"/>
      <protection locked="0"/>
    </xf>
    <xf numFmtId="0" fontId="3" fillId="3" borderId="76" xfId="20" applyFont="1" applyFill="1" applyBorder="1" applyAlignment="1">
      <alignment/>
      <protection/>
    </xf>
    <xf numFmtId="0" fontId="17" fillId="2" borderId="0" xfId="20" applyFont="1" applyFill="1" applyAlignment="1" applyProtection="1">
      <alignment wrapText="1"/>
      <protection locked="0"/>
    </xf>
    <xf numFmtId="0" fontId="3" fillId="3" borderId="126" xfId="20" applyFont="1" applyFill="1" applyBorder="1" applyAlignment="1">
      <alignment/>
      <protection/>
    </xf>
    <xf numFmtId="0" fontId="3" fillId="3" borderId="74" xfId="20" applyFont="1" applyFill="1" applyBorder="1" applyAlignment="1">
      <alignment/>
      <protection/>
    </xf>
    <xf numFmtId="0" fontId="16" fillId="2" borderId="0" xfId="20" applyFont="1" applyFill="1" applyBorder="1" applyAlignment="1" applyProtection="1">
      <alignment vertical="center" wrapText="1"/>
      <protection locked="0"/>
    </xf>
    <xf numFmtId="0" fontId="17" fillId="2" borderId="0" xfId="20" applyFont="1" applyFill="1" applyAlignment="1" applyProtection="1">
      <alignment vertical="top" wrapText="1"/>
      <protection locked="0"/>
    </xf>
    <xf numFmtId="0" fontId="3" fillId="27" borderId="102" xfId="20" applyFont="1" applyFill="1" applyBorder="1" applyAlignment="1">
      <alignment horizontal="center" vertical="center"/>
      <protection/>
    </xf>
    <xf numFmtId="0" fontId="3" fillId="27" borderId="103" xfId="20" applyFont="1" applyFill="1" applyBorder="1" applyAlignment="1">
      <alignment horizontal="center" vertical="center"/>
      <protection/>
    </xf>
    <xf numFmtId="0" fontId="3" fillId="27" borderId="76" xfId="20" applyFont="1" applyFill="1" applyBorder="1" applyAlignment="1">
      <alignment horizontal="center" vertical="center"/>
      <protection/>
    </xf>
    <xf numFmtId="2" fontId="3" fillId="27" borderId="75" xfId="20" applyNumberFormat="1" applyFont="1" applyFill="1" applyBorder="1" applyAlignment="1">
      <alignment horizontal="center"/>
      <protection/>
    </xf>
    <xf numFmtId="2" fontId="12" fillId="28" borderId="75" xfId="20" applyNumberFormat="1" applyFont="1" applyFill="1" applyBorder="1" applyAlignment="1">
      <alignment horizontal="center" vertical="center"/>
      <protection/>
    </xf>
    <xf numFmtId="0" fontId="3" fillId="0" borderId="102" xfId="20" applyFont="1" applyFill="1" applyBorder="1" applyAlignment="1">
      <alignment horizontal="center" vertical="center" wrapText="1"/>
      <protection/>
    </xf>
    <xf numFmtId="0" fontId="3" fillId="0" borderId="103" xfId="20" applyFont="1" applyFill="1" applyBorder="1" applyAlignment="1">
      <alignment horizontal="center" vertical="center" wrapText="1"/>
      <protection/>
    </xf>
    <xf numFmtId="0" fontId="3" fillId="0" borderId="76" xfId="20" applyFont="1" applyFill="1" applyBorder="1" applyAlignment="1">
      <alignment horizontal="center" vertical="center" wrapText="1"/>
      <protection/>
    </xf>
    <xf numFmtId="0" fontId="3" fillId="0" borderId="102" xfId="20" applyFont="1" applyFill="1" applyBorder="1" applyAlignment="1">
      <alignment horizontal="center" vertical="center"/>
      <protection/>
    </xf>
    <xf numFmtId="0" fontId="3" fillId="0" borderId="103" xfId="20" applyFont="1" applyFill="1" applyBorder="1" applyAlignment="1">
      <alignment horizontal="center" vertical="center"/>
      <protection/>
    </xf>
    <xf numFmtId="0" fontId="3" fillId="0" borderId="76" xfId="20" applyFont="1" applyFill="1" applyBorder="1" applyAlignment="1">
      <alignment horizontal="center" vertical="center"/>
      <protection/>
    </xf>
    <xf numFmtId="0" fontId="2" fillId="0" borderId="157" xfId="20" applyBorder="1" applyAlignment="1">
      <alignment horizontal="center"/>
      <protection/>
    </xf>
    <xf numFmtId="0" fontId="2" fillId="0" borderId="158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3" fillId="31" borderId="75" xfId="20" applyFont="1" applyFill="1" applyBorder="1" applyAlignment="1">
      <alignment horizontal="center" vertical="center" wrapText="1"/>
      <protection/>
    </xf>
    <xf numFmtId="0" fontId="2" fillId="0" borderId="50" xfId="20" applyBorder="1" applyAlignment="1">
      <alignment horizontal="left" vertical="top"/>
      <protection/>
    </xf>
    <xf numFmtId="0" fontId="2" fillId="0" borderId="84" xfId="20" applyBorder="1" applyAlignment="1">
      <alignment horizontal="left" vertical="top"/>
      <protection/>
    </xf>
    <xf numFmtId="49" fontId="2" fillId="0" borderId="50" xfId="20" applyNumberFormat="1" applyBorder="1" applyAlignment="1">
      <alignment horizontal="center" vertical="top"/>
      <protection/>
    </xf>
    <xf numFmtId="49" fontId="2" fillId="0" borderId="84" xfId="20" applyNumberFormat="1" applyBorder="1" applyAlignment="1">
      <alignment horizontal="center" vertical="top"/>
      <protection/>
    </xf>
    <xf numFmtId="49" fontId="5" fillId="0" borderId="50" xfId="20" applyNumberFormat="1" applyFont="1" applyBorder="1" applyAlignment="1">
      <alignment horizontal="center" vertical="top"/>
      <protection/>
    </xf>
    <xf numFmtId="49" fontId="5" fillId="0" borderId="84" xfId="20" applyNumberFormat="1" applyFont="1" applyBorder="1" applyAlignment="1">
      <alignment horizontal="center" vertical="top"/>
      <protection/>
    </xf>
    <xf numFmtId="2" fontId="2" fillId="0" borderId="50" xfId="20" applyNumberFormat="1" applyBorder="1" applyAlignment="1">
      <alignment horizontal="center" vertical="top"/>
      <protection/>
    </xf>
    <xf numFmtId="2" fontId="2" fillId="0" borderId="84" xfId="20" applyNumberFormat="1" applyBorder="1" applyAlignment="1">
      <alignment horizontal="center" vertical="top"/>
      <protection/>
    </xf>
    <xf numFmtId="0" fontId="2" fillId="0" borderId="50" xfId="20" applyBorder="1" applyAlignment="1">
      <alignment vertical="top"/>
      <protection/>
    </xf>
    <xf numFmtId="0" fontId="2" fillId="0" borderId="84" xfId="20" applyBorder="1" applyAlignment="1">
      <alignment vertical="top"/>
      <protection/>
    </xf>
    <xf numFmtId="164" fontId="2" fillId="0" borderId="50" xfId="20" applyNumberFormat="1" applyBorder="1" applyAlignment="1">
      <alignment horizontal="center" vertical="top"/>
      <protection/>
    </xf>
    <xf numFmtId="164" fontId="2" fillId="0" borderId="84" xfId="20" applyNumberFormat="1" applyBorder="1" applyAlignment="1">
      <alignment horizontal="center" vertical="top"/>
      <protection/>
    </xf>
    <xf numFmtId="2" fontId="2" fillId="0" borderId="50" xfId="20" applyNumberFormat="1" applyFill="1" applyBorder="1" applyAlignment="1">
      <alignment horizontal="center" vertical="top"/>
      <protection/>
    </xf>
    <xf numFmtId="2" fontId="2" fillId="0" borderId="84" xfId="20" applyNumberFormat="1" applyFill="1" applyBorder="1" applyAlignment="1">
      <alignment horizontal="center" vertical="top"/>
      <protection/>
    </xf>
    <xf numFmtId="2" fontId="3" fillId="27" borderId="159" xfId="20" applyNumberFormat="1" applyFont="1" applyFill="1" applyBorder="1" applyAlignment="1">
      <alignment horizontal="center"/>
      <protection/>
    </xf>
    <xf numFmtId="0" fontId="2" fillId="0" borderId="14" xfId="20" applyBorder="1" applyAlignment="1">
      <alignment horizontal="left" vertical="top"/>
      <protection/>
    </xf>
    <xf numFmtId="0" fontId="15" fillId="0" borderId="50" xfId="20" applyFont="1" applyBorder="1" applyAlignment="1">
      <alignment horizontal="center"/>
      <protection/>
    </xf>
    <xf numFmtId="0" fontId="15" fillId="0" borderId="84" xfId="20" applyFont="1" applyBorder="1" applyAlignment="1">
      <alignment horizontal="center"/>
      <protection/>
    </xf>
    <xf numFmtId="0" fontId="15" fillId="0" borderId="109" xfId="20" applyFont="1" applyBorder="1" applyAlignment="1">
      <alignment horizontal="center"/>
      <protection/>
    </xf>
    <xf numFmtId="0" fontId="15" fillId="0" borderId="83" xfId="20" applyFont="1" applyBorder="1" applyAlignment="1">
      <alignment horizontal="center"/>
      <protection/>
    </xf>
    <xf numFmtId="0" fontId="2" fillId="0" borderId="26" xfId="20" applyBorder="1" applyAlignment="1">
      <alignment horizontal="left" vertical="top"/>
      <protection/>
    </xf>
    <xf numFmtId="0" fontId="2" fillId="0" borderId="6" xfId="20" applyBorder="1" applyAlignment="1">
      <alignment horizontal="left" vertical="top"/>
      <protection/>
    </xf>
    <xf numFmtId="0" fontId="15" fillId="0" borderId="50" xfId="20" applyFont="1" applyBorder="1" applyAlignment="1">
      <alignment horizontal="center" vertical="top"/>
      <protection/>
    </xf>
    <xf numFmtId="0" fontId="15" fillId="0" borderId="84" xfId="20" applyFont="1" applyBorder="1" applyAlignment="1">
      <alignment horizontal="center" vertical="top"/>
      <protection/>
    </xf>
    <xf numFmtId="49" fontId="15" fillId="0" borderId="50" xfId="20" applyNumberFormat="1" applyFont="1" applyBorder="1" applyAlignment="1">
      <alignment horizontal="center" vertical="top"/>
      <protection/>
    </xf>
    <xf numFmtId="49" fontId="15" fillId="0" borderId="84" xfId="20" applyNumberFormat="1" applyFont="1" applyBorder="1" applyAlignment="1">
      <alignment horizontal="center" vertical="top"/>
      <protection/>
    </xf>
    <xf numFmtId="0" fontId="3" fillId="36" borderId="75" xfId="20" applyFont="1" applyFill="1" applyBorder="1" applyAlignment="1">
      <alignment horizontal="center" vertical="center" wrapText="1"/>
      <protection/>
    </xf>
    <xf numFmtId="0" fontId="3" fillId="38" borderId="102" xfId="20" applyFont="1" applyFill="1" applyBorder="1" applyAlignment="1">
      <alignment horizontal="center" vertical="center"/>
      <protection/>
    </xf>
    <xf numFmtId="0" fontId="3" fillId="38" borderId="103" xfId="20" applyFont="1" applyFill="1" applyBorder="1" applyAlignment="1">
      <alignment horizontal="center" vertical="center"/>
      <protection/>
    </xf>
    <xf numFmtId="0" fontId="3" fillId="38" borderId="76" xfId="20" applyFont="1" applyFill="1" applyBorder="1" applyAlignment="1">
      <alignment horizontal="center" vertical="center"/>
      <protection/>
    </xf>
    <xf numFmtId="0" fontId="3" fillId="33" borderId="75" xfId="20" applyFont="1" applyFill="1" applyBorder="1" applyAlignment="1">
      <alignment horizontal="center" vertical="center" wrapText="1"/>
      <protection/>
    </xf>
    <xf numFmtId="2" fontId="2" fillId="0" borderId="150" xfId="20" applyNumberFormat="1" applyBorder="1" applyAlignment="1">
      <alignment horizontal="center" vertical="top"/>
      <protection/>
    </xf>
    <xf numFmtId="2" fontId="2" fillId="0" borderId="134" xfId="20" applyNumberFormat="1" applyBorder="1" applyAlignment="1">
      <alignment horizontal="center" vertical="top"/>
      <protection/>
    </xf>
    <xf numFmtId="0" fontId="2" fillId="0" borderId="27" xfId="20" applyBorder="1" applyAlignment="1" applyProtection="1">
      <alignment vertical="top"/>
      <protection/>
    </xf>
    <xf numFmtId="0" fontId="2" fillId="0" borderId="6" xfId="20" applyBorder="1" applyAlignment="1" applyProtection="1">
      <alignment vertical="top"/>
      <protection/>
    </xf>
    <xf numFmtId="49" fontId="15" fillId="0" borderId="13" xfId="20" applyNumberFormat="1" applyFont="1" applyBorder="1" applyAlignment="1">
      <alignment horizontal="center" vertical="top"/>
      <protection/>
    </xf>
    <xf numFmtId="49" fontId="15" fillId="0" borderId="83" xfId="20" applyNumberFormat="1" applyFont="1" applyBorder="1" applyAlignment="1">
      <alignment horizontal="center" vertical="top"/>
      <protection/>
    </xf>
    <xf numFmtId="0" fontId="2" fillId="0" borderId="26" xfId="20" applyBorder="1" applyAlignment="1">
      <alignment vertical="top"/>
      <protection/>
    </xf>
    <xf numFmtId="0" fontId="2" fillId="0" borderId="6" xfId="20" applyBorder="1" applyAlignment="1">
      <alignment vertical="top"/>
      <protection/>
    </xf>
    <xf numFmtId="0" fontId="15" fillId="0" borderId="137" xfId="20" applyFont="1" applyBorder="1" applyAlignment="1">
      <alignment horizontal="center"/>
      <protection/>
    </xf>
    <xf numFmtId="0" fontId="15" fillId="0" borderId="99" xfId="20" applyFont="1" applyBorder="1" applyAlignment="1">
      <alignment horizontal="center"/>
      <protection/>
    </xf>
    <xf numFmtId="49" fontId="15" fillId="0" borderId="50" xfId="20" applyNumberFormat="1" applyFont="1" applyBorder="1" applyAlignment="1">
      <alignment horizontal="center"/>
      <protection/>
    </xf>
    <xf numFmtId="49" fontId="15" fillId="0" borderId="84" xfId="20" applyNumberFormat="1" applyFont="1" applyBorder="1" applyAlignment="1">
      <alignment horizontal="center"/>
      <protection/>
    </xf>
    <xf numFmtId="49" fontId="15" fillId="0" borderId="109" xfId="20" applyNumberFormat="1" applyFont="1" applyBorder="1" applyAlignment="1">
      <alignment horizontal="center"/>
      <protection/>
    </xf>
    <xf numFmtId="49" fontId="15" fillId="0" borderId="83" xfId="20" applyNumberFormat="1" applyFont="1" applyBorder="1" applyAlignment="1">
      <alignment horizontal="center"/>
      <protection/>
    </xf>
    <xf numFmtId="2" fontId="2" fillId="0" borderId="160" xfId="20" applyNumberFormat="1" applyBorder="1" applyAlignment="1">
      <alignment horizontal="center" vertical="top"/>
      <protection/>
    </xf>
    <xf numFmtId="2" fontId="2" fillId="0" borderId="161" xfId="20" applyNumberFormat="1" applyBorder="1" applyAlignment="1">
      <alignment horizontal="center" vertical="top"/>
      <protection/>
    </xf>
    <xf numFmtId="2" fontId="2" fillId="0" borderId="162" xfId="20" applyNumberFormat="1" applyBorder="1" applyAlignment="1">
      <alignment horizontal="center" vertical="top"/>
      <protection/>
    </xf>
    <xf numFmtId="0" fontId="3" fillId="37" borderId="75" xfId="20" applyFont="1" applyFill="1" applyBorder="1" applyAlignment="1">
      <alignment horizontal="center" vertical="center" wrapText="1"/>
      <protection/>
    </xf>
    <xf numFmtId="0" fontId="2" fillId="0" borderId="18" xfId="20" applyBorder="1" applyAlignment="1">
      <alignment horizontal="left" vertical="top"/>
      <protection/>
    </xf>
    <xf numFmtId="49" fontId="2" fillId="0" borderId="18" xfId="20" applyNumberFormat="1" applyBorder="1" applyAlignment="1">
      <alignment horizontal="center" vertical="top"/>
      <protection/>
    </xf>
    <xf numFmtId="166" fontId="2" fillId="8" borderId="50" xfId="20" applyNumberFormat="1" applyFill="1" applyBorder="1" applyAlignment="1" applyProtection="1">
      <alignment horizontal="center"/>
      <protection/>
    </xf>
    <xf numFmtId="166" fontId="2" fillId="8" borderId="84" xfId="20" applyNumberFormat="1" applyFill="1" applyBorder="1" applyAlignment="1" applyProtection="1">
      <alignment horizontal="center"/>
      <protection/>
    </xf>
    <xf numFmtId="0" fontId="8" fillId="39" borderId="157" xfId="20" applyFont="1" applyFill="1" applyBorder="1" applyAlignment="1" applyProtection="1">
      <alignment horizontal="center" vertical="center" wrapText="1"/>
      <protection/>
    </xf>
    <xf numFmtId="0" fontId="8" fillId="39" borderId="158" xfId="20" applyFont="1" applyFill="1" applyBorder="1" applyAlignment="1" applyProtection="1">
      <alignment horizontal="center" vertical="center" wrapText="1"/>
      <protection/>
    </xf>
    <xf numFmtId="0" fontId="8" fillId="39" borderId="163" xfId="20" applyFont="1" applyFill="1" applyBorder="1" applyAlignment="1" applyProtection="1">
      <alignment horizontal="center" vertical="center" wrapText="1"/>
      <protection/>
    </xf>
    <xf numFmtId="0" fontId="8" fillId="39" borderId="35" xfId="20" applyFont="1" applyFill="1" applyBorder="1" applyAlignment="1" applyProtection="1">
      <alignment horizontal="center" vertical="center" wrapText="1"/>
      <protection/>
    </xf>
    <xf numFmtId="0" fontId="8" fillId="39" borderId="0" xfId="20" applyFont="1" applyFill="1" applyBorder="1" applyAlignment="1" applyProtection="1">
      <alignment horizontal="center" vertical="center" wrapText="1"/>
      <protection/>
    </xf>
    <xf numFmtId="0" fontId="8" fillId="39" borderId="164" xfId="20" applyFont="1" applyFill="1" applyBorder="1" applyAlignment="1" applyProtection="1">
      <alignment horizontal="center" vertical="center" wrapText="1"/>
      <protection/>
    </xf>
    <xf numFmtId="0" fontId="8" fillId="39" borderId="92" xfId="20" applyFont="1" applyFill="1" applyBorder="1" applyAlignment="1" applyProtection="1">
      <alignment horizontal="center" vertical="center" wrapText="1"/>
      <protection/>
    </xf>
    <xf numFmtId="0" fontId="8" fillId="39" borderId="165" xfId="20" applyFont="1" applyFill="1" applyBorder="1" applyAlignment="1" applyProtection="1">
      <alignment horizontal="center" vertical="center" wrapText="1"/>
      <protection/>
    </xf>
    <xf numFmtId="0" fontId="8" fillId="39" borderId="166" xfId="20" applyFont="1" applyFill="1" applyBorder="1" applyAlignment="1" applyProtection="1">
      <alignment horizontal="center" vertical="center" wrapText="1"/>
      <protection/>
    </xf>
    <xf numFmtId="0" fontId="10" fillId="16" borderId="127" xfId="20" applyFont="1" applyFill="1" applyBorder="1" applyAlignment="1" applyProtection="1">
      <alignment horizontal="center" vertical="center" wrapText="1"/>
      <protection/>
    </xf>
    <xf numFmtId="0" fontId="10" fillId="16" borderId="129" xfId="20" applyFont="1" applyFill="1" applyBorder="1" applyAlignment="1" applyProtection="1">
      <alignment horizontal="center" vertical="center" wrapText="1"/>
      <protection/>
    </xf>
    <xf numFmtId="0" fontId="10" fillId="16" borderId="167" xfId="20" applyFont="1" applyFill="1" applyBorder="1" applyAlignment="1" applyProtection="1">
      <alignment horizontal="center" vertical="center" wrapText="1"/>
      <protection/>
    </xf>
    <xf numFmtId="0" fontId="2" fillId="4" borderId="50" xfId="20" applyFill="1" applyBorder="1" applyAlignment="1" applyProtection="1">
      <alignment horizontal="center"/>
      <protection/>
    </xf>
    <xf numFmtId="0" fontId="2" fillId="4" borderId="84" xfId="20" applyFill="1" applyBorder="1" applyAlignment="1" applyProtection="1">
      <alignment horizontal="center"/>
      <protection/>
    </xf>
    <xf numFmtId="0" fontId="2" fillId="7" borderId="50" xfId="20" applyFill="1" applyBorder="1" applyAlignment="1" applyProtection="1">
      <alignment horizontal="center"/>
      <protection/>
    </xf>
    <xf numFmtId="0" fontId="2" fillId="7" borderId="84" xfId="20" applyFill="1" applyBorder="1" applyAlignment="1" applyProtection="1">
      <alignment horizontal="center"/>
      <protection/>
    </xf>
    <xf numFmtId="0" fontId="10" fillId="28" borderId="90" xfId="20" applyFont="1" applyFill="1" applyBorder="1" applyAlignment="1" applyProtection="1">
      <alignment horizontal="center" vertical="center"/>
      <protection/>
    </xf>
    <xf numFmtId="0" fontId="10" fillId="28" borderId="68" xfId="20" applyFont="1" applyFill="1" applyBorder="1" applyAlignment="1" applyProtection="1">
      <alignment horizontal="center" vertical="center"/>
      <protection/>
    </xf>
    <xf numFmtId="0" fontId="10" fillId="28" borderId="168" xfId="20" applyFont="1" applyFill="1" applyBorder="1" applyAlignment="1" applyProtection="1">
      <alignment horizontal="center" vertical="center"/>
      <protection/>
    </xf>
    <xf numFmtId="0" fontId="2" fillId="0" borderId="169" xfId="20" applyFont="1" applyFill="1" applyBorder="1" applyAlignment="1" applyProtection="1">
      <alignment horizontal="center" vertical="center" textRotation="90" wrapText="1"/>
      <protection/>
    </xf>
    <xf numFmtId="0" fontId="2" fillId="0" borderId="148" xfId="20" applyFont="1" applyFill="1" applyBorder="1" applyAlignment="1" applyProtection="1">
      <alignment horizontal="center" vertical="center" textRotation="90" wrapText="1"/>
      <protection/>
    </xf>
    <xf numFmtId="0" fontId="10" fillId="16" borderId="170" xfId="20" applyFont="1" applyFill="1" applyBorder="1" applyAlignment="1" applyProtection="1">
      <alignment horizontal="center" vertical="center" wrapText="1"/>
      <protection/>
    </xf>
    <xf numFmtId="0" fontId="10" fillId="16" borderId="145" xfId="20" applyFont="1" applyFill="1" applyBorder="1" applyAlignment="1" applyProtection="1">
      <alignment horizontal="center" vertical="center" wrapText="1"/>
      <protection/>
    </xf>
    <xf numFmtId="0" fontId="10" fillId="16" borderId="147" xfId="20" applyFont="1" applyFill="1" applyBorder="1" applyAlignment="1" applyProtection="1">
      <alignment horizontal="center" vertical="center" wrapText="1"/>
      <protection/>
    </xf>
    <xf numFmtId="0" fontId="2" fillId="0" borderId="50" xfId="20" applyBorder="1" applyAlignment="1" applyProtection="1">
      <alignment horizontal="left" vertical="top"/>
      <protection/>
    </xf>
    <xf numFmtId="0" fontId="2" fillId="0" borderId="84" xfId="20" applyBorder="1" applyAlignment="1" applyProtection="1">
      <alignment horizontal="left" vertical="top"/>
      <protection/>
    </xf>
    <xf numFmtId="49" fontId="2" fillId="0" borderId="50" xfId="20" applyNumberFormat="1" applyBorder="1" applyAlignment="1" applyProtection="1">
      <alignment horizontal="center" vertical="top"/>
      <protection/>
    </xf>
    <xf numFmtId="49" fontId="2" fillId="0" borderId="84" xfId="20" applyNumberFormat="1" applyBorder="1" applyAlignment="1" applyProtection="1">
      <alignment horizontal="center" vertical="top"/>
      <protection/>
    </xf>
    <xf numFmtId="0" fontId="2" fillId="0" borderId="50" xfId="20" applyBorder="1" applyAlignment="1" applyProtection="1">
      <alignment horizontal="center" vertical="top"/>
      <protection/>
    </xf>
    <xf numFmtId="0" fontId="2" fillId="0" borderId="84" xfId="20" applyBorder="1" applyAlignment="1" applyProtection="1">
      <alignment horizontal="center" vertical="top"/>
      <protection/>
    </xf>
    <xf numFmtId="0" fontId="2" fillId="0" borderId="50" xfId="20" applyBorder="1" applyAlignment="1" applyProtection="1">
      <alignment horizontal="center" vertical="center"/>
      <protection/>
    </xf>
    <xf numFmtId="0" fontId="2" fillId="0" borderId="84" xfId="20" applyBorder="1" applyAlignment="1" applyProtection="1">
      <alignment horizontal="center" vertical="center"/>
      <protection/>
    </xf>
    <xf numFmtId="166" fontId="13" fillId="6" borderId="50" xfId="20" applyNumberFormat="1" applyFont="1" applyFill="1" applyBorder="1" applyAlignment="1" applyProtection="1">
      <alignment horizontal="center"/>
      <protection/>
    </xf>
    <xf numFmtId="166" fontId="13" fillId="6" borderId="84" xfId="20" applyNumberFormat="1" applyFont="1" applyFill="1" applyBorder="1" applyAlignment="1" applyProtection="1">
      <alignment horizontal="center"/>
      <protection/>
    </xf>
    <xf numFmtId="166" fontId="2" fillId="6" borderId="50" xfId="20" applyNumberFormat="1" applyFill="1" applyBorder="1" applyAlignment="1" applyProtection="1">
      <alignment horizontal="center"/>
      <protection/>
    </xf>
    <xf numFmtId="166" fontId="2" fillId="6" borderId="84" xfId="20" applyNumberFormat="1" applyFill="1" applyBorder="1" applyAlignment="1" applyProtection="1">
      <alignment horizontal="center"/>
      <protection/>
    </xf>
    <xf numFmtId="166" fontId="2" fillId="8" borderId="119" xfId="20" applyNumberFormat="1" applyFill="1" applyBorder="1" applyAlignment="1" applyProtection="1">
      <alignment horizontal="center"/>
      <protection/>
    </xf>
    <xf numFmtId="166" fontId="2" fillId="8" borderId="122" xfId="20" applyNumberFormat="1" applyFill="1" applyBorder="1" applyAlignment="1" applyProtection="1">
      <alignment horizontal="center"/>
      <protection/>
    </xf>
    <xf numFmtId="0" fontId="12" fillId="0" borderId="171" xfId="20" applyFont="1" applyFill="1" applyBorder="1" applyAlignment="1" applyProtection="1">
      <alignment horizontal="left" vertical="center"/>
      <protection/>
    </xf>
    <xf numFmtId="0" fontId="12" fillId="0" borderId="172" xfId="20" applyFont="1" applyFill="1" applyBorder="1" applyAlignment="1" applyProtection="1">
      <alignment horizontal="left" vertical="center"/>
      <protection/>
    </xf>
    <xf numFmtId="0" fontId="12" fillId="0" borderId="173" xfId="20" applyFont="1" applyFill="1" applyBorder="1" applyAlignment="1" applyProtection="1">
      <alignment horizontal="left" vertical="center"/>
      <protection/>
    </xf>
    <xf numFmtId="0" fontId="12" fillId="0" borderId="174" xfId="20" applyFont="1" applyFill="1" applyBorder="1" applyAlignment="1" applyProtection="1">
      <alignment horizontal="left" vertical="center"/>
      <protection/>
    </xf>
    <xf numFmtId="0" fontId="12" fillId="0" borderId="175" xfId="20" applyFont="1" applyFill="1" applyBorder="1" applyAlignment="1" applyProtection="1">
      <alignment horizontal="left" vertical="center"/>
      <protection/>
    </xf>
    <xf numFmtId="0" fontId="12" fillId="0" borderId="176" xfId="20" applyFont="1" applyFill="1" applyBorder="1" applyAlignment="1" applyProtection="1">
      <alignment horizontal="left" vertical="center"/>
      <protection/>
    </xf>
    <xf numFmtId="0" fontId="10" fillId="0" borderId="157" xfId="20" applyFont="1" applyFill="1" applyBorder="1" applyAlignment="1" applyProtection="1">
      <alignment/>
      <protection/>
    </xf>
    <xf numFmtId="0" fontId="10" fillId="0" borderId="158" xfId="20" applyFont="1" applyFill="1" applyBorder="1" applyAlignment="1" applyProtection="1">
      <alignment/>
      <protection/>
    </xf>
    <xf numFmtId="0" fontId="10" fillId="0" borderId="177" xfId="20" applyFont="1" applyFill="1" applyBorder="1" applyAlignment="1" applyProtection="1">
      <alignment/>
      <protection/>
    </xf>
    <xf numFmtId="0" fontId="12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2" fillId="0" borderId="178" xfId="20" applyFont="1" applyFill="1" applyBorder="1" applyAlignment="1" applyProtection="1">
      <alignment horizontal="center" vertical="center" textRotation="90" wrapText="1"/>
      <protection/>
    </xf>
    <xf numFmtId="0" fontId="2" fillId="0" borderId="179" xfId="20" applyFont="1" applyFill="1" applyBorder="1" applyAlignment="1" applyProtection="1">
      <alignment horizontal="center" vertical="center" textRotation="90" wrapText="1"/>
      <protection/>
    </xf>
    <xf numFmtId="0" fontId="2" fillId="16" borderId="180" xfId="20" applyFont="1" applyFill="1" applyBorder="1" applyAlignment="1" applyProtection="1">
      <alignment horizontal="center" vertical="center" textRotation="90" wrapText="1"/>
      <protection/>
    </xf>
    <xf numFmtId="0" fontId="2" fillId="16" borderId="181" xfId="20" applyFont="1" applyFill="1" applyBorder="1" applyAlignment="1" applyProtection="1">
      <alignment horizontal="center" vertical="center" textRotation="90" wrapText="1"/>
      <protection/>
    </xf>
    <xf numFmtId="0" fontId="2" fillId="16" borderId="169" xfId="20" applyFont="1" applyFill="1" applyBorder="1" applyAlignment="1" applyProtection="1">
      <alignment horizontal="center" vertical="center" textRotation="90" wrapText="1"/>
      <protection/>
    </xf>
    <xf numFmtId="0" fontId="2" fillId="16" borderId="148" xfId="20" applyFont="1" applyFill="1" applyBorder="1" applyAlignment="1" applyProtection="1">
      <alignment horizontal="center" vertical="center" textRotation="90" wrapText="1"/>
      <protection/>
    </xf>
    <xf numFmtId="0" fontId="2" fillId="0" borderId="162" xfId="20" applyFont="1" applyFill="1" applyBorder="1" applyAlignment="1" applyProtection="1">
      <alignment horizontal="center" vertical="center" textRotation="90" wrapText="1"/>
      <protection/>
    </xf>
    <xf numFmtId="0" fontId="2" fillId="0" borderId="14" xfId="20" applyFont="1" applyFill="1" applyBorder="1" applyAlignment="1" applyProtection="1">
      <alignment horizontal="center" vertical="center" textRotation="90" wrapText="1"/>
      <protection/>
    </xf>
    <xf numFmtId="0" fontId="2" fillId="0" borderId="182" xfId="20" applyFont="1" applyFill="1" applyBorder="1" applyAlignment="1" applyProtection="1">
      <alignment horizontal="center" vertical="center" textRotation="90" wrapText="1"/>
      <protection/>
    </xf>
    <xf numFmtId="0" fontId="2" fillId="9" borderId="50" xfId="20" applyFill="1" applyBorder="1" applyAlignment="1" applyProtection="1">
      <alignment horizontal="center"/>
      <protection/>
    </xf>
    <xf numFmtId="0" fontId="2" fillId="9" borderId="84" xfId="20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F10"/>
  <sheetViews>
    <sheetView tabSelected="1" workbookViewId="0" topLeftCell="A1">
      <pane ySplit="5" topLeftCell="A6" activePane="bottomLeft" state="frozen"/>
      <selection pane="bottomLeft" activeCell="A4" sqref="A4"/>
    </sheetView>
  </sheetViews>
  <sheetFormatPr defaultColWidth="8.7109375" defaultRowHeight="15"/>
  <cols>
    <col min="1" max="1" width="6.00390625" style="1" customWidth="1"/>
    <col min="2" max="2" width="67.140625" style="1" customWidth="1"/>
    <col min="3" max="3" width="9.7109375" style="1" customWidth="1"/>
    <col min="4" max="4" width="18.140625" style="1" customWidth="1"/>
    <col min="5" max="5" width="8.421875" style="1" bestFit="1" customWidth="1"/>
    <col min="6" max="6" width="18.140625" style="1" customWidth="1"/>
    <col min="7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/>
    </row>
    <row r="3" s="214" customFormat="1" ht="18.5">
      <c r="A3" s="215" t="s">
        <v>338</v>
      </c>
    </row>
    <row r="4" ht="15" thickBot="1"/>
    <row r="5" spans="1:6" ht="15" thickBot="1">
      <c r="A5" s="719" t="s">
        <v>0</v>
      </c>
      <c r="B5" s="720" t="s">
        <v>1</v>
      </c>
      <c r="C5" s="721" t="s">
        <v>3</v>
      </c>
      <c r="D5" s="721" t="s">
        <v>4</v>
      </c>
      <c r="E5" s="722" t="s">
        <v>2</v>
      </c>
      <c r="F5" s="723" t="s">
        <v>336</v>
      </c>
    </row>
    <row r="6" spans="1:6" ht="15">
      <c r="A6" s="2">
        <v>1</v>
      </c>
      <c r="B6" s="4" t="s">
        <v>332</v>
      </c>
      <c r="C6" s="7" t="s">
        <v>433</v>
      </c>
      <c r="D6" s="714">
        <f>'Úklidové služby'!K54</f>
        <v>0</v>
      </c>
      <c r="E6" s="711">
        <v>48</v>
      </c>
      <c r="F6" s="713">
        <f>D6*E6</f>
        <v>0</v>
      </c>
    </row>
    <row r="7" spans="1:6" ht="15" thickBot="1">
      <c r="A7" s="18">
        <v>2</v>
      </c>
      <c r="B7" s="19" t="s">
        <v>271</v>
      </c>
      <c r="C7" s="65" t="s">
        <v>335</v>
      </c>
      <c r="D7" s="715">
        <f>'Spotřební materiál'!I10</f>
        <v>0</v>
      </c>
      <c r="E7" s="711">
        <v>4</v>
      </c>
      <c r="F7" s="713">
        <f>D7*E7</f>
        <v>0</v>
      </c>
    </row>
    <row r="8" spans="1:6" ht="15" thickBot="1">
      <c r="A8" s="1126" t="s">
        <v>269</v>
      </c>
      <c r="B8" s="1127"/>
      <c r="C8" s="1127"/>
      <c r="D8" s="1127"/>
      <c r="E8" s="1127"/>
      <c r="F8" s="712">
        <f>SUM(F6:F7)</f>
        <v>0</v>
      </c>
    </row>
    <row r="9" spans="1:6" ht="15" thickBot="1">
      <c r="A9" s="716" t="s">
        <v>334</v>
      </c>
      <c r="B9" s="717"/>
      <c r="C9" s="717"/>
      <c r="D9" s="717"/>
      <c r="E9" s="717"/>
      <c r="F9" s="718">
        <f>F8*0.21</f>
        <v>0</v>
      </c>
    </row>
    <row r="10" spans="1:6" ht="15" thickBot="1">
      <c r="A10" s="1128" t="s">
        <v>337</v>
      </c>
      <c r="B10" s="1129"/>
      <c r="C10" s="1129"/>
      <c r="D10" s="1129"/>
      <c r="E10" s="1129"/>
      <c r="F10" s="724">
        <f>SUM(F8:F9)</f>
        <v>0</v>
      </c>
    </row>
  </sheetData>
  <sheetProtection sheet="1" objects="1" scenarios="1"/>
  <mergeCells count="2">
    <mergeCell ref="A8:E8"/>
    <mergeCell ref="A10:E10"/>
  </mergeCells>
  <printOptions/>
  <pageMargins left="0.1968503937007874" right="0.1968503937007874" top="0.15748031496062992" bottom="0.3937007874015748" header="0.15748031496062992" footer="0.15748031496062992"/>
  <pageSetup fitToHeight="0" fitToWidth="1" horizontalDpi="600" verticalDpi="600" orientation="landscape" paperSize="9" r:id="rId1"/>
  <headerFooter>
    <oddFooter>&amp;C&amp;P z &amp;N</oddFooter>
  </headerFooter>
  <ignoredErrors>
    <ignoredError sqref="F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347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11.421875" style="1" customWidth="1"/>
    <col min="3" max="3" width="10.140625" style="1" customWidth="1"/>
    <col min="4" max="4" width="42.8515625" style="1" customWidth="1"/>
    <col min="5" max="5" width="10.140625" style="108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5.140625" style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409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843.2300000000001</v>
      </c>
    </row>
    <row r="7" spans="1:12" ht="15" collapsed="1">
      <c r="A7" s="2">
        <v>1</v>
      </c>
      <c r="B7" s="3" t="s">
        <v>5</v>
      </c>
      <c r="C7" s="4"/>
      <c r="D7" s="5"/>
      <c r="E7" s="98">
        <f>SUM(E8:E42)</f>
        <v>843.2300000000001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50">
        <f>IF(ISERR(J7/12)=TRUE,"",J7/12)</f>
        <v>0</v>
      </c>
      <c r="L7" s="1">
        <f>SUMIF(A:A,'Úklidové služby'!A8,E:E)</f>
        <v>843.2300000000001</v>
      </c>
    </row>
    <row r="8" spans="1:12" ht="15" hidden="1" outlineLevel="1">
      <c r="A8" s="9"/>
      <c r="B8" s="10" t="s">
        <v>213</v>
      </c>
      <c r="C8" s="873" t="s">
        <v>353</v>
      </c>
      <c r="D8" s="11" t="s">
        <v>218</v>
      </c>
      <c r="E8" s="99">
        <f>SUMIF('Soupis úklidových prací'!$C$224:$C$267,C8,'Soupis úklidových prací'!$D$224:$D$267)</f>
        <v>6.4</v>
      </c>
      <c r="F8" s="89"/>
      <c r="G8" s="13"/>
      <c r="H8" s="67"/>
      <c r="I8" s="232"/>
      <c r="J8" s="188"/>
      <c r="K8" s="237"/>
      <c r="L8" s="1">
        <f>SUMIF(A:A,'Úklidové služby'!A9,E:E)</f>
        <v>0</v>
      </c>
    </row>
    <row r="9" spans="1:12" ht="15" hidden="1" outlineLevel="1">
      <c r="A9" s="9"/>
      <c r="B9" s="14" t="s">
        <v>213</v>
      </c>
      <c r="C9" s="874" t="s">
        <v>354</v>
      </c>
      <c r="D9" s="15" t="s">
        <v>61</v>
      </c>
      <c r="E9" s="100">
        <f>SUMIF('Soupis úklidových prací'!$C$224:$C$267,C9,'Soupis úklidových prací'!$D$224:$D$267)</f>
        <v>8.17</v>
      </c>
      <c r="F9" s="89"/>
      <c r="G9" s="17"/>
      <c r="H9" s="67"/>
      <c r="I9" s="232"/>
      <c r="J9" s="189"/>
      <c r="K9" s="237"/>
      <c r="L9" s="1">
        <f>SUMIF(A:A,'Úklidové služby'!A10,E:E)</f>
        <v>3</v>
      </c>
    </row>
    <row r="10" spans="1:12" ht="15" hidden="1" outlineLevel="1">
      <c r="A10" s="9"/>
      <c r="B10" s="14" t="s">
        <v>213</v>
      </c>
      <c r="C10" s="874" t="s">
        <v>355</v>
      </c>
      <c r="D10" s="15" t="s">
        <v>61</v>
      </c>
      <c r="E10" s="100">
        <f>SUMIF('Soupis úklidových prací'!$C$224:$C$267,C10,'Soupis úklidových prací'!$D$224:$D$267)</f>
        <v>15.22</v>
      </c>
      <c r="F10" s="89"/>
      <c r="G10" s="17"/>
      <c r="H10" s="67"/>
      <c r="I10" s="232"/>
      <c r="J10" s="189"/>
      <c r="K10" s="237"/>
      <c r="L10" s="1">
        <f>SUMIF(A:A,'Úklidové služby'!A11,E:E)</f>
        <v>3</v>
      </c>
    </row>
    <row r="11" spans="1:12" ht="15" hidden="1" outlineLevel="1">
      <c r="A11" s="9"/>
      <c r="B11" s="14" t="s">
        <v>213</v>
      </c>
      <c r="C11" s="874" t="s">
        <v>356</v>
      </c>
      <c r="D11" s="15" t="s">
        <v>95</v>
      </c>
      <c r="E11" s="100">
        <f>SUMIF('Soupis úklidových prací'!$C$224:$C$267,C11,'Soupis úklidových prací'!$D$224:$D$267)</f>
        <v>10.65</v>
      </c>
      <c r="F11" s="89"/>
      <c r="G11" s="17"/>
      <c r="H11" s="67"/>
      <c r="I11" s="232"/>
      <c r="J11" s="189"/>
      <c r="K11" s="237"/>
      <c r="L11" s="1">
        <f>SUMIF(A:A,'Úklidové služby'!A12,E:E)</f>
        <v>2</v>
      </c>
    </row>
    <row r="12" spans="1:12" ht="15" hidden="1" outlineLevel="1">
      <c r="A12" s="9"/>
      <c r="B12" s="14" t="s">
        <v>228</v>
      </c>
      <c r="C12" s="874" t="s">
        <v>357</v>
      </c>
      <c r="D12" s="15" t="s">
        <v>219</v>
      </c>
      <c r="E12" s="100">
        <f>SUMIF('Soupis úklidových prací'!$C$224:$C$267,C12,'Soupis úklidových prací'!$D$224:$D$267)</f>
        <v>22.1</v>
      </c>
      <c r="F12" s="89"/>
      <c r="G12" s="17"/>
      <c r="H12" s="67"/>
      <c r="I12" s="232"/>
      <c r="J12" s="189"/>
      <c r="K12" s="237"/>
      <c r="L12" s="1">
        <f>SUMIF(A:A,'Úklidové služby'!A13,E:E)</f>
        <v>2</v>
      </c>
    </row>
    <row r="13" spans="1:12" ht="15" hidden="1" outlineLevel="1">
      <c r="A13" s="9"/>
      <c r="B13" s="14" t="s">
        <v>228</v>
      </c>
      <c r="C13" s="874" t="s">
        <v>358</v>
      </c>
      <c r="D13" s="15" t="s">
        <v>94</v>
      </c>
      <c r="E13" s="100">
        <f>SUMIF('Soupis úklidových prací'!$C$224:$C$267,C13,'Soupis úklidových prací'!$D$224:$D$267)</f>
        <v>4.3</v>
      </c>
      <c r="F13" s="49"/>
      <c r="G13" s="49"/>
      <c r="H13" s="217"/>
      <c r="I13" s="234"/>
      <c r="J13" s="192"/>
      <c r="K13" s="240"/>
      <c r="L13" s="1">
        <f>SUMIF(A:A,'Úklidové služby'!A14,E:E)</f>
        <v>0</v>
      </c>
    </row>
    <row r="14" spans="1:12" ht="15" hidden="1" outlineLevel="1">
      <c r="A14" s="9"/>
      <c r="B14" s="14" t="s">
        <v>228</v>
      </c>
      <c r="C14" s="874" t="s">
        <v>359</v>
      </c>
      <c r="D14" s="134" t="s">
        <v>220</v>
      </c>
      <c r="E14" s="100">
        <f>SUMIF('Soupis úklidových prací'!$C$224:$C$267,C14,'Soupis úklidových prací'!$D$224:$D$267)</f>
        <v>35.3</v>
      </c>
      <c r="F14" s="89"/>
      <c r="G14" s="17"/>
      <c r="H14" s="67"/>
      <c r="I14" s="232"/>
      <c r="J14" s="189"/>
      <c r="K14" s="237"/>
      <c r="L14" s="1">
        <f>SUMIF(A:A,'Úklidové služby'!A15,E:E)</f>
        <v>35</v>
      </c>
    </row>
    <row r="15" spans="1:12" ht="15" hidden="1" outlineLevel="1">
      <c r="A15" s="9"/>
      <c r="B15" s="14" t="s">
        <v>228</v>
      </c>
      <c r="C15" s="874" t="s">
        <v>360</v>
      </c>
      <c r="D15" s="15" t="s">
        <v>221</v>
      </c>
      <c r="E15" s="100">
        <f>SUMIF('Soupis úklidových prací'!$C$224:$C$267,C15,'Soupis úklidových prací'!$D$224:$D$267)</f>
        <v>24.84</v>
      </c>
      <c r="F15" s="89"/>
      <c r="G15" s="17"/>
      <c r="H15" s="67"/>
      <c r="I15" s="232"/>
      <c r="J15" s="189"/>
      <c r="K15" s="237"/>
      <c r="L15" s="1">
        <f>SUMIF(A:A,'Úklidové služby'!A16,E:E)</f>
        <v>153.38</v>
      </c>
    </row>
    <row r="16" spans="1:12" ht="15" hidden="1" outlineLevel="1">
      <c r="A16" s="9"/>
      <c r="B16" s="14" t="s">
        <v>228</v>
      </c>
      <c r="C16" s="874" t="s">
        <v>361</v>
      </c>
      <c r="D16" s="15" t="s">
        <v>222</v>
      </c>
      <c r="E16" s="100">
        <f>SUMIF('Soupis úklidových prací'!$C$224:$C$267,C16,'Soupis úklidových prací'!$D$224:$D$267)</f>
        <v>35.7</v>
      </c>
      <c r="F16" s="89"/>
      <c r="G16" s="17"/>
      <c r="H16" s="67"/>
      <c r="I16" s="232"/>
      <c r="J16" s="189"/>
      <c r="K16" s="237"/>
      <c r="L16" s="1">
        <f>SUMIF(A:A,'Úklidové služby'!A17,E:E)</f>
        <v>153.38</v>
      </c>
    </row>
    <row r="17" spans="1:12" ht="15" hidden="1" outlineLevel="1">
      <c r="A17" s="9"/>
      <c r="B17" s="14" t="s">
        <v>229</v>
      </c>
      <c r="C17" s="888" t="s">
        <v>362</v>
      </c>
      <c r="D17" s="15" t="s">
        <v>223</v>
      </c>
      <c r="E17" s="100">
        <f>SUMIF('Soupis úklidových prací'!$C$224:$C$267,C17,'Soupis úklidových prací'!$D$224:$D$267)</f>
        <v>4.89</v>
      </c>
      <c r="F17" s="89"/>
      <c r="G17" s="17"/>
      <c r="H17" s="67"/>
      <c r="I17" s="232"/>
      <c r="J17" s="189"/>
      <c r="K17" s="237"/>
      <c r="L17" s="1">
        <f>SUMIF(A:A,'Úklidové služby'!A18,E:E)</f>
        <v>0</v>
      </c>
    </row>
    <row r="18" spans="1:12" ht="15" hidden="1" outlineLevel="1">
      <c r="A18" s="9"/>
      <c r="B18" s="14" t="s">
        <v>229</v>
      </c>
      <c r="C18" s="874" t="s">
        <v>363</v>
      </c>
      <c r="D18" s="15" t="s">
        <v>61</v>
      </c>
      <c r="E18" s="100">
        <f>SUMIF('Soupis úklidových prací'!$C$224:$C$267,C18,'Soupis úklidových prací'!$D$224:$D$267)</f>
        <v>44.72</v>
      </c>
      <c r="F18" s="89"/>
      <c r="G18" s="17"/>
      <c r="H18" s="67"/>
      <c r="I18" s="232"/>
      <c r="J18" s="189"/>
      <c r="K18" s="237"/>
      <c r="L18" s="1">
        <f>SUMIF(A:A,'Úklidové služby'!A19,E:E)</f>
        <v>0</v>
      </c>
    </row>
    <row r="19" spans="1:12" ht="15" hidden="1" outlineLevel="1">
      <c r="A19" s="9"/>
      <c r="B19" s="14" t="s">
        <v>229</v>
      </c>
      <c r="C19" s="874" t="s">
        <v>366</v>
      </c>
      <c r="D19" s="15" t="s">
        <v>14</v>
      </c>
      <c r="E19" s="100">
        <f>SUMIF('Soupis úklidových prací'!$C$224:$C$267,C19,'Soupis úklidových prací'!$D$224:$D$267)</f>
        <v>12.31</v>
      </c>
      <c r="F19" s="89"/>
      <c r="G19" s="17"/>
      <c r="H19" s="67"/>
      <c r="I19" s="232"/>
      <c r="J19" s="189"/>
      <c r="K19" s="237"/>
      <c r="L19" s="1">
        <f>SUMIF(A:A,'Úklidové služby'!A20,E:E)</f>
        <v>0</v>
      </c>
    </row>
    <row r="20" spans="1:12" ht="15" hidden="1" outlineLevel="1">
      <c r="A20" s="9"/>
      <c r="B20" s="14" t="s">
        <v>229</v>
      </c>
      <c r="C20" s="874" t="s">
        <v>367</v>
      </c>
      <c r="D20" s="15" t="s">
        <v>16</v>
      </c>
      <c r="E20" s="100">
        <f>SUMIF('Soupis úklidových prací'!$C$224:$C$267,C20,'Soupis úklidových prací'!$D$224:$D$267)</f>
        <v>14.25</v>
      </c>
      <c r="F20" s="89"/>
      <c r="G20" s="17"/>
      <c r="H20" s="67"/>
      <c r="I20" s="232"/>
      <c r="J20" s="189"/>
      <c r="K20" s="237"/>
      <c r="L20" s="1">
        <f>SUMIF(A:A,'Úklidové služby'!A21,E:E)</f>
        <v>45.160500000000006</v>
      </c>
    </row>
    <row r="21" spans="1:12" ht="15" hidden="1" outlineLevel="1">
      <c r="A21" s="9"/>
      <c r="B21" s="14" t="s">
        <v>229</v>
      </c>
      <c r="C21" s="874" t="s">
        <v>369</v>
      </c>
      <c r="D21" s="15" t="s">
        <v>61</v>
      </c>
      <c r="E21" s="100">
        <f>SUMIF('Soupis úklidových prací'!$C$224:$C$267,C21,'Soupis úklidových prací'!$D$224:$D$267)</f>
        <v>65.92</v>
      </c>
      <c r="F21" s="89"/>
      <c r="G21" s="17"/>
      <c r="H21" s="67"/>
      <c r="I21" s="232"/>
      <c r="J21" s="189"/>
      <c r="K21" s="237"/>
      <c r="L21" s="1">
        <f>SUMIF(A:A,'Úklidové služby'!A22,E:E)</f>
        <v>2</v>
      </c>
    </row>
    <row r="22" spans="1:12" ht="15" hidden="1" outlineLevel="1">
      <c r="A22" s="9"/>
      <c r="B22" s="14" t="s">
        <v>229</v>
      </c>
      <c r="C22" s="874" t="s">
        <v>370</v>
      </c>
      <c r="D22" s="15" t="s">
        <v>225</v>
      </c>
      <c r="E22" s="100">
        <f>SUMIF('Soupis úklidových prací'!$C$224:$C$267,C22,'Soupis úklidových prací'!$D$224:$D$267)</f>
        <v>34.18</v>
      </c>
      <c r="F22" s="89"/>
      <c r="G22" s="17"/>
      <c r="H22" s="67"/>
      <c r="I22" s="232"/>
      <c r="J22" s="189"/>
      <c r="K22" s="237"/>
      <c r="L22" s="1">
        <f>SUMIF(A:A,'Úklidové služby'!A23,E:E)</f>
        <v>2</v>
      </c>
    </row>
    <row r="23" spans="1:12" ht="15" hidden="1" outlineLevel="1">
      <c r="A23" s="9"/>
      <c r="B23" s="14" t="s">
        <v>229</v>
      </c>
      <c r="C23" s="874" t="s">
        <v>371</v>
      </c>
      <c r="D23" s="15" t="s">
        <v>94</v>
      </c>
      <c r="E23" s="100">
        <f>SUMIF('Soupis úklidových prací'!$C$224:$C$267,C23,'Soupis úklidových prací'!$D$224:$D$267)</f>
        <v>4.3</v>
      </c>
      <c r="F23" s="89"/>
      <c r="G23" s="17"/>
      <c r="H23" s="67"/>
      <c r="I23" s="232"/>
      <c r="J23" s="189"/>
      <c r="K23" s="237"/>
      <c r="L23" s="1">
        <f>SUMIF(A:A,'Úklidové služby'!A24,E:E)</f>
        <v>6.470000000000001</v>
      </c>
    </row>
    <row r="24" spans="1:12" ht="15" hidden="1" outlineLevel="1">
      <c r="A24" s="9"/>
      <c r="B24" s="14" t="s">
        <v>230</v>
      </c>
      <c r="C24" s="874" t="s">
        <v>372</v>
      </c>
      <c r="D24" s="15" t="s">
        <v>61</v>
      </c>
      <c r="E24" s="100">
        <f>SUMIF('Soupis úklidových prací'!$C$224:$C$267,C24,'Soupis úklidových prací'!$D$224:$D$267)</f>
        <v>12.8</v>
      </c>
      <c r="F24" s="89"/>
      <c r="G24" s="17"/>
      <c r="H24" s="256"/>
      <c r="I24" s="232"/>
      <c r="J24" s="189"/>
      <c r="K24" s="237"/>
      <c r="L24" s="1">
        <f>SUMIF(A:A,'Úklidové služby'!A25,E:E)</f>
        <v>1</v>
      </c>
    </row>
    <row r="25" spans="1:12" ht="15" hidden="1" outlineLevel="1">
      <c r="A25" s="9"/>
      <c r="B25" s="14" t="s">
        <v>230</v>
      </c>
      <c r="C25" s="874" t="s">
        <v>373</v>
      </c>
      <c r="D25" s="15" t="s">
        <v>95</v>
      </c>
      <c r="E25" s="100">
        <f>SUMIF('Soupis úklidových prací'!$C$224:$C$267,C25,'Soupis úklidových prací'!$D$224:$D$267)</f>
        <v>10.65</v>
      </c>
      <c r="F25" s="89"/>
      <c r="G25" s="17"/>
      <c r="H25" s="67"/>
      <c r="I25" s="232"/>
      <c r="J25" s="189"/>
      <c r="K25" s="237"/>
      <c r="L25" s="1">
        <f>SUMIF(A:A,'Úklidové služby'!A26,E:E)</f>
        <v>33</v>
      </c>
    </row>
    <row r="26" spans="1:12" ht="15" hidden="1" outlineLevel="1">
      <c r="A26" s="9"/>
      <c r="B26" s="14" t="s">
        <v>231</v>
      </c>
      <c r="C26" s="874" t="s">
        <v>374</v>
      </c>
      <c r="D26" s="15" t="s">
        <v>95</v>
      </c>
      <c r="E26" s="100">
        <f>SUMIF('Soupis úklidových prací'!$C$224:$C$267,C26,'Soupis úklidových prací'!$D$224:$D$267)</f>
        <v>11.5</v>
      </c>
      <c r="F26" s="89"/>
      <c r="G26" s="17"/>
      <c r="H26" s="67"/>
      <c r="I26" s="232"/>
      <c r="J26" s="189"/>
      <c r="K26" s="237"/>
      <c r="L26" s="1">
        <f>SUMIF(A:A,'Úklidové služby'!A27,E:E)</f>
        <v>10</v>
      </c>
    </row>
    <row r="27" spans="1:12" ht="15" hidden="1" outlineLevel="1">
      <c r="A27" s="9"/>
      <c r="B27" s="14" t="s">
        <v>231</v>
      </c>
      <c r="C27" s="874" t="s">
        <v>375</v>
      </c>
      <c r="D27" s="15" t="s">
        <v>226</v>
      </c>
      <c r="E27" s="100">
        <f>SUMIF('Soupis úklidových prací'!$C$224:$C$267,C27,'Soupis úklidových prací'!$D$224:$D$267)</f>
        <v>32.2</v>
      </c>
      <c r="F27" s="89"/>
      <c r="G27" s="17"/>
      <c r="H27" s="67"/>
      <c r="I27" s="232"/>
      <c r="J27" s="189"/>
      <c r="K27" s="237"/>
      <c r="L27" s="1">
        <f>SUMIF(A:A,'Úklidové služby'!A28,E:E)</f>
        <v>0</v>
      </c>
    </row>
    <row r="28" spans="1:12" ht="15" hidden="1" outlineLevel="1">
      <c r="A28" s="9"/>
      <c r="B28" s="14" t="s">
        <v>231</v>
      </c>
      <c r="C28" s="874" t="s">
        <v>376</v>
      </c>
      <c r="D28" s="15" t="s">
        <v>220</v>
      </c>
      <c r="E28" s="100">
        <f>SUMIF('Soupis úklidových prací'!$C$224:$C$267,C28,'Soupis úklidových prací'!$D$224:$D$267)</f>
        <v>23.8</v>
      </c>
      <c r="F28" s="89"/>
      <c r="G28" s="17"/>
      <c r="H28" s="67"/>
      <c r="I28" s="232"/>
      <c r="J28" s="189"/>
      <c r="K28" s="237"/>
      <c r="L28" s="1">
        <f>SUMIF(A:A,'Úklidové služby'!A29,E:E)</f>
        <v>0</v>
      </c>
    </row>
    <row r="29" spans="1:12" ht="15" hidden="1" outlineLevel="1">
      <c r="A29" s="9"/>
      <c r="B29" s="14" t="s">
        <v>231</v>
      </c>
      <c r="C29" s="874" t="s">
        <v>377</v>
      </c>
      <c r="D29" s="15" t="s">
        <v>221</v>
      </c>
      <c r="E29" s="100">
        <f>SUMIF('Soupis úklidových prací'!$C$224:$C$267,C29,'Soupis úklidových prací'!$D$224:$D$267)</f>
        <v>24.84</v>
      </c>
      <c r="F29" s="89"/>
      <c r="G29" s="17"/>
      <c r="H29" s="67"/>
      <c r="I29" s="232"/>
      <c r="J29" s="189"/>
      <c r="K29" s="237"/>
      <c r="L29" s="1">
        <f>SUMIF(A:A,'Úklidové služby'!A30,E:E)</f>
        <v>0</v>
      </c>
    </row>
    <row r="30" spans="1:12" ht="15" hidden="1" outlineLevel="1">
      <c r="A30" s="9"/>
      <c r="B30" s="14" t="s">
        <v>231</v>
      </c>
      <c r="C30" s="874" t="s">
        <v>379</v>
      </c>
      <c r="D30" s="15" t="s">
        <v>222</v>
      </c>
      <c r="E30" s="100">
        <f>SUMIF('Soupis úklidových prací'!$C$224:$C$267,C30,'Soupis úklidových prací'!$D$224:$D$267)</f>
        <v>35.7</v>
      </c>
      <c r="F30" s="89"/>
      <c r="G30" s="17"/>
      <c r="H30" s="67"/>
      <c r="I30" s="232"/>
      <c r="J30" s="189"/>
      <c r="K30" s="237"/>
      <c r="L30" s="1">
        <f>SUMIF(A:A,'Úklidové služby'!A31,E:E)</f>
        <v>0</v>
      </c>
    </row>
    <row r="31" spans="1:12" ht="15" hidden="1" outlineLevel="1">
      <c r="A31" s="9"/>
      <c r="B31" s="14" t="s">
        <v>231</v>
      </c>
      <c r="C31" s="874" t="s">
        <v>380</v>
      </c>
      <c r="D31" s="15" t="s">
        <v>227</v>
      </c>
      <c r="E31" s="100">
        <f>SUMIF('Soupis úklidových prací'!$C$224:$C$267,C31,'Soupis úklidových prací'!$D$224:$D$267)</f>
        <v>7</v>
      </c>
      <c r="F31" s="89"/>
      <c r="G31" s="17"/>
      <c r="H31" s="67"/>
      <c r="I31" s="232"/>
      <c r="J31" s="189"/>
      <c r="K31" s="237"/>
      <c r="L31" s="1">
        <f>SUMIF(A:A,'Úklidové služby'!A32,E:E)</f>
        <v>0</v>
      </c>
    </row>
    <row r="32" spans="1:12" ht="15" hidden="1" outlineLevel="1">
      <c r="A32" s="9"/>
      <c r="B32" s="14" t="s">
        <v>215</v>
      </c>
      <c r="C32" s="874" t="s">
        <v>381</v>
      </c>
      <c r="D32" s="15" t="s">
        <v>61</v>
      </c>
      <c r="E32" s="100">
        <f>SUMIF('Soupis úklidových prací'!$C$224:$C$267,C32,'Soupis úklidových prací'!$D$224:$D$267)</f>
        <v>67.94</v>
      </c>
      <c r="F32" s="89"/>
      <c r="G32" s="17"/>
      <c r="H32" s="67"/>
      <c r="I32" s="232"/>
      <c r="J32" s="189"/>
      <c r="K32" s="237"/>
      <c r="L32" s="1">
        <f>SUMIF(A:A,'Úklidové služby'!A33,E:E)</f>
        <v>0</v>
      </c>
    </row>
    <row r="33" spans="1:12" ht="15" hidden="1" outlineLevel="1">
      <c r="A33" s="9"/>
      <c r="B33" s="14" t="s">
        <v>215</v>
      </c>
      <c r="C33" s="874" t="s">
        <v>382</v>
      </c>
      <c r="D33" s="134" t="s">
        <v>225</v>
      </c>
      <c r="E33" s="100">
        <f>SUMIF('Soupis úklidových prací'!$C$224:$C$267,C33,'Soupis úklidových prací'!$D$224:$D$267)</f>
        <v>34.35</v>
      </c>
      <c r="F33" s="89"/>
      <c r="G33" s="17"/>
      <c r="H33" s="67"/>
      <c r="I33" s="232"/>
      <c r="J33" s="189"/>
      <c r="K33" s="237"/>
      <c r="L33" s="1">
        <f>SUMIF(A:A,'Úklidové služby'!A34,E:E)</f>
        <v>0</v>
      </c>
    </row>
    <row r="34" spans="1:12" ht="15" hidden="1" outlineLevel="1">
      <c r="A34" s="9"/>
      <c r="B34" s="14" t="s">
        <v>232</v>
      </c>
      <c r="C34" s="874" t="s">
        <v>386</v>
      </c>
      <c r="D34" s="15" t="s">
        <v>95</v>
      </c>
      <c r="E34" s="100">
        <f>SUMIF('Soupis úklidových prací'!$C$224:$C$267,C34,'Soupis úklidových prací'!$D$224:$D$267)</f>
        <v>10.65</v>
      </c>
      <c r="F34" s="89"/>
      <c r="G34" s="17"/>
      <c r="H34" s="67"/>
      <c r="I34" s="232"/>
      <c r="J34" s="189"/>
      <c r="K34" s="237"/>
      <c r="L34" s="1">
        <f>SUMIF(A:A,'Úklidové služby'!A35,E:E)</f>
        <v>0</v>
      </c>
    </row>
    <row r="35" spans="1:12" ht="15" hidden="1" outlineLevel="1">
      <c r="A35" s="9"/>
      <c r="B35" s="14" t="s">
        <v>233</v>
      </c>
      <c r="C35" s="874" t="s">
        <v>387</v>
      </c>
      <c r="D35" s="15" t="s">
        <v>95</v>
      </c>
      <c r="E35" s="100">
        <f>SUMIF('Soupis úklidových prací'!$C$224:$C$267,C35,'Soupis úklidových prací'!$D$224:$D$267)</f>
        <v>11.5</v>
      </c>
      <c r="F35" s="89"/>
      <c r="G35" s="17"/>
      <c r="H35" s="67"/>
      <c r="I35" s="232"/>
      <c r="J35" s="189"/>
      <c r="K35" s="237"/>
      <c r="L35" s="1">
        <f>SUMIF(A:A,'Úklidové služby'!A36,E:E)</f>
        <v>0</v>
      </c>
    </row>
    <row r="36" spans="1:12" ht="15" hidden="1" outlineLevel="1">
      <c r="A36" s="9"/>
      <c r="B36" s="14" t="s">
        <v>233</v>
      </c>
      <c r="C36" s="874" t="s">
        <v>388</v>
      </c>
      <c r="D36" s="15" t="s">
        <v>226</v>
      </c>
      <c r="E36" s="100">
        <f>SUMIF('Soupis úklidových prací'!$C$224:$C$267,C36,'Soupis úklidových prací'!$D$224:$D$267)</f>
        <v>32.2</v>
      </c>
      <c r="F36" s="89"/>
      <c r="G36" s="17"/>
      <c r="H36" s="67"/>
      <c r="I36" s="232"/>
      <c r="J36" s="189"/>
      <c r="K36" s="237"/>
      <c r="L36" s="1">
        <f>SUMIF(A:A,'Úklidové služby'!A37,E:E)</f>
        <v>22</v>
      </c>
    </row>
    <row r="37" spans="1:12" ht="15" hidden="1" outlineLevel="1">
      <c r="A37" s="9"/>
      <c r="B37" s="14" t="s">
        <v>233</v>
      </c>
      <c r="C37" s="874" t="s">
        <v>390</v>
      </c>
      <c r="D37" s="15" t="s">
        <v>220</v>
      </c>
      <c r="E37" s="100">
        <f>SUMIF('Soupis úklidových prací'!$C$224:$C$267,C37,'Soupis úklidových prací'!$D$224:$D$267)</f>
        <v>23.8</v>
      </c>
      <c r="F37" s="89"/>
      <c r="G37" s="17"/>
      <c r="H37" s="67"/>
      <c r="I37" s="232"/>
      <c r="J37" s="189"/>
      <c r="K37" s="237"/>
      <c r="L37" s="1">
        <f>SUMIF(A:A,'Úklidové služby'!A38,E:E)</f>
        <v>20</v>
      </c>
    </row>
    <row r="38" spans="1:12" ht="15" hidden="1" outlineLevel="1">
      <c r="A38" s="9"/>
      <c r="B38" s="14" t="s">
        <v>233</v>
      </c>
      <c r="C38" s="874" t="s">
        <v>391</v>
      </c>
      <c r="D38" s="134" t="s">
        <v>221</v>
      </c>
      <c r="E38" s="100">
        <f>SUMIF('Soupis úklidových prací'!$C$224:$C$267,C38,'Soupis úklidových prací'!$D$224:$D$267)</f>
        <v>24.84</v>
      </c>
      <c r="F38" s="89"/>
      <c r="G38" s="17"/>
      <c r="H38" s="67"/>
      <c r="I38" s="232"/>
      <c r="J38" s="189"/>
      <c r="K38" s="237"/>
      <c r="L38" s="1">
        <f>SUMIF(A:A,'Úklidové služby'!A39,E:E)</f>
        <v>27</v>
      </c>
    </row>
    <row r="39" spans="1:12" ht="15" hidden="1" outlineLevel="1">
      <c r="A39" s="9"/>
      <c r="B39" s="14" t="s">
        <v>233</v>
      </c>
      <c r="C39" s="874" t="s">
        <v>392</v>
      </c>
      <c r="D39" s="15" t="s">
        <v>222</v>
      </c>
      <c r="E39" s="100">
        <f>SUMIF('Soupis úklidových prací'!$C$224:$C$267,C39,'Soupis úklidových prací'!$D$224:$D$267)</f>
        <v>35.7</v>
      </c>
      <c r="F39" s="89"/>
      <c r="G39" s="17"/>
      <c r="H39" s="67"/>
      <c r="I39" s="232"/>
      <c r="J39" s="189"/>
      <c r="K39" s="237"/>
      <c r="L39" s="1">
        <f>SUMIF(A:A,'Úklidové služby'!A40,E:E)</f>
        <v>2.21</v>
      </c>
    </row>
    <row r="40" spans="1:12" ht="15" hidden="1" outlineLevel="1">
      <c r="A40" s="9"/>
      <c r="B40" s="14" t="s">
        <v>233</v>
      </c>
      <c r="C40" s="874" t="s">
        <v>393</v>
      </c>
      <c r="D40" s="15" t="s">
        <v>227</v>
      </c>
      <c r="E40" s="100">
        <f>SUMIF('Soupis úklidových prací'!$C$224:$C$267,C40,'Soupis úklidových prací'!$D$224:$D$267)</f>
        <v>7</v>
      </c>
      <c r="F40" s="89"/>
      <c r="G40" s="17"/>
      <c r="H40" s="67"/>
      <c r="I40" s="232"/>
      <c r="J40" s="189"/>
      <c r="K40" s="237"/>
      <c r="L40" s="1">
        <f>SUMIF(A:A,'Úklidové služby'!A41,E:E)</f>
        <v>75.74000000000001</v>
      </c>
    </row>
    <row r="41" spans="1:12" ht="15" hidden="1" outlineLevel="1">
      <c r="A41" s="9"/>
      <c r="B41" s="14" t="s">
        <v>234</v>
      </c>
      <c r="C41" s="889" t="s">
        <v>394</v>
      </c>
      <c r="D41" s="15" t="s">
        <v>61</v>
      </c>
      <c r="E41" s="100">
        <f>SUMIF('Soupis úklidových prací'!$C$224:$C$267,C41,'Soupis úklidových prací'!$D$224:$D$267)</f>
        <v>67.94</v>
      </c>
      <c r="F41" s="89"/>
      <c r="G41" s="17"/>
      <c r="H41" s="67"/>
      <c r="I41" s="232"/>
      <c r="J41" s="190"/>
      <c r="K41" s="237"/>
      <c r="L41" s="1">
        <f>SUMIF(A:A,'Úklidové služby'!A42,E:E)</f>
        <v>3.442</v>
      </c>
    </row>
    <row r="42" spans="1:12" ht="15" hidden="1" outlineLevel="1">
      <c r="A42" s="9"/>
      <c r="B42" s="14" t="s">
        <v>234</v>
      </c>
      <c r="C42" s="889" t="s">
        <v>378</v>
      </c>
      <c r="D42" s="15" t="s">
        <v>225</v>
      </c>
      <c r="E42" s="100">
        <f>SUMIF('Soupis úklidových prací'!$C$224:$C$267,C42,'Soupis úklidových prací'!$D$224:$D$267)</f>
        <v>25.57</v>
      </c>
      <c r="F42" s="89"/>
      <c r="G42" s="17"/>
      <c r="H42" s="67"/>
      <c r="I42" s="232"/>
      <c r="J42" s="190"/>
      <c r="K42" s="237"/>
      <c r="L42" s="1">
        <f>SUMIF(A:A,'Úklidové služby'!A43,E:E)</f>
        <v>9.783999999999999</v>
      </c>
    </row>
    <row r="43" spans="1:12" ht="15" collapsed="1">
      <c r="A43" s="18">
        <v>2</v>
      </c>
      <c r="B43" s="141" t="s">
        <v>26</v>
      </c>
      <c r="C43" s="20"/>
      <c r="D43" s="21"/>
      <c r="E43" s="97">
        <f>SUM(E44:E78)</f>
        <v>843.2300000000001</v>
      </c>
      <c r="F43" s="23" t="str">
        <f>IF(ISNA(VLOOKUP($A43,'Úklidové služby'!$A$7:$I$53,6,FALSE))=TRUE,"",VLOOKUP($A43,'Úklidové služby'!$A$7:$I$53,6,FALSE))</f>
        <v>m2</v>
      </c>
      <c r="G43" s="24">
        <f>IF(ISNA(VLOOKUP($A43,'Úklidové služby'!$A$7:$I$53,7,FALSE))=TRUE,"",VLOOKUP($A43,'Úklidové služby'!$A$7:$I$53,7,FALSE))</f>
        <v>0</v>
      </c>
      <c r="H43" s="227" t="str">
        <f>IF(ISNA(VLOOKUP($A43,'Úklidové služby'!$A$7:$I$53,8,FALSE))=TRUE,"",VLOOKUP($A43,'Úklidové služby'!$A$7:$I$53,8,FALSE))</f>
        <v>1x za den</v>
      </c>
      <c r="I43" s="185">
        <f>IF(ISNA(VLOOKUP($A43,'Úklidové služby'!$A$7:$I$53,9,FALSE))=TRUE,"",VLOOKUP($A43,'Úklidové služby'!$A$7:$I$53,9,FALSE))</f>
        <v>251</v>
      </c>
      <c r="J43" s="76">
        <f aca="true" t="shared" si="0" ref="J43:J94">IF(ISERR(E43*G43*I43)=TRUE,"",E43*G43*I43)</f>
        <v>0</v>
      </c>
      <c r="K43" s="238">
        <f aca="true" t="shared" si="1" ref="K43:K94">IF(ISERR(J43/12)=TRUE,"",J43/12)</f>
        <v>0</v>
      </c>
      <c r="L43" s="1">
        <f>SUMIF(A:A,'Úklidové služby'!A44,E:E)</f>
        <v>14</v>
      </c>
    </row>
    <row r="44" spans="1:12" ht="15" hidden="1" outlineLevel="1">
      <c r="A44" s="9"/>
      <c r="B44" s="10" t="s">
        <v>213</v>
      </c>
      <c r="C44" s="69"/>
      <c r="D44" s="11" t="s">
        <v>218</v>
      </c>
      <c r="E44" s="99">
        <v>6.4</v>
      </c>
      <c r="F44" s="89" t="str">
        <f>IF(ISNA(VLOOKUP($A44,'Úklidové služby'!$A$7:$I$53,6,FALSE))=TRUE,"",VLOOKUP($A44,'Úklidové služby'!$A$7:$I$53,6,FALSE))</f>
        <v/>
      </c>
      <c r="G44" s="13" t="str">
        <f>IF(ISNA(VLOOKUP($A44,'Úklidové služby'!$A$7:$I$53,7,FALSE))=TRUE,"",VLOOKUP($A44,'Úklidové služby'!$A$7:$I$53,7,FALSE))</f>
        <v/>
      </c>
      <c r="H44" s="67" t="str">
        <f>IF(ISNA(VLOOKUP($A44,'Úklidové služby'!$A$7:$I$53,8,FALSE))=TRUE,"",VLOOKUP($A44,'Úklidové služby'!$A$7:$I$53,8,FALSE))</f>
        <v/>
      </c>
      <c r="I44" s="232" t="str">
        <f>IF(ISNA(VLOOKUP($A44,'Úklidové služby'!$A$7:$I$53,9,FALSE))=TRUE,"",VLOOKUP($A44,'Úklidové služby'!$A$7:$I$53,9,FALSE))</f>
        <v/>
      </c>
      <c r="J44" s="188" t="str">
        <f t="shared" si="0"/>
        <v/>
      </c>
      <c r="K44" s="237" t="str">
        <f t="shared" si="1"/>
        <v/>
      </c>
      <c r="L44" s="1">
        <f>SUMIF(A:A,'Úklidové služby'!A45,E:E)</f>
        <v>257.39</v>
      </c>
    </row>
    <row r="45" spans="1:12" ht="15" hidden="1" outlineLevel="1">
      <c r="A45" s="9"/>
      <c r="B45" s="14" t="s">
        <v>213</v>
      </c>
      <c r="C45" s="70"/>
      <c r="D45" s="15" t="s">
        <v>61</v>
      </c>
      <c r="E45" s="100">
        <v>8.17</v>
      </c>
      <c r="F45" s="89" t="str">
        <f>IF(ISNA(VLOOKUP($A45,'Úklidové služby'!$A$7:$I$53,6,FALSE))=TRUE,"",VLOOKUP($A45,'Úklidové služby'!$A$7:$I$53,6,FALSE))</f>
        <v/>
      </c>
      <c r="G45" s="17" t="str">
        <f>IF(ISNA(VLOOKUP($A45,'Úklidové služby'!$A$7:$I$53,7,FALSE))=TRUE,"",VLOOKUP($A45,'Úklidové služby'!$A$7:$I$53,7,FALSE))</f>
        <v/>
      </c>
      <c r="H45" s="67" t="str">
        <f>IF(ISNA(VLOOKUP($A45,'Úklidové služby'!$A$7:$I$53,8,FALSE))=TRUE,"",VLOOKUP($A45,'Úklidové služby'!$A$7:$I$53,8,FALSE))</f>
        <v/>
      </c>
      <c r="I45" s="232" t="str">
        <f>IF(ISNA(VLOOKUP($A45,'Úklidové služby'!$A$7:$I$53,9,FALSE))=TRUE,"",VLOOKUP($A45,'Úklidové služby'!$A$7:$I$53,9,FALSE))</f>
        <v/>
      </c>
      <c r="J45" s="189" t="str">
        <f t="shared" si="0"/>
        <v/>
      </c>
      <c r="K45" s="237" t="str">
        <f t="shared" si="1"/>
        <v/>
      </c>
      <c r="L45" s="1">
        <f>SUMIF(A:A,'Úklidové služby'!A46,E:E)</f>
        <v>7.09</v>
      </c>
    </row>
    <row r="46" spans="1:12" ht="15" hidden="1" outlineLevel="1">
      <c r="A46" s="9"/>
      <c r="B46" s="14" t="s">
        <v>213</v>
      </c>
      <c r="C46" s="70"/>
      <c r="D46" s="15" t="s">
        <v>61</v>
      </c>
      <c r="E46" s="100">
        <v>15.22</v>
      </c>
      <c r="F46" s="89" t="str">
        <f>IF(ISNA(VLOOKUP($A46,'Úklidové služby'!$A$7:$I$53,6,FALSE))=TRUE,"",VLOOKUP($A46,'Úklidové služby'!$A$7:$I$53,6,FALSE))</f>
        <v/>
      </c>
      <c r="G46" s="17" t="str">
        <f>IF(ISNA(VLOOKUP($A46,'Úklidové služby'!$A$7:$I$53,7,FALSE))=TRUE,"",VLOOKUP($A46,'Úklidové služby'!$A$7:$I$53,7,FALSE))</f>
        <v/>
      </c>
      <c r="H46" s="67" t="str">
        <f>IF(ISNA(VLOOKUP($A46,'Úklidové služby'!$A$7:$I$53,8,FALSE))=TRUE,"",VLOOKUP($A46,'Úklidové služby'!$A$7:$I$53,8,FALSE))</f>
        <v/>
      </c>
      <c r="I46" s="232" t="str">
        <f>IF(ISNA(VLOOKUP($A46,'Úklidové služby'!$A$7:$I$53,9,FALSE))=TRUE,"",VLOOKUP($A46,'Úklidové služby'!$A$7:$I$53,9,FALSE))</f>
        <v/>
      </c>
      <c r="J46" s="189" t="str">
        <f t="shared" si="0"/>
        <v/>
      </c>
      <c r="K46" s="237" t="str">
        <f t="shared" si="1"/>
        <v/>
      </c>
      <c r="L46" s="1">
        <f>SUMIF(A:A,'Úklidové služby'!A47,E:E)</f>
        <v>0</v>
      </c>
    </row>
    <row r="47" spans="1:12" ht="15" hidden="1" outlineLevel="1">
      <c r="A47" s="9"/>
      <c r="B47" s="14" t="s">
        <v>213</v>
      </c>
      <c r="C47" s="70"/>
      <c r="D47" s="15" t="s">
        <v>95</v>
      </c>
      <c r="E47" s="100">
        <v>10.65</v>
      </c>
      <c r="F47" s="89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 t="shared" si="0"/>
        <v/>
      </c>
      <c r="K47" s="237" t="str">
        <f t="shared" si="1"/>
        <v/>
      </c>
      <c r="L47" s="1">
        <f>SUMIF(A:A,'Úklidové služby'!A48,E:E)</f>
        <v>48.357</v>
      </c>
    </row>
    <row r="48" spans="1:12" ht="15" hidden="1" outlineLevel="1">
      <c r="A48" s="9"/>
      <c r="B48" s="14" t="s">
        <v>228</v>
      </c>
      <c r="C48" s="70"/>
      <c r="D48" s="15" t="s">
        <v>219</v>
      </c>
      <c r="E48" s="100">
        <v>22.1</v>
      </c>
      <c r="F48" s="89" t="str">
        <f>IF(ISNA(VLOOKUP($A48,'Úklidové služby'!$A$7:$I$53,6,FALSE))=TRUE,"",VLOOKUP($A48,'Úklidové služby'!$A$7:$I$53,6,FALSE))</f>
        <v/>
      </c>
      <c r="G48" s="17" t="str">
        <f>IF(ISNA(VLOOKUP($A48,'Úklidové služby'!$A$7:$I$53,7,FALSE))=TRUE,"",VLOOKUP($A48,'Úklidové služby'!$A$7:$I$53,7,FALSE))</f>
        <v/>
      </c>
      <c r="H48" s="67" t="str">
        <f>IF(ISNA(VLOOKUP($A48,'Úklidové služby'!$A$7:$I$53,8,FALSE))=TRUE,"",VLOOKUP($A48,'Úklidové služby'!$A$7:$I$53,8,FALSE))</f>
        <v/>
      </c>
      <c r="I48" s="232" t="str">
        <f>IF(ISNA(VLOOKUP($A48,'Úklidové služby'!$A$7:$I$53,9,FALSE))=TRUE,"",VLOOKUP($A48,'Úklidové služby'!$A$7:$I$53,9,FALSE))</f>
        <v/>
      </c>
      <c r="J48" s="189" t="str">
        <f t="shared" si="0"/>
        <v/>
      </c>
      <c r="K48" s="237" t="str">
        <f t="shared" si="1"/>
        <v/>
      </c>
      <c r="L48" s="1">
        <f>SUMIF(A:A,'Úklidové služby'!A49,E:E)</f>
        <v>2</v>
      </c>
    </row>
    <row r="49" spans="1:12" ht="15" hidden="1" outlineLevel="1">
      <c r="A49" s="9"/>
      <c r="B49" s="14" t="s">
        <v>228</v>
      </c>
      <c r="C49" s="70"/>
      <c r="D49" s="15" t="s">
        <v>94</v>
      </c>
      <c r="E49" s="100">
        <v>4.3</v>
      </c>
      <c r="F49" s="49" t="str">
        <f>IF(ISNA(VLOOKUP($A49,'Úklidové služby'!$A$7:$I$53,6,FALSE))=TRUE,"",VLOOKUP($A49,'Úklidové služby'!$A$7:$I$53,6,FALSE))</f>
        <v/>
      </c>
      <c r="G49" s="49" t="str">
        <f>IF(ISNA(VLOOKUP($A49,'Úklidové služby'!$A$7:$I$53,7,FALSE))=TRUE,"",VLOOKUP($A49,'Úklidové služby'!$A$7:$I$53,7,FALSE))</f>
        <v/>
      </c>
      <c r="H49" s="217" t="str">
        <f>IF(ISNA(VLOOKUP($A49,'Úklidové služby'!$A$7:$I$53,8,FALSE))=TRUE,"",VLOOKUP($A49,'Úklidové služby'!$A$7:$I$53,8,FALSE))</f>
        <v/>
      </c>
      <c r="I49" s="234" t="str">
        <f>IF(ISNA(VLOOKUP($A49,'Úklidové služby'!$A$7:$I$53,9,FALSE))=TRUE,"",VLOOKUP($A49,'Úklidové služby'!$A$7:$I$53,9,FALSE))</f>
        <v/>
      </c>
      <c r="J49" s="192" t="str">
        <f t="shared" si="0"/>
        <v/>
      </c>
      <c r="K49" s="240" t="str">
        <f t="shared" si="1"/>
        <v/>
      </c>
      <c r="L49" s="1">
        <f>SUMIF(A:A,'Úklidové služby'!A50,E:E)</f>
        <v>2</v>
      </c>
    </row>
    <row r="50" spans="1:12" ht="15" hidden="1" outlineLevel="1">
      <c r="A50" s="9"/>
      <c r="B50" s="14" t="s">
        <v>228</v>
      </c>
      <c r="C50" s="70"/>
      <c r="D50" s="134" t="s">
        <v>220</v>
      </c>
      <c r="E50" s="100">
        <v>35.3</v>
      </c>
      <c r="F50" s="89" t="str">
        <f>IF(ISNA(VLOOKUP($A50,'Úklidové služby'!$A$7:$I$53,6,FALSE))=TRUE,"",VLOOKUP($A50,'Úklidové služby'!$A$7:$I$53,6,FALSE))</f>
        <v/>
      </c>
      <c r="G50" s="17" t="str">
        <f>IF(ISNA(VLOOKUP($A50,'Úklidové služby'!$A$7:$I$53,7,FALSE))=TRUE,"",VLOOKUP($A50,'Úklidové služby'!$A$7:$I$53,7,FALSE))</f>
        <v/>
      </c>
      <c r="H50" s="67" t="str">
        <f>IF(ISNA(VLOOKUP($A50,'Úklidové služby'!$A$7:$I$53,8,FALSE))=TRUE,"",VLOOKUP($A50,'Úklidové služby'!$A$7:$I$53,8,FALSE))</f>
        <v/>
      </c>
      <c r="I50" s="232" t="str">
        <f>IF(ISNA(VLOOKUP($A50,'Úklidové služby'!$A$7:$I$53,9,FALSE))=TRUE,"",VLOOKUP($A50,'Úklidové služby'!$A$7:$I$53,9,FALSE))</f>
        <v/>
      </c>
      <c r="J50" s="189" t="str">
        <f t="shared" si="0"/>
        <v/>
      </c>
      <c r="K50" s="237" t="str">
        <f t="shared" si="1"/>
        <v/>
      </c>
      <c r="L50" s="1">
        <f>SUMIF(A:A,'Úklidové služby'!A51,E:E)</f>
        <v>0</v>
      </c>
    </row>
    <row r="51" spans="1:12" ht="15" hidden="1" outlineLevel="1">
      <c r="A51" s="9"/>
      <c r="B51" s="14" t="s">
        <v>228</v>
      </c>
      <c r="C51" s="70"/>
      <c r="D51" s="15" t="s">
        <v>221</v>
      </c>
      <c r="E51" s="100">
        <v>24.84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0</v>
      </c>
    </row>
    <row r="52" spans="1:12" ht="15" hidden="1" outlineLevel="1">
      <c r="A52" s="9"/>
      <c r="B52" s="14" t="s">
        <v>228</v>
      </c>
      <c r="C52" s="70"/>
      <c r="D52" s="15" t="s">
        <v>222</v>
      </c>
      <c r="E52" s="100">
        <v>35.7</v>
      </c>
      <c r="F52" s="89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67" t="str">
        <f>IF(ISNA(VLOOKUP($A52,'Úklidové služby'!$A$7:$I$53,8,FALSE))=TRUE,"",VLOOKUP($A52,'Úklidové služby'!$A$7:$I$53,8,FALSE))</f>
        <v/>
      </c>
      <c r="I52" s="232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37" t="str">
        <f t="shared" si="1"/>
        <v/>
      </c>
      <c r="L52" s="1">
        <f>SUMIF(A:A,'Úklidové služby'!A53,E:E)</f>
        <v>52.91</v>
      </c>
    </row>
    <row r="53" spans="1:11" ht="15" hidden="1" outlineLevel="1">
      <c r="A53" s="9"/>
      <c r="B53" s="14" t="s">
        <v>229</v>
      </c>
      <c r="C53" s="140"/>
      <c r="D53" s="15" t="s">
        <v>223</v>
      </c>
      <c r="E53" s="100">
        <v>4.89</v>
      </c>
      <c r="F53" s="89" t="str">
        <f>IF(ISNA(VLOOKUP($A53,'Úklidové služby'!$A$7:$I$53,6,FALSE))=TRUE,"",VLOOKUP($A53,'Úklidové služby'!$A$7:$I$53,6,FALSE))</f>
        <v/>
      </c>
      <c r="G53" s="17" t="str">
        <f>IF(ISNA(VLOOKUP($A53,'Úklidové služby'!$A$7:$I$53,7,FALSE))=TRUE,"",VLOOKUP($A53,'Úklidové služby'!$A$7:$I$53,7,FALSE))</f>
        <v/>
      </c>
      <c r="H53" s="67" t="str">
        <f>IF(ISNA(VLOOKUP($A53,'Úklidové služby'!$A$7:$I$53,8,FALSE))=TRUE,"",VLOOKUP($A53,'Úklidové služby'!$A$7:$I$53,8,FALSE))</f>
        <v/>
      </c>
      <c r="I53" s="232" t="str">
        <f>IF(ISNA(VLOOKUP($A53,'Úklidové služby'!$A$7:$I$53,9,FALSE))=TRUE,"",VLOOKUP($A53,'Úklidové služby'!$A$7:$I$53,9,FALSE))</f>
        <v/>
      </c>
      <c r="J53" s="189" t="str">
        <f t="shared" si="0"/>
        <v/>
      </c>
      <c r="K53" s="237" t="str">
        <f t="shared" si="1"/>
        <v/>
      </c>
    </row>
    <row r="54" spans="1:11" ht="15" hidden="1" outlineLevel="1">
      <c r="A54" s="9"/>
      <c r="B54" s="14" t="s">
        <v>229</v>
      </c>
      <c r="C54" s="70"/>
      <c r="D54" s="15" t="s">
        <v>61</v>
      </c>
      <c r="E54" s="100">
        <v>44.72</v>
      </c>
      <c r="F54" s="89" t="str">
        <f>IF(ISNA(VLOOKUP($A54,'Úklidové služby'!$A$7:$I$53,6,FALSE))=TRUE,"",VLOOKUP($A54,'Úklidové služby'!$A$7:$I$53,6,FALSE))</f>
        <v/>
      </c>
      <c r="G54" s="17" t="str">
        <f>IF(ISNA(VLOOKUP($A54,'Úklidové služby'!$A$7:$I$53,7,FALSE))=TRUE,"",VLOOKUP($A54,'Úklidové služby'!$A$7:$I$53,7,FALSE))</f>
        <v/>
      </c>
      <c r="H54" s="67" t="str">
        <f>IF(ISNA(VLOOKUP($A54,'Úklidové služby'!$A$7:$I$53,8,FALSE))=TRUE,"",VLOOKUP($A54,'Úklidové služby'!$A$7:$I$53,8,FALSE))</f>
        <v/>
      </c>
      <c r="I54" s="232" t="str">
        <f>IF(ISNA(VLOOKUP($A54,'Úklidové služby'!$A$7:$I$53,9,FALSE))=TRUE,"",VLOOKUP($A54,'Úklidové služby'!$A$7:$I$53,9,FALSE))</f>
        <v/>
      </c>
      <c r="J54" s="189" t="str">
        <f t="shared" si="0"/>
        <v/>
      </c>
      <c r="K54" s="237" t="str">
        <f t="shared" si="1"/>
        <v/>
      </c>
    </row>
    <row r="55" spans="1:11" ht="15" hidden="1" outlineLevel="1">
      <c r="A55" s="9"/>
      <c r="B55" s="14" t="s">
        <v>229</v>
      </c>
      <c r="C55" s="70"/>
      <c r="D55" s="15" t="s">
        <v>14</v>
      </c>
      <c r="E55" s="100">
        <v>12.31</v>
      </c>
      <c r="F55" s="89" t="str">
        <f>IF(ISNA(VLOOKUP($A55,'Úklidové služby'!$A$7:$I$53,6,FALSE))=TRUE,"",VLOOKUP($A55,'Úklidové služby'!$A$7:$I$53,6,FALSE))</f>
        <v/>
      </c>
      <c r="G55" s="17" t="str">
        <f>IF(ISNA(VLOOKUP($A55,'Úklidové služby'!$A$7:$I$53,7,FALSE))=TRUE,"",VLOOKUP($A55,'Úklidové služby'!$A$7:$I$53,7,FALSE))</f>
        <v/>
      </c>
      <c r="H55" s="67" t="str">
        <f>IF(ISNA(VLOOKUP($A55,'Úklidové služby'!$A$7:$I$53,8,FALSE))=TRUE,"",VLOOKUP($A55,'Úklidové služby'!$A$7:$I$53,8,FALSE))</f>
        <v/>
      </c>
      <c r="I55" s="232" t="str">
        <f>IF(ISNA(VLOOKUP($A55,'Úklidové služby'!$A$7:$I$53,9,FALSE))=TRUE,"",VLOOKUP($A55,'Úklidové služby'!$A$7:$I$53,9,FALSE))</f>
        <v/>
      </c>
      <c r="J55" s="189" t="str">
        <f t="shared" si="0"/>
        <v/>
      </c>
      <c r="K55" s="237" t="str">
        <f t="shared" si="1"/>
        <v/>
      </c>
    </row>
    <row r="56" spans="1:11" ht="15" hidden="1" outlineLevel="1">
      <c r="A56" s="9"/>
      <c r="B56" s="14" t="s">
        <v>229</v>
      </c>
      <c r="C56" s="70"/>
      <c r="D56" s="15" t="s">
        <v>16</v>
      </c>
      <c r="E56" s="100">
        <v>14.25</v>
      </c>
      <c r="F56" s="89" t="str">
        <f>IF(ISNA(VLOOKUP($A56,'Úklidové služby'!$A$7:$I$53,6,FALSE))=TRUE,"",VLOOKUP($A56,'Úklidové služby'!$A$7:$I$53,6,FALSE))</f>
        <v/>
      </c>
      <c r="G56" s="17" t="str">
        <f>IF(ISNA(VLOOKUP($A56,'Úklidové služby'!$A$7:$I$53,7,FALSE))=TRUE,"",VLOOKUP($A56,'Úklidové služby'!$A$7:$I$53,7,FALSE))</f>
        <v/>
      </c>
      <c r="H56" s="67" t="str">
        <f>IF(ISNA(VLOOKUP($A56,'Úklidové služby'!$A$7:$I$53,8,FALSE))=TRUE,"",VLOOKUP($A56,'Úklidové služby'!$A$7:$I$53,8,FALSE))</f>
        <v/>
      </c>
      <c r="I56" s="232" t="str">
        <f>IF(ISNA(VLOOKUP($A56,'Úklidové služby'!$A$7:$I$53,9,FALSE))=TRUE,"",VLOOKUP($A56,'Úklidové služby'!$A$7:$I$53,9,FALSE))</f>
        <v/>
      </c>
      <c r="J56" s="189" t="str">
        <f t="shared" si="0"/>
        <v/>
      </c>
      <c r="K56" s="237" t="str">
        <f t="shared" si="1"/>
        <v/>
      </c>
    </row>
    <row r="57" spans="1:11" ht="15" hidden="1" outlineLevel="1">
      <c r="A57" s="9"/>
      <c r="B57" s="14" t="s">
        <v>229</v>
      </c>
      <c r="C57" s="70"/>
      <c r="D57" s="15" t="s">
        <v>61</v>
      </c>
      <c r="E57" s="100">
        <v>65.92</v>
      </c>
      <c r="F57" s="89" t="str">
        <f>IF(ISNA(VLOOKUP($A57,'Úklidové služby'!$A$7:$I$53,6,FALSE))=TRUE,"",VLOOKUP($A57,'Úklidové služby'!$A$7:$I$53,6,FALSE))</f>
        <v/>
      </c>
      <c r="G57" s="17" t="str">
        <f>IF(ISNA(VLOOKUP($A57,'Úklidové služby'!$A$7:$I$53,7,FALSE))=TRUE,"",VLOOKUP($A57,'Úklidové služby'!$A$7:$I$53,7,FALSE))</f>
        <v/>
      </c>
      <c r="H57" s="67" t="str">
        <f>IF(ISNA(VLOOKUP($A57,'Úklidové služby'!$A$7:$I$53,8,FALSE))=TRUE,"",VLOOKUP($A57,'Úklidové služby'!$A$7:$I$53,8,FALSE))</f>
        <v/>
      </c>
      <c r="I57" s="232" t="str">
        <f>IF(ISNA(VLOOKUP($A57,'Úklidové služby'!$A$7:$I$53,9,FALSE))=TRUE,"",VLOOKUP($A57,'Úklidové služby'!$A$7:$I$53,9,FALSE))</f>
        <v/>
      </c>
      <c r="J57" s="189" t="str">
        <f t="shared" si="0"/>
        <v/>
      </c>
      <c r="K57" s="237" t="str">
        <f t="shared" si="1"/>
        <v/>
      </c>
    </row>
    <row r="58" spans="1:11" ht="15" hidden="1" outlineLevel="1">
      <c r="A58" s="9"/>
      <c r="B58" s="14" t="s">
        <v>229</v>
      </c>
      <c r="C58" s="70"/>
      <c r="D58" s="15" t="s">
        <v>225</v>
      </c>
      <c r="E58" s="100">
        <v>34.18</v>
      </c>
      <c r="F58" s="89" t="str">
        <f>IF(ISNA(VLOOKUP($A58,'Úklidové služby'!$A$7:$I$53,6,FALSE))=TRUE,"",VLOOKUP($A58,'Úklidové služby'!$A$7:$I$53,6,FALSE))</f>
        <v/>
      </c>
      <c r="G58" s="17" t="str">
        <f>IF(ISNA(VLOOKUP($A58,'Úklidové služby'!$A$7:$I$53,7,FALSE))=TRUE,"",VLOOKUP($A58,'Úklidové služby'!$A$7:$I$53,7,FALSE))</f>
        <v/>
      </c>
      <c r="H58" s="67" t="str">
        <f>IF(ISNA(VLOOKUP($A58,'Úklidové služby'!$A$7:$I$53,8,FALSE))=TRUE,"",VLOOKUP($A58,'Úklidové služby'!$A$7:$I$53,8,FALSE))</f>
        <v/>
      </c>
      <c r="I58" s="232" t="str">
        <f>IF(ISNA(VLOOKUP($A58,'Úklidové služby'!$A$7:$I$53,9,FALSE))=TRUE,"",VLOOKUP($A58,'Úklidové služby'!$A$7:$I$53,9,FALSE))</f>
        <v/>
      </c>
      <c r="J58" s="189" t="str">
        <f t="shared" si="0"/>
        <v/>
      </c>
      <c r="K58" s="237" t="str">
        <f t="shared" si="1"/>
        <v/>
      </c>
    </row>
    <row r="59" spans="1:11" ht="15" hidden="1" outlineLevel="1">
      <c r="A59" s="9"/>
      <c r="B59" s="14" t="s">
        <v>229</v>
      </c>
      <c r="C59" s="70"/>
      <c r="D59" s="15" t="s">
        <v>94</v>
      </c>
      <c r="E59" s="100">
        <v>4.3</v>
      </c>
      <c r="F59" s="89" t="str">
        <f>IF(ISNA(VLOOKUP($A59,'Úklidové služby'!$A$7:$I$53,6,FALSE))=TRUE,"",VLOOKUP($A59,'Úklidové služby'!$A$7:$I$53,6,FALSE))</f>
        <v/>
      </c>
      <c r="G59" s="17" t="str">
        <f>IF(ISNA(VLOOKUP($A59,'Úklidové služby'!$A$7:$I$53,7,FALSE))=TRUE,"",VLOOKUP($A59,'Úklidové služby'!$A$7:$I$53,7,FALSE))</f>
        <v/>
      </c>
      <c r="H59" s="67" t="str">
        <f>IF(ISNA(VLOOKUP($A59,'Úklidové služby'!$A$7:$I$53,8,FALSE))=TRUE,"",VLOOKUP($A59,'Úklidové služby'!$A$7:$I$53,8,FALSE))</f>
        <v/>
      </c>
      <c r="I59" s="232" t="str">
        <f>IF(ISNA(VLOOKUP($A59,'Úklidové služby'!$A$7:$I$53,9,FALSE))=TRUE,"",VLOOKUP($A59,'Úklidové služby'!$A$7:$I$53,9,FALSE))</f>
        <v/>
      </c>
      <c r="J59" s="189" t="str">
        <f t="shared" si="0"/>
        <v/>
      </c>
      <c r="K59" s="237" t="str">
        <f t="shared" si="1"/>
        <v/>
      </c>
    </row>
    <row r="60" spans="1:11" ht="15" hidden="1" outlineLevel="1">
      <c r="A60" s="9"/>
      <c r="B60" s="14" t="s">
        <v>230</v>
      </c>
      <c r="C60" s="70"/>
      <c r="D60" s="15" t="s">
        <v>61</v>
      </c>
      <c r="E60" s="100">
        <v>12.8</v>
      </c>
      <c r="F60" s="89" t="str">
        <f>IF(ISNA(VLOOKUP($A60,'Úklidové služby'!$A$7:$I$53,6,FALSE))=TRUE,"",VLOOKUP($A60,'Úklidové služby'!$A$7:$I$53,6,FALSE))</f>
        <v/>
      </c>
      <c r="G60" s="17" t="str">
        <f>IF(ISNA(VLOOKUP($A60,'Úklidové služby'!$A$7:$I$53,7,FALSE))=TRUE,"",VLOOKUP($A60,'Úklidové služby'!$A$7:$I$53,7,FALSE))</f>
        <v/>
      </c>
      <c r="H60" s="67" t="str">
        <f>IF(ISNA(VLOOKUP($A60,'Úklidové služby'!$A$7:$I$53,8,FALSE))=TRUE,"",VLOOKUP($A60,'Úklidové služby'!$A$7:$I$53,8,FALSE))</f>
        <v/>
      </c>
      <c r="I60" s="232" t="str">
        <f>IF(ISNA(VLOOKUP($A60,'Úklidové služby'!$A$7:$I$53,9,FALSE))=TRUE,"",VLOOKUP($A60,'Úklidové služby'!$A$7:$I$53,9,FALSE))</f>
        <v/>
      </c>
      <c r="J60" s="189" t="str">
        <f t="shared" si="0"/>
        <v/>
      </c>
      <c r="K60" s="237" t="str">
        <f t="shared" si="1"/>
        <v/>
      </c>
    </row>
    <row r="61" spans="1:11" ht="15" hidden="1" outlineLevel="1">
      <c r="A61" s="9"/>
      <c r="B61" s="14" t="s">
        <v>230</v>
      </c>
      <c r="C61" s="70"/>
      <c r="D61" s="15" t="s">
        <v>95</v>
      </c>
      <c r="E61" s="100">
        <v>10.65</v>
      </c>
      <c r="F61" s="89" t="str">
        <f>IF(ISNA(VLOOKUP($A61,'Úklidové služby'!$A$7:$I$53,6,FALSE))=TRUE,"",VLOOKUP($A61,'Úklidové služby'!$A$7:$I$53,6,FALSE))</f>
        <v/>
      </c>
      <c r="G61" s="17" t="str">
        <f>IF(ISNA(VLOOKUP($A61,'Úklidové služby'!$A$7:$I$53,7,FALSE))=TRUE,"",VLOOKUP($A61,'Úklidové služby'!$A$7:$I$53,7,FALSE))</f>
        <v/>
      </c>
      <c r="H61" s="67" t="str">
        <f>IF(ISNA(VLOOKUP($A61,'Úklidové služby'!$A$7:$I$53,8,FALSE))=TRUE,"",VLOOKUP($A61,'Úklidové služby'!$A$7:$I$53,8,FALSE))</f>
        <v/>
      </c>
      <c r="I61" s="232" t="str">
        <f>IF(ISNA(VLOOKUP($A61,'Úklidové služby'!$A$7:$I$53,9,FALSE))=TRUE,"",VLOOKUP($A61,'Úklidové služby'!$A$7:$I$53,9,FALSE))</f>
        <v/>
      </c>
      <c r="J61" s="189" t="str">
        <f t="shared" si="0"/>
        <v/>
      </c>
      <c r="K61" s="237" t="str">
        <f t="shared" si="1"/>
        <v/>
      </c>
    </row>
    <row r="62" spans="1:11" ht="15" hidden="1" outlineLevel="1">
      <c r="A62" s="9"/>
      <c r="B62" s="14" t="s">
        <v>231</v>
      </c>
      <c r="C62" s="70"/>
      <c r="D62" s="15" t="s">
        <v>95</v>
      </c>
      <c r="E62" s="100">
        <v>11.5</v>
      </c>
      <c r="F62" s="89" t="str">
        <f>IF(ISNA(VLOOKUP($A62,'Úklidové služby'!$A$7:$I$53,6,FALSE))=TRUE,"",VLOOKUP($A62,'Úklidové služby'!$A$7:$I$53,6,FALSE))</f>
        <v/>
      </c>
      <c r="G62" s="17" t="str">
        <f>IF(ISNA(VLOOKUP($A62,'Úklidové služby'!$A$7:$I$53,7,FALSE))=TRUE,"",VLOOKUP($A62,'Úklidové služby'!$A$7:$I$53,7,FALSE))</f>
        <v/>
      </c>
      <c r="H62" s="67" t="str">
        <f>IF(ISNA(VLOOKUP($A62,'Úklidové služby'!$A$7:$I$53,8,FALSE))=TRUE,"",VLOOKUP($A62,'Úklidové služby'!$A$7:$I$53,8,FALSE))</f>
        <v/>
      </c>
      <c r="I62" s="232" t="str">
        <f>IF(ISNA(VLOOKUP($A62,'Úklidové služby'!$A$7:$I$53,9,FALSE))=TRUE,"",VLOOKUP($A62,'Úklidové služby'!$A$7:$I$53,9,FALSE))</f>
        <v/>
      </c>
      <c r="J62" s="189" t="str">
        <f t="shared" si="0"/>
        <v/>
      </c>
      <c r="K62" s="237" t="str">
        <f t="shared" si="1"/>
        <v/>
      </c>
    </row>
    <row r="63" spans="1:11" ht="15" hidden="1" outlineLevel="1">
      <c r="A63" s="9"/>
      <c r="B63" s="14" t="s">
        <v>231</v>
      </c>
      <c r="C63" s="70"/>
      <c r="D63" s="15" t="s">
        <v>226</v>
      </c>
      <c r="E63" s="100">
        <v>32.2</v>
      </c>
      <c r="F63" s="89" t="str">
        <f>IF(ISNA(VLOOKUP($A63,'Úklidové služby'!$A$7:$I$53,6,FALSE))=TRUE,"",VLOOKUP($A63,'Úklidové služby'!$A$7:$I$53,6,FALSE))</f>
        <v/>
      </c>
      <c r="G63" s="17" t="str">
        <f>IF(ISNA(VLOOKUP($A63,'Úklidové služby'!$A$7:$I$53,7,FALSE))=TRUE,"",VLOOKUP($A63,'Úklidové služby'!$A$7:$I$53,7,FALSE))</f>
        <v/>
      </c>
      <c r="H63" s="67" t="str">
        <f>IF(ISNA(VLOOKUP($A63,'Úklidové služby'!$A$7:$I$53,8,FALSE))=TRUE,"",VLOOKUP($A63,'Úklidové služby'!$A$7:$I$53,8,FALSE))</f>
        <v/>
      </c>
      <c r="I63" s="232" t="str">
        <f>IF(ISNA(VLOOKUP($A63,'Úklidové služby'!$A$7:$I$53,9,FALSE))=TRUE,"",VLOOKUP($A63,'Úklidové služby'!$A$7:$I$53,9,FALSE))</f>
        <v/>
      </c>
      <c r="J63" s="189" t="str">
        <f t="shared" si="0"/>
        <v/>
      </c>
      <c r="K63" s="237" t="str">
        <f t="shared" si="1"/>
        <v/>
      </c>
    </row>
    <row r="64" spans="1:11" ht="15" hidden="1" outlineLevel="1">
      <c r="A64" s="9"/>
      <c r="B64" s="14" t="s">
        <v>231</v>
      </c>
      <c r="C64" s="70"/>
      <c r="D64" s="15" t="s">
        <v>220</v>
      </c>
      <c r="E64" s="100">
        <v>23.8</v>
      </c>
      <c r="F64" s="89" t="str">
        <f>IF(ISNA(VLOOKUP($A64,'Úklidové služby'!$A$7:$I$53,6,FALSE))=TRUE,"",VLOOKUP($A64,'Úklidové služby'!$A$7:$I$53,6,FALSE))</f>
        <v/>
      </c>
      <c r="G64" s="17" t="str">
        <f>IF(ISNA(VLOOKUP($A64,'Úklidové služby'!$A$7:$I$53,7,FALSE))=TRUE,"",VLOOKUP($A64,'Úklidové služby'!$A$7:$I$53,7,FALSE))</f>
        <v/>
      </c>
      <c r="H64" s="67" t="str">
        <f>IF(ISNA(VLOOKUP($A64,'Úklidové služby'!$A$7:$I$53,8,FALSE))=TRUE,"",VLOOKUP($A64,'Úklidové služby'!$A$7:$I$53,8,FALSE))</f>
        <v/>
      </c>
      <c r="I64" s="232" t="str">
        <f>IF(ISNA(VLOOKUP($A64,'Úklidové služby'!$A$7:$I$53,9,FALSE))=TRUE,"",VLOOKUP($A64,'Úklidové služby'!$A$7:$I$53,9,FALSE))</f>
        <v/>
      </c>
      <c r="J64" s="189" t="str">
        <f t="shared" si="0"/>
        <v/>
      </c>
      <c r="K64" s="237" t="str">
        <f t="shared" si="1"/>
        <v/>
      </c>
    </row>
    <row r="65" spans="1:11" ht="15" hidden="1" outlineLevel="1">
      <c r="A65" s="9"/>
      <c r="B65" s="14" t="s">
        <v>231</v>
      </c>
      <c r="C65" s="70"/>
      <c r="D65" s="134" t="s">
        <v>221</v>
      </c>
      <c r="E65" s="100">
        <v>24.84</v>
      </c>
      <c r="F65" s="89" t="str">
        <f>IF(ISNA(VLOOKUP($A65,'Úklidové služby'!$A$7:$I$53,6,FALSE))=TRUE,"",VLOOKUP($A65,'Úklidové služby'!$A$7:$I$53,6,FALSE))</f>
        <v/>
      </c>
      <c r="G65" s="17" t="str">
        <f>IF(ISNA(VLOOKUP($A65,'Úklidové služby'!$A$7:$I$53,7,FALSE))=TRUE,"",VLOOKUP($A65,'Úklidové služby'!$A$7:$I$53,7,FALSE))</f>
        <v/>
      </c>
      <c r="H65" s="67" t="str">
        <f>IF(ISNA(VLOOKUP($A65,'Úklidové služby'!$A$7:$I$53,8,FALSE))=TRUE,"",VLOOKUP($A65,'Úklidové služby'!$A$7:$I$53,8,FALSE))</f>
        <v/>
      </c>
      <c r="I65" s="232" t="str">
        <f>IF(ISNA(VLOOKUP($A65,'Úklidové služby'!$A$7:$I$53,9,FALSE))=TRUE,"",VLOOKUP($A65,'Úklidové služby'!$A$7:$I$53,9,FALSE))</f>
        <v/>
      </c>
      <c r="J65" s="189" t="str">
        <f t="shared" si="0"/>
        <v/>
      </c>
      <c r="K65" s="237" t="str">
        <f t="shared" si="1"/>
        <v/>
      </c>
    </row>
    <row r="66" spans="1:11" ht="15" hidden="1" outlineLevel="1">
      <c r="A66" s="9"/>
      <c r="B66" s="14" t="s">
        <v>231</v>
      </c>
      <c r="C66" s="70"/>
      <c r="D66" s="15" t="s">
        <v>222</v>
      </c>
      <c r="E66" s="100">
        <v>35.7</v>
      </c>
      <c r="F66" s="89" t="str">
        <f>IF(ISNA(VLOOKUP($A66,'Úklidové služby'!$A$7:$I$53,6,FALSE))=TRUE,"",VLOOKUP($A66,'Úklidové služby'!$A$7:$I$53,6,FALSE))</f>
        <v/>
      </c>
      <c r="G66" s="17" t="str">
        <f>IF(ISNA(VLOOKUP($A66,'Úklidové služby'!$A$7:$I$53,7,FALSE))=TRUE,"",VLOOKUP($A66,'Úklidové služby'!$A$7:$I$53,7,FALSE))</f>
        <v/>
      </c>
      <c r="H66" s="67" t="str">
        <f>IF(ISNA(VLOOKUP($A66,'Úklidové služby'!$A$7:$I$53,8,FALSE))=TRUE,"",VLOOKUP($A66,'Úklidové služby'!$A$7:$I$53,8,FALSE))</f>
        <v/>
      </c>
      <c r="I66" s="232" t="str">
        <f>IF(ISNA(VLOOKUP($A66,'Úklidové služby'!$A$7:$I$53,9,FALSE))=TRUE,"",VLOOKUP($A66,'Úklidové služby'!$A$7:$I$53,9,FALSE))</f>
        <v/>
      </c>
      <c r="J66" s="189" t="str">
        <f t="shared" si="0"/>
        <v/>
      </c>
      <c r="K66" s="237" t="str">
        <f t="shared" si="1"/>
        <v/>
      </c>
    </row>
    <row r="67" spans="1:11" ht="15" hidden="1" outlineLevel="1">
      <c r="A67" s="9"/>
      <c r="B67" s="14" t="s">
        <v>231</v>
      </c>
      <c r="C67" s="70"/>
      <c r="D67" s="15" t="s">
        <v>227</v>
      </c>
      <c r="E67" s="100">
        <v>7</v>
      </c>
      <c r="F67" s="89" t="str">
        <f>IF(ISNA(VLOOKUP($A67,'Úklidové služby'!$A$7:$I$53,6,FALSE))=TRUE,"",VLOOKUP($A67,'Úklidové služby'!$A$7:$I$53,6,FALSE))</f>
        <v/>
      </c>
      <c r="G67" s="17" t="str">
        <f>IF(ISNA(VLOOKUP($A67,'Úklidové služby'!$A$7:$I$53,7,FALSE))=TRUE,"",VLOOKUP($A67,'Úklidové služby'!$A$7:$I$53,7,FALSE))</f>
        <v/>
      </c>
      <c r="H67" s="67" t="str">
        <f>IF(ISNA(VLOOKUP($A67,'Úklidové služby'!$A$7:$I$53,8,FALSE))=TRUE,"",VLOOKUP($A67,'Úklidové služby'!$A$7:$I$53,8,FALSE))</f>
        <v/>
      </c>
      <c r="I67" s="232" t="str">
        <f>IF(ISNA(VLOOKUP($A67,'Úklidové služby'!$A$7:$I$53,9,FALSE))=TRUE,"",VLOOKUP($A67,'Úklidové služby'!$A$7:$I$53,9,FALSE))</f>
        <v/>
      </c>
      <c r="J67" s="189" t="str">
        <f t="shared" si="0"/>
        <v/>
      </c>
      <c r="K67" s="237" t="str">
        <f t="shared" si="1"/>
        <v/>
      </c>
    </row>
    <row r="68" spans="1:11" ht="15" hidden="1" outlineLevel="1">
      <c r="A68" s="9"/>
      <c r="B68" s="14" t="s">
        <v>215</v>
      </c>
      <c r="C68" s="70"/>
      <c r="D68" s="15" t="s">
        <v>61</v>
      </c>
      <c r="E68" s="100">
        <v>67.94</v>
      </c>
      <c r="F68" s="89" t="str">
        <f>IF(ISNA(VLOOKUP($A68,'Úklidové služby'!$A$7:$I$53,6,FALSE))=TRUE,"",VLOOKUP($A68,'Úklidové služby'!$A$7:$I$53,6,FALSE))</f>
        <v/>
      </c>
      <c r="G68" s="17" t="str">
        <f>IF(ISNA(VLOOKUP($A68,'Úklidové služby'!$A$7:$I$53,7,FALSE))=TRUE,"",VLOOKUP($A68,'Úklidové služby'!$A$7:$I$53,7,FALSE))</f>
        <v/>
      </c>
      <c r="H68" s="67" t="str">
        <f>IF(ISNA(VLOOKUP($A68,'Úklidové služby'!$A$7:$I$53,8,FALSE))=TRUE,"",VLOOKUP($A68,'Úklidové služby'!$A$7:$I$53,8,FALSE))</f>
        <v/>
      </c>
      <c r="I68" s="232" t="str">
        <f>IF(ISNA(VLOOKUP($A68,'Úklidové služby'!$A$7:$I$53,9,FALSE))=TRUE,"",VLOOKUP($A68,'Úklidové služby'!$A$7:$I$53,9,FALSE))</f>
        <v/>
      </c>
      <c r="J68" s="189" t="str">
        <f t="shared" si="0"/>
        <v/>
      </c>
      <c r="K68" s="237" t="str">
        <f t="shared" si="1"/>
        <v/>
      </c>
    </row>
    <row r="69" spans="1:11" ht="15" hidden="1" outlineLevel="1">
      <c r="A69" s="9"/>
      <c r="B69" s="14" t="s">
        <v>215</v>
      </c>
      <c r="C69" s="70"/>
      <c r="D69" s="15" t="s">
        <v>225</v>
      </c>
      <c r="E69" s="100">
        <v>34.35</v>
      </c>
      <c r="F69" s="89" t="str">
        <f>IF(ISNA(VLOOKUP($A69,'Úklidové služby'!$A$7:$I$53,6,FALSE))=TRUE,"",VLOOKUP($A69,'Úklidové služby'!$A$7:$I$53,6,FALSE))</f>
        <v/>
      </c>
      <c r="G69" s="17" t="str">
        <f>IF(ISNA(VLOOKUP($A69,'Úklidové služby'!$A$7:$I$53,7,FALSE))=TRUE,"",VLOOKUP($A69,'Úklidové služby'!$A$7:$I$53,7,FALSE))</f>
        <v/>
      </c>
      <c r="H69" s="67" t="str">
        <f>IF(ISNA(VLOOKUP($A69,'Úklidové služby'!$A$7:$I$53,8,FALSE))=TRUE,"",VLOOKUP($A69,'Úklidové služby'!$A$7:$I$53,8,FALSE))</f>
        <v/>
      </c>
      <c r="I69" s="232" t="str">
        <f>IF(ISNA(VLOOKUP($A69,'Úklidové služby'!$A$7:$I$53,9,FALSE))=TRUE,"",VLOOKUP($A69,'Úklidové služby'!$A$7:$I$53,9,FALSE))</f>
        <v/>
      </c>
      <c r="J69" s="189" t="str">
        <f t="shared" si="0"/>
        <v/>
      </c>
      <c r="K69" s="237" t="str">
        <f t="shared" si="1"/>
        <v/>
      </c>
    </row>
    <row r="70" spans="1:11" ht="15" hidden="1" outlineLevel="1">
      <c r="A70" s="9"/>
      <c r="B70" s="14" t="s">
        <v>232</v>
      </c>
      <c r="C70" s="70"/>
      <c r="D70" s="15" t="s">
        <v>95</v>
      </c>
      <c r="E70" s="100">
        <v>10.65</v>
      </c>
      <c r="F70" s="89" t="str">
        <f>IF(ISNA(VLOOKUP($A70,'Úklidové služby'!$A$7:$I$53,6,FALSE))=TRUE,"",VLOOKUP($A70,'Úklidové služby'!$A$7:$I$53,6,FALSE))</f>
        <v/>
      </c>
      <c r="G70" s="17" t="str">
        <f>IF(ISNA(VLOOKUP($A70,'Úklidové služby'!$A$7:$I$53,7,FALSE))=TRUE,"",VLOOKUP($A70,'Úklidové služby'!$A$7:$I$53,7,FALSE))</f>
        <v/>
      </c>
      <c r="H70" s="67" t="str">
        <f>IF(ISNA(VLOOKUP($A70,'Úklidové služby'!$A$7:$I$53,8,FALSE))=TRUE,"",VLOOKUP($A70,'Úklidové služby'!$A$7:$I$53,8,FALSE))</f>
        <v/>
      </c>
      <c r="I70" s="232" t="str">
        <f>IF(ISNA(VLOOKUP($A70,'Úklidové služby'!$A$7:$I$53,9,FALSE))=TRUE,"",VLOOKUP($A70,'Úklidové služby'!$A$7:$I$53,9,FALSE))</f>
        <v/>
      </c>
      <c r="J70" s="189" t="str">
        <f t="shared" si="0"/>
        <v/>
      </c>
      <c r="K70" s="237" t="str">
        <f t="shared" si="1"/>
        <v/>
      </c>
    </row>
    <row r="71" spans="1:11" ht="15" hidden="1" outlineLevel="1">
      <c r="A71" s="9"/>
      <c r="B71" s="14" t="s">
        <v>233</v>
      </c>
      <c r="C71" s="70"/>
      <c r="D71" s="15" t="s">
        <v>95</v>
      </c>
      <c r="E71" s="100">
        <v>11.5</v>
      </c>
      <c r="F71" s="89" t="str">
        <f>IF(ISNA(VLOOKUP($A71,'Úklidové služby'!$A$7:$I$53,6,FALSE))=TRUE,"",VLOOKUP($A71,'Úklidové služby'!$A$7:$I$53,6,FALSE))</f>
        <v/>
      </c>
      <c r="G71" s="17" t="str">
        <f>IF(ISNA(VLOOKUP($A71,'Úklidové služby'!$A$7:$I$53,7,FALSE))=TRUE,"",VLOOKUP($A71,'Úklidové služby'!$A$7:$I$53,7,FALSE))</f>
        <v/>
      </c>
      <c r="H71" s="67" t="str">
        <f>IF(ISNA(VLOOKUP($A71,'Úklidové služby'!$A$7:$I$53,8,FALSE))=TRUE,"",VLOOKUP($A71,'Úklidové služby'!$A$7:$I$53,8,FALSE))</f>
        <v/>
      </c>
      <c r="I71" s="232" t="str">
        <f>IF(ISNA(VLOOKUP($A71,'Úklidové služby'!$A$7:$I$53,9,FALSE))=TRUE,"",VLOOKUP($A71,'Úklidové služby'!$A$7:$I$53,9,FALSE))</f>
        <v/>
      </c>
      <c r="J71" s="189" t="str">
        <f t="shared" si="0"/>
        <v/>
      </c>
      <c r="K71" s="237" t="str">
        <f t="shared" si="1"/>
        <v/>
      </c>
    </row>
    <row r="72" spans="1:11" ht="15" hidden="1" outlineLevel="1">
      <c r="A72" s="9"/>
      <c r="B72" s="14" t="s">
        <v>233</v>
      </c>
      <c r="C72" s="73"/>
      <c r="D72" s="134" t="s">
        <v>226</v>
      </c>
      <c r="E72" s="100">
        <v>32.2</v>
      </c>
      <c r="F72" s="89" t="str">
        <f>IF(ISNA(VLOOKUP($A72,'Úklidové služby'!$A$7:$I$53,6,FALSE))=TRUE,"",VLOOKUP($A72,'Úklidové služby'!$A$7:$I$53,6,FALSE))</f>
        <v/>
      </c>
      <c r="G72" s="17" t="str">
        <f>IF(ISNA(VLOOKUP($A72,'Úklidové služby'!$A$7:$I$53,7,FALSE))=TRUE,"",VLOOKUP($A72,'Úklidové služby'!$A$7:$I$53,7,FALSE))</f>
        <v/>
      </c>
      <c r="H72" s="67" t="str">
        <f>IF(ISNA(VLOOKUP($A72,'Úklidové služby'!$A$7:$I$53,8,FALSE))=TRUE,"",VLOOKUP($A72,'Úklidové služby'!$A$7:$I$53,8,FALSE))</f>
        <v/>
      </c>
      <c r="I72" s="232" t="str">
        <f>IF(ISNA(VLOOKUP($A72,'Úklidové služby'!$A$7:$I$53,9,FALSE))=TRUE,"",VLOOKUP($A72,'Úklidové služby'!$A$7:$I$53,9,FALSE))</f>
        <v/>
      </c>
      <c r="J72" s="190" t="str">
        <f t="shared" si="0"/>
        <v/>
      </c>
      <c r="K72" s="237" t="str">
        <f t="shared" si="1"/>
        <v/>
      </c>
    </row>
    <row r="73" spans="1:11" ht="15" hidden="1" outlineLevel="1">
      <c r="A73" s="9"/>
      <c r="B73" s="14" t="s">
        <v>233</v>
      </c>
      <c r="C73" s="73"/>
      <c r="D73" s="15" t="s">
        <v>220</v>
      </c>
      <c r="E73" s="100">
        <v>23.8</v>
      </c>
      <c r="F73" s="89" t="str">
        <f>IF(ISNA(VLOOKUP($A73,'Úklidové služby'!$A$7:$I$53,6,FALSE))=TRUE,"",VLOOKUP($A73,'Úklidové služby'!$A$7:$I$53,6,FALSE))</f>
        <v/>
      </c>
      <c r="G73" s="17" t="str">
        <f>IF(ISNA(VLOOKUP($A73,'Úklidové služby'!$A$7:$I$53,7,FALSE))=TRUE,"",VLOOKUP($A73,'Úklidové služby'!$A$7:$I$53,7,FALSE))</f>
        <v/>
      </c>
      <c r="H73" s="67" t="str">
        <f>IF(ISNA(VLOOKUP($A73,'Úklidové služby'!$A$7:$I$53,8,FALSE))=TRUE,"",VLOOKUP($A73,'Úklidové služby'!$A$7:$I$53,8,FALSE))</f>
        <v/>
      </c>
      <c r="I73" s="232" t="str">
        <f>IF(ISNA(VLOOKUP($A73,'Úklidové služby'!$A$7:$I$53,9,FALSE))=TRUE,"",VLOOKUP($A73,'Úklidové služby'!$A$7:$I$53,9,FALSE))</f>
        <v/>
      </c>
      <c r="J73" s="190" t="str">
        <f t="shared" si="0"/>
        <v/>
      </c>
      <c r="K73" s="237" t="str">
        <f t="shared" si="1"/>
        <v/>
      </c>
    </row>
    <row r="74" spans="1:11" ht="15" hidden="1" outlineLevel="1">
      <c r="A74" s="9"/>
      <c r="B74" s="14" t="s">
        <v>233</v>
      </c>
      <c r="C74" s="73"/>
      <c r="D74" s="15" t="s">
        <v>221</v>
      </c>
      <c r="E74" s="100">
        <v>24.84</v>
      </c>
      <c r="F74" s="89" t="str">
        <f>IF(ISNA(VLOOKUP($A74,'Úklidové služby'!$A$7:$I$53,6,FALSE))=TRUE,"",VLOOKUP($A74,'Úklidové služby'!$A$7:$I$53,6,FALSE))</f>
        <v/>
      </c>
      <c r="G74" s="17" t="str">
        <f>IF(ISNA(VLOOKUP($A74,'Úklidové služby'!$A$7:$I$53,7,FALSE))=TRUE,"",VLOOKUP($A74,'Úklidové služby'!$A$7:$I$53,7,FALSE))</f>
        <v/>
      </c>
      <c r="H74" s="67" t="str">
        <f>IF(ISNA(VLOOKUP($A74,'Úklidové služby'!$A$7:$I$53,8,FALSE))=TRUE,"",VLOOKUP($A74,'Úklidové služby'!$A$7:$I$53,8,FALSE))</f>
        <v/>
      </c>
      <c r="I74" s="232" t="str">
        <f>IF(ISNA(VLOOKUP($A74,'Úklidové služby'!$A$7:$I$53,9,FALSE))=TRUE,"",VLOOKUP($A74,'Úklidové služby'!$A$7:$I$53,9,FALSE))</f>
        <v/>
      </c>
      <c r="J74" s="190" t="str">
        <f t="shared" si="0"/>
        <v/>
      </c>
      <c r="K74" s="237" t="str">
        <f t="shared" si="1"/>
        <v/>
      </c>
    </row>
    <row r="75" spans="1:11" ht="15" hidden="1" outlineLevel="1">
      <c r="A75" s="9"/>
      <c r="B75" s="14" t="s">
        <v>233</v>
      </c>
      <c r="C75" s="70"/>
      <c r="D75" s="15" t="s">
        <v>222</v>
      </c>
      <c r="E75" s="100">
        <v>35.7</v>
      </c>
      <c r="F75" s="89" t="str">
        <f>IF(ISNA(VLOOKUP($A75,'Úklidové služby'!$A$7:$I$53,6,FALSE))=TRUE,"",VLOOKUP($A75,'Úklidové služby'!$A$7:$I$53,6,FALSE))</f>
        <v/>
      </c>
      <c r="G75" s="17" t="str">
        <f>IF(ISNA(VLOOKUP($A75,'Úklidové služby'!$A$7:$I$53,7,FALSE))=TRUE,"",VLOOKUP($A75,'Úklidové služby'!$A$7:$I$53,7,FALSE))</f>
        <v/>
      </c>
      <c r="H75" s="67" t="str">
        <f>IF(ISNA(VLOOKUP($A75,'Úklidové služby'!$A$7:$I$53,8,FALSE))=TRUE,"",VLOOKUP($A75,'Úklidové služby'!$A$7:$I$53,8,FALSE))</f>
        <v/>
      </c>
      <c r="I75" s="232" t="str">
        <f>IF(ISNA(VLOOKUP($A75,'Úklidové služby'!$A$7:$I$53,9,FALSE))=TRUE,"",VLOOKUP($A75,'Úklidové služby'!$A$7:$I$53,9,FALSE))</f>
        <v/>
      </c>
      <c r="J75" s="189" t="str">
        <f t="shared" si="0"/>
        <v/>
      </c>
      <c r="K75" s="237" t="str">
        <f t="shared" si="1"/>
        <v/>
      </c>
    </row>
    <row r="76" spans="1:11" ht="15" hidden="1" outlineLevel="1">
      <c r="A76" s="9"/>
      <c r="B76" s="14" t="s">
        <v>233</v>
      </c>
      <c r="C76" s="70"/>
      <c r="D76" s="15" t="s">
        <v>227</v>
      </c>
      <c r="E76" s="100">
        <v>7</v>
      </c>
      <c r="F76" s="89" t="str">
        <f>IF(ISNA(VLOOKUP($A76,'Úklidové služby'!$A$7:$I$53,6,FALSE))=TRUE,"",VLOOKUP($A76,'Úklidové služby'!$A$7:$I$53,6,FALSE))</f>
        <v/>
      </c>
      <c r="G76" s="17" t="str">
        <f>IF(ISNA(VLOOKUP($A76,'Úklidové služby'!$A$7:$I$53,7,FALSE))=TRUE,"",VLOOKUP($A76,'Úklidové služby'!$A$7:$I$53,7,FALSE))</f>
        <v/>
      </c>
      <c r="H76" s="67" t="str">
        <f>IF(ISNA(VLOOKUP($A76,'Úklidové služby'!$A$7:$I$53,8,FALSE))=TRUE,"",VLOOKUP($A76,'Úklidové služby'!$A$7:$I$53,8,FALSE))</f>
        <v/>
      </c>
      <c r="I76" s="232" t="str">
        <f>IF(ISNA(VLOOKUP($A76,'Úklidové služby'!$A$7:$I$53,9,FALSE))=TRUE,"",VLOOKUP($A76,'Úklidové služby'!$A$7:$I$53,9,FALSE))</f>
        <v/>
      </c>
      <c r="J76" s="189" t="str">
        <f t="shared" si="0"/>
        <v/>
      </c>
      <c r="K76" s="237" t="str">
        <f t="shared" si="1"/>
        <v/>
      </c>
    </row>
    <row r="77" spans="1:11" ht="15" hidden="1" outlineLevel="1">
      <c r="A77" s="9"/>
      <c r="B77" s="14" t="s">
        <v>234</v>
      </c>
      <c r="C77" s="140"/>
      <c r="D77" s="15" t="s">
        <v>61</v>
      </c>
      <c r="E77" s="100">
        <v>67.94</v>
      </c>
      <c r="F77" s="89" t="str">
        <f>IF(ISNA(VLOOKUP($A77,'Úklidové služby'!$A$7:$I$53,6,FALSE))=TRUE,"",VLOOKUP($A77,'Úklidové služby'!$A$7:$I$53,6,FALSE))</f>
        <v/>
      </c>
      <c r="G77" s="17" t="str">
        <f>IF(ISNA(VLOOKUP($A77,'Úklidové služby'!$A$7:$I$53,7,FALSE))=TRUE,"",VLOOKUP($A77,'Úklidové služby'!$A$7:$I$53,7,FALSE))</f>
        <v/>
      </c>
      <c r="H77" s="67" t="str">
        <f>IF(ISNA(VLOOKUP($A77,'Úklidové služby'!$A$7:$I$53,8,FALSE))=TRUE,"",VLOOKUP($A77,'Úklidové služby'!$A$7:$I$53,8,FALSE))</f>
        <v/>
      </c>
      <c r="I77" s="232" t="str">
        <f>IF(ISNA(VLOOKUP($A77,'Úklidové služby'!$A$7:$I$53,9,FALSE))=TRUE,"",VLOOKUP($A77,'Úklidové služby'!$A$7:$I$53,9,FALSE))</f>
        <v/>
      </c>
      <c r="J77" s="189" t="str">
        <f t="shared" si="0"/>
        <v/>
      </c>
      <c r="K77" s="237" t="str">
        <f t="shared" si="1"/>
        <v/>
      </c>
    </row>
    <row r="78" spans="1:11" ht="15" hidden="1" outlineLevel="1">
      <c r="A78" s="50"/>
      <c r="B78" s="14" t="s">
        <v>234</v>
      </c>
      <c r="C78" s="70"/>
      <c r="D78" s="15" t="s">
        <v>225</v>
      </c>
      <c r="E78" s="100">
        <v>25.57</v>
      </c>
      <c r="F78" s="89" t="str">
        <f>IF(ISNA(VLOOKUP($A78,'Úklidové služby'!$A$7:$I$53,6,FALSE))=TRUE,"",VLOOKUP($A78,'Úklidové služby'!$A$7:$I$53,6,FALSE))</f>
        <v/>
      </c>
      <c r="G78" s="17" t="str">
        <f>IF(ISNA(VLOOKUP($A78,'Úklidové služby'!$A$7:$I$53,7,FALSE))=TRUE,"",VLOOKUP($A78,'Úklidové služby'!$A$7:$I$53,7,FALSE))</f>
        <v/>
      </c>
      <c r="H78" s="67" t="str">
        <f>IF(ISNA(VLOOKUP($A78,'Úklidové služby'!$A$7:$I$53,8,FALSE))=TRUE,"",VLOOKUP($A78,'Úklidové služby'!$A$7:$I$53,8,FALSE))</f>
        <v/>
      </c>
      <c r="I78" s="232" t="str">
        <f>IF(ISNA(VLOOKUP($A78,'Úklidové služby'!$A$7:$I$53,9,FALSE))=TRUE,"",VLOOKUP($A78,'Úklidové služby'!$A$7:$I$53,9,FALSE))</f>
        <v/>
      </c>
      <c r="J78" s="189" t="str">
        <f t="shared" si="0"/>
        <v/>
      </c>
      <c r="K78" s="237" t="str">
        <f t="shared" si="1"/>
        <v/>
      </c>
    </row>
    <row r="79" spans="1:11" ht="15">
      <c r="A79" s="2">
        <v>3</v>
      </c>
      <c r="B79" s="19" t="s">
        <v>27</v>
      </c>
      <c r="C79" s="19"/>
      <c r="D79" s="31"/>
      <c r="E79" s="97">
        <v>0</v>
      </c>
      <c r="F79" s="23" t="str">
        <f>IF(ISNA(VLOOKUP($A79,'Úklidové služby'!$A$7:$I$53,6,FALSE))=TRUE,"",VLOOKUP($A79,'Úklidové služby'!$A$7:$I$53,6,FALSE))</f>
        <v>m2</v>
      </c>
      <c r="G79" s="24">
        <f>IF(ISNA(VLOOKUP($A79,'Úklidové služby'!$A$7:$I$53,7,FALSE))=TRUE,"",VLOOKUP($A79,'Úklidové služby'!$A$7:$I$53,7,FALSE))</f>
        <v>0</v>
      </c>
      <c r="H79" s="227" t="str">
        <f>IF(ISNA(VLOOKUP($A79,'Úklidové služby'!$A$7:$I$53,8,FALSE))=TRUE,"",VLOOKUP($A79,'Úklidové služby'!$A$7:$I$53,8,FALSE))</f>
        <v>1x za den</v>
      </c>
      <c r="I79" s="185">
        <f>IF(ISNA(VLOOKUP($A79,'Úklidové služby'!$A$7:$I$53,9,FALSE))=TRUE,"",VLOOKUP($A79,'Úklidové služby'!$A$7:$I$53,9,FALSE))</f>
        <v>251</v>
      </c>
      <c r="J79" s="76">
        <f t="shared" si="0"/>
        <v>0</v>
      </c>
      <c r="K79" s="238">
        <f t="shared" si="1"/>
        <v>0</v>
      </c>
    </row>
    <row r="80" spans="1:11" ht="15" collapsed="1">
      <c r="A80" s="18">
        <v>4</v>
      </c>
      <c r="B80" s="983" t="s">
        <v>297</v>
      </c>
      <c r="C80" s="44"/>
      <c r="D80" s="5"/>
      <c r="E80" s="97">
        <f>SUM(E81:E83)</f>
        <v>3</v>
      </c>
      <c r="F80" s="45" t="str">
        <f>IF(ISNA(VLOOKUP($A80,'Úklidové služby'!$A$7:$I$53,6,FALSE))=TRUE,"",VLOOKUP($A80,'Úklidové služby'!$A$7:$I$53,6,FALSE))</f>
        <v>ks</v>
      </c>
      <c r="G80" s="24">
        <f>IF(ISNA(VLOOKUP($A80,'Úklidové služby'!$A$7:$I$53,7,FALSE))=TRUE,"",VLOOKUP($A80,'Úklidové služby'!$A$7:$I$53,7,FALSE))</f>
        <v>0</v>
      </c>
      <c r="H80" s="227" t="str">
        <f>IF(ISNA(VLOOKUP($A80,'Úklidové služby'!$A$7:$I$53,8,FALSE))=TRUE,"",VLOOKUP($A80,'Úklidové služby'!$A$7:$I$53,8,FALSE))</f>
        <v>1x za den</v>
      </c>
      <c r="I80" s="185">
        <f>IF(ISNA(VLOOKUP($A80,'Úklidové služby'!$A$7:$I$53,9,FALSE))=TRUE,"",VLOOKUP($A80,'Úklidové služby'!$A$7:$I$53,9,FALSE))</f>
        <v>251</v>
      </c>
      <c r="J80" s="76">
        <f t="shared" si="0"/>
        <v>0</v>
      </c>
      <c r="K80" s="238">
        <f t="shared" si="1"/>
        <v>0</v>
      </c>
    </row>
    <row r="81" spans="1:11" ht="15" hidden="1" outlineLevel="1">
      <c r="A81" s="9"/>
      <c r="B81" s="14" t="s">
        <v>229</v>
      </c>
      <c r="C81" s="70"/>
      <c r="D81" s="15" t="s">
        <v>224</v>
      </c>
      <c r="E81" s="100">
        <v>1</v>
      </c>
      <c r="F81" s="47" t="str">
        <f>IF(ISNA(VLOOKUP($A81,'Úklidové služby'!$A$7:$I$53,6,FALSE))=TRUE,"",VLOOKUP($A81,'Úklidové služby'!$A$7:$I$53,6,FALSE))</f>
        <v/>
      </c>
      <c r="G81" s="47" t="str">
        <f>IF(ISNA(VLOOKUP($A81,'Úklidové služby'!$A$7:$I$53,7,FALSE))=TRUE,"",VLOOKUP($A81,'Úklidové služby'!$A$7:$I$53,7,FALSE))</f>
        <v/>
      </c>
      <c r="H81" s="216" t="str">
        <f>IF(ISNA(VLOOKUP($A81,'Úklidové služby'!$A$7:$I$53,8,FALSE))=TRUE,"",VLOOKUP($A81,'Úklidové služby'!$A$7:$I$53,8,FALSE))</f>
        <v/>
      </c>
      <c r="I81" s="233" t="str">
        <f>IF(ISNA(VLOOKUP($A81,'Úklidové služby'!$A$7:$I$53,9,FALSE))=TRUE,"",VLOOKUP($A81,'Úklidové služby'!$A$7:$I$53,9,FALSE))</f>
        <v/>
      </c>
      <c r="J81" s="191" t="str">
        <f t="shared" si="0"/>
        <v/>
      </c>
      <c r="K81" s="239" t="str">
        <f t="shared" si="1"/>
        <v/>
      </c>
    </row>
    <row r="82" spans="1:11" ht="15" hidden="1" outlineLevel="1">
      <c r="A82" s="9"/>
      <c r="B82" s="14" t="s">
        <v>229</v>
      </c>
      <c r="C82" s="70"/>
      <c r="D82" s="15" t="s">
        <v>25</v>
      </c>
      <c r="E82" s="100">
        <v>1</v>
      </c>
      <c r="F82" s="49" t="str">
        <f>IF(ISNA(VLOOKUP($A82,'Úklidové služby'!$A$7:$I$53,6,FALSE))=TRUE,"",VLOOKUP($A82,'Úklidové služby'!$A$7:$I$53,6,FALSE))</f>
        <v/>
      </c>
      <c r="G82" s="49" t="str">
        <f>IF(ISNA(VLOOKUP($A82,'Úklidové služby'!$A$7:$I$53,7,FALSE))=TRUE,"",VLOOKUP($A82,'Úklidové služby'!$A$7:$I$53,7,FALSE))</f>
        <v/>
      </c>
      <c r="H82" s="217" t="str">
        <f>IF(ISNA(VLOOKUP($A82,'Úklidové služby'!$A$7:$I$53,8,FALSE))=TRUE,"",VLOOKUP($A82,'Úklidové služby'!$A$7:$I$53,8,FALSE))</f>
        <v/>
      </c>
      <c r="I82" s="234" t="str">
        <f>IF(ISNA(VLOOKUP($A82,'Úklidové služby'!$A$7:$I$53,9,FALSE))=TRUE,"",VLOOKUP($A82,'Úklidové služby'!$A$7:$I$53,9,FALSE))</f>
        <v/>
      </c>
      <c r="J82" s="192" t="str">
        <f t="shared" si="0"/>
        <v/>
      </c>
      <c r="K82" s="240" t="str">
        <f t="shared" si="1"/>
        <v/>
      </c>
    </row>
    <row r="83" spans="1:11" ht="15" hidden="1" outlineLevel="1">
      <c r="A83" s="9"/>
      <c r="B83" s="14" t="s">
        <v>229</v>
      </c>
      <c r="C83" s="71"/>
      <c r="D83" s="27" t="s">
        <v>16</v>
      </c>
      <c r="E83" s="100">
        <v>1</v>
      </c>
      <c r="F83" s="112" t="str">
        <f>IF(ISNA(VLOOKUP($A83,'Úklidové služby'!$A$7:$I$53,6,FALSE))=TRUE,"",VLOOKUP($A83,'Úklidové služby'!$A$7:$I$53,6,FALSE))</f>
        <v/>
      </c>
      <c r="G83" s="49" t="str">
        <f>IF(ISNA(VLOOKUP($A83,'Úklidové služby'!$A$7:$I$53,7,FALSE))=TRUE,"",VLOOKUP($A83,'Úklidové služby'!$A$7:$I$53,7,FALSE))</f>
        <v/>
      </c>
      <c r="H83" s="217" t="str">
        <f>IF(ISNA(VLOOKUP($A83,'Úklidové služby'!$A$7:$I$53,8,FALSE))=TRUE,"",VLOOKUP($A83,'Úklidové služby'!$A$7:$I$53,8,FALSE))</f>
        <v/>
      </c>
      <c r="I83" s="234" t="str">
        <f>IF(ISNA(VLOOKUP($A83,'Úklidové služby'!$A$7:$I$53,9,FALSE))=TRUE,"",VLOOKUP($A83,'Úklidové služby'!$A$7:$I$53,9,FALSE))</f>
        <v/>
      </c>
      <c r="J83" s="192" t="str">
        <f t="shared" si="0"/>
        <v/>
      </c>
      <c r="K83" s="240" t="str">
        <f t="shared" si="1"/>
        <v/>
      </c>
    </row>
    <row r="84" spans="1:11" ht="15" collapsed="1">
      <c r="A84" s="18">
        <v>5</v>
      </c>
      <c r="B84" s="983" t="s">
        <v>445</v>
      </c>
      <c r="C84" s="5"/>
      <c r="D84" s="5"/>
      <c r="E84" s="97">
        <f>SUM(E85:E87)</f>
        <v>3</v>
      </c>
      <c r="F84" s="45" t="str">
        <f>IF(ISNA(VLOOKUP($A84,'Úklidové služby'!$A$7:$I$53,6,FALSE))=TRUE,"",VLOOKUP($A84,'Úklidové služby'!$A$7:$I$53,6,FALSE))</f>
        <v>ks</v>
      </c>
      <c r="G84" s="24">
        <f>IF(ISNA(VLOOKUP($A84,'Úklidové služby'!$A$7:$I$53,7,FALSE))=TRUE,"",VLOOKUP($A84,'Úklidové služby'!$A$7:$I$53,7,FALSE))</f>
        <v>0</v>
      </c>
      <c r="H84" s="227" t="str">
        <f>IF(ISNA(VLOOKUP($A84,'Úklidové služby'!$A$7:$I$53,8,FALSE))=TRUE,"",VLOOKUP($A84,'Úklidové služby'!$A$7:$I$53,8,FALSE))</f>
        <v>1x za den</v>
      </c>
      <c r="I84" s="185">
        <f>IF(ISNA(VLOOKUP($A84,'Úklidové služby'!$A$7:$I$53,9,FALSE))=TRUE,"",VLOOKUP($A84,'Úklidové služby'!$A$7:$I$53,9,FALSE))</f>
        <v>251</v>
      </c>
      <c r="J84" s="76">
        <f t="shared" si="0"/>
        <v>0</v>
      </c>
      <c r="K84" s="238">
        <f t="shared" si="1"/>
        <v>0</v>
      </c>
    </row>
    <row r="85" spans="1:11" ht="15" hidden="1" outlineLevel="1">
      <c r="A85" s="9"/>
      <c r="B85" s="14" t="s">
        <v>229</v>
      </c>
      <c r="C85" s="70"/>
      <c r="D85" s="15" t="s">
        <v>224</v>
      </c>
      <c r="E85" s="100">
        <v>1</v>
      </c>
      <c r="F85" s="47" t="str">
        <f>IF(ISNA(VLOOKUP($A85,'Úklidové služby'!$A$7:$I$53,6,FALSE))=TRUE,"",VLOOKUP($A85,'Úklidové služby'!$A$7:$I$53,6,FALSE))</f>
        <v/>
      </c>
      <c r="G85" s="47" t="str">
        <f>IF(ISNA(VLOOKUP($A85,'Úklidové služby'!$A$7:$I$53,7,FALSE))=TRUE,"",VLOOKUP($A85,'Úklidové služby'!$A$7:$I$53,7,FALSE))</f>
        <v/>
      </c>
      <c r="H85" s="216" t="str">
        <f>IF(ISNA(VLOOKUP($A85,'Úklidové služby'!$A$7:$I$53,8,FALSE))=TRUE,"",VLOOKUP($A85,'Úklidové služby'!$A$7:$I$53,8,FALSE))</f>
        <v/>
      </c>
      <c r="I85" s="233" t="str">
        <f>IF(ISNA(VLOOKUP($A85,'Úklidové služby'!$A$7:$I$53,9,FALSE))=TRUE,"",VLOOKUP($A85,'Úklidové služby'!$A$7:$I$53,9,FALSE))</f>
        <v/>
      </c>
      <c r="J85" s="191" t="str">
        <f t="shared" si="0"/>
        <v/>
      </c>
      <c r="K85" s="239" t="str">
        <f t="shared" si="1"/>
        <v/>
      </c>
    </row>
    <row r="86" spans="1:11" ht="15" hidden="1" outlineLevel="1">
      <c r="A86" s="9"/>
      <c r="B86" s="14" t="s">
        <v>229</v>
      </c>
      <c r="C86" s="70"/>
      <c r="D86" s="15" t="s">
        <v>25</v>
      </c>
      <c r="E86" s="100">
        <v>1</v>
      </c>
      <c r="F86" s="49" t="str">
        <f>IF(ISNA(VLOOKUP($A86,'Úklidové služby'!$A$7:$I$53,6,FALSE))=TRUE,"",VLOOKUP($A86,'Úklidové služby'!$A$7:$I$53,6,FALSE))</f>
        <v/>
      </c>
      <c r="G86" s="49" t="str">
        <f>IF(ISNA(VLOOKUP($A86,'Úklidové služby'!$A$7:$I$53,7,FALSE))=TRUE,"",VLOOKUP($A86,'Úklidové služby'!$A$7:$I$53,7,FALSE))</f>
        <v/>
      </c>
      <c r="H86" s="217" t="str">
        <f>IF(ISNA(VLOOKUP($A86,'Úklidové služby'!$A$7:$I$53,8,FALSE))=TRUE,"",VLOOKUP($A86,'Úklidové služby'!$A$7:$I$53,8,FALSE))</f>
        <v/>
      </c>
      <c r="I86" s="234" t="str">
        <f>IF(ISNA(VLOOKUP($A86,'Úklidové služby'!$A$7:$I$53,9,FALSE))=TRUE,"",VLOOKUP($A86,'Úklidové služby'!$A$7:$I$53,9,FALSE))</f>
        <v/>
      </c>
      <c r="J86" s="192" t="str">
        <f t="shared" si="0"/>
        <v/>
      </c>
      <c r="K86" s="240" t="str">
        <f t="shared" si="1"/>
        <v/>
      </c>
    </row>
    <row r="87" spans="1:11" ht="15" hidden="1" outlineLevel="1">
      <c r="A87" s="9"/>
      <c r="B87" s="14" t="s">
        <v>229</v>
      </c>
      <c r="C87" s="71"/>
      <c r="D87" s="27" t="s">
        <v>16</v>
      </c>
      <c r="E87" s="102">
        <v>1</v>
      </c>
      <c r="F87" s="113" t="str">
        <f>IF(ISNA(VLOOKUP($A87,'Úklidové služby'!$A$7:$I$53,6,FALSE))=TRUE,"",VLOOKUP($A87,'Úklidové služby'!$A$7:$I$53,6,FALSE))</f>
        <v/>
      </c>
      <c r="G87" s="49" t="str">
        <f>IF(ISNA(VLOOKUP($A87,'Úklidové služby'!$A$7:$I$53,7,FALSE))=TRUE,"",VLOOKUP($A87,'Úklidové služby'!$A$7:$I$53,7,FALSE))</f>
        <v/>
      </c>
      <c r="H87" s="218" t="str">
        <f>IF(ISNA(VLOOKUP($A87,'Úklidové služby'!$A$7:$I$53,8,FALSE))=TRUE,"",VLOOKUP($A87,'Úklidové služby'!$A$7:$I$53,8,FALSE))</f>
        <v/>
      </c>
      <c r="I87" s="184" t="str">
        <f>IF(ISNA(VLOOKUP($A87,'Úklidové služby'!$A$7:$I$53,9,FALSE))=TRUE,"",VLOOKUP($A87,'Úklidové služby'!$A$7:$I$53,9,FALSE))</f>
        <v/>
      </c>
      <c r="J87" s="192" t="str">
        <f t="shared" si="0"/>
        <v/>
      </c>
      <c r="K87" s="241" t="str">
        <f t="shared" si="1"/>
        <v/>
      </c>
    </row>
    <row r="88" spans="1:11" ht="15" collapsed="1">
      <c r="A88" s="18">
        <v>6</v>
      </c>
      <c r="B88" s="983" t="s">
        <v>446</v>
      </c>
      <c r="C88" s="5"/>
      <c r="D88" s="5"/>
      <c r="E88" s="111">
        <f>SUM(E89:E90)</f>
        <v>2</v>
      </c>
      <c r="F88" s="45" t="str">
        <f>IF(ISNA(VLOOKUP($A88,'Úklidové služby'!$A$7:$I$53,6,FALSE))=TRUE,"",VLOOKUP($A88,'Úklidové služby'!$A$7:$I$53,6,FALSE))</f>
        <v>místnost</v>
      </c>
      <c r="G88" s="24">
        <f>IF(ISNA(VLOOKUP($A88,'Úklidové služby'!$A$7:$I$53,7,FALSE))=TRUE,"",VLOOKUP($A88,'Úklidové služby'!$A$7:$I$53,7,FALSE))</f>
        <v>0</v>
      </c>
      <c r="H88" s="228" t="str">
        <f>IF(ISNA(VLOOKUP($A88,'Úklidové služby'!$A$7:$I$53,8,FALSE))=TRUE,"",VLOOKUP($A88,'Úklidové služby'!$A$7:$I$53,8,FALSE))</f>
        <v>1x za den</v>
      </c>
      <c r="I88" s="184">
        <f>IF(ISNA(VLOOKUP($A88,'Úklidové služby'!$A$7:$I$53,9,FALSE))=TRUE,"",VLOOKUP($A88,'Úklidové služby'!$A$7:$I$53,9,FALSE))</f>
        <v>251</v>
      </c>
      <c r="J88" s="76">
        <f t="shared" si="0"/>
        <v>0</v>
      </c>
      <c r="K88" s="241">
        <f t="shared" si="1"/>
        <v>0</v>
      </c>
    </row>
    <row r="89" spans="1:11" ht="15" hidden="1" outlineLevel="1">
      <c r="A89" s="48"/>
      <c r="B89" s="14" t="s">
        <v>229</v>
      </c>
      <c r="C89" s="70"/>
      <c r="D89" s="15" t="s">
        <v>14</v>
      </c>
      <c r="E89" s="100">
        <v>1</v>
      </c>
      <c r="F89" s="66" t="str">
        <f>IF(ISNA(VLOOKUP($A89,'Úklidové služby'!$A$7:$I$53,6,FALSE))=TRUE,"",VLOOKUP($A89,'Úklidové služby'!$A$7:$I$53,6,FALSE))</f>
        <v/>
      </c>
      <c r="G89" s="16" t="str">
        <f>IF(ISNA(VLOOKUP($A89,'Úklidové služby'!$A$7:$I$53,7,FALSE))=TRUE,"",VLOOKUP($A89,'Úklidové služby'!$A$7:$I$53,7,FALSE))</f>
        <v/>
      </c>
      <c r="H89" s="148" t="str">
        <f>IF(ISNA(VLOOKUP($A89,'Úklidové služby'!$A$7:$I$53,8,FALSE))=TRUE,"",VLOOKUP($A89,'Úklidové služby'!$A$7:$I$53,8,FALSE))</f>
        <v/>
      </c>
      <c r="I89" s="232" t="str">
        <f>IF(ISNA(VLOOKUP($A89,'Úklidové služby'!$A$7:$I$53,9,FALSE))=TRUE,"",VLOOKUP($A89,'Úklidové služby'!$A$7:$I$53,9,FALSE))</f>
        <v/>
      </c>
      <c r="J89" s="194" t="str">
        <f t="shared" si="0"/>
        <v/>
      </c>
      <c r="K89" s="237" t="str">
        <f t="shared" si="1"/>
        <v/>
      </c>
    </row>
    <row r="90" spans="1:11" ht="15" hidden="1" outlineLevel="1">
      <c r="A90" s="50"/>
      <c r="B90" s="25" t="s">
        <v>229</v>
      </c>
      <c r="C90" s="71"/>
      <c r="D90" s="27" t="s">
        <v>16</v>
      </c>
      <c r="E90" s="102">
        <v>1</v>
      </c>
      <c r="F90" s="93" t="str">
        <f>IF(ISNA(VLOOKUP($A90,'Úklidové služby'!$A$7:$I$53,6,FALSE))=TRUE,"",VLOOKUP($A90,'Úklidové služby'!$A$7:$I$53,6,FALSE))</f>
        <v/>
      </c>
      <c r="G90" s="16" t="str">
        <f>IF(ISNA(VLOOKUP($A90,'Úklidové služby'!$A$7:$I$53,7,FALSE))=TRUE,"",VLOOKUP($A90,'Úklidové služby'!$A$7:$I$53,7,FALSE))</f>
        <v/>
      </c>
      <c r="H90" s="151" t="str">
        <f>IF(ISNA(VLOOKUP($A90,'Úklidové služby'!$A$7:$I$53,8,FALSE))=TRUE,"",VLOOKUP($A90,'Úklidové služby'!$A$7:$I$53,8,FALSE))</f>
        <v/>
      </c>
      <c r="I90" s="235" t="str">
        <f>IF(ISNA(VLOOKUP($A90,'Úklidové služby'!$A$7:$I$53,9,FALSE))=TRUE,"",VLOOKUP($A90,'Úklidové služby'!$A$7:$I$53,9,FALSE))</f>
        <v/>
      </c>
      <c r="J90" s="194" t="str">
        <f t="shared" si="0"/>
        <v/>
      </c>
      <c r="K90" s="242" t="str">
        <f t="shared" si="1"/>
        <v/>
      </c>
    </row>
    <row r="91" spans="1:11" ht="15" collapsed="1">
      <c r="A91" s="2">
        <v>7</v>
      </c>
      <c r="B91" s="3" t="s">
        <v>39</v>
      </c>
      <c r="C91" s="5"/>
      <c r="D91" s="5"/>
      <c r="E91" s="111">
        <f>SUM(E92:E93)</f>
        <v>2</v>
      </c>
      <c r="F91" s="45" t="str">
        <f>IF(ISNA(VLOOKUP($A91,'Úklidové služby'!$A$7:$I$53,6,FALSE))=TRUE,"",VLOOKUP($A91,'Úklidové služby'!$A$7:$I$53,6,FALSE))</f>
        <v>místnost</v>
      </c>
      <c r="G91" s="24">
        <f>IF(ISNA(VLOOKUP($A91,'Úklidové služby'!$A$7:$I$53,7,FALSE))=TRUE,"",VLOOKUP($A91,'Úklidové služby'!$A$7:$I$53,7,FALSE))</f>
        <v>0</v>
      </c>
      <c r="H91" s="228" t="str">
        <f>IF(ISNA(VLOOKUP($A91,'Úklidové služby'!$A$7:$I$53,8,FALSE))=TRUE,"",VLOOKUP($A91,'Úklidové služby'!$A$7:$I$53,8,FALSE))</f>
        <v>1x za den</v>
      </c>
      <c r="I91" s="184">
        <f>IF(ISNA(VLOOKUP($A91,'Úklidové služby'!$A$7:$I$53,9,FALSE))=TRUE,"",VLOOKUP($A91,'Úklidové služby'!$A$7:$I$53,9,FALSE))</f>
        <v>251</v>
      </c>
      <c r="J91" s="76">
        <f t="shared" si="0"/>
        <v>0</v>
      </c>
      <c r="K91" s="241">
        <f t="shared" si="1"/>
        <v>0</v>
      </c>
    </row>
    <row r="92" spans="1:11" ht="15" hidden="1" outlineLevel="1">
      <c r="A92" s="9"/>
      <c r="B92" s="14" t="s">
        <v>229</v>
      </c>
      <c r="C92" s="70"/>
      <c r="D92" s="15" t="s">
        <v>14</v>
      </c>
      <c r="E92" s="100">
        <v>1</v>
      </c>
      <c r="F92" s="66" t="str">
        <f>IF(ISNA(VLOOKUP($A92,'Úklidové služby'!$A$7:$I$53,6,FALSE))=TRUE,"",VLOOKUP($A92,'Úklidové služby'!$A$7:$I$53,6,FALSE))</f>
        <v/>
      </c>
      <c r="G92" s="16" t="str">
        <f>IF(ISNA(VLOOKUP($A92,'Úklidové služby'!$A$7:$I$53,7,FALSE))=TRUE,"",VLOOKUP($A92,'Úklidové služby'!$A$7:$I$53,7,FALSE))</f>
        <v/>
      </c>
      <c r="H92" s="148" t="str">
        <f>IF(ISNA(VLOOKUP($A92,'Úklidové služby'!$A$7:$I$53,8,FALSE))=TRUE,"",VLOOKUP($A92,'Úklidové služby'!$A$7:$I$53,8,FALSE))</f>
        <v/>
      </c>
      <c r="I92" s="232" t="str">
        <f>IF(ISNA(VLOOKUP($A92,'Úklidové služby'!$A$7:$I$53,9,FALSE))=TRUE,"",VLOOKUP($A92,'Úklidové služby'!$A$7:$I$53,9,FALSE))</f>
        <v/>
      </c>
      <c r="J92" s="194" t="str">
        <f t="shared" si="0"/>
        <v/>
      </c>
      <c r="K92" s="237" t="str">
        <f t="shared" si="1"/>
        <v/>
      </c>
    </row>
    <row r="93" spans="1:11" ht="15" hidden="1" outlineLevel="1">
      <c r="A93" s="2"/>
      <c r="B93" s="25" t="s">
        <v>229</v>
      </c>
      <c r="C93" s="71"/>
      <c r="D93" s="27" t="s">
        <v>16</v>
      </c>
      <c r="E93" s="102">
        <v>1</v>
      </c>
      <c r="F93" s="93" t="str">
        <f>IF(ISNA(VLOOKUP($A93,'Úklidové služby'!$A$7:$I$53,6,FALSE))=TRUE,"",VLOOKUP($A93,'Úklidové služby'!$A$7:$I$53,6,FALSE))</f>
        <v/>
      </c>
      <c r="G93" s="16" t="str">
        <f>IF(ISNA(VLOOKUP($A93,'Úklidové služby'!$A$7:$I$53,7,FALSE))=TRUE,"",VLOOKUP($A93,'Úklidové služby'!$A$7:$I$53,7,FALSE))</f>
        <v/>
      </c>
      <c r="H93" s="151" t="str">
        <f>IF(ISNA(VLOOKUP($A93,'Úklidové služby'!$A$7:$I$53,8,FALSE))=TRUE,"",VLOOKUP($A93,'Úklidové služby'!$A$7:$I$53,8,FALSE))</f>
        <v/>
      </c>
      <c r="I93" s="235" t="str">
        <f>IF(ISNA(VLOOKUP($A93,'Úklidové služby'!$A$7:$I$53,9,FALSE))=TRUE,"",VLOOKUP($A93,'Úklidové služby'!$A$7:$I$53,9,FALSE))</f>
        <v/>
      </c>
      <c r="J93" s="194" t="str">
        <f t="shared" si="0"/>
        <v/>
      </c>
      <c r="K93" s="242" t="str">
        <f t="shared" si="1"/>
        <v/>
      </c>
    </row>
    <row r="94" spans="1:11" ht="15">
      <c r="A94" s="2">
        <v>8</v>
      </c>
      <c r="B94" s="3" t="s">
        <v>441</v>
      </c>
      <c r="C94" s="5"/>
      <c r="D94" s="5"/>
      <c r="E94" s="111">
        <v>0</v>
      </c>
      <c r="F94" s="45" t="str">
        <f>IF(ISNA(VLOOKUP($A94,'Úklidové služby'!$A$7:$I$53,6,FALSE))=TRUE,"",VLOOKUP($A94,'Úklidové služby'!$A$7:$I$53,6,FALSE))</f>
        <v>m2</v>
      </c>
      <c r="G94" s="24">
        <f>IF(ISNA(VLOOKUP($A94,'Úklidové služby'!$A$7:$I$53,7,FALSE))=TRUE,"",VLOOKUP($A94,'Úklidové služby'!$A$7:$I$53,7,FALSE))</f>
        <v>0</v>
      </c>
      <c r="H94" s="228" t="str">
        <f>IF(ISNA(VLOOKUP($A94,'Úklidové služby'!$A$7:$I$53,8,FALSE))=TRUE,"",VLOOKUP($A94,'Úklidové služby'!$A$7:$I$53,8,FALSE))</f>
        <v>1x za den</v>
      </c>
      <c r="I94" s="184">
        <f>IF(ISNA(VLOOKUP($A94,'Úklidové služby'!$A$7:$I$53,9,FALSE))=TRUE,"",VLOOKUP($A94,'Úklidové služby'!$A$7:$I$53,9,FALSE))</f>
        <v>251</v>
      </c>
      <c r="J94" s="76">
        <f t="shared" si="0"/>
        <v>0</v>
      </c>
      <c r="K94" s="241">
        <f t="shared" si="1"/>
        <v>0</v>
      </c>
    </row>
    <row r="95" spans="1:11" ht="15" collapsed="1">
      <c r="A95" s="2">
        <v>9</v>
      </c>
      <c r="B95" s="3" t="s">
        <v>40</v>
      </c>
      <c r="C95" s="5"/>
      <c r="D95" s="5"/>
      <c r="E95" s="111">
        <f>SUM(E96:E130)</f>
        <v>35</v>
      </c>
      <c r="F95" s="45" t="str">
        <f>IF(ISNA(VLOOKUP($A95,'Úklidové služby'!$A$7:$I$53,6,FALSE))=TRUE,"",VLOOKUP($A95,'Úklidové služby'!$A$7:$I$53,6,FALSE))</f>
        <v>místnost</v>
      </c>
      <c r="G95" s="8">
        <f>IF(ISNA(VLOOKUP($A95,'Úklidové služby'!$A$7:$I$53,7,FALSE))=TRUE,"",VLOOKUP($A95,'Úklidové služby'!$A$7:$I$53,7,FALSE))</f>
        <v>0</v>
      </c>
      <c r="H95" s="228" t="str">
        <f>IF(ISNA(VLOOKUP($A95,'Úklidové služby'!$A$7:$I$53,8,FALSE))=TRUE,"",VLOOKUP($A95,'Úklidové služby'!$A$7:$I$53,8,FALSE))</f>
        <v>1x za den</v>
      </c>
      <c r="I95" s="184">
        <f>IF(ISNA(VLOOKUP($A95,'Úklidové služby'!$A$7:$I$53,9,FALSE))=TRUE,"",VLOOKUP($A95,'Úklidové služby'!$A$7:$I$53,9,FALSE))</f>
        <v>251</v>
      </c>
      <c r="J95" s="76">
        <f aca="true" t="shared" si="2" ref="J95:J165">IF(ISERR(E95*G95*I95)=TRUE,"",E95*G95*I95)</f>
        <v>0</v>
      </c>
      <c r="K95" s="241">
        <f aca="true" t="shared" si="3" ref="K95:K165">IF(ISERR(J95/12)=TRUE,"",J95/12)</f>
        <v>0</v>
      </c>
    </row>
    <row r="96" spans="1:11" ht="15" hidden="1" outlineLevel="1">
      <c r="A96" s="48"/>
      <c r="B96" s="10" t="s">
        <v>213</v>
      </c>
      <c r="C96" s="69"/>
      <c r="D96" s="11" t="s">
        <v>218</v>
      </c>
      <c r="E96" s="100">
        <v>1</v>
      </c>
      <c r="F96" s="66" t="str">
        <f>IF(ISNA(VLOOKUP($A96,'Úklidové služby'!$A$7:$I$53,6,FALSE))=TRUE,"",VLOOKUP($A96,'Úklidové služby'!$A$7:$I$53,6,FALSE))</f>
        <v/>
      </c>
      <c r="G96" s="16" t="str">
        <f>IF(ISNA(VLOOKUP($A96,'Úklidové služby'!$A$7:$I$53,7,FALSE))=TRUE,"",VLOOKUP($A96,'Úklidové služby'!$A$7:$I$53,7,FALSE))</f>
        <v/>
      </c>
      <c r="H96" s="148" t="str">
        <f>IF(ISNA(VLOOKUP($A96,'Úklidové služby'!$A$7:$I$53,8,FALSE))=TRUE,"",VLOOKUP($A96,'Úklidové služby'!$A$7:$I$53,8,FALSE))</f>
        <v/>
      </c>
      <c r="I96" s="232" t="str">
        <f>IF(ISNA(VLOOKUP($A96,'Úklidové služby'!$A$7:$I$53,9,FALSE))=TRUE,"",VLOOKUP($A96,'Úklidové služby'!$A$7:$I$53,9,FALSE))</f>
        <v/>
      </c>
      <c r="J96" s="194" t="str">
        <f t="shared" si="2"/>
        <v/>
      </c>
      <c r="K96" s="237" t="str">
        <f t="shared" si="3"/>
        <v/>
      </c>
    </row>
    <row r="97" spans="1:11" ht="15" hidden="1" outlineLevel="1">
      <c r="A97" s="48"/>
      <c r="B97" s="14" t="s">
        <v>213</v>
      </c>
      <c r="C97" s="70"/>
      <c r="D97" s="15" t="s">
        <v>61</v>
      </c>
      <c r="E97" s="100">
        <v>1</v>
      </c>
      <c r="F97" s="66" t="str">
        <f>IF(ISNA(VLOOKUP($A97,'Úklidové služby'!$A$7:$I$53,6,FALSE))=TRUE,"",VLOOKUP($A97,'Úklidové služby'!$A$7:$I$53,6,FALSE))</f>
        <v/>
      </c>
      <c r="G97" s="16" t="str">
        <f>IF(ISNA(VLOOKUP($A97,'Úklidové služby'!$A$7:$I$53,7,FALSE))=TRUE,"",VLOOKUP($A97,'Úklidové služby'!$A$7:$I$53,7,FALSE))</f>
        <v/>
      </c>
      <c r="H97" s="148" t="str">
        <f>IF(ISNA(VLOOKUP($A97,'Úklidové služby'!$A$7:$I$53,8,FALSE))=TRUE,"",VLOOKUP($A97,'Úklidové služby'!$A$7:$I$53,8,FALSE))</f>
        <v/>
      </c>
      <c r="I97" s="232" t="str">
        <f>IF(ISNA(VLOOKUP($A97,'Úklidové služby'!$A$7:$I$53,9,FALSE))=TRUE,"",VLOOKUP($A97,'Úklidové služby'!$A$7:$I$53,9,FALSE))</f>
        <v/>
      </c>
      <c r="J97" s="194" t="str">
        <f t="shared" si="2"/>
        <v/>
      </c>
      <c r="K97" s="237" t="str">
        <f t="shared" si="3"/>
        <v/>
      </c>
    </row>
    <row r="98" spans="1:11" ht="15" hidden="1" outlineLevel="1">
      <c r="A98" s="48"/>
      <c r="B98" s="14" t="s">
        <v>213</v>
      </c>
      <c r="C98" s="70"/>
      <c r="D98" s="15" t="s">
        <v>61</v>
      </c>
      <c r="E98" s="100">
        <v>1</v>
      </c>
      <c r="F98" s="66" t="str">
        <f>IF(ISNA(VLOOKUP($A98,'Úklidové služby'!$A$7:$I$53,6,FALSE))=TRUE,"",VLOOKUP($A98,'Úklidové služby'!$A$7:$I$53,6,FALSE))</f>
        <v/>
      </c>
      <c r="G98" s="16" t="str">
        <f>IF(ISNA(VLOOKUP($A98,'Úklidové služby'!$A$7:$I$53,7,FALSE))=TRUE,"",VLOOKUP($A98,'Úklidové služby'!$A$7:$I$53,7,FALSE))</f>
        <v/>
      </c>
      <c r="H98" s="148" t="str">
        <f>IF(ISNA(VLOOKUP($A98,'Úklidové služby'!$A$7:$I$53,8,FALSE))=TRUE,"",VLOOKUP($A98,'Úklidové služby'!$A$7:$I$53,8,FALSE))</f>
        <v/>
      </c>
      <c r="I98" s="232" t="str">
        <f>IF(ISNA(VLOOKUP($A98,'Úklidové služby'!$A$7:$I$53,9,FALSE))=TRUE,"",VLOOKUP($A98,'Úklidové služby'!$A$7:$I$53,9,FALSE))</f>
        <v/>
      </c>
      <c r="J98" s="194" t="str">
        <f t="shared" si="2"/>
        <v/>
      </c>
      <c r="K98" s="237" t="str">
        <f t="shared" si="3"/>
        <v/>
      </c>
    </row>
    <row r="99" spans="1:11" ht="15" hidden="1" outlineLevel="1">
      <c r="A99" s="48"/>
      <c r="B99" s="14" t="s">
        <v>213</v>
      </c>
      <c r="C99" s="70"/>
      <c r="D99" s="15" t="s">
        <v>95</v>
      </c>
      <c r="E99" s="100">
        <v>1</v>
      </c>
      <c r="F99" s="66" t="str">
        <f>IF(ISNA(VLOOKUP($A99,'Úklidové služby'!$A$7:$I$53,6,FALSE))=TRUE,"",VLOOKUP($A99,'Úklidové služby'!$A$7:$I$53,6,FALSE))</f>
        <v/>
      </c>
      <c r="G99" s="16" t="str">
        <f>IF(ISNA(VLOOKUP($A99,'Úklidové služby'!$A$7:$I$53,7,FALSE))=TRUE,"",VLOOKUP($A99,'Úklidové služby'!$A$7:$I$53,7,FALSE))</f>
        <v/>
      </c>
      <c r="H99" s="148" t="str">
        <f>IF(ISNA(VLOOKUP($A99,'Úklidové služby'!$A$7:$I$53,8,FALSE))=TRUE,"",VLOOKUP($A99,'Úklidové služby'!$A$7:$I$53,8,FALSE))</f>
        <v/>
      </c>
      <c r="I99" s="232" t="str">
        <f>IF(ISNA(VLOOKUP($A99,'Úklidové služby'!$A$7:$I$53,9,FALSE))=TRUE,"",VLOOKUP($A99,'Úklidové služby'!$A$7:$I$53,9,FALSE))</f>
        <v/>
      </c>
      <c r="J99" s="194" t="str">
        <f t="shared" si="2"/>
        <v/>
      </c>
      <c r="K99" s="237" t="str">
        <f t="shared" si="3"/>
        <v/>
      </c>
    </row>
    <row r="100" spans="1:11" ht="15" hidden="1" outlineLevel="1">
      <c r="A100" s="48"/>
      <c r="B100" s="14" t="s">
        <v>228</v>
      </c>
      <c r="C100" s="70"/>
      <c r="D100" s="15" t="s">
        <v>219</v>
      </c>
      <c r="E100" s="100">
        <v>1</v>
      </c>
      <c r="F100" s="66" t="str">
        <f>IF(ISNA(VLOOKUP($A100,'Úklidové služby'!$A$7:$I$53,6,FALSE))=TRUE,"",VLOOKUP($A100,'Úklidové služby'!$A$7:$I$53,6,FALSE))</f>
        <v/>
      </c>
      <c r="G100" s="16" t="str">
        <f>IF(ISNA(VLOOKUP($A100,'Úklidové služby'!$A$7:$I$53,7,FALSE))=TRUE,"",VLOOKUP($A100,'Úklidové služby'!$A$7:$I$53,7,FALSE))</f>
        <v/>
      </c>
      <c r="H100" s="148" t="str">
        <f>IF(ISNA(VLOOKUP($A100,'Úklidové služby'!$A$7:$I$53,8,FALSE))=TRUE,"",VLOOKUP($A100,'Úklidové služby'!$A$7:$I$53,8,FALSE))</f>
        <v/>
      </c>
      <c r="I100" s="232" t="str">
        <f>IF(ISNA(VLOOKUP($A100,'Úklidové služby'!$A$7:$I$53,9,FALSE))=TRUE,"",VLOOKUP($A100,'Úklidové služby'!$A$7:$I$53,9,FALSE))</f>
        <v/>
      </c>
      <c r="J100" s="194" t="str">
        <f t="shared" si="2"/>
        <v/>
      </c>
      <c r="K100" s="237" t="str">
        <f t="shared" si="3"/>
        <v/>
      </c>
    </row>
    <row r="101" spans="1:11" ht="15" hidden="1" outlineLevel="1">
      <c r="A101" s="48"/>
      <c r="B101" s="14" t="s">
        <v>228</v>
      </c>
      <c r="C101" s="70"/>
      <c r="D101" s="15" t="s">
        <v>94</v>
      </c>
      <c r="E101" s="100">
        <v>1</v>
      </c>
      <c r="F101" s="66" t="str">
        <f>IF(ISNA(VLOOKUP($A101,'Úklidové služby'!$A$7:$I$53,6,FALSE))=TRUE,"",VLOOKUP($A101,'Úklidové služby'!$A$7:$I$53,6,FALSE))</f>
        <v/>
      </c>
      <c r="G101" s="16" t="str">
        <f>IF(ISNA(VLOOKUP($A101,'Úklidové služby'!$A$7:$I$53,7,FALSE))=TRUE,"",VLOOKUP($A101,'Úklidové služby'!$A$7:$I$53,7,FALSE))</f>
        <v/>
      </c>
      <c r="H101" s="148" t="str">
        <f>IF(ISNA(VLOOKUP($A101,'Úklidové služby'!$A$7:$I$53,8,FALSE))=TRUE,"",VLOOKUP($A101,'Úklidové služby'!$A$7:$I$53,8,FALSE))</f>
        <v/>
      </c>
      <c r="I101" s="232" t="str">
        <f>IF(ISNA(VLOOKUP($A101,'Úklidové služby'!$A$7:$I$53,9,FALSE))=TRUE,"",VLOOKUP($A101,'Úklidové služby'!$A$7:$I$53,9,FALSE))</f>
        <v/>
      </c>
      <c r="J101" s="194" t="str">
        <f t="shared" si="2"/>
        <v/>
      </c>
      <c r="K101" s="237" t="str">
        <f t="shared" si="3"/>
        <v/>
      </c>
    </row>
    <row r="102" spans="1:11" ht="15" hidden="1" outlineLevel="1">
      <c r="A102" s="48"/>
      <c r="B102" s="14" t="s">
        <v>228</v>
      </c>
      <c r="C102" s="70"/>
      <c r="D102" s="134" t="s">
        <v>220</v>
      </c>
      <c r="E102" s="100">
        <v>1</v>
      </c>
      <c r="F102" s="66" t="str">
        <f>IF(ISNA(VLOOKUP($A102,'Úklidové služby'!$A$7:$I$53,6,FALSE))=TRUE,"",VLOOKUP($A102,'Úklidové služby'!$A$7:$I$53,6,FALSE))</f>
        <v/>
      </c>
      <c r="G102" s="16" t="str">
        <f>IF(ISNA(VLOOKUP($A102,'Úklidové služby'!$A$7:$I$53,7,FALSE))=TRUE,"",VLOOKUP($A102,'Úklidové služby'!$A$7:$I$53,7,FALSE))</f>
        <v/>
      </c>
      <c r="H102" s="148" t="str">
        <f>IF(ISNA(VLOOKUP($A102,'Úklidové služby'!$A$7:$I$53,8,FALSE))=TRUE,"",VLOOKUP($A102,'Úklidové služby'!$A$7:$I$53,8,FALSE))</f>
        <v/>
      </c>
      <c r="I102" s="232" t="str">
        <f>IF(ISNA(VLOOKUP($A102,'Úklidové služby'!$A$7:$I$53,9,FALSE))=TRUE,"",VLOOKUP($A102,'Úklidové služby'!$A$7:$I$53,9,FALSE))</f>
        <v/>
      </c>
      <c r="J102" s="194" t="str">
        <f t="shared" si="2"/>
        <v/>
      </c>
      <c r="K102" s="237" t="str">
        <f t="shared" si="3"/>
        <v/>
      </c>
    </row>
    <row r="103" spans="1:11" ht="15" hidden="1" outlineLevel="1">
      <c r="A103" s="48"/>
      <c r="B103" s="14" t="s">
        <v>228</v>
      </c>
      <c r="C103" s="70"/>
      <c r="D103" s="15" t="s">
        <v>221</v>
      </c>
      <c r="E103" s="100">
        <v>1</v>
      </c>
      <c r="F103" s="66" t="str">
        <f>IF(ISNA(VLOOKUP($A103,'Úklidové služby'!$A$7:$I$53,6,FALSE))=TRUE,"",VLOOKUP($A103,'Úklidové služby'!$A$7:$I$53,6,FALSE))</f>
        <v/>
      </c>
      <c r="G103" s="16" t="str">
        <f>IF(ISNA(VLOOKUP($A103,'Úklidové služby'!$A$7:$I$53,7,FALSE))=TRUE,"",VLOOKUP($A103,'Úklidové služby'!$A$7:$I$53,7,FALSE))</f>
        <v/>
      </c>
      <c r="H103" s="148" t="str">
        <f>IF(ISNA(VLOOKUP($A103,'Úklidové služby'!$A$7:$I$53,8,FALSE))=TRUE,"",VLOOKUP($A103,'Úklidové služby'!$A$7:$I$53,8,FALSE))</f>
        <v/>
      </c>
      <c r="I103" s="232" t="str">
        <f>IF(ISNA(VLOOKUP($A103,'Úklidové služby'!$A$7:$I$53,9,FALSE))=TRUE,"",VLOOKUP($A103,'Úklidové služby'!$A$7:$I$53,9,FALSE))</f>
        <v/>
      </c>
      <c r="J103" s="194" t="str">
        <f t="shared" si="2"/>
        <v/>
      </c>
      <c r="K103" s="237" t="str">
        <f t="shared" si="3"/>
        <v/>
      </c>
    </row>
    <row r="104" spans="1:11" ht="15" hidden="1" outlineLevel="1">
      <c r="A104" s="48"/>
      <c r="B104" s="14" t="s">
        <v>228</v>
      </c>
      <c r="C104" s="70"/>
      <c r="D104" s="15" t="s">
        <v>222</v>
      </c>
      <c r="E104" s="100">
        <v>1</v>
      </c>
      <c r="F104" s="66" t="str">
        <f>IF(ISNA(VLOOKUP($A104,'Úklidové služby'!$A$7:$I$53,6,FALSE))=TRUE,"",VLOOKUP($A104,'Úklidové služby'!$A$7:$I$53,6,FALSE))</f>
        <v/>
      </c>
      <c r="G104" s="16" t="str">
        <f>IF(ISNA(VLOOKUP($A104,'Úklidové služby'!$A$7:$I$53,7,FALSE))=TRUE,"",VLOOKUP($A104,'Úklidové služby'!$A$7:$I$53,7,FALSE))</f>
        <v/>
      </c>
      <c r="H104" s="148" t="str">
        <f>IF(ISNA(VLOOKUP($A104,'Úklidové služby'!$A$7:$I$53,8,FALSE))=TRUE,"",VLOOKUP($A104,'Úklidové služby'!$A$7:$I$53,8,FALSE))</f>
        <v/>
      </c>
      <c r="I104" s="232" t="str">
        <f>IF(ISNA(VLOOKUP($A104,'Úklidové služby'!$A$7:$I$53,9,FALSE))=TRUE,"",VLOOKUP($A104,'Úklidové služby'!$A$7:$I$53,9,FALSE))</f>
        <v/>
      </c>
      <c r="J104" s="194" t="str">
        <f t="shared" si="2"/>
        <v/>
      </c>
      <c r="K104" s="237" t="str">
        <f t="shared" si="3"/>
        <v/>
      </c>
    </row>
    <row r="105" spans="1:11" ht="15" hidden="1" outlineLevel="1">
      <c r="A105" s="48"/>
      <c r="B105" s="14" t="s">
        <v>229</v>
      </c>
      <c r="C105" s="70"/>
      <c r="D105" s="15" t="s">
        <v>223</v>
      </c>
      <c r="E105" s="100">
        <v>1</v>
      </c>
      <c r="F105" s="66" t="str">
        <f>IF(ISNA(VLOOKUP($A105,'Úklidové služby'!$A$7:$I$53,6,FALSE))=TRUE,"",VLOOKUP($A105,'Úklidové služby'!$A$7:$I$53,6,FALSE))</f>
        <v/>
      </c>
      <c r="G105" s="16" t="str">
        <f>IF(ISNA(VLOOKUP($A105,'Úklidové služby'!$A$7:$I$53,7,FALSE))=TRUE,"",VLOOKUP($A105,'Úklidové služby'!$A$7:$I$53,7,FALSE))</f>
        <v/>
      </c>
      <c r="H105" s="148" t="str">
        <f>IF(ISNA(VLOOKUP($A105,'Úklidové služby'!$A$7:$I$53,8,FALSE))=TRUE,"",VLOOKUP($A105,'Úklidové služby'!$A$7:$I$53,8,FALSE))</f>
        <v/>
      </c>
      <c r="I105" s="232" t="str">
        <f>IF(ISNA(VLOOKUP($A105,'Úklidové služby'!$A$7:$I$53,9,FALSE))=TRUE,"",VLOOKUP($A105,'Úklidové služby'!$A$7:$I$53,9,FALSE))</f>
        <v/>
      </c>
      <c r="J105" s="194" t="str">
        <f t="shared" si="2"/>
        <v/>
      </c>
      <c r="K105" s="237" t="str">
        <f t="shared" si="3"/>
        <v/>
      </c>
    </row>
    <row r="106" spans="1:11" ht="15" hidden="1" outlineLevel="1">
      <c r="A106" s="48"/>
      <c r="B106" s="14" t="s">
        <v>229</v>
      </c>
      <c r="C106" s="70"/>
      <c r="D106" s="15" t="s">
        <v>61</v>
      </c>
      <c r="E106" s="100">
        <v>1</v>
      </c>
      <c r="F106" s="66" t="str">
        <f>IF(ISNA(VLOOKUP($A106,'Úklidové služby'!$A$7:$I$53,6,FALSE))=TRUE,"",VLOOKUP($A106,'Úklidové služby'!$A$7:$I$53,6,FALSE))</f>
        <v/>
      </c>
      <c r="G106" s="16" t="str">
        <f>IF(ISNA(VLOOKUP($A106,'Úklidové služby'!$A$7:$I$53,7,FALSE))=TRUE,"",VLOOKUP($A106,'Úklidové služby'!$A$7:$I$53,7,FALSE))</f>
        <v/>
      </c>
      <c r="H106" s="148" t="str">
        <f>IF(ISNA(VLOOKUP($A106,'Úklidové služby'!$A$7:$I$53,8,FALSE))=TRUE,"",VLOOKUP($A106,'Úklidové služby'!$A$7:$I$53,8,FALSE))</f>
        <v/>
      </c>
      <c r="I106" s="232" t="str">
        <f>IF(ISNA(VLOOKUP($A106,'Úklidové služby'!$A$7:$I$53,9,FALSE))=TRUE,"",VLOOKUP($A106,'Úklidové služby'!$A$7:$I$53,9,FALSE))</f>
        <v/>
      </c>
      <c r="J106" s="194" t="str">
        <f t="shared" si="2"/>
        <v/>
      </c>
      <c r="K106" s="237" t="str">
        <f t="shared" si="3"/>
        <v/>
      </c>
    </row>
    <row r="107" spans="1:11" ht="15" hidden="1" outlineLevel="1">
      <c r="A107" s="48"/>
      <c r="B107" s="14" t="s">
        <v>229</v>
      </c>
      <c r="C107" s="70"/>
      <c r="D107" s="15" t="s">
        <v>14</v>
      </c>
      <c r="E107" s="100">
        <v>1</v>
      </c>
      <c r="F107" s="66" t="str">
        <f>IF(ISNA(VLOOKUP($A107,'Úklidové služby'!$A$7:$I$53,6,FALSE))=TRUE,"",VLOOKUP($A107,'Úklidové služby'!$A$7:$I$53,6,FALSE))</f>
        <v/>
      </c>
      <c r="G107" s="16" t="str">
        <f>IF(ISNA(VLOOKUP($A107,'Úklidové služby'!$A$7:$I$53,7,FALSE))=TRUE,"",VLOOKUP($A107,'Úklidové služby'!$A$7:$I$53,7,FALSE))</f>
        <v/>
      </c>
      <c r="H107" s="148" t="str">
        <f>IF(ISNA(VLOOKUP($A107,'Úklidové služby'!$A$7:$I$53,8,FALSE))=TRUE,"",VLOOKUP($A107,'Úklidové služby'!$A$7:$I$53,8,FALSE))</f>
        <v/>
      </c>
      <c r="I107" s="232" t="str">
        <f>IF(ISNA(VLOOKUP($A107,'Úklidové služby'!$A$7:$I$53,9,FALSE))=TRUE,"",VLOOKUP($A107,'Úklidové služby'!$A$7:$I$53,9,FALSE))</f>
        <v/>
      </c>
      <c r="J107" s="194" t="str">
        <f t="shared" si="2"/>
        <v/>
      </c>
      <c r="K107" s="237" t="str">
        <f t="shared" si="3"/>
        <v/>
      </c>
    </row>
    <row r="108" spans="1:11" ht="15" hidden="1" outlineLevel="1">
      <c r="A108" s="48"/>
      <c r="B108" s="14" t="s">
        <v>229</v>
      </c>
      <c r="C108" s="70"/>
      <c r="D108" s="15" t="s">
        <v>16</v>
      </c>
      <c r="E108" s="100">
        <v>1</v>
      </c>
      <c r="F108" s="66" t="str">
        <f>IF(ISNA(VLOOKUP($A108,'Úklidové služby'!$A$7:$I$53,6,FALSE))=TRUE,"",VLOOKUP($A108,'Úklidové služby'!$A$7:$I$53,6,FALSE))</f>
        <v/>
      </c>
      <c r="G108" s="16" t="str">
        <f>IF(ISNA(VLOOKUP($A108,'Úklidové služby'!$A$7:$I$53,7,FALSE))=TRUE,"",VLOOKUP($A108,'Úklidové služby'!$A$7:$I$53,7,FALSE))</f>
        <v/>
      </c>
      <c r="H108" s="148" t="str">
        <f>IF(ISNA(VLOOKUP($A108,'Úklidové služby'!$A$7:$I$53,8,FALSE))=TRUE,"",VLOOKUP($A108,'Úklidové služby'!$A$7:$I$53,8,FALSE))</f>
        <v/>
      </c>
      <c r="I108" s="232" t="str">
        <f>IF(ISNA(VLOOKUP($A108,'Úklidové služby'!$A$7:$I$53,9,FALSE))=TRUE,"",VLOOKUP($A108,'Úklidové služby'!$A$7:$I$53,9,FALSE))</f>
        <v/>
      </c>
      <c r="J108" s="194" t="str">
        <f t="shared" si="2"/>
        <v/>
      </c>
      <c r="K108" s="237" t="str">
        <f t="shared" si="3"/>
        <v/>
      </c>
    </row>
    <row r="109" spans="1:11" ht="15" hidden="1" outlineLevel="1">
      <c r="A109" s="48"/>
      <c r="B109" s="14" t="s">
        <v>229</v>
      </c>
      <c r="C109" s="70"/>
      <c r="D109" s="15" t="s">
        <v>61</v>
      </c>
      <c r="E109" s="100">
        <v>1</v>
      </c>
      <c r="F109" s="66" t="str">
        <f>IF(ISNA(VLOOKUP($A109,'Úklidové služby'!$A$7:$I$53,6,FALSE))=TRUE,"",VLOOKUP($A109,'Úklidové služby'!$A$7:$I$53,6,FALSE))</f>
        <v/>
      </c>
      <c r="G109" s="16" t="str">
        <f>IF(ISNA(VLOOKUP($A109,'Úklidové služby'!$A$7:$I$53,7,FALSE))=TRUE,"",VLOOKUP($A109,'Úklidové služby'!$A$7:$I$53,7,FALSE))</f>
        <v/>
      </c>
      <c r="H109" s="148" t="str">
        <f>IF(ISNA(VLOOKUP($A109,'Úklidové služby'!$A$7:$I$53,8,FALSE))=TRUE,"",VLOOKUP($A109,'Úklidové služby'!$A$7:$I$53,8,FALSE))</f>
        <v/>
      </c>
      <c r="I109" s="232" t="str">
        <f>IF(ISNA(VLOOKUP($A109,'Úklidové služby'!$A$7:$I$53,9,FALSE))=TRUE,"",VLOOKUP($A109,'Úklidové služby'!$A$7:$I$53,9,FALSE))</f>
        <v/>
      </c>
      <c r="J109" s="194" t="str">
        <f t="shared" si="2"/>
        <v/>
      </c>
      <c r="K109" s="237" t="str">
        <f t="shared" si="3"/>
        <v/>
      </c>
    </row>
    <row r="110" spans="1:11" ht="15" hidden="1" outlineLevel="1">
      <c r="A110" s="48"/>
      <c r="B110" s="14" t="s">
        <v>229</v>
      </c>
      <c r="C110" s="70"/>
      <c r="D110" s="134" t="s">
        <v>225</v>
      </c>
      <c r="E110" s="100">
        <v>1</v>
      </c>
      <c r="F110" s="66" t="str">
        <f>IF(ISNA(VLOOKUP($A110,'Úklidové služby'!$A$7:$I$53,6,FALSE))=TRUE,"",VLOOKUP($A110,'Úklidové služby'!$A$7:$I$53,6,FALSE))</f>
        <v/>
      </c>
      <c r="G110" s="16" t="str">
        <f>IF(ISNA(VLOOKUP($A110,'Úklidové služby'!$A$7:$I$53,7,FALSE))=TRUE,"",VLOOKUP($A110,'Úklidové služby'!$A$7:$I$53,7,FALSE))</f>
        <v/>
      </c>
      <c r="H110" s="148" t="str">
        <f>IF(ISNA(VLOOKUP($A110,'Úklidové služby'!$A$7:$I$53,8,FALSE))=TRUE,"",VLOOKUP($A110,'Úklidové služby'!$A$7:$I$53,8,FALSE))</f>
        <v/>
      </c>
      <c r="I110" s="232" t="str">
        <f>IF(ISNA(VLOOKUP($A110,'Úklidové služby'!$A$7:$I$53,9,FALSE))=TRUE,"",VLOOKUP($A110,'Úklidové služby'!$A$7:$I$53,9,FALSE))</f>
        <v/>
      </c>
      <c r="J110" s="194" t="str">
        <f t="shared" si="2"/>
        <v/>
      </c>
      <c r="K110" s="237" t="str">
        <f t="shared" si="3"/>
        <v/>
      </c>
    </row>
    <row r="111" spans="1:11" ht="15" hidden="1" outlineLevel="1">
      <c r="A111" s="48"/>
      <c r="B111" s="14" t="s">
        <v>229</v>
      </c>
      <c r="C111" s="70"/>
      <c r="D111" s="15" t="s">
        <v>94</v>
      </c>
      <c r="E111" s="100">
        <v>1</v>
      </c>
      <c r="F111" s="66" t="str">
        <f>IF(ISNA(VLOOKUP($A111,'Úklidové služby'!$A$7:$I$53,6,FALSE))=TRUE,"",VLOOKUP($A111,'Úklidové služby'!$A$7:$I$53,6,FALSE))</f>
        <v/>
      </c>
      <c r="G111" s="16" t="str">
        <f>IF(ISNA(VLOOKUP($A111,'Úklidové služby'!$A$7:$I$53,7,FALSE))=TRUE,"",VLOOKUP($A111,'Úklidové služby'!$A$7:$I$53,7,FALSE))</f>
        <v/>
      </c>
      <c r="H111" s="148" t="str">
        <f>IF(ISNA(VLOOKUP($A111,'Úklidové služby'!$A$7:$I$53,8,FALSE))=TRUE,"",VLOOKUP($A111,'Úklidové služby'!$A$7:$I$53,8,FALSE))</f>
        <v/>
      </c>
      <c r="I111" s="232" t="str">
        <f>IF(ISNA(VLOOKUP($A111,'Úklidové služby'!$A$7:$I$53,9,FALSE))=TRUE,"",VLOOKUP($A111,'Úklidové služby'!$A$7:$I$53,9,FALSE))</f>
        <v/>
      </c>
      <c r="J111" s="194" t="str">
        <f t="shared" si="2"/>
        <v/>
      </c>
      <c r="K111" s="237" t="str">
        <f t="shared" si="3"/>
        <v/>
      </c>
    </row>
    <row r="112" spans="1:11" ht="15" hidden="1" outlineLevel="1">
      <c r="A112" s="48"/>
      <c r="B112" s="14" t="s">
        <v>230</v>
      </c>
      <c r="C112" s="70"/>
      <c r="D112" s="15" t="s">
        <v>61</v>
      </c>
      <c r="E112" s="100">
        <v>1</v>
      </c>
      <c r="F112" s="66" t="str">
        <f>IF(ISNA(VLOOKUP($A112,'Úklidové služby'!$A$7:$I$53,6,FALSE))=TRUE,"",VLOOKUP($A112,'Úklidové služby'!$A$7:$I$53,6,FALSE))</f>
        <v/>
      </c>
      <c r="G112" s="16" t="str">
        <f>IF(ISNA(VLOOKUP($A112,'Úklidové služby'!$A$7:$I$53,7,FALSE))=TRUE,"",VLOOKUP($A112,'Úklidové služby'!$A$7:$I$53,7,FALSE))</f>
        <v/>
      </c>
      <c r="H112" s="148" t="str">
        <f>IF(ISNA(VLOOKUP($A112,'Úklidové služby'!$A$7:$I$53,8,FALSE))=TRUE,"",VLOOKUP($A112,'Úklidové služby'!$A$7:$I$53,8,FALSE))</f>
        <v/>
      </c>
      <c r="I112" s="232" t="str">
        <f>IF(ISNA(VLOOKUP($A112,'Úklidové služby'!$A$7:$I$53,9,FALSE))=TRUE,"",VLOOKUP($A112,'Úklidové služby'!$A$7:$I$53,9,FALSE))</f>
        <v/>
      </c>
      <c r="J112" s="194" t="str">
        <f t="shared" si="2"/>
        <v/>
      </c>
      <c r="K112" s="237" t="str">
        <f t="shared" si="3"/>
        <v/>
      </c>
    </row>
    <row r="113" spans="1:11" ht="15" hidden="1" outlineLevel="1">
      <c r="A113" s="48"/>
      <c r="B113" s="14" t="s">
        <v>230</v>
      </c>
      <c r="C113" s="70"/>
      <c r="D113" s="15" t="s">
        <v>95</v>
      </c>
      <c r="E113" s="100">
        <v>1</v>
      </c>
      <c r="F113" s="66" t="str">
        <f>IF(ISNA(VLOOKUP($A113,'Úklidové služby'!$A$7:$I$53,6,FALSE))=TRUE,"",VLOOKUP($A113,'Úklidové služby'!$A$7:$I$53,6,FALSE))</f>
        <v/>
      </c>
      <c r="G113" s="16" t="str">
        <f>IF(ISNA(VLOOKUP($A113,'Úklidové služby'!$A$7:$I$53,7,FALSE))=TRUE,"",VLOOKUP($A113,'Úklidové služby'!$A$7:$I$53,7,FALSE))</f>
        <v/>
      </c>
      <c r="H113" s="148" t="str">
        <f>IF(ISNA(VLOOKUP($A113,'Úklidové služby'!$A$7:$I$53,8,FALSE))=TRUE,"",VLOOKUP($A113,'Úklidové služby'!$A$7:$I$53,8,FALSE))</f>
        <v/>
      </c>
      <c r="I113" s="232" t="str">
        <f>IF(ISNA(VLOOKUP($A113,'Úklidové služby'!$A$7:$I$53,9,FALSE))=TRUE,"",VLOOKUP($A113,'Úklidové služby'!$A$7:$I$53,9,FALSE))</f>
        <v/>
      </c>
      <c r="J113" s="194" t="str">
        <f t="shared" si="2"/>
        <v/>
      </c>
      <c r="K113" s="237" t="str">
        <f t="shared" si="3"/>
        <v/>
      </c>
    </row>
    <row r="114" spans="1:11" ht="15" hidden="1" outlineLevel="1">
      <c r="A114" s="48"/>
      <c r="B114" s="14" t="s">
        <v>231</v>
      </c>
      <c r="C114" s="70"/>
      <c r="D114" s="15" t="s">
        <v>95</v>
      </c>
      <c r="E114" s="100">
        <v>1</v>
      </c>
      <c r="F114" s="66" t="str">
        <f>IF(ISNA(VLOOKUP($A114,'Úklidové služby'!$A$7:$I$53,6,FALSE))=TRUE,"",VLOOKUP($A114,'Úklidové služby'!$A$7:$I$53,6,FALSE))</f>
        <v/>
      </c>
      <c r="G114" s="16" t="str">
        <f>IF(ISNA(VLOOKUP($A114,'Úklidové služby'!$A$7:$I$53,7,FALSE))=TRUE,"",VLOOKUP($A114,'Úklidové služby'!$A$7:$I$53,7,FALSE))</f>
        <v/>
      </c>
      <c r="H114" s="148" t="str">
        <f>IF(ISNA(VLOOKUP($A114,'Úklidové služby'!$A$7:$I$53,8,FALSE))=TRUE,"",VLOOKUP($A114,'Úklidové služby'!$A$7:$I$53,8,FALSE))</f>
        <v/>
      </c>
      <c r="I114" s="232" t="str">
        <f>IF(ISNA(VLOOKUP($A114,'Úklidové služby'!$A$7:$I$53,9,FALSE))=TRUE,"",VLOOKUP($A114,'Úklidové služby'!$A$7:$I$53,9,FALSE))</f>
        <v/>
      </c>
      <c r="J114" s="194" t="str">
        <f t="shared" si="2"/>
        <v/>
      </c>
      <c r="K114" s="237" t="str">
        <f t="shared" si="3"/>
        <v/>
      </c>
    </row>
    <row r="115" spans="1:11" ht="15" hidden="1" outlineLevel="1">
      <c r="A115" s="48"/>
      <c r="B115" s="14" t="s">
        <v>231</v>
      </c>
      <c r="C115" s="70"/>
      <c r="D115" s="15" t="s">
        <v>226</v>
      </c>
      <c r="E115" s="100">
        <v>1</v>
      </c>
      <c r="F115" s="66" t="str">
        <f>IF(ISNA(VLOOKUP($A115,'Úklidové služby'!$A$7:$I$53,6,FALSE))=TRUE,"",VLOOKUP($A115,'Úklidové služby'!$A$7:$I$53,6,FALSE))</f>
        <v/>
      </c>
      <c r="G115" s="16" t="str">
        <f>IF(ISNA(VLOOKUP($A115,'Úklidové služby'!$A$7:$I$53,7,FALSE))=TRUE,"",VLOOKUP($A115,'Úklidové služby'!$A$7:$I$53,7,FALSE))</f>
        <v/>
      </c>
      <c r="H115" s="148" t="str">
        <f>IF(ISNA(VLOOKUP($A115,'Úklidové služby'!$A$7:$I$53,8,FALSE))=TRUE,"",VLOOKUP($A115,'Úklidové služby'!$A$7:$I$53,8,FALSE))</f>
        <v/>
      </c>
      <c r="I115" s="232" t="str">
        <f>IF(ISNA(VLOOKUP($A115,'Úklidové služby'!$A$7:$I$53,9,FALSE))=TRUE,"",VLOOKUP($A115,'Úklidové služby'!$A$7:$I$53,9,FALSE))</f>
        <v/>
      </c>
      <c r="J115" s="194" t="str">
        <f t="shared" si="2"/>
        <v/>
      </c>
      <c r="K115" s="237" t="str">
        <f t="shared" si="3"/>
        <v/>
      </c>
    </row>
    <row r="116" spans="1:11" ht="15" hidden="1" outlineLevel="1">
      <c r="A116" s="48"/>
      <c r="B116" s="14" t="s">
        <v>231</v>
      </c>
      <c r="C116" s="70"/>
      <c r="D116" s="15" t="s">
        <v>220</v>
      </c>
      <c r="E116" s="100">
        <v>1</v>
      </c>
      <c r="F116" s="66" t="str">
        <f>IF(ISNA(VLOOKUP($A116,'Úklidové služby'!$A$7:$I$53,6,FALSE))=TRUE,"",VLOOKUP($A116,'Úklidové služby'!$A$7:$I$53,6,FALSE))</f>
        <v/>
      </c>
      <c r="G116" s="16" t="str">
        <f>IF(ISNA(VLOOKUP($A116,'Úklidové služby'!$A$7:$I$53,7,FALSE))=TRUE,"",VLOOKUP($A116,'Úklidové služby'!$A$7:$I$53,7,FALSE))</f>
        <v/>
      </c>
      <c r="H116" s="148" t="str">
        <f>IF(ISNA(VLOOKUP($A116,'Úklidové služby'!$A$7:$I$53,8,FALSE))=TRUE,"",VLOOKUP($A116,'Úklidové služby'!$A$7:$I$53,8,FALSE))</f>
        <v/>
      </c>
      <c r="I116" s="232" t="str">
        <f>IF(ISNA(VLOOKUP($A116,'Úklidové služby'!$A$7:$I$53,9,FALSE))=TRUE,"",VLOOKUP($A116,'Úklidové služby'!$A$7:$I$53,9,FALSE))</f>
        <v/>
      </c>
      <c r="J116" s="194" t="str">
        <f t="shared" si="2"/>
        <v/>
      </c>
      <c r="K116" s="237" t="str">
        <f t="shared" si="3"/>
        <v/>
      </c>
    </row>
    <row r="117" spans="1:11" ht="15" hidden="1" outlineLevel="1">
      <c r="A117" s="48"/>
      <c r="B117" s="14" t="s">
        <v>231</v>
      </c>
      <c r="C117" s="70"/>
      <c r="D117" s="15" t="s">
        <v>221</v>
      </c>
      <c r="E117" s="100">
        <v>1</v>
      </c>
      <c r="F117" s="66" t="str">
        <f>IF(ISNA(VLOOKUP($A117,'Úklidové služby'!$A$7:$I$53,6,FALSE))=TRUE,"",VLOOKUP($A117,'Úklidové služby'!$A$7:$I$53,6,FALSE))</f>
        <v/>
      </c>
      <c r="G117" s="16" t="str">
        <f>IF(ISNA(VLOOKUP($A117,'Úklidové služby'!$A$7:$I$53,7,FALSE))=TRUE,"",VLOOKUP($A117,'Úklidové služby'!$A$7:$I$53,7,FALSE))</f>
        <v/>
      </c>
      <c r="H117" s="148" t="str">
        <f>IF(ISNA(VLOOKUP($A117,'Úklidové služby'!$A$7:$I$53,8,FALSE))=TRUE,"",VLOOKUP($A117,'Úklidové služby'!$A$7:$I$53,8,FALSE))</f>
        <v/>
      </c>
      <c r="I117" s="232" t="str">
        <f>IF(ISNA(VLOOKUP($A117,'Úklidové služby'!$A$7:$I$53,9,FALSE))=TRUE,"",VLOOKUP($A117,'Úklidové služby'!$A$7:$I$53,9,FALSE))</f>
        <v/>
      </c>
      <c r="J117" s="194" t="str">
        <f t="shared" si="2"/>
        <v/>
      </c>
      <c r="K117" s="237" t="str">
        <f t="shared" si="3"/>
        <v/>
      </c>
    </row>
    <row r="118" spans="1:11" ht="15" hidden="1" outlineLevel="1">
      <c r="A118" s="48"/>
      <c r="B118" s="14" t="s">
        <v>231</v>
      </c>
      <c r="C118" s="70"/>
      <c r="D118" s="15" t="s">
        <v>222</v>
      </c>
      <c r="E118" s="100">
        <v>1</v>
      </c>
      <c r="F118" s="66" t="str">
        <f>IF(ISNA(VLOOKUP($A118,'Úklidové služby'!$A$7:$I$53,6,FALSE))=TRUE,"",VLOOKUP($A118,'Úklidové služby'!$A$7:$I$53,6,FALSE))</f>
        <v/>
      </c>
      <c r="G118" s="16" t="str">
        <f>IF(ISNA(VLOOKUP($A118,'Úklidové služby'!$A$7:$I$53,7,FALSE))=TRUE,"",VLOOKUP($A118,'Úklidové služby'!$A$7:$I$53,7,FALSE))</f>
        <v/>
      </c>
      <c r="H118" s="148" t="str">
        <f>IF(ISNA(VLOOKUP($A118,'Úklidové služby'!$A$7:$I$53,8,FALSE))=TRUE,"",VLOOKUP($A118,'Úklidové služby'!$A$7:$I$53,8,FALSE))</f>
        <v/>
      </c>
      <c r="I118" s="232" t="str">
        <f>IF(ISNA(VLOOKUP($A118,'Úklidové služby'!$A$7:$I$53,9,FALSE))=TRUE,"",VLOOKUP($A118,'Úklidové služby'!$A$7:$I$53,9,FALSE))</f>
        <v/>
      </c>
      <c r="J118" s="194" t="str">
        <f t="shared" si="2"/>
        <v/>
      </c>
      <c r="K118" s="237" t="str">
        <f t="shared" si="3"/>
        <v/>
      </c>
    </row>
    <row r="119" spans="1:11" ht="15" hidden="1" outlineLevel="1">
      <c r="A119" s="48"/>
      <c r="B119" s="14" t="s">
        <v>231</v>
      </c>
      <c r="C119" s="70"/>
      <c r="D119" s="15" t="s">
        <v>227</v>
      </c>
      <c r="E119" s="100">
        <v>1</v>
      </c>
      <c r="F119" s="66" t="str">
        <f>IF(ISNA(VLOOKUP($A119,'Úklidové služby'!$A$7:$I$53,6,FALSE))=TRUE,"",VLOOKUP($A119,'Úklidové služby'!$A$7:$I$53,6,FALSE))</f>
        <v/>
      </c>
      <c r="G119" s="16" t="str">
        <f>IF(ISNA(VLOOKUP($A119,'Úklidové služby'!$A$7:$I$53,7,FALSE))=TRUE,"",VLOOKUP($A119,'Úklidové služby'!$A$7:$I$53,7,FALSE))</f>
        <v/>
      </c>
      <c r="H119" s="148" t="str">
        <f>IF(ISNA(VLOOKUP($A119,'Úklidové služby'!$A$7:$I$53,8,FALSE))=TRUE,"",VLOOKUP($A119,'Úklidové služby'!$A$7:$I$53,8,FALSE))</f>
        <v/>
      </c>
      <c r="I119" s="232" t="str">
        <f>IF(ISNA(VLOOKUP($A119,'Úklidové služby'!$A$7:$I$53,9,FALSE))=TRUE,"",VLOOKUP($A119,'Úklidové služby'!$A$7:$I$53,9,FALSE))</f>
        <v/>
      </c>
      <c r="J119" s="194" t="str">
        <f t="shared" si="2"/>
        <v/>
      </c>
      <c r="K119" s="237" t="str">
        <f t="shared" si="3"/>
        <v/>
      </c>
    </row>
    <row r="120" spans="1:11" ht="15" hidden="1" outlineLevel="1">
      <c r="A120" s="48"/>
      <c r="B120" s="14" t="s">
        <v>215</v>
      </c>
      <c r="C120" s="73"/>
      <c r="D120" s="134" t="s">
        <v>61</v>
      </c>
      <c r="E120" s="100">
        <v>1</v>
      </c>
      <c r="F120" s="66" t="str">
        <f>IF(ISNA(VLOOKUP($A120,'Úklidové služby'!$A$7:$I$53,6,FALSE))=TRUE,"",VLOOKUP($A120,'Úklidové služby'!$A$7:$I$53,6,FALSE))</f>
        <v/>
      </c>
      <c r="G120" s="16" t="str">
        <f>IF(ISNA(VLOOKUP($A120,'Úklidové služby'!$A$7:$I$53,7,FALSE))=TRUE,"",VLOOKUP($A120,'Úklidové služby'!$A$7:$I$53,7,FALSE))</f>
        <v/>
      </c>
      <c r="H120" s="148" t="str">
        <f>IF(ISNA(VLOOKUP($A120,'Úklidové služby'!$A$7:$I$53,8,FALSE))=TRUE,"",VLOOKUP($A120,'Úklidové služby'!$A$7:$I$53,8,FALSE))</f>
        <v/>
      </c>
      <c r="I120" s="232" t="str">
        <f>IF(ISNA(VLOOKUP($A120,'Úklidové služby'!$A$7:$I$53,9,FALSE))=TRUE,"",VLOOKUP($A120,'Úklidové služby'!$A$7:$I$53,9,FALSE))</f>
        <v/>
      </c>
      <c r="J120" s="194" t="str">
        <f t="shared" si="2"/>
        <v/>
      </c>
      <c r="K120" s="237" t="str">
        <f t="shared" si="3"/>
        <v/>
      </c>
    </row>
    <row r="121" spans="1:11" ht="15" hidden="1" outlineLevel="1">
      <c r="A121" s="48"/>
      <c r="B121" s="14" t="s">
        <v>215</v>
      </c>
      <c r="C121" s="73"/>
      <c r="D121" s="15" t="s">
        <v>225</v>
      </c>
      <c r="E121" s="100">
        <v>1</v>
      </c>
      <c r="F121" s="66" t="str">
        <f>IF(ISNA(VLOOKUP($A121,'Úklidové služby'!$A$7:$I$53,6,FALSE))=TRUE,"",VLOOKUP($A121,'Úklidové služby'!$A$7:$I$53,6,FALSE))</f>
        <v/>
      </c>
      <c r="G121" s="16" t="str">
        <f>IF(ISNA(VLOOKUP($A121,'Úklidové služby'!$A$7:$I$53,7,FALSE))=TRUE,"",VLOOKUP($A121,'Úklidové služby'!$A$7:$I$53,7,FALSE))</f>
        <v/>
      </c>
      <c r="H121" s="148" t="str">
        <f>IF(ISNA(VLOOKUP($A121,'Úklidové služby'!$A$7:$I$53,8,FALSE))=TRUE,"",VLOOKUP($A121,'Úklidové služby'!$A$7:$I$53,8,FALSE))</f>
        <v/>
      </c>
      <c r="I121" s="232" t="str">
        <f>IF(ISNA(VLOOKUP($A121,'Úklidové služby'!$A$7:$I$53,9,FALSE))=TRUE,"",VLOOKUP($A121,'Úklidové služby'!$A$7:$I$53,9,FALSE))</f>
        <v/>
      </c>
      <c r="J121" s="194" t="str">
        <f t="shared" si="2"/>
        <v/>
      </c>
      <c r="K121" s="237" t="str">
        <f t="shared" si="3"/>
        <v/>
      </c>
    </row>
    <row r="122" spans="1:11" ht="15" hidden="1" outlineLevel="1">
      <c r="A122" s="48"/>
      <c r="B122" s="14" t="s">
        <v>232</v>
      </c>
      <c r="C122" s="73"/>
      <c r="D122" s="15" t="s">
        <v>95</v>
      </c>
      <c r="E122" s="100">
        <v>1</v>
      </c>
      <c r="F122" s="66" t="str">
        <f>IF(ISNA(VLOOKUP($A122,'Úklidové služby'!$A$7:$I$53,6,FALSE))=TRUE,"",VLOOKUP($A122,'Úklidové služby'!$A$7:$I$53,6,FALSE))</f>
        <v/>
      </c>
      <c r="G122" s="16" t="str">
        <f>IF(ISNA(VLOOKUP($A122,'Úklidové služby'!$A$7:$I$53,7,FALSE))=TRUE,"",VLOOKUP($A122,'Úklidové služby'!$A$7:$I$53,7,FALSE))</f>
        <v/>
      </c>
      <c r="H122" s="148" t="str">
        <f>IF(ISNA(VLOOKUP($A122,'Úklidové služby'!$A$7:$I$53,8,FALSE))=TRUE,"",VLOOKUP($A122,'Úklidové služby'!$A$7:$I$53,8,FALSE))</f>
        <v/>
      </c>
      <c r="I122" s="232" t="str">
        <f>IF(ISNA(VLOOKUP($A122,'Úklidové služby'!$A$7:$I$53,9,FALSE))=TRUE,"",VLOOKUP($A122,'Úklidové služby'!$A$7:$I$53,9,FALSE))</f>
        <v/>
      </c>
      <c r="J122" s="194" t="str">
        <f t="shared" si="2"/>
        <v/>
      </c>
      <c r="K122" s="237" t="str">
        <f t="shared" si="3"/>
        <v/>
      </c>
    </row>
    <row r="123" spans="1:11" ht="15" hidden="1" outlineLevel="1">
      <c r="A123" s="48"/>
      <c r="B123" s="14" t="s">
        <v>233</v>
      </c>
      <c r="C123" s="70"/>
      <c r="D123" s="15" t="s">
        <v>95</v>
      </c>
      <c r="E123" s="100">
        <v>1</v>
      </c>
      <c r="F123" s="66" t="str">
        <f>IF(ISNA(VLOOKUP($A123,'Úklidové služby'!$A$7:$I$53,6,FALSE))=TRUE,"",VLOOKUP($A123,'Úklidové služby'!$A$7:$I$53,6,FALSE))</f>
        <v/>
      </c>
      <c r="G123" s="16" t="str">
        <f>IF(ISNA(VLOOKUP($A123,'Úklidové služby'!$A$7:$I$53,7,FALSE))=TRUE,"",VLOOKUP($A123,'Úklidové služby'!$A$7:$I$53,7,FALSE))</f>
        <v/>
      </c>
      <c r="H123" s="148" t="str">
        <f>IF(ISNA(VLOOKUP($A123,'Úklidové služby'!$A$7:$I$53,8,FALSE))=TRUE,"",VLOOKUP($A123,'Úklidové služby'!$A$7:$I$53,8,FALSE))</f>
        <v/>
      </c>
      <c r="I123" s="232" t="str">
        <f>IF(ISNA(VLOOKUP($A123,'Úklidové služby'!$A$7:$I$53,9,FALSE))=TRUE,"",VLOOKUP($A123,'Úklidové služby'!$A$7:$I$53,9,FALSE))</f>
        <v/>
      </c>
      <c r="J123" s="194" t="str">
        <f t="shared" si="2"/>
        <v/>
      </c>
      <c r="K123" s="237" t="str">
        <f t="shared" si="3"/>
        <v/>
      </c>
    </row>
    <row r="124" spans="1:11" ht="15" hidden="1" outlineLevel="1">
      <c r="A124" s="48"/>
      <c r="B124" s="14" t="s">
        <v>233</v>
      </c>
      <c r="C124" s="70"/>
      <c r="D124" s="15" t="s">
        <v>226</v>
      </c>
      <c r="E124" s="100">
        <v>1</v>
      </c>
      <c r="F124" s="66" t="str">
        <f>IF(ISNA(VLOOKUP($A124,'Úklidové služby'!$A$7:$I$53,6,FALSE))=TRUE,"",VLOOKUP($A124,'Úklidové služby'!$A$7:$I$53,6,FALSE))</f>
        <v/>
      </c>
      <c r="G124" s="16" t="str">
        <f>IF(ISNA(VLOOKUP($A124,'Úklidové služby'!$A$7:$I$53,7,FALSE))=TRUE,"",VLOOKUP($A124,'Úklidové služby'!$A$7:$I$53,7,FALSE))</f>
        <v/>
      </c>
      <c r="H124" s="148" t="str">
        <f>IF(ISNA(VLOOKUP($A124,'Úklidové služby'!$A$7:$I$53,8,FALSE))=TRUE,"",VLOOKUP($A124,'Úklidové služby'!$A$7:$I$53,8,FALSE))</f>
        <v/>
      </c>
      <c r="I124" s="232" t="str">
        <f>IF(ISNA(VLOOKUP($A124,'Úklidové služby'!$A$7:$I$53,9,FALSE))=TRUE,"",VLOOKUP($A124,'Úklidové služby'!$A$7:$I$53,9,FALSE))</f>
        <v/>
      </c>
      <c r="J124" s="194" t="str">
        <f t="shared" si="2"/>
        <v/>
      </c>
      <c r="K124" s="237" t="str">
        <f t="shared" si="3"/>
        <v/>
      </c>
    </row>
    <row r="125" spans="1:11" ht="15" hidden="1" outlineLevel="1">
      <c r="A125" s="48"/>
      <c r="B125" s="14" t="s">
        <v>233</v>
      </c>
      <c r="C125" s="140"/>
      <c r="D125" s="15" t="s">
        <v>220</v>
      </c>
      <c r="E125" s="100">
        <v>1</v>
      </c>
      <c r="F125" s="66" t="str">
        <f>IF(ISNA(VLOOKUP($A125,'Úklidové služby'!$A$7:$I$53,6,FALSE))=TRUE,"",VLOOKUP($A125,'Úklidové služby'!$A$7:$I$53,6,FALSE))</f>
        <v/>
      </c>
      <c r="G125" s="16" t="str">
        <f>IF(ISNA(VLOOKUP($A125,'Úklidové služby'!$A$7:$I$53,7,FALSE))=TRUE,"",VLOOKUP($A125,'Úklidové služby'!$A$7:$I$53,7,FALSE))</f>
        <v/>
      </c>
      <c r="H125" s="148" t="str">
        <f>IF(ISNA(VLOOKUP($A125,'Úklidové služby'!$A$7:$I$53,8,FALSE))=TRUE,"",VLOOKUP($A125,'Úklidové služby'!$A$7:$I$53,8,FALSE))</f>
        <v/>
      </c>
      <c r="I125" s="232" t="str">
        <f>IF(ISNA(VLOOKUP($A125,'Úklidové služby'!$A$7:$I$53,9,FALSE))=TRUE,"",VLOOKUP($A125,'Úklidové služby'!$A$7:$I$53,9,FALSE))</f>
        <v/>
      </c>
      <c r="J125" s="194" t="str">
        <f t="shared" si="2"/>
        <v/>
      </c>
      <c r="K125" s="237" t="str">
        <f t="shared" si="3"/>
        <v/>
      </c>
    </row>
    <row r="126" spans="1:11" ht="15" hidden="1" outlineLevel="1">
      <c r="A126" s="48"/>
      <c r="B126" s="14" t="s">
        <v>233</v>
      </c>
      <c r="C126" s="70"/>
      <c r="D126" s="15" t="s">
        <v>221</v>
      </c>
      <c r="E126" s="100">
        <v>1</v>
      </c>
      <c r="F126" s="66" t="str">
        <f>IF(ISNA(VLOOKUP($A126,'Úklidové služby'!$A$7:$I$53,6,FALSE))=TRUE,"",VLOOKUP($A126,'Úklidové služby'!$A$7:$I$53,6,FALSE))</f>
        <v/>
      </c>
      <c r="G126" s="16" t="str">
        <f>IF(ISNA(VLOOKUP($A126,'Úklidové služby'!$A$7:$I$53,7,FALSE))=TRUE,"",VLOOKUP($A126,'Úklidové služby'!$A$7:$I$53,7,FALSE))</f>
        <v/>
      </c>
      <c r="H126" s="148" t="str">
        <f>IF(ISNA(VLOOKUP($A126,'Úklidové služby'!$A$7:$I$53,8,FALSE))=TRUE,"",VLOOKUP($A126,'Úklidové služby'!$A$7:$I$53,8,FALSE))</f>
        <v/>
      </c>
      <c r="I126" s="232" t="str">
        <f>IF(ISNA(VLOOKUP($A126,'Úklidové služby'!$A$7:$I$53,9,FALSE))=TRUE,"",VLOOKUP($A126,'Úklidové služby'!$A$7:$I$53,9,FALSE))</f>
        <v/>
      </c>
      <c r="J126" s="194" t="str">
        <f t="shared" si="2"/>
        <v/>
      </c>
      <c r="K126" s="237" t="str">
        <f t="shared" si="3"/>
        <v/>
      </c>
    </row>
    <row r="127" spans="1:11" ht="15" hidden="1" outlineLevel="1">
      <c r="A127" s="48"/>
      <c r="B127" s="14" t="s">
        <v>233</v>
      </c>
      <c r="C127" s="70"/>
      <c r="D127" s="134" t="s">
        <v>222</v>
      </c>
      <c r="E127" s="100">
        <v>1</v>
      </c>
      <c r="F127" s="66" t="str">
        <f>IF(ISNA(VLOOKUP($A127,'Úklidové služby'!$A$7:$I$53,6,FALSE))=TRUE,"",VLOOKUP($A127,'Úklidové služby'!$A$7:$I$53,6,FALSE))</f>
        <v/>
      </c>
      <c r="G127" s="16" t="str">
        <f>IF(ISNA(VLOOKUP($A127,'Úklidové služby'!$A$7:$I$53,7,FALSE))=TRUE,"",VLOOKUP($A127,'Úklidové služby'!$A$7:$I$53,7,FALSE))</f>
        <v/>
      </c>
      <c r="H127" s="148" t="str">
        <f>IF(ISNA(VLOOKUP($A127,'Úklidové služby'!$A$7:$I$53,8,FALSE))=TRUE,"",VLOOKUP($A127,'Úklidové služby'!$A$7:$I$53,8,FALSE))</f>
        <v/>
      </c>
      <c r="I127" s="232" t="str">
        <f>IF(ISNA(VLOOKUP($A127,'Úklidové služby'!$A$7:$I$53,9,FALSE))=TRUE,"",VLOOKUP($A127,'Úklidové služby'!$A$7:$I$53,9,FALSE))</f>
        <v/>
      </c>
      <c r="J127" s="194" t="str">
        <f t="shared" si="2"/>
        <v/>
      </c>
      <c r="K127" s="237" t="str">
        <f t="shared" si="3"/>
        <v/>
      </c>
    </row>
    <row r="128" spans="1:11" ht="15" hidden="1" outlineLevel="1">
      <c r="A128" s="48"/>
      <c r="B128" s="14" t="s">
        <v>233</v>
      </c>
      <c r="C128" s="70"/>
      <c r="D128" s="15" t="s">
        <v>227</v>
      </c>
      <c r="E128" s="100">
        <v>1</v>
      </c>
      <c r="F128" s="66" t="str">
        <f>IF(ISNA(VLOOKUP($A128,'Úklidové služby'!$A$7:$I$53,6,FALSE))=TRUE,"",VLOOKUP($A128,'Úklidové služby'!$A$7:$I$53,6,FALSE))</f>
        <v/>
      </c>
      <c r="G128" s="16" t="str">
        <f>IF(ISNA(VLOOKUP($A128,'Úklidové služby'!$A$7:$I$53,7,FALSE))=TRUE,"",VLOOKUP($A128,'Úklidové služby'!$A$7:$I$53,7,FALSE))</f>
        <v/>
      </c>
      <c r="H128" s="148" t="str">
        <f>IF(ISNA(VLOOKUP($A128,'Úklidové služby'!$A$7:$I$53,8,FALSE))=TRUE,"",VLOOKUP($A128,'Úklidové služby'!$A$7:$I$53,8,FALSE))</f>
        <v/>
      </c>
      <c r="I128" s="232" t="str">
        <f>IF(ISNA(VLOOKUP($A128,'Úklidové služby'!$A$7:$I$53,9,FALSE))=TRUE,"",VLOOKUP($A128,'Úklidové služby'!$A$7:$I$53,9,FALSE))</f>
        <v/>
      </c>
      <c r="J128" s="194" t="str">
        <f t="shared" si="2"/>
        <v/>
      </c>
      <c r="K128" s="237" t="str">
        <f t="shared" si="3"/>
        <v/>
      </c>
    </row>
    <row r="129" spans="1:11" ht="15" hidden="1" outlineLevel="1">
      <c r="A129" s="48"/>
      <c r="B129" s="14" t="s">
        <v>234</v>
      </c>
      <c r="C129" s="70"/>
      <c r="D129" s="15" t="s">
        <v>61</v>
      </c>
      <c r="E129" s="100">
        <v>1</v>
      </c>
      <c r="F129" s="66" t="str">
        <f>IF(ISNA(VLOOKUP($A129,'Úklidové služby'!$A$7:$I$53,6,FALSE))=TRUE,"",VLOOKUP($A129,'Úklidové služby'!$A$7:$I$53,6,FALSE))</f>
        <v/>
      </c>
      <c r="G129" s="16" t="str">
        <f>IF(ISNA(VLOOKUP($A129,'Úklidové služby'!$A$7:$I$53,7,FALSE))=TRUE,"",VLOOKUP($A129,'Úklidové služby'!$A$7:$I$53,7,FALSE))</f>
        <v/>
      </c>
      <c r="H129" s="148" t="str">
        <f>IF(ISNA(VLOOKUP($A129,'Úklidové služby'!$A$7:$I$53,8,FALSE))=TRUE,"",VLOOKUP($A129,'Úklidové služby'!$A$7:$I$53,8,FALSE))</f>
        <v/>
      </c>
      <c r="I129" s="232" t="str">
        <f>IF(ISNA(VLOOKUP($A129,'Úklidové služby'!$A$7:$I$53,9,FALSE))=TRUE,"",VLOOKUP($A129,'Úklidové služby'!$A$7:$I$53,9,FALSE))</f>
        <v/>
      </c>
      <c r="J129" s="194" t="str">
        <f t="shared" si="2"/>
        <v/>
      </c>
      <c r="K129" s="237" t="str">
        <f t="shared" si="3"/>
        <v/>
      </c>
    </row>
    <row r="130" spans="1:11" ht="15" hidden="1" outlineLevel="1">
      <c r="A130" s="50"/>
      <c r="B130" s="25" t="s">
        <v>234</v>
      </c>
      <c r="C130" s="71"/>
      <c r="D130" s="27" t="s">
        <v>225</v>
      </c>
      <c r="E130" s="102">
        <v>1</v>
      </c>
      <c r="F130" s="93" t="str">
        <f>IF(ISNA(VLOOKUP($A130,'Úklidové služby'!$A$7:$I$53,6,FALSE))=TRUE,"",VLOOKUP($A130,'Úklidové služby'!$A$7:$I$53,6,FALSE))</f>
        <v/>
      </c>
      <c r="G130" s="16" t="str">
        <f>IF(ISNA(VLOOKUP($A130,'Úklidové služby'!$A$7:$I$53,7,FALSE))=TRUE,"",VLOOKUP($A130,'Úklidové služby'!$A$7:$I$53,7,FALSE))</f>
        <v/>
      </c>
      <c r="H130" s="151" t="str">
        <f>IF(ISNA(VLOOKUP($A130,'Úklidové služby'!$A$7:$I$53,8,FALSE))=TRUE,"",VLOOKUP($A130,'Úklidové služby'!$A$7:$I$53,8,FALSE))</f>
        <v/>
      </c>
      <c r="I130" s="235" t="str">
        <f>IF(ISNA(VLOOKUP($A130,'Úklidové služby'!$A$7:$I$53,9,FALSE))=TRUE,"",VLOOKUP($A130,'Úklidové služby'!$A$7:$I$53,9,FALSE))</f>
        <v/>
      </c>
      <c r="J130" s="194" t="str">
        <f t="shared" si="2"/>
        <v/>
      </c>
      <c r="K130" s="242" t="str">
        <f t="shared" si="3"/>
        <v/>
      </c>
    </row>
    <row r="131" spans="1:11" ht="15" collapsed="1">
      <c r="A131" s="2">
        <v>10</v>
      </c>
      <c r="B131" s="3" t="s">
        <v>5</v>
      </c>
      <c r="C131" s="5"/>
      <c r="D131" s="96"/>
      <c r="E131" s="111">
        <f>SUM(E132:E133)</f>
        <v>153.38</v>
      </c>
      <c r="F131" s="45" t="str">
        <f>IF(ISNA(VLOOKUP($A131,'Úklidové služby'!$A$7:$I$53,6,FALSE))=TRUE,"",VLOOKUP($A131,'Úklidové služby'!$A$7:$I$53,6,FALSE))</f>
        <v>m2</v>
      </c>
      <c r="G131" s="24">
        <f>IF(ISNA(VLOOKUP($A131,'Úklidové služby'!$A$7:$I$53,7,FALSE))=TRUE,"",VLOOKUP($A131,'Úklidové služby'!$A$7:$I$53,7,FALSE))</f>
        <v>0</v>
      </c>
      <c r="H131" s="228" t="str">
        <f>IF(ISNA(VLOOKUP($A131,'Úklidové služby'!$A$7:$I$53,8,FALSE))=TRUE,"",VLOOKUP($A131,'Úklidové služby'!$A$7:$I$53,8,FALSE))</f>
        <v>1x za týden</v>
      </c>
      <c r="I131" s="184">
        <f>IF(ISNA(VLOOKUP($A131,'Úklidové služby'!$A$7:$I$53,9,FALSE))=TRUE,"",VLOOKUP($A131,'Úklidové služby'!$A$7:$I$53,9,FALSE))</f>
        <v>52</v>
      </c>
      <c r="J131" s="76">
        <f t="shared" si="2"/>
        <v>0</v>
      </c>
      <c r="K131" s="241">
        <f t="shared" si="3"/>
        <v>0</v>
      </c>
    </row>
    <row r="132" spans="1:11" ht="15" hidden="1" outlineLevel="1">
      <c r="A132" s="9"/>
      <c r="B132" s="14" t="s">
        <v>229</v>
      </c>
      <c r="C132" s="874" t="s">
        <v>364</v>
      </c>
      <c r="D132" s="15" t="s">
        <v>224</v>
      </c>
      <c r="E132" s="100">
        <f>SUMIF('Soupis úklidových prací'!$C$224:$C$267,C132,'Soupis úklidových prací'!$D$224:$D$267)</f>
        <v>145.68</v>
      </c>
      <c r="F132" s="89"/>
      <c r="G132" s="17"/>
      <c r="H132" s="67"/>
      <c r="I132" s="232"/>
      <c r="J132" s="189"/>
      <c r="K132" s="237"/>
    </row>
    <row r="133" spans="1:11" ht="15" hidden="1" outlineLevel="1">
      <c r="A133" s="2"/>
      <c r="B133" s="25" t="s">
        <v>229</v>
      </c>
      <c r="C133" s="876" t="s">
        <v>365</v>
      </c>
      <c r="D133" s="27" t="s">
        <v>25</v>
      </c>
      <c r="E133" s="102">
        <f>SUMIF('Soupis úklidových prací'!$C$224:$C$267,C133,'Soupis úklidových prací'!$D$224:$D$267)</f>
        <v>7.7</v>
      </c>
      <c r="F133" s="64"/>
      <c r="G133" s="30"/>
      <c r="H133" s="220"/>
      <c r="I133" s="235"/>
      <c r="J133" s="189"/>
      <c r="K133" s="237"/>
    </row>
    <row r="134" spans="1:11" ht="15" collapsed="1">
      <c r="A134" s="2">
        <v>11</v>
      </c>
      <c r="B134" s="3" t="s">
        <v>26</v>
      </c>
      <c r="C134" s="5"/>
      <c r="D134" s="96"/>
      <c r="E134" s="111">
        <f>SUM(E135:E136)</f>
        <v>153.38</v>
      </c>
      <c r="F134" s="45" t="str">
        <f>IF(ISNA(VLOOKUP($A134,'Úklidové služby'!$A$7:$I$53,6,FALSE))=TRUE,"",VLOOKUP($A134,'Úklidové služby'!$A$7:$I$53,6,FALSE))</f>
        <v>m2</v>
      </c>
      <c r="G134" s="8">
        <f>IF(ISNA(VLOOKUP($A134,'Úklidové služby'!$A$7:$I$53,7,FALSE))=TRUE,"",VLOOKUP($A134,'Úklidové služby'!$A$7:$I$53,7,FALSE))</f>
        <v>0</v>
      </c>
      <c r="H134" s="228" t="str">
        <f>IF(ISNA(VLOOKUP($A134,'Úklidové služby'!$A$7:$I$53,8,FALSE))=TRUE,"",VLOOKUP($A134,'Úklidové služby'!$A$7:$I$53,8,FALSE))</f>
        <v>1x za týden</v>
      </c>
      <c r="I134" s="184">
        <f>IF(ISNA(VLOOKUP($A134,'Úklidové služby'!$A$7:$I$53,9,FALSE))=TRUE,"",VLOOKUP($A134,'Úklidové služby'!$A$7:$I$53,9,FALSE))</f>
        <v>52</v>
      </c>
      <c r="J134" s="76">
        <f t="shared" si="2"/>
        <v>0</v>
      </c>
      <c r="K134" s="238">
        <f t="shared" si="3"/>
        <v>0</v>
      </c>
    </row>
    <row r="135" spans="1:11" ht="15" hidden="1" outlineLevel="1">
      <c r="A135" s="9"/>
      <c r="B135" s="14" t="s">
        <v>229</v>
      </c>
      <c r="C135" s="874" t="s">
        <v>364</v>
      </c>
      <c r="D135" s="15" t="s">
        <v>224</v>
      </c>
      <c r="E135" s="100">
        <f>SUMIF('Soupis úklidových prací'!$C$224:$C$267,C135,'Soupis úklidových prací'!$D$224:$D$267)</f>
        <v>145.68</v>
      </c>
      <c r="F135" s="958"/>
      <c r="G135" s="17"/>
      <c r="H135" s="67"/>
      <c r="I135" s="232"/>
      <c r="J135" s="189"/>
      <c r="K135" s="237"/>
    </row>
    <row r="136" spans="1:11" ht="15" hidden="1" outlineLevel="1">
      <c r="A136" s="2"/>
      <c r="B136" s="25" t="s">
        <v>229</v>
      </c>
      <c r="C136" s="876" t="s">
        <v>365</v>
      </c>
      <c r="D136" s="27" t="s">
        <v>25</v>
      </c>
      <c r="E136" s="102">
        <f>SUMIF('Soupis úklidových prací'!$C$224:$C$267,C136,'Soupis úklidových prací'!$D$224:$D$267)</f>
        <v>7.7</v>
      </c>
      <c r="F136" s="64"/>
      <c r="G136" s="30"/>
      <c r="H136" s="220"/>
      <c r="I136" s="235"/>
      <c r="J136" s="189"/>
      <c r="K136" s="237"/>
    </row>
    <row r="137" spans="1:11" ht="15">
      <c r="A137" s="2">
        <v>12</v>
      </c>
      <c r="B137" s="19" t="s">
        <v>27</v>
      </c>
      <c r="C137" s="20"/>
      <c r="D137" s="21"/>
      <c r="E137" s="97">
        <v>0</v>
      </c>
      <c r="F137" s="45" t="str">
        <f>IF(ISNA(VLOOKUP($A137,'Úklidové služby'!$A$7:$I$53,6,FALSE))=TRUE,"",VLOOKUP($A137,'Úklidové služby'!$A$7:$I$53,6,FALSE))</f>
        <v>m2</v>
      </c>
      <c r="G137" s="24">
        <f>IF(ISNA(VLOOKUP($A137,'Úklidové služby'!$A$7:$I$53,7,FALSE))=TRUE,"",VLOOKUP($A137,'Úklidové služby'!$A$7:$I$53,7,FALSE))</f>
        <v>0</v>
      </c>
      <c r="H137" s="227" t="str">
        <f>IF(ISNA(VLOOKUP($A137,'Úklidové služby'!$A$7:$I$53,8,FALSE))=TRUE,"",VLOOKUP($A137,'Úklidové služby'!$A$7:$I$53,8,FALSE))</f>
        <v>1x za týden</v>
      </c>
      <c r="I137" s="185">
        <f>IF(ISNA(VLOOKUP($A137,'Úklidové služby'!$A$7:$I$53,9,FALSE))=TRUE,"",VLOOKUP($A137,'Úklidové služby'!$A$7:$I$53,9,FALSE))</f>
        <v>52</v>
      </c>
      <c r="J137" s="76">
        <f t="shared" si="2"/>
        <v>0</v>
      </c>
      <c r="K137" s="238">
        <f t="shared" si="3"/>
        <v>0</v>
      </c>
    </row>
    <row r="138" spans="1:11" ht="15" collapsed="1">
      <c r="A138" s="2">
        <v>13</v>
      </c>
      <c r="B138" s="19" t="s">
        <v>39</v>
      </c>
      <c r="C138" s="5"/>
      <c r="D138" s="96"/>
      <c r="E138" s="97">
        <v>0</v>
      </c>
      <c r="F138" s="45" t="str">
        <f>IF(ISNA(VLOOKUP($A138,'Úklidové služby'!$A$7:$I$53,6,FALSE))=TRUE,"",VLOOKUP($A138,'Úklidové služby'!$A$7:$I$53,6,FALSE))</f>
        <v>místnost</v>
      </c>
      <c r="G138" s="24">
        <f>IF(ISNA(VLOOKUP($A138,'Úklidové služby'!$A$7:$I$53,7,FALSE))=TRUE,"",VLOOKUP($A138,'Úklidové služby'!$A$7:$I$53,7,FALSE))</f>
        <v>0</v>
      </c>
      <c r="H138" s="227" t="str">
        <f>IF(ISNA(VLOOKUP($A138,'Úklidové služby'!$A$7:$I$53,8,FALSE))=TRUE,"",VLOOKUP($A138,'Úklidové služby'!$A$7:$I$53,8,FALSE))</f>
        <v>1x za týden</v>
      </c>
      <c r="I138" s="185">
        <f>IF(ISNA(VLOOKUP($A138,'Úklidové služby'!$A$7:$I$53,9,FALSE))=TRUE,"",VLOOKUP($A138,'Úklidové služby'!$A$7:$I$53,9,FALSE))</f>
        <v>52</v>
      </c>
      <c r="J138" s="76">
        <f t="shared" si="2"/>
        <v>0</v>
      </c>
      <c r="K138" s="238">
        <f t="shared" si="3"/>
        <v>0</v>
      </c>
    </row>
    <row r="139" spans="1:11" ht="15">
      <c r="A139" s="2">
        <v>14</v>
      </c>
      <c r="B139" s="3" t="s">
        <v>441</v>
      </c>
      <c r="C139" s="5"/>
      <c r="D139" s="96"/>
      <c r="E139" s="97">
        <v>0</v>
      </c>
      <c r="F139" s="45" t="str">
        <f>IF(ISNA(VLOOKUP($A139,'Úklidové služby'!$A$7:$I$53,6,FALSE))=TRUE,"",VLOOKUP($A139,'Úklidové služby'!$A$7:$I$53,6,FALSE))</f>
        <v>m2</v>
      </c>
      <c r="G139" s="24">
        <f>IF(ISNA(VLOOKUP($A139,'Úklidové služby'!$A$7:$I$53,7,FALSE))=TRUE,"",VLOOKUP($A139,'Úklidové služby'!$A$7:$I$53,7,FALSE))</f>
        <v>0</v>
      </c>
      <c r="H139" s="227" t="str">
        <f>IF(ISNA(VLOOKUP($A139,'Úklidové služby'!$A$7:$I$53,8,FALSE))=TRUE,"",VLOOKUP($A139,'Úklidové služby'!$A$7:$I$53,8,FALSE))</f>
        <v>1x za týden</v>
      </c>
      <c r="I139" s="185">
        <f>IF(ISNA(VLOOKUP($A139,'Úklidové služby'!$A$7:$I$53,9,FALSE))=TRUE,"",VLOOKUP($A139,'Úklidové služby'!$A$7:$I$53,9,FALSE))</f>
        <v>52</v>
      </c>
      <c r="J139" s="76">
        <f t="shared" si="2"/>
        <v>0</v>
      </c>
      <c r="K139" s="238">
        <f t="shared" si="3"/>
        <v>0</v>
      </c>
    </row>
    <row r="140" spans="1:11" ht="15" collapsed="1">
      <c r="A140" s="2">
        <v>15</v>
      </c>
      <c r="B140" s="983" t="s">
        <v>436</v>
      </c>
      <c r="C140" s="1109"/>
      <c r="D140" s="1110"/>
      <c r="E140" s="97">
        <f>SUM(E141:E158)</f>
        <v>45.160500000000006</v>
      </c>
      <c r="F140" s="898" t="s">
        <v>7</v>
      </c>
      <c r="G140" s="24">
        <f>IF(ISNA(VLOOKUP($A140,'Úklidové služby'!$A$7:$I$53,7,FALSE))=TRUE,"",VLOOKUP($A140,'Úklidové služby'!$A$7:$I$53,7,FALSE))</f>
        <v>0</v>
      </c>
      <c r="H140" s="227" t="str">
        <f>IF(ISNA(VLOOKUP($A140,'Úklidové služby'!$A$7:$I$53,8,FALSE))=TRUE,"",VLOOKUP($A140,'Úklidové služby'!$A$7:$I$53,8,FALSE))</f>
        <v>1x za týden</v>
      </c>
      <c r="I140" s="185">
        <f>IF(ISNA(VLOOKUP($A140,'Úklidové služby'!$A$7:$I$53,9,FALSE))=TRUE,"",VLOOKUP($A140,'Úklidové služby'!$A$7:$I$53,9,FALSE))</f>
        <v>52</v>
      </c>
      <c r="J140" s="76">
        <f t="shared" si="2"/>
        <v>0</v>
      </c>
      <c r="K140" s="238">
        <f t="shared" si="3"/>
        <v>0</v>
      </c>
    </row>
    <row r="141" spans="1:11" ht="15" hidden="1" outlineLevel="1">
      <c r="A141" s="48"/>
      <c r="B141" s="10" t="s">
        <v>213</v>
      </c>
      <c r="C141" s="1114" t="s">
        <v>353</v>
      </c>
      <c r="D141" s="11" t="s">
        <v>218</v>
      </c>
      <c r="E141" s="100">
        <f>SUMIF('Prosklené dveře+stěny+zrcadla'!$C$238:$C$284,C141,'Prosklené dveře+stěny+zrcadla'!$H$238:$H$284)+SUMIF('Prosklené dveře+stěny+zrcadla'!$C$238:$C$284,C141,'Prosklené dveře+stěny+zrcadla'!$R$238:$R$284)</f>
        <v>1.1457</v>
      </c>
      <c r="F141" s="66" t="str">
        <f>IF(ISNA(VLOOKUP($A141,'Úklidové služby'!$A$7:$I$53,6,FALSE))=TRUE,"",VLOOKUP($A141,'Úklidové služby'!$A$7:$I$53,6,FALSE))</f>
        <v/>
      </c>
      <c r="G141" s="16" t="str">
        <f>IF(ISNA(VLOOKUP($A141,'Úklidové služby'!$A$7:$I$53,7,FALSE))=TRUE,"",VLOOKUP($A141,'Úklidové služby'!$A$7:$I$53,7,FALSE))</f>
        <v/>
      </c>
      <c r="H141" s="148" t="str">
        <f>IF(ISNA(VLOOKUP($A141,'Úklidové služby'!$A$7:$I$53,8,FALSE))=TRUE,"",VLOOKUP($A141,'Úklidové služby'!$A$7:$I$53,8,FALSE))</f>
        <v/>
      </c>
      <c r="I141" s="232" t="str">
        <f>IF(ISNA(VLOOKUP($A141,'Úklidové služby'!$A$7:$I$53,9,FALSE))=TRUE,"",VLOOKUP($A141,'Úklidové služby'!$A$7:$I$53,9,FALSE))</f>
        <v/>
      </c>
      <c r="J141" s="194" t="str">
        <f t="shared" si="2"/>
        <v/>
      </c>
      <c r="K141" s="237" t="str">
        <f t="shared" si="3"/>
        <v/>
      </c>
    </row>
    <row r="142" spans="1:11" ht="15" hidden="1" outlineLevel="1">
      <c r="A142" s="48"/>
      <c r="B142" s="14" t="s">
        <v>213</v>
      </c>
      <c r="C142" s="1115" t="s">
        <v>354</v>
      </c>
      <c r="D142" s="15" t="s">
        <v>61</v>
      </c>
      <c r="E142" s="100">
        <f>SUMIF('Prosklené dveře+stěny+zrcadla'!$C$238:$C$284,C142,'Prosklené dveře+stěny+zrcadla'!$H$238:$H$284)+SUMIF('Prosklené dveře+stěny+zrcadla'!$C$238:$C$284,C142,'Prosklené dveře+stěny+zrcadla'!$R$238:$R$284)</f>
        <v>0.638</v>
      </c>
      <c r="F142" s="66" t="str">
        <f>IF(ISNA(VLOOKUP($A142,'Úklidové služby'!$A$7:$I$53,6,FALSE))=TRUE,"",VLOOKUP($A142,'Úklidové služby'!$A$7:$I$53,6,FALSE))</f>
        <v/>
      </c>
      <c r="G142" s="16" t="str">
        <f>IF(ISNA(VLOOKUP($A142,'Úklidové služby'!$A$7:$I$53,7,FALSE))=TRUE,"",VLOOKUP($A142,'Úklidové služby'!$A$7:$I$53,7,FALSE))</f>
        <v/>
      </c>
      <c r="H142" s="148" t="str">
        <f>IF(ISNA(VLOOKUP($A142,'Úklidové služby'!$A$7:$I$53,8,FALSE))=TRUE,"",VLOOKUP($A142,'Úklidové služby'!$A$7:$I$53,8,FALSE))</f>
        <v/>
      </c>
      <c r="I142" s="232" t="str">
        <f>IF(ISNA(VLOOKUP($A142,'Úklidové služby'!$A$7:$I$53,9,FALSE))=TRUE,"",VLOOKUP($A142,'Úklidové služby'!$A$7:$I$53,9,FALSE))</f>
        <v/>
      </c>
      <c r="J142" s="194" t="str">
        <f t="shared" si="2"/>
        <v/>
      </c>
      <c r="K142" s="237" t="str">
        <f t="shared" si="3"/>
        <v/>
      </c>
    </row>
    <row r="143" spans="1:11" ht="15" hidden="1" outlineLevel="1">
      <c r="A143" s="48"/>
      <c r="B143" s="14" t="s">
        <v>228</v>
      </c>
      <c r="C143" s="1115" t="s">
        <v>357</v>
      </c>
      <c r="D143" s="15" t="s">
        <v>219</v>
      </c>
      <c r="E143" s="100">
        <f>SUMIF('Prosklené dveře+stěny+zrcadla'!$C$238:$C$284,C143,'Prosklené dveře+stěny+zrcadla'!$H$238:$H$284)+SUMIF('Prosklené dveře+stěny+zrcadla'!$C$238:$C$284,C143,'Prosklené dveře+stěny+zrcadla'!$R$238:$R$284)</f>
        <v>4.8473999999999995</v>
      </c>
      <c r="F143" s="66" t="str">
        <f>IF(ISNA(VLOOKUP($A143,'Úklidové služby'!$A$7:$I$53,6,FALSE))=TRUE,"",VLOOKUP($A143,'Úklidové služby'!$A$7:$I$53,6,FALSE))</f>
        <v/>
      </c>
      <c r="G143" s="16" t="str">
        <f>IF(ISNA(VLOOKUP($A143,'Úklidové služby'!$A$7:$I$53,7,FALSE))=TRUE,"",VLOOKUP($A143,'Úklidové služby'!$A$7:$I$53,7,FALSE))</f>
        <v/>
      </c>
      <c r="H143" s="148" t="str">
        <f>IF(ISNA(VLOOKUP($A143,'Úklidové služby'!$A$7:$I$53,8,FALSE))=TRUE,"",VLOOKUP($A143,'Úklidové služby'!$A$7:$I$53,8,FALSE))</f>
        <v/>
      </c>
      <c r="I143" s="232" t="str">
        <f>IF(ISNA(VLOOKUP($A143,'Úklidové služby'!$A$7:$I$53,9,FALSE))=TRUE,"",VLOOKUP($A143,'Úklidové služby'!$A$7:$I$53,9,FALSE))</f>
        <v/>
      </c>
      <c r="J143" s="194" t="str">
        <f t="shared" si="2"/>
        <v/>
      </c>
      <c r="K143" s="237" t="str">
        <f t="shared" si="3"/>
        <v/>
      </c>
    </row>
    <row r="144" spans="1:11" ht="15" hidden="1" outlineLevel="1">
      <c r="A144" s="48"/>
      <c r="B144" s="14" t="s">
        <v>228</v>
      </c>
      <c r="C144" s="1115" t="s">
        <v>360</v>
      </c>
      <c r="D144" s="15" t="s">
        <v>221</v>
      </c>
      <c r="E144" s="100">
        <f>SUMIF('Prosklené dveře+stěny+zrcadla'!$C$238:$C$284,C144,'Prosklené dveře+stěny+zrcadla'!$H$238:$H$284)+SUMIF('Prosklené dveře+stěny+zrcadla'!$C$238:$C$284,C144,'Prosklené dveře+stěny+zrcadla'!$R$238:$R$284)</f>
        <v>3.5879999999999996</v>
      </c>
      <c r="F144" s="66" t="str">
        <f>IF(ISNA(VLOOKUP($A144,'Úklidové služby'!$A$7:$I$53,6,FALSE))=TRUE,"",VLOOKUP($A144,'Úklidové služby'!$A$7:$I$53,6,FALSE))</f>
        <v/>
      </c>
      <c r="G144" s="16" t="str">
        <f>IF(ISNA(VLOOKUP($A144,'Úklidové služby'!$A$7:$I$53,7,FALSE))=TRUE,"",VLOOKUP($A144,'Úklidové služby'!$A$7:$I$53,7,FALSE))</f>
        <v/>
      </c>
      <c r="H144" s="148" t="str">
        <f>IF(ISNA(VLOOKUP($A144,'Úklidové služby'!$A$7:$I$53,8,FALSE))=TRUE,"",VLOOKUP($A144,'Úklidové služby'!$A$7:$I$53,8,FALSE))</f>
        <v/>
      </c>
      <c r="I144" s="232" t="str">
        <f>IF(ISNA(VLOOKUP($A144,'Úklidové služby'!$A$7:$I$53,9,FALSE))=TRUE,"",VLOOKUP($A144,'Úklidové služby'!$A$7:$I$53,9,FALSE))</f>
        <v/>
      </c>
      <c r="J144" s="194" t="str">
        <f t="shared" si="2"/>
        <v/>
      </c>
      <c r="K144" s="237" t="str">
        <f t="shared" si="3"/>
        <v/>
      </c>
    </row>
    <row r="145" spans="1:11" ht="15" hidden="1" outlineLevel="1">
      <c r="A145" s="48"/>
      <c r="B145" s="14" t="s">
        <v>228</v>
      </c>
      <c r="C145" s="1116" t="s">
        <v>361</v>
      </c>
      <c r="D145" s="15" t="s">
        <v>222</v>
      </c>
      <c r="E145" s="100">
        <f>SUMIF('Prosklené dveře+stěny+zrcadla'!$C$238:$C$284,C145,'Prosklené dveře+stěny+zrcadla'!$H$238:$H$284)+SUMIF('Prosklené dveře+stěny+zrcadla'!$C$238:$C$284,C145,'Prosklené dveře+stěny+zrcadla'!$R$238:$R$284)</f>
        <v>4.071</v>
      </c>
      <c r="F145" s="66" t="str">
        <f>IF(ISNA(VLOOKUP($A145,'Úklidové služby'!$A$7:$I$53,6,FALSE))=TRUE,"",VLOOKUP($A145,'Úklidové služby'!$A$7:$I$53,6,FALSE))</f>
        <v/>
      </c>
      <c r="G145" s="16" t="str">
        <f>IF(ISNA(VLOOKUP($A145,'Úklidové služby'!$A$7:$I$53,7,FALSE))=TRUE,"",VLOOKUP($A145,'Úklidové služby'!$A$7:$I$53,7,FALSE))</f>
        <v/>
      </c>
      <c r="H145" s="148" t="str">
        <f>IF(ISNA(VLOOKUP($A145,'Úklidové služby'!$A$7:$I$53,8,FALSE))=TRUE,"",VLOOKUP($A145,'Úklidové služby'!$A$7:$I$53,8,FALSE))</f>
        <v/>
      </c>
      <c r="I145" s="232" t="str">
        <f>IF(ISNA(VLOOKUP($A145,'Úklidové služby'!$A$7:$I$53,9,FALSE))=TRUE,"",VLOOKUP($A145,'Úklidové služby'!$A$7:$I$53,9,FALSE))</f>
        <v/>
      </c>
      <c r="J145" s="194" t="str">
        <f aca="true" t="shared" si="4" ref="J145:J158">IF(ISERR(E145*G145*I145)=TRUE,"",E145*G145*I145)</f>
        <v/>
      </c>
      <c r="K145" s="237" t="str">
        <f aca="true" t="shared" si="5" ref="K145:K158">IF(ISERR(J145/12)=TRUE,"",J145/12)</f>
        <v/>
      </c>
    </row>
    <row r="146" spans="1:11" ht="15" hidden="1" outlineLevel="1">
      <c r="A146" s="48"/>
      <c r="B146" s="14" t="s">
        <v>229</v>
      </c>
      <c r="C146" s="1115" t="s">
        <v>362</v>
      </c>
      <c r="D146" s="15" t="s">
        <v>223</v>
      </c>
      <c r="E146" s="100">
        <f>SUMIF('Prosklené dveře+stěny+zrcadla'!$C$238:$C$284,C146,'Prosklené dveře+stěny+zrcadla'!$H$238:$H$284)+SUMIF('Prosklené dveře+stěny+zrcadla'!$C$238:$C$284,C146,'Prosklené dveře+stěny+zrcadla'!$R$238:$R$284)</f>
        <v>3.08</v>
      </c>
      <c r="F146" s="66" t="str">
        <f>IF(ISNA(VLOOKUP($A146,'Úklidové služby'!$A$7:$I$53,6,FALSE))=TRUE,"",VLOOKUP($A146,'Úklidové služby'!$A$7:$I$53,6,FALSE))</f>
        <v/>
      </c>
      <c r="G146" s="16" t="str">
        <f>IF(ISNA(VLOOKUP($A146,'Úklidové služby'!$A$7:$I$53,7,FALSE))=TRUE,"",VLOOKUP($A146,'Úklidové služby'!$A$7:$I$53,7,FALSE))</f>
        <v/>
      </c>
      <c r="H146" s="148" t="str">
        <f>IF(ISNA(VLOOKUP($A146,'Úklidové služby'!$A$7:$I$53,8,FALSE))=TRUE,"",VLOOKUP($A146,'Úklidové služby'!$A$7:$I$53,8,FALSE))</f>
        <v/>
      </c>
      <c r="I146" s="232" t="str">
        <f>IF(ISNA(VLOOKUP($A146,'Úklidové služby'!$A$7:$I$53,9,FALSE))=TRUE,"",VLOOKUP($A146,'Úklidové služby'!$A$7:$I$53,9,FALSE))</f>
        <v/>
      </c>
      <c r="J146" s="194" t="str">
        <f t="shared" si="4"/>
        <v/>
      </c>
      <c r="K146" s="237" t="str">
        <f t="shared" si="5"/>
        <v/>
      </c>
    </row>
    <row r="147" spans="1:11" ht="15" hidden="1" outlineLevel="1">
      <c r="A147" s="48"/>
      <c r="B147" s="14" t="s">
        <v>229</v>
      </c>
      <c r="C147" s="1115" t="s">
        <v>363</v>
      </c>
      <c r="D147" s="15" t="s">
        <v>61</v>
      </c>
      <c r="E147" s="100">
        <f>SUMIF('Prosklené dveře+stěny+zrcadla'!$C$238:$C$284,C147,'Prosklené dveře+stěny+zrcadla'!$H$238:$H$284)+SUMIF('Prosklené dveře+stěny+zrcadla'!$C$238:$C$284,C147,'Prosklené dveře+stěny+zrcadla'!$R$238:$R$284)</f>
        <v>2.317</v>
      </c>
      <c r="F147" s="66" t="str">
        <f>IF(ISNA(VLOOKUP($A147,'Úklidové služby'!$A$7:$I$53,6,FALSE))=TRUE,"",VLOOKUP($A147,'Úklidové služby'!$A$7:$I$53,6,FALSE))</f>
        <v/>
      </c>
      <c r="G147" s="16" t="str">
        <f>IF(ISNA(VLOOKUP($A147,'Úklidové služby'!$A$7:$I$53,7,FALSE))=TRUE,"",VLOOKUP($A147,'Úklidové služby'!$A$7:$I$53,7,FALSE))</f>
        <v/>
      </c>
      <c r="H147" s="148" t="str">
        <f>IF(ISNA(VLOOKUP($A147,'Úklidové služby'!$A$7:$I$53,8,FALSE))=TRUE,"",VLOOKUP($A147,'Úklidové služby'!$A$7:$I$53,8,FALSE))</f>
        <v/>
      </c>
      <c r="I147" s="232" t="str">
        <f>IF(ISNA(VLOOKUP($A147,'Úklidové služby'!$A$7:$I$53,9,FALSE))=TRUE,"",VLOOKUP($A147,'Úklidové služby'!$A$7:$I$53,9,FALSE))</f>
        <v/>
      </c>
      <c r="J147" s="194" t="str">
        <f t="shared" si="4"/>
        <v/>
      </c>
      <c r="K147" s="237" t="str">
        <f t="shared" si="5"/>
        <v/>
      </c>
    </row>
    <row r="148" spans="1:11" ht="15" hidden="1" outlineLevel="1">
      <c r="A148" s="48"/>
      <c r="B148" s="14" t="s">
        <v>229</v>
      </c>
      <c r="C148" s="1115" t="s">
        <v>365</v>
      </c>
      <c r="D148" s="15" t="s">
        <v>25</v>
      </c>
      <c r="E148" s="100">
        <f>SUMIF('Prosklené dveře+stěny+zrcadla'!$C$238:$C$284,C148,'Prosklené dveře+stěny+zrcadla'!$H$238:$H$284)+SUMIF('Prosklené dveře+stěny+zrcadla'!$C$238:$C$284,C148,'Prosklené dveře+stěny+zrcadla'!$R$238:$R$284)</f>
        <v>1.564</v>
      </c>
      <c r="F148" s="66" t="str">
        <f>IF(ISNA(VLOOKUP($A148,'Úklidové služby'!$A$7:$I$53,6,FALSE))=TRUE,"",VLOOKUP($A148,'Úklidové služby'!$A$7:$I$53,6,FALSE))</f>
        <v/>
      </c>
      <c r="G148" s="16" t="str">
        <f>IF(ISNA(VLOOKUP($A148,'Úklidové služby'!$A$7:$I$53,7,FALSE))=TRUE,"",VLOOKUP($A148,'Úklidové služby'!$A$7:$I$53,7,FALSE))</f>
        <v/>
      </c>
      <c r="H148" s="148" t="str">
        <f>IF(ISNA(VLOOKUP($A148,'Úklidové služby'!$A$7:$I$53,8,FALSE))=TRUE,"",VLOOKUP($A148,'Úklidové služby'!$A$7:$I$53,8,FALSE))</f>
        <v/>
      </c>
      <c r="I148" s="232" t="str">
        <f>IF(ISNA(VLOOKUP($A148,'Úklidové služby'!$A$7:$I$53,9,FALSE))=TRUE,"",VLOOKUP($A148,'Úklidové služby'!$A$7:$I$53,9,FALSE))</f>
        <v/>
      </c>
      <c r="J148" s="194" t="str">
        <f t="shared" si="4"/>
        <v/>
      </c>
      <c r="K148" s="237" t="str">
        <f t="shared" si="5"/>
        <v/>
      </c>
    </row>
    <row r="149" spans="1:11" ht="15" hidden="1" outlineLevel="1">
      <c r="A149" s="48"/>
      <c r="B149" s="14" t="s">
        <v>229</v>
      </c>
      <c r="C149" s="1115" t="s">
        <v>369</v>
      </c>
      <c r="D149" s="15" t="s">
        <v>61</v>
      </c>
      <c r="E149" s="100">
        <f>SUMIF('Prosklené dveře+stěny+zrcadla'!$C$238:$C$284,C149,'Prosklené dveře+stěny+zrcadla'!$H$238:$H$284)+SUMIF('Prosklené dveře+stěny+zrcadla'!$C$238:$C$284,C149,'Prosklené dveře+stěny+zrcadla'!$R$238:$R$284)</f>
        <v>0.8777999999999999</v>
      </c>
      <c r="F149" s="66" t="str">
        <f>IF(ISNA(VLOOKUP($A149,'Úklidové služby'!$A$7:$I$53,6,FALSE))=TRUE,"",VLOOKUP($A149,'Úklidové služby'!$A$7:$I$53,6,FALSE))</f>
        <v/>
      </c>
      <c r="G149" s="16" t="str">
        <f>IF(ISNA(VLOOKUP($A149,'Úklidové služby'!$A$7:$I$53,7,FALSE))=TRUE,"",VLOOKUP($A149,'Úklidové služby'!$A$7:$I$53,7,FALSE))</f>
        <v/>
      </c>
      <c r="H149" s="148" t="str">
        <f>IF(ISNA(VLOOKUP($A149,'Úklidové služby'!$A$7:$I$53,8,FALSE))=TRUE,"",VLOOKUP($A149,'Úklidové služby'!$A$7:$I$53,8,FALSE))</f>
        <v/>
      </c>
      <c r="I149" s="232" t="str">
        <f>IF(ISNA(VLOOKUP($A149,'Úklidové služby'!$A$7:$I$53,9,FALSE))=TRUE,"",VLOOKUP($A149,'Úklidové služby'!$A$7:$I$53,9,FALSE))</f>
        <v/>
      </c>
      <c r="J149" s="194" t="str">
        <f t="shared" si="4"/>
        <v/>
      </c>
      <c r="K149" s="237" t="str">
        <f t="shared" si="5"/>
        <v/>
      </c>
    </row>
    <row r="150" spans="1:11" ht="15" hidden="1" outlineLevel="1">
      <c r="A150" s="48"/>
      <c r="B150" s="14" t="s">
        <v>229</v>
      </c>
      <c r="C150" s="1115" t="s">
        <v>370</v>
      </c>
      <c r="D150" s="15" t="s">
        <v>225</v>
      </c>
      <c r="E150" s="100">
        <f>SUMIF('Prosklené dveře+stěny+zrcadla'!$C$238:$C$284,C150,'Prosklené dveře+stěny+zrcadla'!$H$238:$H$284)+SUMIF('Prosklené dveře+stěny+zrcadla'!$C$238:$C$284,C150,'Prosklené dveře+stěny+zrcadla'!$R$238:$R$284)</f>
        <v>3.7392</v>
      </c>
      <c r="F150" s="66" t="str">
        <f>IF(ISNA(VLOOKUP($A150,'Úklidové služby'!$A$7:$I$53,6,FALSE))=TRUE,"",VLOOKUP($A150,'Úklidové služby'!$A$7:$I$53,6,FALSE))</f>
        <v/>
      </c>
      <c r="G150" s="16" t="str">
        <f>IF(ISNA(VLOOKUP($A150,'Úklidové služby'!$A$7:$I$53,7,FALSE))=TRUE,"",VLOOKUP($A150,'Úklidové služby'!$A$7:$I$53,7,FALSE))</f>
        <v/>
      </c>
      <c r="H150" s="148" t="str">
        <f>IF(ISNA(VLOOKUP($A150,'Úklidové služby'!$A$7:$I$53,8,FALSE))=TRUE,"",VLOOKUP($A150,'Úklidové služby'!$A$7:$I$53,8,FALSE))</f>
        <v/>
      </c>
      <c r="I150" s="232" t="str">
        <f>IF(ISNA(VLOOKUP($A150,'Úklidové služby'!$A$7:$I$53,9,FALSE))=TRUE,"",VLOOKUP($A150,'Úklidové služby'!$A$7:$I$53,9,FALSE))</f>
        <v/>
      </c>
      <c r="J150" s="194" t="str">
        <f t="shared" si="4"/>
        <v/>
      </c>
      <c r="K150" s="237" t="str">
        <f t="shared" si="5"/>
        <v/>
      </c>
    </row>
    <row r="151" spans="1:11" ht="15" hidden="1" outlineLevel="1">
      <c r="A151" s="9"/>
      <c r="B151" s="14" t="s">
        <v>229</v>
      </c>
      <c r="C151" s="1115" t="s">
        <v>371</v>
      </c>
      <c r="D151" s="15" t="s">
        <v>94</v>
      </c>
      <c r="E151" s="100">
        <f>SUMIF('Prosklené dveře+stěny+zrcadla'!$C$238:$C$284,C151,'Prosklené dveře+stěny+zrcadla'!$H$238:$H$284)+SUMIF('Prosklené dveře+stěny+zrcadla'!$C$238:$C$284,C151,'Prosklené dveře+stěny+zrcadla'!$R$238:$R$284)</f>
        <v>1.1700000000000002</v>
      </c>
      <c r="F151" s="958" t="str">
        <f>IF(ISNA(VLOOKUP($A151,'Úklidové služby'!$A$7:$I$53,6,FALSE))=TRUE,"",VLOOKUP($A151,'Úklidové služby'!$A$7:$I$53,6,FALSE))</f>
        <v/>
      </c>
      <c r="G151" s="17" t="str">
        <f>IF(ISNA(VLOOKUP($A151,'Úklidové služby'!$A$7:$I$53,7,FALSE))=TRUE,"",VLOOKUP($A151,'Úklidové služby'!$A$7:$I$53,7,FALSE))</f>
        <v/>
      </c>
      <c r="H151" s="67" t="str">
        <f>IF(ISNA(VLOOKUP($A151,'Úklidové služby'!$A$7:$I$53,8,FALSE))=TRUE,"",VLOOKUP($A151,'Úklidové služby'!$A$7:$I$53,8,FALSE))</f>
        <v/>
      </c>
      <c r="I151" s="232" t="str">
        <f>IF(ISNA(VLOOKUP($A151,'Úklidové služby'!$A$7:$I$53,9,FALSE))=TRUE,"",VLOOKUP($A151,'Úklidové služby'!$A$7:$I$53,9,FALSE))</f>
        <v/>
      </c>
      <c r="J151" s="189" t="str">
        <f t="shared" si="4"/>
        <v/>
      </c>
      <c r="K151" s="237" t="str">
        <f t="shared" si="5"/>
        <v/>
      </c>
    </row>
    <row r="152" spans="1:11" ht="15" hidden="1" outlineLevel="1">
      <c r="A152" s="48"/>
      <c r="B152" s="14" t="s">
        <v>231</v>
      </c>
      <c r="C152" s="1115" t="s">
        <v>377</v>
      </c>
      <c r="D152" s="15" t="s">
        <v>221</v>
      </c>
      <c r="E152" s="100">
        <f>SUMIF('Prosklené dveře+stěny+zrcadla'!$C$238:$C$284,C152,'Prosklené dveře+stěny+zrcadla'!$H$238:$H$284)+SUMIF('Prosklené dveře+stěny+zrcadla'!$C$238:$C$284,C152,'Prosklené dveře+stěny+zrcadla'!$R$238:$R$284)</f>
        <v>3.5879999999999996</v>
      </c>
      <c r="F152" s="66" t="str">
        <f>IF(ISNA(VLOOKUP($A152,'Úklidové služby'!$A$7:$I$53,6,FALSE))=TRUE,"",VLOOKUP($A152,'Úklidové služby'!$A$7:$I$53,6,FALSE))</f>
        <v/>
      </c>
      <c r="G152" s="16" t="str">
        <f>IF(ISNA(VLOOKUP($A152,'Úklidové služby'!$A$7:$I$53,7,FALSE))=TRUE,"",VLOOKUP($A152,'Úklidové služby'!$A$7:$I$53,7,FALSE))</f>
        <v/>
      </c>
      <c r="H152" s="148" t="str">
        <f>IF(ISNA(VLOOKUP($A152,'Úklidové služby'!$A$7:$I$53,8,FALSE))=TRUE,"",VLOOKUP($A152,'Úklidové služby'!$A$7:$I$53,8,FALSE))</f>
        <v/>
      </c>
      <c r="I152" s="232" t="str">
        <f>IF(ISNA(VLOOKUP($A152,'Úklidové služby'!$A$7:$I$53,9,FALSE))=TRUE,"",VLOOKUP($A152,'Úklidové služby'!$A$7:$I$53,9,FALSE))</f>
        <v/>
      </c>
      <c r="J152" s="194" t="str">
        <f t="shared" si="4"/>
        <v/>
      </c>
      <c r="K152" s="237" t="str">
        <f t="shared" si="5"/>
        <v/>
      </c>
    </row>
    <row r="153" spans="1:11" ht="15" hidden="1" outlineLevel="1">
      <c r="A153" s="48"/>
      <c r="B153" s="14" t="s">
        <v>231</v>
      </c>
      <c r="C153" s="1115" t="s">
        <v>379</v>
      </c>
      <c r="D153" s="15" t="s">
        <v>222</v>
      </c>
      <c r="E153" s="100">
        <f>SUMIF('Prosklené dveře+stěny+zrcadla'!$C$238:$C$284,C153,'Prosklené dveře+stěny+zrcadla'!$H$238:$H$284)+SUMIF('Prosklené dveře+stěny+zrcadla'!$C$238:$C$284,C153,'Prosklené dveře+stěny+zrcadla'!$R$238:$R$284)</f>
        <v>4.071</v>
      </c>
      <c r="F153" s="66" t="str">
        <f>IF(ISNA(VLOOKUP($A153,'Úklidové služby'!$A$7:$I$53,6,FALSE))=TRUE,"",VLOOKUP($A153,'Úklidové služby'!$A$7:$I$53,6,FALSE))</f>
        <v/>
      </c>
      <c r="G153" s="16" t="str">
        <f>IF(ISNA(VLOOKUP($A153,'Úklidové služby'!$A$7:$I$53,7,FALSE))=TRUE,"",VLOOKUP($A153,'Úklidové služby'!$A$7:$I$53,7,FALSE))</f>
        <v/>
      </c>
      <c r="H153" s="148" t="str">
        <f>IF(ISNA(VLOOKUP($A153,'Úklidové služby'!$A$7:$I$53,8,FALSE))=TRUE,"",VLOOKUP($A153,'Úklidové služby'!$A$7:$I$53,8,FALSE))</f>
        <v/>
      </c>
      <c r="I153" s="232" t="str">
        <f>IF(ISNA(VLOOKUP($A153,'Úklidové služby'!$A$7:$I$53,9,FALSE))=TRUE,"",VLOOKUP($A153,'Úklidové služby'!$A$7:$I$53,9,FALSE))</f>
        <v/>
      </c>
      <c r="J153" s="194" t="str">
        <f t="shared" si="4"/>
        <v/>
      </c>
      <c r="K153" s="237" t="str">
        <f t="shared" si="5"/>
        <v/>
      </c>
    </row>
    <row r="154" spans="1:11" ht="15" hidden="1" outlineLevel="1">
      <c r="A154" s="48"/>
      <c r="B154" s="14" t="s">
        <v>231</v>
      </c>
      <c r="C154" s="1115" t="s">
        <v>380</v>
      </c>
      <c r="D154" s="15" t="s">
        <v>227</v>
      </c>
      <c r="E154" s="100">
        <f>SUMIF('Prosklené dveře+stěny+zrcadla'!$C$238:$C$284,C154,'Prosklené dveře+stěny+zrcadla'!$H$238:$H$284)+SUMIF('Prosklené dveře+stěny+zrcadla'!$C$238:$C$284,C154,'Prosklené dveře+stěny+zrcadla'!$R$238:$R$284)</f>
        <v>1.178</v>
      </c>
      <c r="F154" s="66" t="str">
        <f>IF(ISNA(VLOOKUP($A154,'Úklidové služby'!$A$7:$I$53,6,FALSE))=TRUE,"",VLOOKUP($A154,'Úklidové služby'!$A$7:$I$53,6,FALSE))</f>
        <v/>
      </c>
      <c r="G154" s="16" t="str">
        <f>IF(ISNA(VLOOKUP($A154,'Úklidové služby'!$A$7:$I$53,7,FALSE))=TRUE,"",VLOOKUP($A154,'Úklidové služby'!$A$7:$I$53,7,FALSE))</f>
        <v/>
      </c>
      <c r="H154" s="148" t="str">
        <f>IF(ISNA(VLOOKUP($A154,'Úklidové služby'!$A$7:$I$53,8,FALSE))=TRUE,"",VLOOKUP($A154,'Úklidové služby'!$A$7:$I$53,8,FALSE))</f>
        <v/>
      </c>
      <c r="I154" s="232" t="str">
        <f>IF(ISNA(VLOOKUP($A154,'Úklidové služby'!$A$7:$I$53,9,FALSE))=TRUE,"",VLOOKUP($A154,'Úklidové služby'!$A$7:$I$53,9,FALSE))</f>
        <v/>
      </c>
      <c r="J154" s="194" t="str">
        <f t="shared" si="4"/>
        <v/>
      </c>
      <c r="K154" s="237" t="str">
        <f t="shared" si="5"/>
        <v/>
      </c>
    </row>
    <row r="155" spans="1:11" ht="15" hidden="1" outlineLevel="1">
      <c r="A155" s="48"/>
      <c r="B155" s="14" t="s">
        <v>215</v>
      </c>
      <c r="C155" s="1115" t="s">
        <v>382</v>
      </c>
      <c r="D155" s="15" t="s">
        <v>225</v>
      </c>
      <c r="E155" s="100">
        <f>SUMIF('Prosklené dveře+stěny+zrcadla'!$C$238:$C$284,C155,'Prosklené dveře+stěny+zrcadla'!$H$238:$H$284)+SUMIF('Prosklené dveře+stěny+zrcadla'!$C$238:$C$284,C155,'Prosklené dveře+stěny+zrcadla'!$R$238:$R$284)</f>
        <v>0.8132</v>
      </c>
      <c r="F155" s="66" t="str">
        <f>IF(ISNA(VLOOKUP($A155,'Úklidové služby'!$A$7:$I$53,6,FALSE))=TRUE,"",VLOOKUP($A155,'Úklidové služby'!$A$7:$I$53,6,FALSE))</f>
        <v/>
      </c>
      <c r="G155" s="16" t="str">
        <f>IF(ISNA(VLOOKUP($A155,'Úklidové služby'!$A$7:$I$53,7,FALSE))=TRUE,"",VLOOKUP($A155,'Úklidové služby'!$A$7:$I$53,7,FALSE))</f>
        <v/>
      </c>
      <c r="H155" s="148" t="str">
        <f>IF(ISNA(VLOOKUP($A155,'Úklidové služby'!$A$7:$I$53,8,FALSE))=TRUE,"",VLOOKUP($A155,'Úklidové služby'!$A$7:$I$53,8,FALSE))</f>
        <v/>
      </c>
      <c r="I155" s="232" t="str">
        <f>IF(ISNA(VLOOKUP($A155,'Úklidové služby'!$A$7:$I$53,9,FALSE))=TRUE,"",VLOOKUP($A155,'Úklidové služby'!$A$7:$I$53,9,FALSE))</f>
        <v/>
      </c>
      <c r="J155" s="194" t="str">
        <f t="shared" si="4"/>
        <v/>
      </c>
      <c r="K155" s="237" t="str">
        <f t="shared" si="5"/>
        <v/>
      </c>
    </row>
    <row r="156" spans="1:11" ht="15" hidden="1" outlineLevel="1">
      <c r="A156" s="48"/>
      <c r="B156" s="14" t="s">
        <v>233</v>
      </c>
      <c r="C156" s="1115" t="s">
        <v>391</v>
      </c>
      <c r="D156" s="15" t="s">
        <v>221</v>
      </c>
      <c r="E156" s="100">
        <f>SUMIF('Prosklené dveře+stěny+zrcadla'!$C$238:$C$284,C156,'Prosklené dveře+stěny+zrcadla'!$H$238:$H$284)+SUMIF('Prosklené dveře+stěny+zrcadla'!$C$238:$C$284,C156,'Prosklené dveře+stěny+zrcadla'!$R$238:$R$284)</f>
        <v>3.5879999999999996</v>
      </c>
      <c r="F156" s="66" t="str">
        <f>IF(ISNA(VLOOKUP($A156,'Úklidové služby'!$A$7:$I$53,6,FALSE))=TRUE,"",VLOOKUP($A156,'Úklidové služby'!$A$7:$I$53,6,FALSE))</f>
        <v/>
      </c>
      <c r="G156" s="16" t="str">
        <f>IF(ISNA(VLOOKUP($A156,'Úklidové služby'!$A$7:$I$53,7,FALSE))=TRUE,"",VLOOKUP($A156,'Úklidové služby'!$A$7:$I$53,7,FALSE))</f>
        <v/>
      </c>
      <c r="H156" s="148" t="str">
        <f>IF(ISNA(VLOOKUP($A156,'Úklidové služby'!$A$7:$I$53,8,FALSE))=TRUE,"",VLOOKUP($A156,'Úklidové služby'!$A$7:$I$53,8,FALSE))</f>
        <v/>
      </c>
      <c r="I156" s="232" t="str">
        <f>IF(ISNA(VLOOKUP($A156,'Úklidové služby'!$A$7:$I$53,9,FALSE))=TRUE,"",VLOOKUP($A156,'Úklidové služby'!$A$7:$I$53,9,FALSE))</f>
        <v/>
      </c>
      <c r="J156" s="194" t="str">
        <f t="shared" si="4"/>
        <v/>
      </c>
      <c r="K156" s="237" t="str">
        <f t="shared" si="5"/>
        <v/>
      </c>
    </row>
    <row r="157" spans="1:11" ht="15" hidden="1" outlineLevel="1">
      <c r="A157" s="48"/>
      <c r="B157" s="14" t="s">
        <v>233</v>
      </c>
      <c r="C157" s="1115" t="s">
        <v>392</v>
      </c>
      <c r="D157" s="134" t="s">
        <v>222</v>
      </c>
      <c r="E157" s="100">
        <f>SUMIF('Prosklené dveře+stěny+zrcadla'!$C$238:$C$284,C157,'Prosklené dveře+stěny+zrcadla'!$H$238:$H$284)+SUMIF('Prosklené dveře+stěny+zrcadla'!$C$238:$C$284,C157,'Prosklené dveře+stěny+zrcadla'!$R$238:$R$284)</f>
        <v>4.071</v>
      </c>
      <c r="F157" s="66" t="str">
        <f>IF(ISNA(VLOOKUP($A157,'Úklidové služby'!$A$7:$I$53,6,FALSE))=TRUE,"",VLOOKUP($A157,'Úklidové služby'!$A$7:$I$53,6,FALSE))</f>
        <v/>
      </c>
      <c r="G157" s="16" t="str">
        <f>IF(ISNA(VLOOKUP($A157,'Úklidové služby'!$A$7:$I$53,7,FALSE))=TRUE,"",VLOOKUP($A157,'Úklidové služby'!$A$7:$I$53,7,FALSE))</f>
        <v/>
      </c>
      <c r="H157" s="148" t="str">
        <f>IF(ISNA(VLOOKUP($A157,'Úklidové služby'!$A$7:$I$53,8,FALSE))=TRUE,"",VLOOKUP($A157,'Úklidové služby'!$A$7:$I$53,8,FALSE))</f>
        <v/>
      </c>
      <c r="I157" s="232" t="str">
        <f>IF(ISNA(VLOOKUP($A157,'Úklidové služby'!$A$7:$I$53,9,FALSE))=TRUE,"",VLOOKUP($A157,'Úklidové služby'!$A$7:$I$53,9,FALSE))</f>
        <v/>
      </c>
      <c r="J157" s="194" t="str">
        <f t="shared" si="4"/>
        <v/>
      </c>
      <c r="K157" s="237" t="str">
        <f t="shared" si="5"/>
        <v/>
      </c>
    </row>
    <row r="158" spans="1:11" ht="15" hidden="1" outlineLevel="1">
      <c r="A158" s="50"/>
      <c r="B158" s="25" t="s">
        <v>234</v>
      </c>
      <c r="C158" s="1117" t="s">
        <v>378</v>
      </c>
      <c r="D158" s="27" t="s">
        <v>225</v>
      </c>
      <c r="E158" s="102">
        <f>SUMIF('Prosklené dveře+stěny+zrcadla'!$C$238:$C$284,C158,'Prosklené dveře+stěny+zrcadla'!$H$238:$H$284)+SUMIF('Prosklené dveře+stěny+zrcadla'!$C$238:$C$284,C158,'Prosklené dveře+stěny+zrcadla'!$R$238:$R$284)</f>
        <v>0.8132</v>
      </c>
      <c r="F158" s="93" t="str">
        <f>IF(ISNA(VLOOKUP($A158,'Úklidové služby'!$A$7:$I$53,6,FALSE))=TRUE,"",VLOOKUP($A158,'Úklidové služby'!$A$7:$I$53,6,FALSE))</f>
        <v/>
      </c>
      <c r="G158" s="28" t="str">
        <f>IF(ISNA(VLOOKUP($A158,'Úklidové služby'!$A$7:$I$53,7,FALSE))=TRUE,"",VLOOKUP($A158,'Úklidové služby'!$A$7:$I$53,7,FALSE))</f>
        <v/>
      </c>
      <c r="H158" s="151" t="str">
        <f>IF(ISNA(VLOOKUP($A158,'Úklidové služby'!$A$7:$I$53,8,FALSE))=TRUE,"",VLOOKUP($A158,'Úklidové služby'!$A$7:$I$53,8,FALSE))</f>
        <v/>
      </c>
      <c r="I158" s="235" t="str">
        <f>IF(ISNA(VLOOKUP($A158,'Úklidové služby'!$A$7:$I$53,9,FALSE))=TRUE,"",VLOOKUP($A158,'Úklidové služby'!$A$7:$I$53,9,FALSE))</f>
        <v/>
      </c>
      <c r="J158" s="194" t="str">
        <f t="shared" si="4"/>
        <v/>
      </c>
      <c r="K158" s="242" t="str">
        <f t="shared" si="5"/>
        <v/>
      </c>
    </row>
    <row r="159" spans="1:11" ht="15" collapsed="1">
      <c r="A159" s="2">
        <v>16</v>
      </c>
      <c r="B159" s="19" t="s">
        <v>40</v>
      </c>
      <c r="C159" s="5"/>
      <c r="D159" s="96"/>
      <c r="E159" s="97">
        <f>SUM(E160:E161)</f>
        <v>2</v>
      </c>
      <c r="F159" s="45" t="str">
        <f>IF(ISNA(VLOOKUP($A159,'Úklidové služby'!$A$7:$I$53,6,FALSE))=TRUE,"",VLOOKUP($A159,'Úklidové služby'!$A$7:$I$53,6,FALSE))</f>
        <v>místnost</v>
      </c>
      <c r="G159" s="24">
        <f>IF(ISNA(VLOOKUP($A159,'Úklidové služby'!$A$7:$I$53,7,FALSE))=TRUE,"",VLOOKUP($A159,'Úklidové služby'!$A$7:$I$53,7,FALSE))</f>
        <v>0</v>
      </c>
      <c r="H159" s="227" t="str">
        <f>IF(ISNA(VLOOKUP($A159,'Úklidové služby'!$A$7:$I$53,8,FALSE))=TRUE,"",VLOOKUP($A159,'Úklidové služby'!$A$7:$I$53,8,FALSE))</f>
        <v>1x za týden</v>
      </c>
      <c r="I159" s="185">
        <f>IF(ISNA(VLOOKUP($A159,'Úklidové služby'!$A$7:$I$53,9,FALSE))=TRUE,"",VLOOKUP($A159,'Úklidové služby'!$A$7:$I$53,9,FALSE))</f>
        <v>52</v>
      </c>
      <c r="J159" s="76">
        <f t="shared" si="2"/>
        <v>0</v>
      </c>
      <c r="K159" s="238">
        <f t="shared" si="3"/>
        <v>0</v>
      </c>
    </row>
    <row r="160" spans="1:11" ht="15" hidden="1" outlineLevel="1">
      <c r="A160" s="48"/>
      <c r="B160" s="14" t="s">
        <v>229</v>
      </c>
      <c r="C160" s="70"/>
      <c r="D160" s="15" t="s">
        <v>224</v>
      </c>
      <c r="E160" s="100">
        <v>1</v>
      </c>
      <c r="F160" s="66" t="str">
        <f>IF(ISNA(VLOOKUP($A160,'Úklidové služby'!$A$7:$I$53,6,FALSE))=TRUE,"",VLOOKUP($A160,'Úklidové služby'!$A$7:$I$53,6,FALSE))</f>
        <v/>
      </c>
      <c r="G160" s="16" t="str">
        <f>IF(ISNA(VLOOKUP($A160,'Úklidové služby'!$A$7:$I$53,7,FALSE))=TRUE,"",VLOOKUP($A160,'Úklidové služby'!$A$7:$I$53,7,FALSE))</f>
        <v/>
      </c>
      <c r="H160" s="148" t="str">
        <f>IF(ISNA(VLOOKUP($A160,'Úklidové služby'!$A$7:$I$53,8,FALSE))=TRUE,"",VLOOKUP($A160,'Úklidové služby'!$A$7:$I$53,8,FALSE))</f>
        <v/>
      </c>
      <c r="I160" s="232" t="str">
        <f>IF(ISNA(VLOOKUP($A160,'Úklidové služby'!$A$7:$I$53,9,FALSE))=TRUE,"",VLOOKUP($A160,'Úklidové služby'!$A$7:$I$53,9,FALSE))</f>
        <v/>
      </c>
      <c r="J160" s="194" t="str">
        <f>IF(ISERR(E160*G160*I160)=TRUE,"",E160*G160*I160)</f>
        <v/>
      </c>
      <c r="K160" s="237" t="str">
        <f>IF(ISERR(J160/12)=TRUE,"",J160/12)</f>
        <v/>
      </c>
    </row>
    <row r="161" spans="1:11" ht="15" hidden="1" outlineLevel="1">
      <c r="A161" s="50"/>
      <c r="B161" s="25" t="s">
        <v>229</v>
      </c>
      <c r="C161" s="71"/>
      <c r="D161" s="27" t="s">
        <v>25</v>
      </c>
      <c r="E161" s="102">
        <v>1</v>
      </c>
      <c r="F161" s="93" t="str">
        <f>IF(ISNA(VLOOKUP($A161,'Úklidové služby'!$A$7:$I$53,6,FALSE))=TRUE,"",VLOOKUP($A161,'Úklidové služby'!$A$7:$I$53,6,FALSE))</f>
        <v/>
      </c>
      <c r="G161" s="16" t="str">
        <f>IF(ISNA(VLOOKUP($A161,'Úklidové služby'!$A$7:$I$53,7,FALSE))=TRUE,"",VLOOKUP($A161,'Úklidové služby'!$A$7:$I$53,7,FALSE))</f>
        <v/>
      </c>
      <c r="H161" s="148" t="str">
        <f>IF(ISNA(VLOOKUP($A161,'Úklidové služby'!$A$7:$I$53,8,FALSE))=TRUE,"",VLOOKUP($A161,'Úklidové služby'!$A$7:$I$53,8,FALSE))</f>
        <v/>
      </c>
      <c r="I161" s="232" t="str">
        <f>IF(ISNA(VLOOKUP($A161,'Úklidové služby'!$A$7:$I$53,9,FALSE))=TRUE,"",VLOOKUP($A161,'Úklidové služby'!$A$7:$I$53,9,FALSE))</f>
        <v/>
      </c>
      <c r="J161" s="194" t="str">
        <f>IF(ISERR(E161*G161*I161)=TRUE,"",E161*G161*I161)</f>
        <v/>
      </c>
      <c r="K161" s="237" t="str">
        <f>IF(ISERR(J161/12)=TRUE,"",J161/12)</f>
        <v/>
      </c>
    </row>
    <row r="162" spans="1:11" ht="15" collapsed="1">
      <c r="A162" s="2">
        <v>17</v>
      </c>
      <c r="B162" s="3" t="s">
        <v>408</v>
      </c>
      <c r="C162" s="5"/>
      <c r="D162" s="5"/>
      <c r="E162" s="111">
        <f>SUM(E163:E164)</f>
        <v>2</v>
      </c>
      <c r="F162" s="45" t="str">
        <f>IF(ISNA(VLOOKUP($A162,'Úklidové služby'!$A$7:$I$53,6,FALSE))=TRUE,"",VLOOKUP($A162,'Úklidové služby'!$A$7:$I$53,6,FALSE))</f>
        <v>místnost</v>
      </c>
      <c r="G162" s="24">
        <f>IF(ISNA(VLOOKUP($A162,'Úklidové služby'!$A$7:$I$53,7,FALSE))=TRUE,"",VLOOKUP($A162,'Úklidové služby'!$A$7:$I$53,7,FALSE))</f>
        <v>0</v>
      </c>
      <c r="H162" s="227" t="str">
        <f>IF(ISNA(VLOOKUP($A162,'Úklidové služby'!$A$7:$I$53,8,FALSE))=TRUE,"",VLOOKUP($A162,'Úklidové služby'!$A$7:$I$53,8,FALSE))</f>
        <v>1x za týden</v>
      </c>
      <c r="I162" s="185">
        <f>IF(ISNA(VLOOKUP($A162,'Úklidové služby'!$A$7:$I$53,9,FALSE))=TRUE,"",VLOOKUP($A162,'Úklidové služby'!$A$7:$I$53,9,FALSE))</f>
        <v>52</v>
      </c>
      <c r="J162" s="76">
        <f t="shared" si="2"/>
        <v>0</v>
      </c>
      <c r="K162" s="238">
        <f t="shared" si="3"/>
        <v>0</v>
      </c>
    </row>
    <row r="163" spans="1:11" ht="15" hidden="1" outlineLevel="1">
      <c r="A163" s="48"/>
      <c r="B163" s="14" t="s">
        <v>229</v>
      </c>
      <c r="C163" s="70"/>
      <c r="D163" s="15" t="s">
        <v>14</v>
      </c>
      <c r="E163" s="100">
        <v>1</v>
      </c>
      <c r="F163" s="66" t="str">
        <f>IF(ISNA(VLOOKUP($A163,'Úklidové služby'!$A$7:$I$53,6,FALSE))=TRUE,"",VLOOKUP($A163,'Úklidové služby'!$A$7:$I$53,6,FALSE))</f>
        <v/>
      </c>
      <c r="G163" s="16" t="str">
        <f>IF(ISNA(VLOOKUP($A163,'Úklidové služby'!$A$7:$I$53,7,FALSE))=TRUE,"",VLOOKUP($A163,'Úklidové služby'!$A$7:$I$53,7,FALSE))</f>
        <v/>
      </c>
      <c r="H163" s="67" t="str">
        <f>IF(ISNA(VLOOKUP($A163,'Úklidové služby'!$A$7:$I$53,8,FALSE))=TRUE,"",VLOOKUP($A163,'Úklidové služby'!$A$7:$I$53,8,FALSE))</f>
        <v/>
      </c>
      <c r="I163" s="232" t="str">
        <f>IF(ISNA(VLOOKUP($A163,'Úklidové služby'!$A$7:$I$53,9,FALSE))=TRUE,"",VLOOKUP($A163,'Úklidové služby'!$A$7:$I$53,9,FALSE))</f>
        <v/>
      </c>
      <c r="J163" s="194" t="str">
        <f t="shared" si="2"/>
        <v/>
      </c>
      <c r="K163" s="237" t="str">
        <f t="shared" si="3"/>
        <v/>
      </c>
    </row>
    <row r="164" spans="1:11" ht="15" hidden="1" outlineLevel="1">
      <c r="A164" s="48"/>
      <c r="B164" s="14" t="s">
        <v>229</v>
      </c>
      <c r="C164" s="70"/>
      <c r="D164" s="15" t="s">
        <v>16</v>
      </c>
      <c r="E164" s="102">
        <v>1</v>
      </c>
      <c r="F164" s="93" t="str">
        <f>IF(ISNA(VLOOKUP($A164,'Úklidové služby'!$A$7:$I$53,6,FALSE))=TRUE,"",VLOOKUP($A164,'Úklidové služby'!$A$7:$I$53,6,FALSE))</f>
        <v/>
      </c>
      <c r="G164" s="28" t="str">
        <f>IF(ISNA(VLOOKUP($A164,'Úklidové služby'!$A$7:$I$53,7,FALSE))=TRUE,"",VLOOKUP($A164,'Úklidové služby'!$A$7:$I$53,7,FALSE))</f>
        <v/>
      </c>
      <c r="H164" s="220" t="str">
        <f>IF(ISNA(VLOOKUP($A164,'Úklidové služby'!$A$7:$I$53,8,FALSE))=TRUE,"",VLOOKUP($A164,'Úklidové služby'!$A$7:$I$53,8,FALSE))</f>
        <v/>
      </c>
      <c r="I164" s="235" t="str">
        <f>IF(ISNA(VLOOKUP($A164,'Úklidové služby'!$A$7:$I$53,9,FALSE))=TRUE,"",VLOOKUP($A164,'Úklidové služby'!$A$7:$I$53,9,FALSE))</f>
        <v/>
      </c>
      <c r="J164" s="194" t="str">
        <f t="shared" si="2"/>
        <v/>
      </c>
      <c r="K164" s="242" t="str">
        <f t="shared" si="3"/>
        <v/>
      </c>
    </row>
    <row r="165" spans="1:11" ht="15" collapsed="1">
      <c r="A165" s="18">
        <v>18</v>
      </c>
      <c r="B165" s="19" t="s">
        <v>442</v>
      </c>
      <c r="C165" s="44"/>
      <c r="D165" s="44"/>
      <c r="E165" s="111">
        <f>SUM(E166:E172)</f>
        <v>6.470000000000001</v>
      </c>
      <c r="F165" s="45" t="str">
        <f>IF(ISNA(VLOOKUP($A165,'Úklidové služby'!$A$7:$I$53,6,FALSE))=TRUE,"",VLOOKUP($A165,'Úklidové služby'!$A$7:$I$53,6,FALSE))</f>
        <v>m2</v>
      </c>
      <c r="G165" s="8">
        <f>IF(ISNA(VLOOKUP($A165,'Úklidové služby'!$A$7:$I$53,7,FALSE))=TRUE,"",VLOOKUP($A165,'Úklidové služby'!$A$7:$I$53,7,FALSE))</f>
        <v>0</v>
      </c>
      <c r="H165" s="228" t="str">
        <f>IF(ISNA(VLOOKUP($A165,'Úklidové služby'!$A$7:$I$53,8,FALSE))=TRUE,"",VLOOKUP($A165,'Úklidové služby'!$A$7:$I$53,8,FALSE))</f>
        <v>1x za týden</v>
      </c>
      <c r="I165" s="184">
        <f>IF(ISNA(VLOOKUP($A165,'Úklidové služby'!$A$7:$I$53,9,FALSE))=TRUE,"",VLOOKUP($A165,'Úklidové služby'!$A$7:$I$53,9,FALSE))</f>
        <v>52</v>
      </c>
      <c r="J165" s="76">
        <f t="shared" si="2"/>
        <v>0</v>
      </c>
      <c r="K165" s="241">
        <f t="shared" si="3"/>
        <v>0</v>
      </c>
    </row>
    <row r="166" spans="1:11" ht="15" hidden="1" outlineLevel="1">
      <c r="A166" s="9"/>
      <c r="B166" s="14" t="s">
        <v>229</v>
      </c>
      <c r="C166" s="70"/>
      <c r="D166" s="15" t="s">
        <v>16</v>
      </c>
      <c r="E166" s="100">
        <v>1.5</v>
      </c>
      <c r="F166" s="958" t="str">
        <f>IF(ISNA(VLOOKUP($A166,'Úklidové služby'!$A$7:$I$53,6,FALSE))=TRUE,"",VLOOKUP($A166,'Úklidové služby'!$A$7:$I$53,6,FALSE))</f>
        <v/>
      </c>
      <c r="G166" s="17" t="str">
        <f>IF(ISNA(VLOOKUP($A166,'Úklidové služby'!$A$7:$I$53,7,FALSE))=TRUE,"",VLOOKUP($A166,'Úklidové služby'!$A$7:$I$53,7,FALSE))</f>
        <v/>
      </c>
      <c r="H166" s="67" t="str">
        <f>IF(ISNA(VLOOKUP($A166,'Úklidové služby'!$A$7:$I$53,8,FALSE))=TRUE,"",VLOOKUP($A166,'Úklidové služby'!$A$7:$I$53,8,FALSE))</f>
        <v/>
      </c>
      <c r="I166" s="232" t="str">
        <f>IF(ISNA(VLOOKUP($A166,'Úklidové služby'!$A$7:$I$53,9,FALSE))=TRUE,"",VLOOKUP($A166,'Úklidové služby'!$A$7:$I$53,9,FALSE))</f>
        <v/>
      </c>
      <c r="J166" s="189" t="str">
        <f aca="true" t="shared" si="6" ref="J166:J172">IF(ISERR(E166*G166*I166)=TRUE,"",E166*G166*I166)</f>
        <v/>
      </c>
      <c r="K166" s="237" t="str">
        <f aca="true" t="shared" si="7" ref="K166:K172">IF(ISERR(J166/12)=TRUE,"",J166/12)</f>
        <v/>
      </c>
    </row>
    <row r="167" spans="1:11" ht="15" hidden="1" outlineLevel="1">
      <c r="A167" s="9"/>
      <c r="B167" s="14" t="s">
        <v>229</v>
      </c>
      <c r="C167" s="70"/>
      <c r="D167" s="15" t="s">
        <v>61</v>
      </c>
      <c r="E167" s="100">
        <v>0.425</v>
      </c>
      <c r="F167" s="958" t="str">
        <f>IF(ISNA(VLOOKUP($A167,'Úklidové služby'!$A$7:$I$53,6,FALSE))=TRUE,"",VLOOKUP($A167,'Úklidové služby'!$A$7:$I$53,6,FALSE))</f>
        <v/>
      </c>
      <c r="G167" s="17" t="str">
        <f>IF(ISNA(VLOOKUP($A167,'Úklidové služby'!$A$7:$I$53,7,FALSE))=TRUE,"",VLOOKUP($A167,'Úklidové služby'!$A$7:$I$53,7,FALSE))</f>
        <v/>
      </c>
      <c r="H167" s="67" t="str">
        <f>IF(ISNA(VLOOKUP($A167,'Úklidové služby'!$A$7:$I$53,8,FALSE))=TRUE,"",VLOOKUP($A167,'Úklidové služby'!$A$7:$I$53,8,FALSE))</f>
        <v/>
      </c>
      <c r="I167" s="232" t="str">
        <f>IF(ISNA(VLOOKUP($A167,'Úklidové služby'!$A$7:$I$53,9,FALSE))=TRUE,"",VLOOKUP($A167,'Úklidové služby'!$A$7:$I$53,9,FALSE))</f>
        <v/>
      </c>
      <c r="J167" s="189" t="str">
        <f t="shared" si="6"/>
        <v/>
      </c>
      <c r="K167" s="237" t="str">
        <f t="shared" si="7"/>
        <v/>
      </c>
    </row>
    <row r="168" spans="1:11" ht="15" hidden="1" outlineLevel="1">
      <c r="A168" s="9"/>
      <c r="B168" s="14" t="s">
        <v>229</v>
      </c>
      <c r="C168" s="70"/>
      <c r="D168" s="15" t="s">
        <v>61</v>
      </c>
      <c r="E168" s="100">
        <v>0.35</v>
      </c>
      <c r="F168" s="958" t="str">
        <f>IF(ISNA(VLOOKUP($A168,'Úklidové služby'!$A$7:$I$53,6,FALSE))=TRUE,"",VLOOKUP($A168,'Úklidové služby'!$A$7:$I$53,6,FALSE))</f>
        <v/>
      </c>
      <c r="G168" s="17" t="str">
        <f>IF(ISNA(VLOOKUP($A168,'Úklidové služby'!$A$7:$I$53,7,FALSE))=TRUE,"",VLOOKUP($A168,'Úklidové služby'!$A$7:$I$53,7,FALSE))</f>
        <v/>
      </c>
      <c r="H168" s="67" t="str">
        <f>IF(ISNA(VLOOKUP($A168,'Úklidové služby'!$A$7:$I$53,8,FALSE))=TRUE,"",VLOOKUP($A168,'Úklidové služby'!$A$7:$I$53,8,FALSE))</f>
        <v/>
      </c>
      <c r="I168" s="232" t="str">
        <f>IF(ISNA(VLOOKUP($A168,'Úklidové služby'!$A$7:$I$53,9,FALSE))=TRUE,"",VLOOKUP($A168,'Úklidové služby'!$A$7:$I$53,9,FALSE))</f>
        <v/>
      </c>
      <c r="J168" s="189" t="str">
        <f t="shared" si="6"/>
        <v/>
      </c>
      <c r="K168" s="237" t="str">
        <f t="shared" si="7"/>
        <v/>
      </c>
    </row>
    <row r="169" spans="1:11" ht="15" hidden="1" outlineLevel="1">
      <c r="A169" s="9"/>
      <c r="B169" s="14" t="s">
        <v>230</v>
      </c>
      <c r="C169" s="70"/>
      <c r="D169" s="15" t="s">
        <v>61</v>
      </c>
      <c r="E169" s="100">
        <v>0.25</v>
      </c>
      <c r="F169" s="958" t="str">
        <f>IF(ISNA(VLOOKUP($A169,'Úklidové služby'!$A$7:$I$53,6,FALSE))=TRUE,"",VLOOKUP($A169,'Úklidové služby'!$A$7:$I$53,6,FALSE))</f>
        <v/>
      </c>
      <c r="G169" s="17" t="str">
        <f>IF(ISNA(VLOOKUP($A169,'Úklidové služby'!$A$7:$I$53,7,FALSE))=TRUE,"",VLOOKUP($A169,'Úklidové služby'!$A$7:$I$53,7,FALSE))</f>
        <v/>
      </c>
      <c r="H169" s="67" t="str">
        <f>IF(ISNA(VLOOKUP($A169,'Úklidové služby'!$A$7:$I$53,8,FALSE))=TRUE,"",VLOOKUP($A169,'Úklidové služby'!$A$7:$I$53,8,FALSE))</f>
        <v/>
      </c>
      <c r="I169" s="232" t="str">
        <f>IF(ISNA(VLOOKUP($A169,'Úklidové služby'!$A$7:$I$53,9,FALSE))=TRUE,"",VLOOKUP($A169,'Úklidové služby'!$A$7:$I$53,9,FALSE))</f>
        <v/>
      </c>
      <c r="J169" s="189" t="str">
        <f t="shared" si="6"/>
        <v/>
      </c>
      <c r="K169" s="237" t="str">
        <f t="shared" si="7"/>
        <v/>
      </c>
    </row>
    <row r="170" spans="1:11" ht="15" hidden="1" outlineLevel="1">
      <c r="A170" s="9"/>
      <c r="B170" s="14" t="s">
        <v>231</v>
      </c>
      <c r="C170" s="70"/>
      <c r="D170" s="15" t="s">
        <v>226</v>
      </c>
      <c r="E170" s="100">
        <v>2.25</v>
      </c>
      <c r="F170" s="958" t="str">
        <f>IF(ISNA(VLOOKUP($A170,'Úklidové služby'!$A$7:$I$53,6,FALSE))=TRUE,"",VLOOKUP($A170,'Úklidové služby'!$A$7:$I$53,6,FALSE))</f>
        <v/>
      </c>
      <c r="G170" s="17" t="str">
        <f>IF(ISNA(VLOOKUP($A170,'Úklidové služby'!$A$7:$I$53,7,FALSE))=TRUE,"",VLOOKUP($A170,'Úklidové služby'!$A$7:$I$53,7,FALSE))</f>
        <v/>
      </c>
      <c r="H170" s="67" t="str">
        <f>IF(ISNA(VLOOKUP($A170,'Úklidové služby'!$A$7:$I$53,8,FALSE))=TRUE,"",VLOOKUP($A170,'Úklidové služby'!$A$7:$I$53,8,FALSE))</f>
        <v/>
      </c>
      <c r="I170" s="232" t="str">
        <f>IF(ISNA(VLOOKUP($A170,'Úklidové služby'!$A$7:$I$53,9,FALSE))=TRUE,"",VLOOKUP($A170,'Úklidové služby'!$A$7:$I$53,9,FALSE))</f>
        <v/>
      </c>
      <c r="J170" s="189" t="str">
        <f t="shared" si="6"/>
        <v/>
      </c>
      <c r="K170" s="237" t="str">
        <f t="shared" si="7"/>
        <v/>
      </c>
    </row>
    <row r="171" spans="1:11" ht="15" hidden="1" outlineLevel="1">
      <c r="A171" s="9"/>
      <c r="B171" s="14" t="s">
        <v>233</v>
      </c>
      <c r="C171" s="73"/>
      <c r="D171" s="134" t="s">
        <v>226</v>
      </c>
      <c r="E171" s="100">
        <v>1.05</v>
      </c>
      <c r="F171" s="958" t="str">
        <f>IF(ISNA(VLOOKUP($A171,'Úklidové služby'!$A$7:$I$53,6,FALSE))=TRUE,"",VLOOKUP($A171,'Úklidové služby'!$A$7:$I$53,6,FALSE))</f>
        <v/>
      </c>
      <c r="G171" s="17" t="str">
        <f>IF(ISNA(VLOOKUP($A171,'Úklidové služby'!$A$7:$I$53,7,FALSE))=TRUE,"",VLOOKUP($A171,'Úklidové služby'!$A$7:$I$53,7,FALSE))</f>
        <v/>
      </c>
      <c r="H171" s="67" t="str">
        <f>IF(ISNA(VLOOKUP($A171,'Úklidové služby'!$A$7:$I$53,8,FALSE))=TRUE,"",VLOOKUP($A171,'Úklidové služby'!$A$7:$I$53,8,FALSE))</f>
        <v/>
      </c>
      <c r="I171" s="232" t="str">
        <f>IF(ISNA(VLOOKUP($A171,'Úklidové služby'!$A$7:$I$53,9,FALSE))=TRUE,"",VLOOKUP($A171,'Úklidové služby'!$A$7:$I$53,9,FALSE))</f>
        <v/>
      </c>
      <c r="J171" s="190" t="str">
        <f t="shared" si="6"/>
        <v/>
      </c>
      <c r="K171" s="237" t="str">
        <f t="shared" si="7"/>
        <v/>
      </c>
    </row>
    <row r="172" spans="1:11" ht="15" hidden="1" outlineLevel="1">
      <c r="A172" s="2"/>
      <c r="B172" s="25" t="s">
        <v>234</v>
      </c>
      <c r="C172" s="142"/>
      <c r="D172" s="27" t="s">
        <v>61</v>
      </c>
      <c r="E172" s="102">
        <v>0.645</v>
      </c>
      <c r="F172" s="64" t="str">
        <f>IF(ISNA(VLOOKUP($A172,'Úklidové služby'!$A$7:$I$53,6,FALSE))=TRUE,"",VLOOKUP($A172,'Úklidové služby'!$A$7:$I$53,6,FALSE))</f>
        <v/>
      </c>
      <c r="G172" s="30" t="str">
        <f>IF(ISNA(VLOOKUP($A172,'Úklidové služby'!$A$7:$I$53,7,FALSE))=TRUE,"",VLOOKUP($A172,'Úklidové služby'!$A$7:$I$53,7,FALSE))</f>
        <v/>
      </c>
      <c r="H172" s="220" t="str">
        <f>IF(ISNA(VLOOKUP($A172,'Úklidové služby'!$A$7:$I$53,8,FALSE))=TRUE,"",VLOOKUP($A172,'Úklidové služby'!$A$7:$I$53,8,FALSE))</f>
        <v/>
      </c>
      <c r="I172" s="235" t="str">
        <f>IF(ISNA(VLOOKUP($A172,'Úklidové služby'!$A$7:$I$53,9,FALSE))=TRUE,"",VLOOKUP($A172,'Úklidové služby'!$A$7:$I$53,9,FALSE))</f>
        <v/>
      </c>
      <c r="J172" s="196" t="str">
        <f t="shared" si="6"/>
        <v/>
      </c>
      <c r="K172" s="242" t="str">
        <f t="shared" si="7"/>
        <v/>
      </c>
    </row>
    <row r="173" spans="1:11" ht="15" collapsed="1">
      <c r="A173" s="18">
        <v>19</v>
      </c>
      <c r="B173" s="19" t="s">
        <v>43</v>
      </c>
      <c r="C173" s="44"/>
      <c r="D173" s="44"/>
      <c r="E173" s="97">
        <f>SUM(E174:E174)</f>
        <v>1</v>
      </c>
      <c r="F173" s="54" t="str">
        <f>IF(ISNA(VLOOKUP($A173,'Úklidové služby'!$A$7:$I$53,6,FALSE))=TRUE,"",VLOOKUP($A173,'Úklidové služby'!$A$7:$I$53,6,FALSE))</f>
        <v>ks</v>
      </c>
      <c r="G173" s="24">
        <f>IF(ISNA(VLOOKUP($A173,'Úklidové služby'!$A$7:$I$53,7,FALSE))=TRUE,"",VLOOKUP($A173,'Úklidové služby'!$A$7:$I$53,7,FALSE))</f>
        <v>0</v>
      </c>
      <c r="H173" s="227" t="str">
        <f>IF(ISNA(VLOOKUP($A173,'Úklidové služby'!$A$7:$I$53,8,FALSE))=TRUE,"",VLOOKUP($A173,'Úklidové služby'!$A$7:$I$53,8,FALSE))</f>
        <v>1x za týden</v>
      </c>
      <c r="I173" s="185">
        <f>IF(ISNA(VLOOKUP($A173,'Úklidové služby'!$A$7:$I$53,9,FALSE))=TRUE,"",VLOOKUP($A173,'Úklidové služby'!$A$7:$I$53,9,FALSE))</f>
        <v>52</v>
      </c>
      <c r="J173" s="76">
        <f aca="true" t="shared" si="8" ref="J173:J268">IF(ISERR(E173*G173*I173)=TRUE,"",E173*G173*I173)</f>
        <v>0</v>
      </c>
      <c r="K173" s="238">
        <f aca="true" t="shared" si="9" ref="K173:K268">IF(ISERR(J173/12)=TRUE,"",J173/12)</f>
        <v>0</v>
      </c>
    </row>
    <row r="174" spans="1:11" ht="15" hidden="1" outlineLevel="1">
      <c r="A174" s="48"/>
      <c r="B174" s="14" t="s">
        <v>229</v>
      </c>
      <c r="C174" s="70"/>
      <c r="D174" s="15" t="s">
        <v>25</v>
      </c>
      <c r="E174" s="100">
        <v>1</v>
      </c>
      <c r="F174" s="66" t="str">
        <f>IF(ISNA(VLOOKUP($A174,'Úklidové služby'!$A$7:$I$53,6,FALSE))=TRUE,"",VLOOKUP($A174,'Úklidové služby'!$A$7:$I$53,6,FALSE))</f>
        <v/>
      </c>
      <c r="G174" s="16" t="str">
        <f>IF(ISNA(VLOOKUP($A174,'Úklidové služby'!$A$7:$I$53,7,FALSE))=TRUE,"",VLOOKUP($A174,'Úklidové služby'!$A$7:$I$53,7,FALSE))</f>
        <v/>
      </c>
      <c r="H174" s="229" t="str">
        <f>IF(ISNA(VLOOKUP($A174,'Úklidové služby'!$A$7:$I$53,8,FALSE))=TRUE,"",VLOOKUP($A174,'Úklidové služby'!$A$7:$I$53,8,FALSE))</f>
        <v/>
      </c>
      <c r="I174" s="251" t="str">
        <f>IF(ISNA(VLOOKUP($A174,'Úklidové služby'!$A$7:$I$53,9,FALSE))=TRUE,"",VLOOKUP($A174,'Úklidové služby'!$A$7:$I$53,9,FALSE))</f>
        <v/>
      </c>
      <c r="J174" s="980" t="str">
        <f t="shared" si="8"/>
        <v/>
      </c>
      <c r="K174" s="253" t="str">
        <f t="shared" si="9"/>
        <v/>
      </c>
    </row>
    <row r="175" spans="1:11" ht="15" collapsed="1">
      <c r="A175" s="18">
        <v>20</v>
      </c>
      <c r="B175" s="19" t="s">
        <v>50</v>
      </c>
      <c r="C175" s="44"/>
      <c r="D175" s="44"/>
      <c r="E175" s="97">
        <f>SUM(E176:E208)</f>
        <v>33</v>
      </c>
      <c r="F175" s="54" t="str">
        <f>IF(ISNA(VLOOKUP($A175,'Úklidové služby'!$A$7:$I$53,6,FALSE))=TRUE,"",VLOOKUP($A175,'Úklidové služby'!$A$7:$I$53,6,FALSE))</f>
        <v>místnost</v>
      </c>
      <c r="G175" s="24">
        <f>IF(ISNA(VLOOKUP($A175,'Úklidové služby'!$A$7:$I$53,7,FALSE))=TRUE,"",VLOOKUP($A175,'Úklidové služby'!$A$7:$I$53,7,FALSE))</f>
        <v>0</v>
      </c>
      <c r="H175" s="45" t="str">
        <f>IF(ISNA(VLOOKUP($A175,'Úklidové služby'!$A$7:$I$53,8,FALSE))=TRUE,"",VLOOKUP($A175,'Úklidové služby'!$A$7:$I$53,8,FALSE))</f>
        <v>1x za týden</v>
      </c>
      <c r="I175" s="184">
        <f>IF(ISNA(VLOOKUP($A175,'Úklidové služby'!$A$7:$I$53,9,FALSE))=TRUE,"",VLOOKUP($A175,'Úklidové služby'!$A$7:$I$53,9,FALSE))</f>
        <v>52</v>
      </c>
      <c r="J175" s="74">
        <f aca="true" t="shared" si="10" ref="J175:J208">IF(ISERR(E175*G175*I175)=TRUE,"",E175*G175*I175)</f>
        <v>0</v>
      </c>
      <c r="K175" s="241">
        <f aca="true" t="shared" si="11" ref="K175:K208">IF(ISERR(J175/12)=TRUE,"",J175/12)</f>
        <v>0</v>
      </c>
    </row>
    <row r="176" spans="1:11" ht="15" hidden="1" outlineLevel="1">
      <c r="A176" s="48"/>
      <c r="B176" s="10" t="s">
        <v>213</v>
      </c>
      <c r="C176" s="69"/>
      <c r="D176" s="11" t="s">
        <v>61</v>
      </c>
      <c r="E176" s="100">
        <v>1</v>
      </c>
      <c r="F176" s="66" t="str">
        <f>IF(ISNA(VLOOKUP($A176,'Úklidové služby'!$A$7:$I$53,6,FALSE))=TRUE,"",VLOOKUP($A176,'Úklidové služby'!$A$7:$I$53,6,FALSE))</f>
        <v/>
      </c>
      <c r="G176" s="16" t="str">
        <f>IF(ISNA(VLOOKUP($A176,'Úklidové služby'!$A$7:$I$53,7,FALSE))=TRUE,"",VLOOKUP($A176,'Úklidové služby'!$A$7:$I$53,7,FALSE))</f>
        <v/>
      </c>
      <c r="H176" s="148" t="str">
        <f>IF(ISNA(VLOOKUP($A176,'Úklidové služby'!$A$7:$I$53,8,FALSE))=TRUE,"",VLOOKUP($A176,'Úklidové služby'!$A$7:$I$53,8,FALSE))</f>
        <v/>
      </c>
      <c r="I176" s="232" t="str">
        <f>IF(ISNA(VLOOKUP($A176,'Úklidové služby'!$A$7:$I$53,9,FALSE))=TRUE,"",VLOOKUP($A176,'Úklidové služby'!$A$7:$I$53,9,FALSE))</f>
        <v/>
      </c>
      <c r="J176" s="194" t="str">
        <f t="shared" si="10"/>
        <v/>
      </c>
      <c r="K176" s="237" t="str">
        <f t="shared" si="11"/>
        <v/>
      </c>
    </row>
    <row r="177" spans="1:11" ht="15" hidden="1" outlineLevel="1">
      <c r="A177" s="48"/>
      <c r="B177" s="14" t="s">
        <v>213</v>
      </c>
      <c r="C177" s="70"/>
      <c r="D177" s="15" t="s">
        <v>61</v>
      </c>
      <c r="E177" s="100">
        <v>1</v>
      </c>
      <c r="F177" s="66" t="str">
        <f>IF(ISNA(VLOOKUP($A177,'Úklidové služby'!$A$7:$I$53,6,FALSE))=TRUE,"",VLOOKUP($A177,'Úklidové služby'!$A$7:$I$53,6,FALSE))</f>
        <v/>
      </c>
      <c r="G177" s="16" t="str">
        <f>IF(ISNA(VLOOKUP($A177,'Úklidové služby'!$A$7:$I$53,7,FALSE))=TRUE,"",VLOOKUP($A177,'Úklidové služby'!$A$7:$I$53,7,FALSE))</f>
        <v/>
      </c>
      <c r="H177" s="148" t="str">
        <f>IF(ISNA(VLOOKUP($A177,'Úklidové služby'!$A$7:$I$53,8,FALSE))=TRUE,"",VLOOKUP($A177,'Úklidové služby'!$A$7:$I$53,8,FALSE))</f>
        <v/>
      </c>
      <c r="I177" s="232" t="str">
        <f>IF(ISNA(VLOOKUP($A177,'Úklidové služby'!$A$7:$I$53,9,FALSE))=TRUE,"",VLOOKUP($A177,'Úklidové služby'!$A$7:$I$53,9,FALSE))</f>
        <v/>
      </c>
      <c r="J177" s="194" t="str">
        <f t="shared" si="10"/>
        <v/>
      </c>
      <c r="K177" s="237" t="str">
        <f t="shared" si="11"/>
        <v/>
      </c>
    </row>
    <row r="178" spans="1:11" ht="15" hidden="1" outlineLevel="1">
      <c r="A178" s="48"/>
      <c r="B178" s="14" t="s">
        <v>213</v>
      </c>
      <c r="C178" s="70"/>
      <c r="D178" s="15" t="s">
        <v>95</v>
      </c>
      <c r="E178" s="100">
        <v>1</v>
      </c>
      <c r="F178" s="66" t="str">
        <f>IF(ISNA(VLOOKUP($A178,'Úklidové služby'!$A$7:$I$53,6,FALSE))=TRUE,"",VLOOKUP($A178,'Úklidové služby'!$A$7:$I$53,6,FALSE))</f>
        <v/>
      </c>
      <c r="G178" s="16" t="str">
        <f>IF(ISNA(VLOOKUP($A178,'Úklidové služby'!$A$7:$I$53,7,FALSE))=TRUE,"",VLOOKUP($A178,'Úklidové služby'!$A$7:$I$53,7,FALSE))</f>
        <v/>
      </c>
      <c r="H178" s="148" t="str">
        <f>IF(ISNA(VLOOKUP($A178,'Úklidové služby'!$A$7:$I$53,8,FALSE))=TRUE,"",VLOOKUP($A178,'Úklidové služby'!$A$7:$I$53,8,FALSE))</f>
        <v/>
      </c>
      <c r="I178" s="232" t="str">
        <f>IF(ISNA(VLOOKUP($A178,'Úklidové služby'!$A$7:$I$53,9,FALSE))=TRUE,"",VLOOKUP($A178,'Úklidové služby'!$A$7:$I$53,9,FALSE))</f>
        <v/>
      </c>
      <c r="J178" s="194" t="str">
        <f t="shared" si="10"/>
        <v/>
      </c>
      <c r="K178" s="237" t="str">
        <f t="shared" si="11"/>
        <v/>
      </c>
    </row>
    <row r="179" spans="1:11" ht="15" hidden="1" outlineLevel="1">
      <c r="A179" s="48"/>
      <c r="B179" s="14" t="s">
        <v>228</v>
      </c>
      <c r="C179" s="70"/>
      <c r="D179" s="15" t="s">
        <v>220</v>
      </c>
      <c r="E179" s="100">
        <v>1</v>
      </c>
      <c r="F179" s="66" t="str">
        <f>IF(ISNA(VLOOKUP($A179,'Úklidové služby'!$A$7:$I$53,6,FALSE))=TRUE,"",VLOOKUP($A179,'Úklidové služby'!$A$7:$I$53,6,FALSE))</f>
        <v/>
      </c>
      <c r="G179" s="16" t="str">
        <f>IF(ISNA(VLOOKUP($A179,'Úklidové služby'!$A$7:$I$53,7,FALSE))=TRUE,"",VLOOKUP($A179,'Úklidové služby'!$A$7:$I$53,7,FALSE))</f>
        <v/>
      </c>
      <c r="H179" s="148" t="str">
        <f>IF(ISNA(VLOOKUP($A179,'Úklidové služby'!$A$7:$I$53,8,FALSE))=TRUE,"",VLOOKUP($A179,'Úklidové služby'!$A$7:$I$53,8,FALSE))</f>
        <v/>
      </c>
      <c r="I179" s="232" t="str">
        <f>IF(ISNA(VLOOKUP($A179,'Úklidové služby'!$A$7:$I$53,9,FALSE))=TRUE,"",VLOOKUP($A179,'Úklidové služby'!$A$7:$I$53,9,FALSE))</f>
        <v/>
      </c>
      <c r="J179" s="194" t="str">
        <f t="shared" si="10"/>
        <v/>
      </c>
      <c r="K179" s="237" t="str">
        <f t="shared" si="11"/>
        <v/>
      </c>
    </row>
    <row r="180" spans="1:11" ht="15" hidden="1" outlineLevel="1">
      <c r="A180" s="48"/>
      <c r="B180" s="14" t="s">
        <v>228</v>
      </c>
      <c r="C180" s="70"/>
      <c r="D180" s="15" t="s">
        <v>221</v>
      </c>
      <c r="E180" s="100">
        <v>1</v>
      </c>
      <c r="F180" s="66" t="str">
        <f>IF(ISNA(VLOOKUP($A180,'Úklidové služby'!$A$7:$I$53,6,FALSE))=TRUE,"",VLOOKUP($A180,'Úklidové služby'!$A$7:$I$53,6,FALSE))</f>
        <v/>
      </c>
      <c r="G180" s="16" t="str">
        <f>IF(ISNA(VLOOKUP($A180,'Úklidové služby'!$A$7:$I$53,7,FALSE))=TRUE,"",VLOOKUP($A180,'Úklidové služby'!$A$7:$I$53,7,FALSE))</f>
        <v/>
      </c>
      <c r="H180" s="148" t="str">
        <f>IF(ISNA(VLOOKUP($A180,'Úklidové služby'!$A$7:$I$53,8,FALSE))=TRUE,"",VLOOKUP($A180,'Úklidové služby'!$A$7:$I$53,8,FALSE))</f>
        <v/>
      </c>
      <c r="I180" s="232" t="str">
        <f>IF(ISNA(VLOOKUP($A180,'Úklidové služby'!$A$7:$I$53,9,FALSE))=TRUE,"",VLOOKUP($A180,'Úklidové služby'!$A$7:$I$53,9,FALSE))</f>
        <v/>
      </c>
      <c r="J180" s="194" t="str">
        <f t="shared" si="10"/>
        <v/>
      </c>
      <c r="K180" s="237" t="str">
        <f t="shared" si="11"/>
        <v/>
      </c>
    </row>
    <row r="181" spans="1:11" ht="15" hidden="1" outlineLevel="1">
      <c r="A181" s="48"/>
      <c r="B181" s="14" t="s">
        <v>228</v>
      </c>
      <c r="C181" s="70"/>
      <c r="D181" s="15" t="s">
        <v>222</v>
      </c>
      <c r="E181" s="100">
        <v>1</v>
      </c>
      <c r="F181" s="66" t="str">
        <f>IF(ISNA(VLOOKUP($A181,'Úklidové služby'!$A$7:$I$53,6,FALSE))=TRUE,"",VLOOKUP($A181,'Úklidové služby'!$A$7:$I$53,6,FALSE))</f>
        <v/>
      </c>
      <c r="G181" s="16" t="str">
        <f>IF(ISNA(VLOOKUP($A181,'Úklidové služby'!$A$7:$I$53,7,FALSE))=TRUE,"",VLOOKUP($A181,'Úklidové služby'!$A$7:$I$53,7,FALSE))</f>
        <v/>
      </c>
      <c r="H181" s="148" t="str">
        <f>IF(ISNA(VLOOKUP($A181,'Úklidové služby'!$A$7:$I$53,8,FALSE))=TRUE,"",VLOOKUP($A181,'Úklidové služby'!$A$7:$I$53,8,FALSE))</f>
        <v/>
      </c>
      <c r="I181" s="232" t="str">
        <f>IF(ISNA(VLOOKUP($A181,'Úklidové služby'!$A$7:$I$53,9,FALSE))=TRUE,"",VLOOKUP($A181,'Úklidové služby'!$A$7:$I$53,9,FALSE))</f>
        <v/>
      </c>
      <c r="J181" s="194" t="str">
        <f t="shared" si="10"/>
        <v/>
      </c>
      <c r="K181" s="237" t="str">
        <f t="shared" si="11"/>
        <v/>
      </c>
    </row>
    <row r="182" spans="1:11" ht="15" hidden="1" outlineLevel="1">
      <c r="A182" s="48"/>
      <c r="B182" s="14" t="s">
        <v>229</v>
      </c>
      <c r="C182" s="70"/>
      <c r="D182" s="134" t="s">
        <v>223</v>
      </c>
      <c r="E182" s="100">
        <v>1</v>
      </c>
      <c r="F182" s="66" t="str">
        <f>IF(ISNA(VLOOKUP($A182,'Úklidové služby'!$A$7:$I$53,6,FALSE))=TRUE,"",VLOOKUP($A182,'Úklidové služby'!$A$7:$I$53,6,FALSE))</f>
        <v/>
      </c>
      <c r="G182" s="16" t="str">
        <f>IF(ISNA(VLOOKUP($A182,'Úklidové služby'!$A$7:$I$53,7,FALSE))=TRUE,"",VLOOKUP($A182,'Úklidové služby'!$A$7:$I$53,7,FALSE))</f>
        <v/>
      </c>
      <c r="H182" s="148" t="str">
        <f>IF(ISNA(VLOOKUP($A182,'Úklidové služby'!$A$7:$I$53,8,FALSE))=TRUE,"",VLOOKUP($A182,'Úklidové služby'!$A$7:$I$53,8,FALSE))</f>
        <v/>
      </c>
      <c r="I182" s="232" t="str">
        <f>IF(ISNA(VLOOKUP($A182,'Úklidové služby'!$A$7:$I$53,9,FALSE))=TRUE,"",VLOOKUP($A182,'Úklidové služby'!$A$7:$I$53,9,FALSE))</f>
        <v/>
      </c>
      <c r="J182" s="194" t="str">
        <f t="shared" si="10"/>
        <v/>
      </c>
      <c r="K182" s="237" t="str">
        <f t="shared" si="11"/>
        <v/>
      </c>
    </row>
    <row r="183" spans="1:11" ht="15" hidden="1" outlineLevel="1">
      <c r="A183" s="48"/>
      <c r="B183" s="14" t="s">
        <v>229</v>
      </c>
      <c r="C183" s="70"/>
      <c r="D183" s="15" t="s">
        <v>61</v>
      </c>
      <c r="E183" s="100">
        <v>1</v>
      </c>
      <c r="F183" s="66" t="str">
        <f>IF(ISNA(VLOOKUP($A183,'Úklidové služby'!$A$7:$I$53,6,FALSE))=TRUE,"",VLOOKUP($A183,'Úklidové služby'!$A$7:$I$53,6,FALSE))</f>
        <v/>
      </c>
      <c r="G183" s="16" t="str">
        <f>IF(ISNA(VLOOKUP($A183,'Úklidové služby'!$A$7:$I$53,7,FALSE))=TRUE,"",VLOOKUP($A183,'Úklidové služby'!$A$7:$I$53,7,FALSE))</f>
        <v/>
      </c>
      <c r="H183" s="148" t="str">
        <f>IF(ISNA(VLOOKUP($A183,'Úklidové služby'!$A$7:$I$53,8,FALSE))=TRUE,"",VLOOKUP($A183,'Úklidové služby'!$A$7:$I$53,8,FALSE))</f>
        <v/>
      </c>
      <c r="I183" s="232" t="str">
        <f>IF(ISNA(VLOOKUP($A183,'Úklidové služby'!$A$7:$I$53,9,FALSE))=TRUE,"",VLOOKUP($A183,'Úklidové služby'!$A$7:$I$53,9,FALSE))</f>
        <v/>
      </c>
      <c r="J183" s="194" t="str">
        <f t="shared" si="10"/>
        <v/>
      </c>
      <c r="K183" s="237" t="str">
        <f t="shared" si="11"/>
        <v/>
      </c>
    </row>
    <row r="184" spans="1:11" ht="15" hidden="1" outlineLevel="1">
      <c r="A184" s="48"/>
      <c r="B184" s="14" t="s">
        <v>229</v>
      </c>
      <c r="C184" s="70"/>
      <c r="D184" s="15" t="s">
        <v>224</v>
      </c>
      <c r="E184" s="100">
        <v>1</v>
      </c>
      <c r="F184" s="66" t="str">
        <f>IF(ISNA(VLOOKUP($A184,'Úklidové služby'!$A$7:$I$53,6,FALSE))=TRUE,"",VLOOKUP($A184,'Úklidové služby'!$A$7:$I$53,6,FALSE))</f>
        <v/>
      </c>
      <c r="G184" s="16" t="str">
        <f>IF(ISNA(VLOOKUP($A184,'Úklidové služby'!$A$7:$I$53,7,FALSE))=TRUE,"",VLOOKUP($A184,'Úklidové služby'!$A$7:$I$53,7,FALSE))</f>
        <v/>
      </c>
      <c r="H184" s="148" t="str">
        <f>IF(ISNA(VLOOKUP($A184,'Úklidové služby'!$A$7:$I$53,8,FALSE))=TRUE,"",VLOOKUP($A184,'Úklidové služby'!$A$7:$I$53,8,FALSE))</f>
        <v/>
      </c>
      <c r="I184" s="232" t="str">
        <f>IF(ISNA(VLOOKUP($A184,'Úklidové služby'!$A$7:$I$53,9,FALSE))=TRUE,"",VLOOKUP($A184,'Úklidové služby'!$A$7:$I$53,9,FALSE))</f>
        <v/>
      </c>
      <c r="J184" s="194" t="str">
        <f t="shared" si="10"/>
        <v/>
      </c>
      <c r="K184" s="237" t="str">
        <f t="shared" si="11"/>
        <v/>
      </c>
    </row>
    <row r="185" spans="1:11" ht="15" hidden="1" outlineLevel="1">
      <c r="A185" s="48"/>
      <c r="B185" s="14" t="s">
        <v>229</v>
      </c>
      <c r="C185" s="70"/>
      <c r="D185" s="15" t="s">
        <v>25</v>
      </c>
      <c r="E185" s="100">
        <v>1</v>
      </c>
      <c r="F185" s="66" t="str">
        <f>IF(ISNA(VLOOKUP($A185,'Úklidové služby'!$A$7:$I$53,6,FALSE))=TRUE,"",VLOOKUP($A185,'Úklidové služby'!$A$7:$I$53,6,FALSE))</f>
        <v/>
      </c>
      <c r="G185" s="16" t="str">
        <f>IF(ISNA(VLOOKUP($A185,'Úklidové služby'!$A$7:$I$53,7,FALSE))=TRUE,"",VLOOKUP($A185,'Úklidové služby'!$A$7:$I$53,7,FALSE))</f>
        <v/>
      </c>
      <c r="H185" s="148" t="str">
        <f>IF(ISNA(VLOOKUP($A185,'Úklidové služby'!$A$7:$I$53,8,FALSE))=TRUE,"",VLOOKUP($A185,'Úklidové služby'!$A$7:$I$53,8,FALSE))</f>
        <v/>
      </c>
      <c r="I185" s="232" t="str">
        <f>IF(ISNA(VLOOKUP($A185,'Úklidové služby'!$A$7:$I$53,9,FALSE))=TRUE,"",VLOOKUP($A185,'Úklidové služby'!$A$7:$I$53,9,FALSE))</f>
        <v/>
      </c>
      <c r="J185" s="194" t="str">
        <f t="shared" si="10"/>
        <v/>
      </c>
      <c r="K185" s="237" t="str">
        <f t="shared" si="11"/>
        <v/>
      </c>
    </row>
    <row r="186" spans="1:11" ht="15" hidden="1" outlineLevel="1">
      <c r="A186" s="48"/>
      <c r="B186" s="14" t="s">
        <v>229</v>
      </c>
      <c r="C186" s="70"/>
      <c r="D186" s="15" t="s">
        <v>14</v>
      </c>
      <c r="E186" s="100">
        <v>1</v>
      </c>
      <c r="F186" s="66" t="str">
        <f>IF(ISNA(VLOOKUP($A186,'Úklidové služby'!$A$7:$I$53,6,FALSE))=TRUE,"",VLOOKUP($A186,'Úklidové služby'!$A$7:$I$53,6,FALSE))</f>
        <v/>
      </c>
      <c r="G186" s="16" t="str">
        <f>IF(ISNA(VLOOKUP($A186,'Úklidové služby'!$A$7:$I$53,7,FALSE))=TRUE,"",VLOOKUP($A186,'Úklidové služby'!$A$7:$I$53,7,FALSE))</f>
        <v/>
      </c>
      <c r="H186" s="148" t="str">
        <f>IF(ISNA(VLOOKUP($A186,'Úklidové služby'!$A$7:$I$53,8,FALSE))=TRUE,"",VLOOKUP($A186,'Úklidové služby'!$A$7:$I$53,8,FALSE))</f>
        <v/>
      </c>
      <c r="I186" s="232" t="str">
        <f>IF(ISNA(VLOOKUP($A186,'Úklidové služby'!$A$7:$I$53,9,FALSE))=TRUE,"",VLOOKUP($A186,'Úklidové služby'!$A$7:$I$53,9,FALSE))</f>
        <v/>
      </c>
      <c r="J186" s="194" t="str">
        <f t="shared" si="10"/>
        <v/>
      </c>
      <c r="K186" s="237" t="str">
        <f t="shared" si="11"/>
        <v/>
      </c>
    </row>
    <row r="187" spans="1:11" ht="15" hidden="1" outlineLevel="1">
      <c r="A187" s="48"/>
      <c r="B187" s="14" t="s">
        <v>229</v>
      </c>
      <c r="C187" s="70"/>
      <c r="D187" s="15" t="s">
        <v>16</v>
      </c>
      <c r="E187" s="100">
        <v>1</v>
      </c>
      <c r="F187" s="66" t="str">
        <f>IF(ISNA(VLOOKUP($A187,'Úklidové služby'!$A$7:$I$53,6,FALSE))=TRUE,"",VLOOKUP($A187,'Úklidové služby'!$A$7:$I$53,6,FALSE))</f>
        <v/>
      </c>
      <c r="G187" s="16" t="str">
        <f>IF(ISNA(VLOOKUP($A187,'Úklidové služby'!$A$7:$I$53,7,FALSE))=TRUE,"",VLOOKUP($A187,'Úklidové služby'!$A$7:$I$53,7,FALSE))</f>
        <v/>
      </c>
      <c r="H187" s="148" t="str">
        <f>IF(ISNA(VLOOKUP($A187,'Úklidové služby'!$A$7:$I$53,8,FALSE))=TRUE,"",VLOOKUP($A187,'Úklidové služby'!$A$7:$I$53,8,FALSE))</f>
        <v/>
      </c>
      <c r="I187" s="232" t="str">
        <f>IF(ISNA(VLOOKUP($A187,'Úklidové služby'!$A$7:$I$53,9,FALSE))=TRUE,"",VLOOKUP($A187,'Úklidové služby'!$A$7:$I$53,9,FALSE))</f>
        <v/>
      </c>
      <c r="J187" s="194" t="str">
        <f t="shared" si="10"/>
        <v/>
      </c>
      <c r="K187" s="237" t="str">
        <f t="shared" si="11"/>
        <v/>
      </c>
    </row>
    <row r="188" spans="1:11" ht="15" hidden="1" outlineLevel="1">
      <c r="A188" s="48"/>
      <c r="B188" s="14" t="s">
        <v>229</v>
      </c>
      <c r="C188" s="70"/>
      <c r="D188" s="15" t="s">
        <v>61</v>
      </c>
      <c r="E188" s="100">
        <v>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48" t="str">
        <f>IF(ISNA(VLOOKUP($A188,'Úklidové služby'!$A$7:$I$53,8,FALSE))=TRUE,"",VLOOKUP($A188,'Úklidové služby'!$A$7:$I$53,8,FALSE))</f>
        <v/>
      </c>
      <c r="I188" s="232" t="str">
        <f>IF(ISNA(VLOOKUP($A188,'Úklidové služby'!$A$7:$I$53,9,FALSE))=TRUE,"",VLOOKUP($A188,'Úklidové služby'!$A$7:$I$53,9,FALSE))</f>
        <v/>
      </c>
      <c r="J188" s="194" t="str">
        <f t="shared" si="10"/>
        <v/>
      </c>
      <c r="K188" s="237" t="str">
        <f t="shared" si="11"/>
        <v/>
      </c>
    </row>
    <row r="189" spans="1:11" ht="15" hidden="1" outlineLevel="1">
      <c r="A189" s="48"/>
      <c r="B189" s="14" t="s">
        <v>229</v>
      </c>
      <c r="C189" s="70"/>
      <c r="D189" s="15" t="s">
        <v>225</v>
      </c>
      <c r="E189" s="100">
        <v>1</v>
      </c>
      <c r="F189" s="66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48" t="str">
        <f>IF(ISNA(VLOOKUP($A189,'Úklidové služby'!$A$7:$I$53,8,FALSE))=TRUE,"",VLOOKUP($A189,'Úklidové služby'!$A$7:$I$53,8,FALSE))</f>
        <v/>
      </c>
      <c r="I189" s="232" t="str">
        <f>IF(ISNA(VLOOKUP($A189,'Úklidové služby'!$A$7:$I$53,9,FALSE))=TRUE,"",VLOOKUP($A189,'Úklidové služby'!$A$7:$I$53,9,FALSE))</f>
        <v/>
      </c>
      <c r="J189" s="194" t="str">
        <f t="shared" si="10"/>
        <v/>
      </c>
      <c r="K189" s="237" t="str">
        <f t="shared" si="11"/>
        <v/>
      </c>
    </row>
    <row r="190" spans="1:11" ht="15" hidden="1" outlineLevel="1">
      <c r="A190" s="48"/>
      <c r="B190" s="14" t="s">
        <v>230</v>
      </c>
      <c r="C190" s="70"/>
      <c r="D190" s="15" t="s">
        <v>61</v>
      </c>
      <c r="E190" s="100">
        <v>1</v>
      </c>
      <c r="F190" s="66" t="str">
        <f>IF(ISNA(VLOOKUP($A190,'Úklidové služby'!$A$7:$I$53,6,FALSE))=TRUE,"",VLOOKUP($A190,'Úklidové služby'!$A$7:$I$53,6,FALSE))</f>
        <v/>
      </c>
      <c r="G190" s="16" t="str">
        <f>IF(ISNA(VLOOKUP($A190,'Úklidové služby'!$A$7:$I$53,7,FALSE))=TRUE,"",VLOOKUP($A190,'Úklidové služby'!$A$7:$I$53,7,FALSE))</f>
        <v/>
      </c>
      <c r="H190" s="148" t="str">
        <f>IF(ISNA(VLOOKUP($A190,'Úklidové služby'!$A$7:$I$53,8,FALSE))=TRUE,"",VLOOKUP($A190,'Úklidové služby'!$A$7:$I$53,8,FALSE))</f>
        <v/>
      </c>
      <c r="I190" s="232" t="str">
        <f>IF(ISNA(VLOOKUP($A190,'Úklidové služby'!$A$7:$I$53,9,FALSE))=TRUE,"",VLOOKUP($A190,'Úklidové služby'!$A$7:$I$53,9,FALSE))</f>
        <v/>
      </c>
      <c r="J190" s="194" t="str">
        <f t="shared" si="10"/>
        <v/>
      </c>
      <c r="K190" s="237" t="str">
        <f t="shared" si="11"/>
        <v/>
      </c>
    </row>
    <row r="191" spans="1:11" ht="15" hidden="1" outlineLevel="1">
      <c r="A191" s="48"/>
      <c r="B191" s="14" t="s">
        <v>230</v>
      </c>
      <c r="C191" s="70"/>
      <c r="D191" s="15" t="s">
        <v>95</v>
      </c>
      <c r="E191" s="100">
        <v>1</v>
      </c>
      <c r="F191" s="66" t="str">
        <f>IF(ISNA(VLOOKUP($A191,'Úklidové služby'!$A$7:$I$53,6,FALSE))=TRUE,"",VLOOKUP($A191,'Úklidové služby'!$A$7:$I$53,6,FALSE))</f>
        <v/>
      </c>
      <c r="G191" s="16" t="str">
        <f>IF(ISNA(VLOOKUP($A191,'Úklidové služby'!$A$7:$I$53,7,FALSE))=TRUE,"",VLOOKUP($A191,'Úklidové služby'!$A$7:$I$53,7,FALSE))</f>
        <v/>
      </c>
      <c r="H191" s="148" t="str">
        <f>IF(ISNA(VLOOKUP($A191,'Úklidové služby'!$A$7:$I$53,8,FALSE))=TRUE,"",VLOOKUP($A191,'Úklidové služby'!$A$7:$I$53,8,FALSE))</f>
        <v/>
      </c>
      <c r="I191" s="232" t="str">
        <f>IF(ISNA(VLOOKUP($A191,'Úklidové služby'!$A$7:$I$53,9,FALSE))=TRUE,"",VLOOKUP($A191,'Úklidové služby'!$A$7:$I$53,9,FALSE))</f>
        <v/>
      </c>
      <c r="J191" s="194" t="str">
        <f t="shared" si="10"/>
        <v/>
      </c>
      <c r="K191" s="237" t="str">
        <f t="shared" si="11"/>
        <v/>
      </c>
    </row>
    <row r="192" spans="1:11" ht="15" hidden="1" outlineLevel="1">
      <c r="A192" s="48"/>
      <c r="B192" s="14" t="s">
        <v>231</v>
      </c>
      <c r="C192" s="70"/>
      <c r="D192" s="15" t="s">
        <v>95</v>
      </c>
      <c r="E192" s="100">
        <v>1</v>
      </c>
      <c r="F192" s="66" t="str">
        <f>IF(ISNA(VLOOKUP($A192,'Úklidové služby'!$A$7:$I$53,6,FALSE))=TRUE,"",VLOOKUP($A192,'Úklidové služby'!$A$7:$I$53,6,FALSE))</f>
        <v/>
      </c>
      <c r="G192" s="16" t="str">
        <f>IF(ISNA(VLOOKUP($A192,'Úklidové služby'!$A$7:$I$53,7,FALSE))=TRUE,"",VLOOKUP($A192,'Úklidové služby'!$A$7:$I$53,7,FALSE))</f>
        <v/>
      </c>
      <c r="H192" s="148" t="str">
        <f>IF(ISNA(VLOOKUP($A192,'Úklidové služby'!$A$7:$I$53,8,FALSE))=TRUE,"",VLOOKUP($A192,'Úklidové služby'!$A$7:$I$53,8,FALSE))</f>
        <v/>
      </c>
      <c r="I192" s="232" t="str">
        <f>IF(ISNA(VLOOKUP($A192,'Úklidové služby'!$A$7:$I$53,9,FALSE))=TRUE,"",VLOOKUP($A192,'Úklidové služby'!$A$7:$I$53,9,FALSE))</f>
        <v/>
      </c>
      <c r="J192" s="194" t="str">
        <f t="shared" si="10"/>
        <v/>
      </c>
      <c r="K192" s="237" t="str">
        <f t="shared" si="11"/>
        <v/>
      </c>
    </row>
    <row r="193" spans="1:11" ht="15" hidden="1" outlineLevel="1">
      <c r="A193" s="48"/>
      <c r="B193" s="14" t="s">
        <v>231</v>
      </c>
      <c r="C193" s="70"/>
      <c r="D193" s="15" t="s">
        <v>226</v>
      </c>
      <c r="E193" s="100">
        <v>1</v>
      </c>
      <c r="F193" s="66" t="str">
        <f>IF(ISNA(VLOOKUP($A193,'Úklidové služby'!$A$7:$I$53,6,FALSE))=TRUE,"",VLOOKUP($A193,'Úklidové služby'!$A$7:$I$53,6,FALSE))</f>
        <v/>
      </c>
      <c r="G193" s="16" t="str">
        <f>IF(ISNA(VLOOKUP($A193,'Úklidové služby'!$A$7:$I$53,7,FALSE))=TRUE,"",VLOOKUP($A193,'Úklidové služby'!$A$7:$I$53,7,FALSE))</f>
        <v/>
      </c>
      <c r="H193" s="148" t="str">
        <f>IF(ISNA(VLOOKUP($A193,'Úklidové služby'!$A$7:$I$53,8,FALSE))=TRUE,"",VLOOKUP($A193,'Úklidové služby'!$A$7:$I$53,8,FALSE))</f>
        <v/>
      </c>
      <c r="I193" s="232" t="str">
        <f>IF(ISNA(VLOOKUP($A193,'Úklidové služby'!$A$7:$I$53,9,FALSE))=TRUE,"",VLOOKUP($A193,'Úklidové služby'!$A$7:$I$53,9,FALSE))</f>
        <v/>
      </c>
      <c r="J193" s="194" t="str">
        <f t="shared" si="10"/>
        <v/>
      </c>
      <c r="K193" s="237" t="str">
        <f t="shared" si="11"/>
        <v/>
      </c>
    </row>
    <row r="194" spans="1:11" ht="15" hidden="1" outlineLevel="1">
      <c r="A194" s="48"/>
      <c r="B194" s="14" t="s">
        <v>231</v>
      </c>
      <c r="C194" s="70"/>
      <c r="D194" s="15" t="s">
        <v>220</v>
      </c>
      <c r="E194" s="100">
        <v>1</v>
      </c>
      <c r="F194" s="66" t="str">
        <f>IF(ISNA(VLOOKUP($A194,'Úklidové služby'!$A$7:$I$53,6,FALSE))=TRUE,"",VLOOKUP($A194,'Úklidové služby'!$A$7:$I$53,6,FALSE))</f>
        <v/>
      </c>
      <c r="G194" s="16" t="str">
        <f>IF(ISNA(VLOOKUP($A194,'Úklidové služby'!$A$7:$I$53,7,FALSE))=TRUE,"",VLOOKUP($A194,'Úklidové služby'!$A$7:$I$53,7,FALSE))</f>
        <v/>
      </c>
      <c r="H194" s="148" t="str">
        <f>IF(ISNA(VLOOKUP($A194,'Úklidové služby'!$A$7:$I$53,8,FALSE))=TRUE,"",VLOOKUP($A194,'Úklidové služby'!$A$7:$I$53,8,FALSE))</f>
        <v/>
      </c>
      <c r="I194" s="232" t="str">
        <f>IF(ISNA(VLOOKUP($A194,'Úklidové služby'!$A$7:$I$53,9,FALSE))=TRUE,"",VLOOKUP($A194,'Úklidové služby'!$A$7:$I$53,9,FALSE))</f>
        <v/>
      </c>
      <c r="J194" s="194" t="str">
        <f t="shared" si="10"/>
        <v/>
      </c>
      <c r="K194" s="237" t="str">
        <f t="shared" si="11"/>
        <v/>
      </c>
    </row>
    <row r="195" spans="1:11" ht="15" hidden="1" outlineLevel="1">
      <c r="A195" s="48"/>
      <c r="B195" s="14" t="s">
        <v>231</v>
      </c>
      <c r="C195" s="70"/>
      <c r="D195" s="134" t="s">
        <v>221</v>
      </c>
      <c r="E195" s="100">
        <v>1</v>
      </c>
      <c r="F195" s="66" t="str">
        <f>IF(ISNA(VLOOKUP($A195,'Úklidové služby'!$A$7:$I$53,6,FALSE))=TRUE,"",VLOOKUP($A195,'Úklidové služby'!$A$7:$I$53,6,FALSE))</f>
        <v/>
      </c>
      <c r="G195" s="16" t="str">
        <f>IF(ISNA(VLOOKUP($A195,'Úklidové služby'!$A$7:$I$53,7,FALSE))=TRUE,"",VLOOKUP($A195,'Úklidové služby'!$A$7:$I$53,7,FALSE))</f>
        <v/>
      </c>
      <c r="H195" s="148" t="str">
        <f>IF(ISNA(VLOOKUP($A195,'Úklidové služby'!$A$7:$I$53,8,FALSE))=TRUE,"",VLOOKUP($A195,'Úklidové služby'!$A$7:$I$53,8,FALSE))</f>
        <v/>
      </c>
      <c r="I195" s="232" t="str">
        <f>IF(ISNA(VLOOKUP($A195,'Úklidové služby'!$A$7:$I$53,9,FALSE))=TRUE,"",VLOOKUP($A195,'Úklidové služby'!$A$7:$I$53,9,FALSE))</f>
        <v/>
      </c>
      <c r="J195" s="194" t="str">
        <f t="shared" si="10"/>
        <v/>
      </c>
      <c r="K195" s="237" t="str">
        <f t="shared" si="11"/>
        <v/>
      </c>
    </row>
    <row r="196" spans="1:11" ht="15" hidden="1" outlineLevel="1">
      <c r="A196" s="48"/>
      <c r="B196" s="14" t="s">
        <v>231</v>
      </c>
      <c r="C196" s="70"/>
      <c r="D196" s="15" t="s">
        <v>222</v>
      </c>
      <c r="E196" s="100">
        <v>1</v>
      </c>
      <c r="F196" s="66" t="str">
        <f>IF(ISNA(VLOOKUP($A196,'Úklidové služby'!$A$7:$I$53,6,FALSE))=TRUE,"",VLOOKUP($A196,'Úklidové služby'!$A$7:$I$53,6,FALSE))</f>
        <v/>
      </c>
      <c r="G196" s="16" t="str">
        <f>IF(ISNA(VLOOKUP($A196,'Úklidové služby'!$A$7:$I$53,7,FALSE))=TRUE,"",VLOOKUP($A196,'Úklidové služby'!$A$7:$I$53,7,FALSE))</f>
        <v/>
      </c>
      <c r="H196" s="148" t="str">
        <f>IF(ISNA(VLOOKUP($A196,'Úklidové služby'!$A$7:$I$53,8,FALSE))=TRUE,"",VLOOKUP($A196,'Úklidové služby'!$A$7:$I$53,8,FALSE))</f>
        <v/>
      </c>
      <c r="I196" s="232" t="str">
        <f>IF(ISNA(VLOOKUP($A196,'Úklidové služby'!$A$7:$I$53,9,FALSE))=TRUE,"",VLOOKUP($A196,'Úklidové služby'!$A$7:$I$53,9,FALSE))</f>
        <v/>
      </c>
      <c r="J196" s="194" t="str">
        <f t="shared" si="10"/>
        <v/>
      </c>
      <c r="K196" s="237" t="str">
        <f t="shared" si="11"/>
        <v/>
      </c>
    </row>
    <row r="197" spans="1:11" ht="15" hidden="1" outlineLevel="1">
      <c r="A197" s="48"/>
      <c r="B197" s="14" t="s">
        <v>231</v>
      </c>
      <c r="C197" s="70"/>
      <c r="D197" s="15" t="s">
        <v>227</v>
      </c>
      <c r="E197" s="100">
        <v>1</v>
      </c>
      <c r="F197" s="66" t="str">
        <f>IF(ISNA(VLOOKUP($A197,'Úklidové služby'!$A$7:$I$53,6,FALSE))=TRUE,"",VLOOKUP($A197,'Úklidové služby'!$A$7:$I$53,6,FALSE))</f>
        <v/>
      </c>
      <c r="G197" s="16" t="str">
        <f>IF(ISNA(VLOOKUP($A197,'Úklidové služby'!$A$7:$I$53,7,FALSE))=TRUE,"",VLOOKUP($A197,'Úklidové služby'!$A$7:$I$53,7,FALSE))</f>
        <v/>
      </c>
      <c r="H197" s="148" t="str">
        <f>IF(ISNA(VLOOKUP($A197,'Úklidové služby'!$A$7:$I$53,8,FALSE))=TRUE,"",VLOOKUP($A197,'Úklidové služby'!$A$7:$I$53,8,FALSE))</f>
        <v/>
      </c>
      <c r="I197" s="232" t="str">
        <f>IF(ISNA(VLOOKUP($A197,'Úklidové služby'!$A$7:$I$53,9,FALSE))=TRUE,"",VLOOKUP($A197,'Úklidové služby'!$A$7:$I$53,9,FALSE))</f>
        <v/>
      </c>
      <c r="J197" s="194" t="str">
        <f t="shared" si="10"/>
        <v/>
      </c>
      <c r="K197" s="237" t="str">
        <f t="shared" si="11"/>
        <v/>
      </c>
    </row>
    <row r="198" spans="1:11" ht="15" hidden="1" outlineLevel="1">
      <c r="A198" s="48"/>
      <c r="B198" s="14" t="s">
        <v>215</v>
      </c>
      <c r="C198" s="70"/>
      <c r="D198" s="15" t="s">
        <v>61</v>
      </c>
      <c r="E198" s="100">
        <v>1</v>
      </c>
      <c r="F198" s="66" t="str">
        <f>IF(ISNA(VLOOKUP($A198,'Úklidové služby'!$A$7:$I$53,6,FALSE))=TRUE,"",VLOOKUP($A198,'Úklidové služby'!$A$7:$I$53,6,FALSE))</f>
        <v/>
      </c>
      <c r="G198" s="16" t="str">
        <f>IF(ISNA(VLOOKUP($A198,'Úklidové služby'!$A$7:$I$53,7,FALSE))=TRUE,"",VLOOKUP($A198,'Úklidové služby'!$A$7:$I$53,7,FALSE))</f>
        <v/>
      </c>
      <c r="H198" s="148" t="str">
        <f>IF(ISNA(VLOOKUP($A198,'Úklidové služby'!$A$7:$I$53,8,FALSE))=TRUE,"",VLOOKUP($A198,'Úklidové služby'!$A$7:$I$53,8,FALSE))</f>
        <v/>
      </c>
      <c r="I198" s="232" t="str">
        <f>IF(ISNA(VLOOKUP($A198,'Úklidové služby'!$A$7:$I$53,9,FALSE))=TRUE,"",VLOOKUP($A198,'Úklidové služby'!$A$7:$I$53,9,FALSE))</f>
        <v/>
      </c>
      <c r="J198" s="194" t="str">
        <f t="shared" si="10"/>
        <v/>
      </c>
      <c r="K198" s="237" t="str">
        <f t="shared" si="11"/>
        <v/>
      </c>
    </row>
    <row r="199" spans="1:11" ht="15" hidden="1" outlineLevel="1">
      <c r="A199" s="48"/>
      <c r="B199" s="14" t="s">
        <v>215</v>
      </c>
      <c r="C199" s="70"/>
      <c r="D199" s="15" t="s">
        <v>225</v>
      </c>
      <c r="E199" s="100">
        <v>1</v>
      </c>
      <c r="F199" s="66" t="str">
        <f>IF(ISNA(VLOOKUP($A199,'Úklidové služby'!$A$7:$I$53,6,FALSE))=TRUE,"",VLOOKUP($A199,'Úklidové služby'!$A$7:$I$53,6,FALSE))</f>
        <v/>
      </c>
      <c r="G199" s="16" t="str">
        <f>IF(ISNA(VLOOKUP($A199,'Úklidové služby'!$A$7:$I$53,7,FALSE))=TRUE,"",VLOOKUP($A199,'Úklidové služby'!$A$7:$I$53,7,FALSE))</f>
        <v/>
      </c>
      <c r="H199" s="148" t="str">
        <f>IF(ISNA(VLOOKUP($A199,'Úklidové služby'!$A$7:$I$53,8,FALSE))=TRUE,"",VLOOKUP($A199,'Úklidové služby'!$A$7:$I$53,8,FALSE))</f>
        <v/>
      </c>
      <c r="I199" s="232" t="str">
        <f>IF(ISNA(VLOOKUP($A199,'Úklidové služby'!$A$7:$I$53,9,FALSE))=TRUE,"",VLOOKUP($A199,'Úklidové služby'!$A$7:$I$53,9,FALSE))</f>
        <v/>
      </c>
      <c r="J199" s="194" t="str">
        <f t="shared" si="10"/>
        <v/>
      </c>
      <c r="K199" s="237" t="str">
        <f t="shared" si="11"/>
        <v/>
      </c>
    </row>
    <row r="200" spans="1:11" ht="15" hidden="1" outlineLevel="1">
      <c r="A200" s="48"/>
      <c r="B200" s="14" t="s">
        <v>232</v>
      </c>
      <c r="C200" s="70"/>
      <c r="D200" s="15" t="s">
        <v>95</v>
      </c>
      <c r="E200" s="100">
        <v>1</v>
      </c>
      <c r="F200" s="66" t="str">
        <f>IF(ISNA(VLOOKUP($A200,'Úklidové služby'!$A$7:$I$53,6,FALSE))=TRUE,"",VLOOKUP($A200,'Úklidové služby'!$A$7:$I$53,6,FALSE))</f>
        <v/>
      </c>
      <c r="G200" s="16" t="str">
        <f>IF(ISNA(VLOOKUP($A200,'Úklidové služby'!$A$7:$I$53,7,FALSE))=TRUE,"",VLOOKUP($A200,'Úklidové služby'!$A$7:$I$53,7,FALSE))</f>
        <v/>
      </c>
      <c r="H200" s="148" t="str">
        <f>IF(ISNA(VLOOKUP($A200,'Úklidové služby'!$A$7:$I$53,8,FALSE))=TRUE,"",VLOOKUP($A200,'Úklidové služby'!$A$7:$I$53,8,FALSE))</f>
        <v/>
      </c>
      <c r="I200" s="232" t="str">
        <f>IF(ISNA(VLOOKUP($A200,'Úklidové služby'!$A$7:$I$53,9,FALSE))=TRUE,"",VLOOKUP($A200,'Úklidové služby'!$A$7:$I$53,9,FALSE))</f>
        <v/>
      </c>
      <c r="J200" s="194" t="str">
        <f t="shared" si="10"/>
        <v/>
      </c>
      <c r="K200" s="237" t="str">
        <f t="shared" si="11"/>
        <v/>
      </c>
    </row>
    <row r="201" spans="1:11" ht="15" hidden="1" outlineLevel="1">
      <c r="A201" s="48"/>
      <c r="B201" s="14" t="s">
        <v>233</v>
      </c>
      <c r="C201" s="70"/>
      <c r="D201" s="15" t="s">
        <v>95</v>
      </c>
      <c r="E201" s="100">
        <v>1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48" t="str">
        <f>IF(ISNA(VLOOKUP($A201,'Úklidové služby'!$A$7:$I$53,8,FALSE))=TRUE,"",VLOOKUP($A201,'Úklidové služby'!$A$7:$I$53,8,FALSE))</f>
        <v/>
      </c>
      <c r="I201" s="232" t="str">
        <f>IF(ISNA(VLOOKUP($A201,'Úklidové služby'!$A$7:$I$53,9,FALSE))=TRUE,"",VLOOKUP($A201,'Úklidové služby'!$A$7:$I$53,9,FALSE))</f>
        <v/>
      </c>
      <c r="J201" s="194" t="str">
        <f t="shared" si="10"/>
        <v/>
      </c>
      <c r="K201" s="237" t="str">
        <f t="shared" si="11"/>
        <v/>
      </c>
    </row>
    <row r="202" spans="1:11" ht="15" hidden="1" outlineLevel="1">
      <c r="A202" s="48"/>
      <c r="B202" s="14" t="s">
        <v>233</v>
      </c>
      <c r="C202" s="73"/>
      <c r="D202" s="134" t="s">
        <v>226</v>
      </c>
      <c r="E202" s="100">
        <v>1</v>
      </c>
      <c r="F202" s="66" t="str">
        <f>IF(ISNA(VLOOKUP($A202,'Úklidové služby'!$A$7:$I$53,6,FALSE))=TRUE,"",VLOOKUP($A202,'Úklidové služby'!$A$7:$I$53,6,FALSE))</f>
        <v/>
      </c>
      <c r="G202" s="16" t="str">
        <f>IF(ISNA(VLOOKUP($A202,'Úklidové služby'!$A$7:$I$53,7,FALSE))=TRUE,"",VLOOKUP($A202,'Úklidové služby'!$A$7:$I$53,7,FALSE))</f>
        <v/>
      </c>
      <c r="H202" s="148" t="str">
        <f>IF(ISNA(VLOOKUP($A202,'Úklidové služby'!$A$7:$I$53,8,FALSE))=TRUE,"",VLOOKUP($A202,'Úklidové služby'!$A$7:$I$53,8,FALSE))</f>
        <v/>
      </c>
      <c r="I202" s="232" t="str">
        <f>IF(ISNA(VLOOKUP($A202,'Úklidové služby'!$A$7:$I$53,9,FALSE))=TRUE,"",VLOOKUP($A202,'Úklidové služby'!$A$7:$I$53,9,FALSE))</f>
        <v/>
      </c>
      <c r="J202" s="194" t="str">
        <f t="shared" si="10"/>
        <v/>
      </c>
      <c r="K202" s="237" t="str">
        <f t="shared" si="11"/>
        <v/>
      </c>
    </row>
    <row r="203" spans="1:11" ht="15" hidden="1" outlineLevel="1">
      <c r="A203" s="48"/>
      <c r="B203" s="14" t="s">
        <v>233</v>
      </c>
      <c r="C203" s="73"/>
      <c r="D203" s="15" t="s">
        <v>220</v>
      </c>
      <c r="E203" s="100">
        <v>1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48" t="str">
        <f>IF(ISNA(VLOOKUP($A203,'Úklidové služby'!$A$7:$I$53,8,FALSE))=TRUE,"",VLOOKUP($A203,'Úklidové služby'!$A$7:$I$53,8,FALSE))</f>
        <v/>
      </c>
      <c r="I203" s="232" t="str">
        <f>IF(ISNA(VLOOKUP($A203,'Úklidové služby'!$A$7:$I$53,9,FALSE))=TRUE,"",VLOOKUP($A203,'Úklidové služby'!$A$7:$I$53,9,FALSE))</f>
        <v/>
      </c>
      <c r="J203" s="194" t="str">
        <f t="shared" si="10"/>
        <v/>
      </c>
      <c r="K203" s="237" t="str">
        <f t="shared" si="11"/>
        <v/>
      </c>
    </row>
    <row r="204" spans="1:11" ht="15" hidden="1" outlineLevel="1">
      <c r="A204" s="48"/>
      <c r="B204" s="14" t="s">
        <v>233</v>
      </c>
      <c r="C204" s="73"/>
      <c r="D204" s="15" t="s">
        <v>221</v>
      </c>
      <c r="E204" s="100">
        <v>1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48" t="str">
        <f>IF(ISNA(VLOOKUP($A204,'Úklidové služby'!$A$7:$I$53,8,FALSE))=TRUE,"",VLOOKUP($A204,'Úklidové služby'!$A$7:$I$53,8,FALSE))</f>
        <v/>
      </c>
      <c r="I204" s="232" t="str">
        <f>IF(ISNA(VLOOKUP($A204,'Úklidové služby'!$A$7:$I$53,9,FALSE))=TRUE,"",VLOOKUP($A204,'Úklidové služby'!$A$7:$I$53,9,FALSE))</f>
        <v/>
      </c>
      <c r="J204" s="194" t="str">
        <f t="shared" si="10"/>
        <v/>
      </c>
      <c r="K204" s="237" t="str">
        <f t="shared" si="11"/>
        <v/>
      </c>
    </row>
    <row r="205" spans="1:11" ht="15" hidden="1" outlineLevel="1">
      <c r="A205" s="48"/>
      <c r="B205" s="14" t="s">
        <v>233</v>
      </c>
      <c r="C205" s="70"/>
      <c r="D205" s="15" t="s">
        <v>222</v>
      </c>
      <c r="E205" s="100">
        <v>1</v>
      </c>
      <c r="F205" s="66" t="str">
        <f>IF(ISNA(VLOOKUP($A205,'Úklidové služby'!$A$7:$I$53,6,FALSE))=TRUE,"",VLOOKUP($A205,'Úklidové služby'!$A$7:$I$53,6,FALSE))</f>
        <v/>
      </c>
      <c r="G205" s="16" t="str">
        <f>IF(ISNA(VLOOKUP($A205,'Úklidové služby'!$A$7:$I$53,7,FALSE))=TRUE,"",VLOOKUP($A205,'Úklidové služby'!$A$7:$I$53,7,FALSE))</f>
        <v/>
      </c>
      <c r="H205" s="148" t="str">
        <f>IF(ISNA(VLOOKUP($A205,'Úklidové služby'!$A$7:$I$53,8,FALSE))=TRUE,"",VLOOKUP($A205,'Úklidové služby'!$A$7:$I$53,8,FALSE))</f>
        <v/>
      </c>
      <c r="I205" s="232" t="str">
        <f>IF(ISNA(VLOOKUP($A205,'Úklidové služby'!$A$7:$I$53,9,FALSE))=TRUE,"",VLOOKUP($A205,'Úklidové služby'!$A$7:$I$53,9,FALSE))</f>
        <v/>
      </c>
      <c r="J205" s="194" t="str">
        <f t="shared" si="10"/>
        <v/>
      </c>
      <c r="K205" s="237" t="str">
        <f t="shared" si="11"/>
        <v/>
      </c>
    </row>
    <row r="206" spans="1:11" ht="15" hidden="1" outlineLevel="1">
      <c r="A206" s="48"/>
      <c r="B206" s="14" t="s">
        <v>233</v>
      </c>
      <c r="C206" s="70"/>
      <c r="D206" s="15" t="s">
        <v>227</v>
      </c>
      <c r="E206" s="100">
        <v>1</v>
      </c>
      <c r="F206" s="66" t="str">
        <f>IF(ISNA(VLOOKUP($A206,'Úklidové služby'!$A$7:$I$53,6,FALSE))=TRUE,"",VLOOKUP($A206,'Úklidové služby'!$A$7:$I$53,6,FALSE))</f>
        <v/>
      </c>
      <c r="G206" s="16" t="str">
        <f>IF(ISNA(VLOOKUP($A206,'Úklidové služby'!$A$7:$I$53,7,FALSE))=TRUE,"",VLOOKUP($A206,'Úklidové služby'!$A$7:$I$53,7,FALSE))</f>
        <v/>
      </c>
      <c r="H206" s="148" t="str">
        <f>IF(ISNA(VLOOKUP($A206,'Úklidové služby'!$A$7:$I$53,8,FALSE))=TRUE,"",VLOOKUP($A206,'Úklidové služby'!$A$7:$I$53,8,FALSE))</f>
        <v/>
      </c>
      <c r="I206" s="232" t="str">
        <f>IF(ISNA(VLOOKUP($A206,'Úklidové služby'!$A$7:$I$53,9,FALSE))=TRUE,"",VLOOKUP($A206,'Úklidové služby'!$A$7:$I$53,9,FALSE))</f>
        <v/>
      </c>
      <c r="J206" s="194" t="str">
        <f t="shared" si="10"/>
        <v/>
      </c>
      <c r="K206" s="237" t="str">
        <f t="shared" si="11"/>
        <v/>
      </c>
    </row>
    <row r="207" spans="1:11" ht="15" hidden="1" outlineLevel="1">
      <c r="A207" s="48"/>
      <c r="B207" s="14" t="s">
        <v>234</v>
      </c>
      <c r="C207" s="140"/>
      <c r="D207" s="15" t="s">
        <v>61</v>
      </c>
      <c r="E207" s="100">
        <v>1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48" t="str">
        <f>IF(ISNA(VLOOKUP($A207,'Úklidové služby'!$A$7:$I$53,8,FALSE))=TRUE,"",VLOOKUP($A207,'Úklidové služby'!$A$7:$I$53,8,FALSE))</f>
        <v/>
      </c>
      <c r="I207" s="232" t="str">
        <f>IF(ISNA(VLOOKUP($A207,'Úklidové služby'!$A$7:$I$53,9,FALSE))=TRUE,"",VLOOKUP($A207,'Úklidové služby'!$A$7:$I$53,9,FALSE))</f>
        <v/>
      </c>
      <c r="J207" s="194" t="str">
        <f t="shared" si="10"/>
        <v/>
      </c>
      <c r="K207" s="237" t="str">
        <f t="shared" si="11"/>
        <v/>
      </c>
    </row>
    <row r="208" spans="1:11" ht="15" hidden="1" outlineLevel="1">
      <c r="A208" s="48"/>
      <c r="B208" s="14" t="s">
        <v>234</v>
      </c>
      <c r="C208" s="70"/>
      <c r="D208" s="15" t="s">
        <v>225</v>
      </c>
      <c r="E208" s="100">
        <v>1</v>
      </c>
      <c r="F208" s="66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51" t="str">
        <f>IF(ISNA(VLOOKUP($A208,'Úklidové služby'!$A$7:$I$53,8,FALSE))=TRUE,"",VLOOKUP($A208,'Úklidové služby'!$A$7:$I$53,8,FALSE))</f>
        <v/>
      </c>
      <c r="I208" s="235" t="str">
        <f>IF(ISNA(VLOOKUP($A208,'Úklidové služby'!$A$7:$I$53,9,FALSE))=TRUE,"",VLOOKUP($A208,'Úklidové služby'!$A$7:$I$53,9,FALSE))</f>
        <v/>
      </c>
      <c r="J208" s="194" t="str">
        <f t="shared" si="10"/>
        <v/>
      </c>
      <c r="K208" s="242" t="str">
        <f t="shared" si="11"/>
        <v/>
      </c>
    </row>
    <row r="209" spans="1:11" ht="15" collapsed="1">
      <c r="A209" s="18">
        <v>21</v>
      </c>
      <c r="B209" s="19" t="s">
        <v>44</v>
      </c>
      <c r="C209" s="44"/>
      <c r="D209" s="44"/>
      <c r="E209" s="97">
        <f>SUM(E210:E219)</f>
        <v>10</v>
      </c>
      <c r="F209" s="54" t="str">
        <f>IF(ISNA(VLOOKUP($A209,'Úklidové služby'!$A$7:$I$53,6,FALSE))=TRUE,"",VLOOKUP($A209,'Úklidové služby'!$A$7:$I$53,6,FALSE))</f>
        <v>ks</v>
      </c>
      <c r="G209" s="24">
        <f>IF(ISNA(VLOOKUP($A209,'Úklidové služby'!$A$7:$I$53,7,FALSE))=TRUE,"",VLOOKUP($A209,'Úklidové služby'!$A$7:$I$53,7,FALSE))</f>
        <v>0</v>
      </c>
      <c r="H209" s="227" t="str">
        <f>IF(ISNA(VLOOKUP($A209,'Úklidové služby'!$A$7:$I$53,8,FALSE))=TRUE,"",VLOOKUP($A209,'Úklidové služby'!$A$7:$I$53,8,FALSE))</f>
        <v>1x za týden</v>
      </c>
      <c r="I209" s="185">
        <f>IF(ISNA(VLOOKUP($A209,'Úklidové služby'!$A$7:$I$53,9,FALSE))=TRUE,"",VLOOKUP($A209,'Úklidové služby'!$A$7:$I$53,9,FALSE))</f>
        <v>52</v>
      </c>
      <c r="J209" s="76">
        <f t="shared" si="8"/>
        <v>0</v>
      </c>
      <c r="K209" s="238">
        <f t="shared" si="9"/>
        <v>0</v>
      </c>
    </row>
    <row r="210" spans="1:11" ht="15" hidden="1" outlineLevel="1">
      <c r="A210" s="48"/>
      <c r="B210" s="10" t="s">
        <v>213</v>
      </c>
      <c r="C210" s="69"/>
      <c r="D210" s="11" t="s">
        <v>95</v>
      </c>
      <c r="E210" s="100">
        <v>1</v>
      </c>
      <c r="F210" s="66" t="str">
        <f>IF(ISNA(VLOOKUP($A210,'Úklidové služby'!$A$7:$I$53,6,FALSE))=TRUE,"",VLOOKUP($A210,'Úklidové služby'!$A$7:$I$53,6,FALSE))</f>
        <v/>
      </c>
      <c r="G210" s="16" t="str">
        <f>IF(ISNA(VLOOKUP($A210,'Úklidové služby'!$A$7:$I$53,7,FALSE))=TRUE,"",VLOOKUP($A210,'Úklidové služby'!$A$7:$I$53,7,FALSE))</f>
        <v/>
      </c>
      <c r="H210" s="148" t="str">
        <f>IF(ISNA(VLOOKUP($A210,'Úklidové služby'!$A$7:$I$53,8,FALSE))=TRUE,"",VLOOKUP($A210,'Úklidové služby'!$A$7:$I$53,8,FALSE))</f>
        <v/>
      </c>
      <c r="I210" s="232" t="str">
        <f>IF(ISNA(VLOOKUP($A210,'Úklidové služby'!$A$7:$I$53,9,FALSE))=TRUE,"",VLOOKUP($A210,'Úklidové služby'!$A$7:$I$53,9,FALSE))</f>
        <v/>
      </c>
      <c r="J210" s="194" t="str">
        <f t="shared" si="8"/>
        <v/>
      </c>
      <c r="K210" s="237" t="str">
        <f t="shared" si="9"/>
        <v/>
      </c>
    </row>
    <row r="211" spans="1:11" ht="15" hidden="1" outlineLevel="1">
      <c r="A211" s="48"/>
      <c r="B211" s="14" t="s">
        <v>229</v>
      </c>
      <c r="C211" s="70"/>
      <c r="D211" s="15" t="s">
        <v>225</v>
      </c>
      <c r="E211" s="100">
        <v>1</v>
      </c>
      <c r="F211" s="66" t="str">
        <f>IF(ISNA(VLOOKUP($A211,'Úklidové služby'!$A$7:$I$53,6,FALSE))=TRUE,"",VLOOKUP($A211,'Úklidové služby'!$A$7:$I$53,6,FALSE))</f>
        <v/>
      </c>
      <c r="G211" s="16" t="str">
        <f>IF(ISNA(VLOOKUP($A211,'Úklidové služby'!$A$7:$I$53,7,FALSE))=TRUE,"",VLOOKUP($A211,'Úklidové služby'!$A$7:$I$53,7,FALSE))</f>
        <v/>
      </c>
      <c r="H211" s="148" t="str">
        <f>IF(ISNA(VLOOKUP($A211,'Úklidové služby'!$A$7:$I$53,8,FALSE))=TRUE,"",VLOOKUP($A211,'Úklidové služby'!$A$7:$I$53,8,FALSE))</f>
        <v/>
      </c>
      <c r="I211" s="232" t="str">
        <f>IF(ISNA(VLOOKUP($A211,'Úklidové služby'!$A$7:$I$53,9,FALSE))=TRUE,"",VLOOKUP($A211,'Úklidové služby'!$A$7:$I$53,9,FALSE))</f>
        <v/>
      </c>
      <c r="J211" s="194" t="str">
        <f t="shared" si="8"/>
        <v/>
      </c>
      <c r="K211" s="237" t="str">
        <f t="shared" si="9"/>
        <v/>
      </c>
    </row>
    <row r="212" spans="1:11" ht="15" hidden="1" outlineLevel="1">
      <c r="A212" s="48"/>
      <c r="B212" s="14" t="s">
        <v>230</v>
      </c>
      <c r="C212" s="70"/>
      <c r="D212" s="15" t="s">
        <v>95</v>
      </c>
      <c r="E212" s="100">
        <v>1</v>
      </c>
      <c r="F212" s="66" t="str">
        <f>IF(ISNA(VLOOKUP($A212,'Úklidové služby'!$A$7:$I$53,6,FALSE))=TRUE,"",VLOOKUP($A212,'Úklidové služby'!$A$7:$I$53,6,FALSE))</f>
        <v/>
      </c>
      <c r="G212" s="16" t="str">
        <f>IF(ISNA(VLOOKUP($A212,'Úklidové služby'!$A$7:$I$53,7,FALSE))=TRUE,"",VLOOKUP($A212,'Úklidové služby'!$A$7:$I$53,7,FALSE))</f>
        <v/>
      </c>
      <c r="H212" s="148" t="str">
        <f>IF(ISNA(VLOOKUP($A212,'Úklidové služby'!$A$7:$I$53,8,FALSE))=TRUE,"",VLOOKUP($A212,'Úklidové služby'!$A$7:$I$53,8,FALSE))</f>
        <v/>
      </c>
      <c r="I212" s="232" t="str">
        <f>IF(ISNA(VLOOKUP($A212,'Úklidové služby'!$A$7:$I$53,9,FALSE))=TRUE,"",VLOOKUP($A212,'Úklidové služby'!$A$7:$I$53,9,FALSE))</f>
        <v/>
      </c>
      <c r="J212" s="194" t="str">
        <f t="shared" si="8"/>
        <v/>
      </c>
      <c r="K212" s="237" t="str">
        <f t="shared" si="9"/>
        <v/>
      </c>
    </row>
    <row r="213" spans="1:11" ht="15" hidden="1" outlineLevel="1">
      <c r="A213" s="48"/>
      <c r="B213" s="14" t="s">
        <v>231</v>
      </c>
      <c r="C213" s="70"/>
      <c r="D213" s="15" t="s">
        <v>95</v>
      </c>
      <c r="E213" s="100">
        <v>1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148" t="str">
        <f>IF(ISNA(VLOOKUP($A213,'Úklidové služby'!$A$7:$I$53,8,FALSE))=TRUE,"",VLOOKUP($A213,'Úklidové služby'!$A$7:$I$53,8,FALSE))</f>
        <v/>
      </c>
      <c r="I213" s="232" t="str">
        <f>IF(ISNA(VLOOKUP($A213,'Úklidové služby'!$A$7:$I$53,9,FALSE))=TRUE,"",VLOOKUP($A213,'Úklidové služby'!$A$7:$I$53,9,FALSE))</f>
        <v/>
      </c>
      <c r="J213" s="194" t="str">
        <f t="shared" si="8"/>
        <v/>
      </c>
      <c r="K213" s="237" t="str">
        <f t="shared" si="9"/>
        <v/>
      </c>
    </row>
    <row r="214" spans="1:11" ht="15" hidden="1" outlineLevel="1">
      <c r="A214" s="48"/>
      <c r="B214" s="14" t="s">
        <v>228</v>
      </c>
      <c r="C214" s="70"/>
      <c r="D214" s="15" t="s">
        <v>227</v>
      </c>
      <c r="E214" s="100">
        <v>1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148" t="str">
        <f>IF(ISNA(VLOOKUP($A214,'Úklidové služby'!$A$7:$I$53,8,FALSE))=TRUE,"",VLOOKUP($A214,'Úklidové služby'!$A$7:$I$53,8,FALSE))</f>
        <v/>
      </c>
      <c r="I214" s="232" t="str">
        <f>IF(ISNA(VLOOKUP($A214,'Úklidové služby'!$A$7:$I$53,9,FALSE))=TRUE,"",VLOOKUP($A214,'Úklidové služby'!$A$7:$I$53,9,FALSE))</f>
        <v/>
      </c>
      <c r="J214" s="194" t="str">
        <f t="shared" si="8"/>
        <v/>
      </c>
      <c r="K214" s="237" t="str">
        <f t="shared" si="9"/>
        <v/>
      </c>
    </row>
    <row r="215" spans="1:11" ht="15" hidden="1" outlineLevel="1">
      <c r="A215" s="48"/>
      <c r="B215" s="14" t="s">
        <v>215</v>
      </c>
      <c r="C215" s="70"/>
      <c r="D215" s="15" t="s">
        <v>225</v>
      </c>
      <c r="E215" s="100">
        <v>1</v>
      </c>
      <c r="F215" s="66" t="str">
        <f>IF(ISNA(VLOOKUP($A215,'Úklidové služby'!$A$7:$I$53,6,FALSE))=TRUE,"",VLOOKUP($A215,'Úklidové služby'!$A$7:$I$53,6,FALSE))</f>
        <v/>
      </c>
      <c r="G215" s="16" t="str">
        <f>IF(ISNA(VLOOKUP($A215,'Úklidové služby'!$A$7:$I$53,7,FALSE))=TRUE,"",VLOOKUP($A215,'Úklidové služby'!$A$7:$I$53,7,FALSE))</f>
        <v/>
      </c>
      <c r="H215" s="148" t="str">
        <f>IF(ISNA(VLOOKUP($A215,'Úklidové služby'!$A$7:$I$53,8,FALSE))=TRUE,"",VLOOKUP($A215,'Úklidové služby'!$A$7:$I$53,8,FALSE))</f>
        <v/>
      </c>
      <c r="I215" s="232" t="str">
        <f>IF(ISNA(VLOOKUP($A215,'Úklidové služby'!$A$7:$I$53,9,FALSE))=TRUE,"",VLOOKUP($A215,'Úklidové služby'!$A$7:$I$53,9,FALSE))</f>
        <v/>
      </c>
      <c r="J215" s="194" t="str">
        <f t="shared" si="8"/>
        <v/>
      </c>
      <c r="K215" s="237" t="str">
        <f t="shared" si="9"/>
        <v/>
      </c>
    </row>
    <row r="216" spans="1:11" ht="15" hidden="1" outlineLevel="1">
      <c r="A216" s="48"/>
      <c r="B216" s="14" t="s">
        <v>232</v>
      </c>
      <c r="C216" s="70"/>
      <c r="D216" s="15" t="s">
        <v>95</v>
      </c>
      <c r="E216" s="100">
        <v>1</v>
      </c>
      <c r="F216" s="66" t="str">
        <f>IF(ISNA(VLOOKUP($A216,'Úklidové služby'!$A$7:$I$53,6,FALSE))=TRUE,"",VLOOKUP($A216,'Úklidové služby'!$A$7:$I$53,6,FALSE))</f>
        <v/>
      </c>
      <c r="G216" s="16" t="str">
        <f>IF(ISNA(VLOOKUP($A216,'Úklidové služby'!$A$7:$I$53,7,FALSE))=TRUE,"",VLOOKUP($A216,'Úklidové služby'!$A$7:$I$53,7,FALSE))</f>
        <v/>
      </c>
      <c r="H216" s="148" t="str">
        <f>IF(ISNA(VLOOKUP($A216,'Úklidové služby'!$A$7:$I$53,8,FALSE))=TRUE,"",VLOOKUP($A216,'Úklidové služby'!$A$7:$I$53,8,FALSE))</f>
        <v/>
      </c>
      <c r="I216" s="232" t="str">
        <f>IF(ISNA(VLOOKUP($A216,'Úklidové služby'!$A$7:$I$53,9,FALSE))=TRUE,"",VLOOKUP($A216,'Úklidové služby'!$A$7:$I$53,9,FALSE))</f>
        <v/>
      </c>
      <c r="J216" s="194" t="str">
        <f t="shared" si="8"/>
        <v/>
      </c>
      <c r="K216" s="237" t="str">
        <f t="shared" si="9"/>
        <v/>
      </c>
    </row>
    <row r="217" spans="1:11" ht="15" hidden="1" outlineLevel="1">
      <c r="A217" s="48"/>
      <c r="B217" s="14" t="s">
        <v>233</v>
      </c>
      <c r="C217" s="70"/>
      <c r="D217" s="15" t="s">
        <v>95</v>
      </c>
      <c r="E217" s="100">
        <v>1</v>
      </c>
      <c r="F217" s="66" t="str">
        <f>IF(ISNA(VLOOKUP($A217,'Úklidové služby'!$A$7:$I$53,6,FALSE))=TRUE,"",VLOOKUP($A217,'Úklidové služby'!$A$7:$I$53,6,FALSE))</f>
        <v/>
      </c>
      <c r="G217" s="16" t="str">
        <f>IF(ISNA(VLOOKUP($A217,'Úklidové služby'!$A$7:$I$53,7,FALSE))=TRUE,"",VLOOKUP($A217,'Úklidové služby'!$A$7:$I$53,7,FALSE))</f>
        <v/>
      </c>
      <c r="H217" s="148" t="str">
        <f>IF(ISNA(VLOOKUP($A217,'Úklidové služby'!$A$7:$I$53,8,FALSE))=TRUE,"",VLOOKUP($A217,'Úklidové služby'!$A$7:$I$53,8,FALSE))</f>
        <v/>
      </c>
      <c r="I217" s="232" t="str">
        <f>IF(ISNA(VLOOKUP($A217,'Úklidové služby'!$A$7:$I$53,9,FALSE))=TRUE,"",VLOOKUP($A217,'Úklidové služby'!$A$7:$I$53,9,FALSE))</f>
        <v/>
      </c>
      <c r="J217" s="194" t="str">
        <f t="shared" si="8"/>
        <v/>
      </c>
      <c r="K217" s="237" t="str">
        <f t="shared" si="9"/>
        <v/>
      </c>
    </row>
    <row r="218" spans="1:11" ht="15" hidden="1" outlineLevel="1">
      <c r="A218" s="48"/>
      <c r="B218" s="14" t="s">
        <v>233</v>
      </c>
      <c r="C218" s="70"/>
      <c r="D218" s="15" t="s">
        <v>227</v>
      </c>
      <c r="E218" s="100">
        <v>1</v>
      </c>
      <c r="F218" s="66" t="str">
        <f>IF(ISNA(VLOOKUP($A218,'Úklidové služby'!$A$7:$I$53,6,FALSE))=TRUE,"",VLOOKUP($A218,'Úklidové služby'!$A$7:$I$53,6,FALSE))</f>
        <v/>
      </c>
      <c r="G218" s="16" t="str">
        <f>IF(ISNA(VLOOKUP($A218,'Úklidové služby'!$A$7:$I$53,7,FALSE))=TRUE,"",VLOOKUP($A218,'Úklidové služby'!$A$7:$I$53,7,FALSE))</f>
        <v/>
      </c>
      <c r="H218" s="148" t="str">
        <f>IF(ISNA(VLOOKUP($A218,'Úklidové služby'!$A$7:$I$53,8,FALSE))=TRUE,"",VLOOKUP($A218,'Úklidové služby'!$A$7:$I$53,8,FALSE))</f>
        <v/>
      </c>
      <c r="I218" s="232" t="str">
        <f>IF(ISNA(VLOOKUP($A218,'Úklidové služby'!$A$7:$I$53,9,FALSE))=TRUE,"",VLOOKUP($A218,'Úklidové služby'!$A$7:$I$53,9,FALSE))</f>
        <v/>
      </c>
      <c r="J218" s="194" t="str">
        <f t="shared" si="8"/>
        <v/>
      </c>
      <c r="K218" s="237" t="str">
        <f t="shared" si="9"/>
        <v/>
      </c>
    </row>
    <row r="219" spans="1:11" ht="15" hidden="1" outlineLevel="1">
      <c r="A219" s="50"/>
      <c r="B219" s="25" t="s">
        <v>234</v>
      </c>
      <c r="C219" s="71"/>
      <c r="D219" s="27" t="s">
        <v>225</v>
      </c>
      <c r="E219" s="102">
        <v>1</v>
      </c>
      <c r="F219" s="93" t="str">
        <f>IF(ISNA(VLOOKUP($A219,'Úklidové služby'!$A$7:$I$53,6,FALSE))=TRUE,"",VLOOKUP($A219,'Úklidové služby'!$A$7:$I$53,6,FALSE))</f>
        <v/>
      </c>
      <c r="G219" s="28" t="str">
        <f>IF(ISNA(VLOOKUP($A219,'Úklidové služby'!$A$7:$I$53,7,FALSE))=TRUE,"",VLOOKUP($A219,'Úklidové služby'!$A$7:$I$53,7,FALSE))</f>
        <v/>
      </c>
      <c r="H219" s="151" t="str">
        <f>IF(ISNA(VLOOKUP($A219,'Úklidové služby'!$A$7:$I$53,8,FALSE))=TRUE,"",VLOOKUP($A219,'Úklidové služby'!$A$7:$I$53,8,FALSE))</f>
        <v/>
      </c>
      <c r="I219" s="235" t="str">
        <f>IF(ISNA(VLOOKUP($A219,'Úklidové služby'!$A$7:$I$53,9,FALSE))=TRUE,"",VLOOKUP($A219,'Úklidové služby'!$A$7:$I$53,9,FALSE))</f>
        <v/>
      </c>
      <c r="J219" s="195" t="str">
        <f t="shared" si="8"/>
        <v/>
      </c>
      <c r="K219" s="242" t="str">
        <f t="shared" si="9"/>
        <v/>
      </c>
    </row>
    <row r="220" spans="1:11" ht="15">
      <c r="A220" s="2">
        <v>22</v>
      </c>
      <c r="B220" s="3" t="s">
        <v>5</v>
      </c>
      <c r="C220" s="3"/>
      <c r="D220" s="5"/>
      <c r="E220" s="97">
        <v>0</v>
      </c>
      <c r="F220" s="65" t="str">
        <f>IF(ISNA(VLOOKUP($A220,'Úklidové služby'!$A$7:$I$53,6,FALSE))=TRUE,"",VLOOKUP($A220,'Úklidové služby'!$A$7:$I$53,6,FALSE))</f>
        <v>m2</v>
      </c>
      <c r="G220" s="24">
        <f>IF(ISNA(VLOOKUP($A220,'Úklidové služby'!$A$7:$I$53,7,FALSE))=TRUE,"",VLOOKUP($A220,'Úklidové služby'!$A$7:$I$53,7,FALSE))</f>
        <v>0</v>
      </c>
      <c r="H220" s="227" t="str">
        <f>IF(ISNA(VLOOKUP($A220,'Úklidové služby'!$A$7:$I$53,8,FALSE))=TRUE,"",VLOOKUP($A220,'Úklidové služby'!$A$7:$I$53,8,FALSE))</f>
        <v>2x za týden</v>
      </c>
      <c r="I220" s="185">
        <f>IF(ISNA(VLOOKUP($A220,'Úklidové služby'!$A$7:$I$53,9,FALSE))=TRUE,"",VLOOKUP($A220,'Úklidové služby'!$A$7:$I$53,9,FALSE))</f>
        <v>104</v>
      </c>
      <c r="J220" s="76">
        <f t="shared" si="8"/>
        <v>0</v>
      </c>
      <c r="K220" s="238">
        <f t="shared" si="9"/>
        <v>0</v>
      </c>
    </row>
    <row r="221" spans="1:11" ht="15">
      <c r="A221" s="2">
        <v>23</v>
      </c>
      <c r="B221" s="3" t="s">
        <v>26</v>
      </c>
      <c r="C221" s="26"/>
      <c r="D221" s="5"/>
      <c r="E221" s="97">
        <v>0</v>
      </c>
      <c r="F221" s="23" t="str">
        <f>IF(ISNA(VLOOKUP($A221,'Úklidové služby'!$A$7:$I$53,6,FALSE))=TRUE,"",VLOOKUP($A221,'Úklidové služby'!$A$7:$I$53,6,FALSE))</f>
        <v>m2</v>
      </c>
      <c r="G221" s="24">
        <f>IF(ISNA(VLOOKUP($A221,'Úklidové služby'!$A$7:$I$53,7,FALSE))=TRUE,"",VLOOKUP($A221,'Úklidové služby'!$A$7:$I$53,7,FALSE))</f>
        <v>0</v>
      </c>
      <c r="H221" s="227" t="str">
        <f>IF(ISNA(VLOOKUP($A221,'Úklidové služby'!$A$7:$I$53,8,FALSE))=TRUE,"",VLOOKUP($A221,'Úklidové služby'!$A$7:$I$53,8,FALSE))</f>
        <v>2x za týden</v>
      </c>
      <c r="I221" s="185">
        <f>IF(ISNA(VLOOKUP($A221,'Úklidové služby'!$A$7:$I$53,9,FALSE))=TRUE,"",VLOOKUP($A221,'Úklidové služby'!$A$7:$I$53,9,FALSE))</f>
        <v>104</v>
      </c>
      <c r="J221" s="76">
        <f t="shared" si="8"/>
        <v>0</v>
      </c>
      <c r="K221" s="238">
        <f t="shared" si="9"/>
        <v>0</v>
      </c>
    </row>
    <row r="222" spans="1:11" ht="15">
      <c r="A222" s="2">
        <v>24</v>
      </c>
      <c r="B222" s="983" t="s">
        <v>297</v>
      </c>
      <c r="C222" s="44"/>
      <c r="D222" s="5"/>
      <c r="E222" s="97">
        <v>0</v>
      </c>
      <c r="F222" s="45" t="str">
        <f>IF(ISNA(VLOOKUP($A222,'Úklidové služby'!$A$7:$I$53,6,FALSE))=TRUE,"",VLOOKUP($A222,'Úklidové služby'!$A$7:$I$53,6,FALSE))</f>
        <v>ks</v>
      </c>
      <c r="G222" s="24">
        <f>IF(ISNA(VLOOKUP($A222,'Úklidové služby'!$A$7:$I$53,7,FALSE))=TRUE,"",VLOOKUP($A222,'Úklidové služby'!$A$7:$I$53,7,FALSE))</f>
        <v>0</v>
      </c>
      <c r="H222" s="227" t="str">
        <f>IF(ISNA(VLOOKUP($A222,'Úklidové služby'!$A$7:$I$53,8,FALSE))=TRUE,"",VLOOKUP($A222,'Úklidové služby'!$A$7:$I$53,8,FALSE))</f>
        <v>2x za týden</v>
      </c>
      <c r="I222" s="185">
        <f>IF(ISNA(VLOOKUP($A222,'Úklidové služby'!$A$7:$I$53,9,FALSE))=TRUE,"",VLOOKUP($A222,'Úklidové služby'!$A$7:$I$53,9,FALSE))</f>
        <v>104</v>
      </c>
      <c r="J222" s="76">
        <f t="shared" si="8"/>
        <v>0</v>
      </c>
      <c r="K222" s="238">
        <f t="shared" si="9"/>
        <v>0</v>
      </c>
    </row>
    <row r="223" spans="1:11" ht="15">
      <c r="A223" s="2">
        <v>25</v>
      </c>
      <c r="B223" s="983" t="s">
        <v>445</v>
      </c>
      <c r="C223" s="5"/>
      <c r="D223" s="5"/>
      <c r="E223" s="97">
        <v>0</v>
      </c>
      <c r="F223" s="45" t="str">
        <f>IF(ISNA(VLOOKUP($A223,'Úklidové služby'!$A$7:$I$53,6,FALSE))=TRUE,"",VLOOKUP($A223,'Úklidové služby'!$A$7:$I$53,6,FALSE))</f>
        <v>ks</v>
      </c>
      <c r="G223" s="24">
        <f>IF(ISNA(VLOOKUP($A223,'Úklidové služby'!$A$7:$I$53,7,FALSE))=TRUE,"",VLOOKUP($A223,'Úklidové služby'!$A$7:$I$53,7,FALSE))</f>
        <v>0</v>
      </c>
      <c r="H223" s="227" t="str">
        <f>IF(ISNA(VLOOKUP($A223,'Úklidové služby'!$A$7:$I$53,8,FALSE))=TRUE,"",VLOOKUP($A223,'Úklidové služby'!$A$7:$I$53,8,FALSE))</f>
        <v>2x za týden</v>
      </c>
      <c r="I223" s="185">
        <f>IF(ISNA(VLOOKUP($A223,'Úklidové služby'!$A$7:$I$53,9,FALSE))=TRUE,"",VLOOKUP($A223,'Úklidové služby'!$A$7:$I$53,9,FALSE))</f>
        <v>104</v>
      </c>
      <c r="J223" s="76">
        <f t="shared" si="8"/>
        <v>0</v>
      </c>
      <c r="K223" s="238">
        <f t="shared" si="9"/>
        <v>0</v>
      </c>
    </row>
    <row r="224" spans="1:11" ht="15">
      <c r="A224" s="2">
        <v>26</v>
      </c>
      <c r="B224" s="983" t="s">
        <v>446</v>
      </c>
      <c r="C224" s="5"/>
      <c r="D224" s="5"/>
      <c r="E224" s="97">
        <v>0</v>
      </c>
      <c r="F224" s="45" t="str">
        <f>IF(ISNA(VLOOKUP($A224,'Úklidové služby'!$A$7:$I$53,6,FALSE))=TRUE,"",VLOOKUP($A224,'Úklidové služby'!$A$7:$I$53,6,FALSE))</f>
        <v>místnost</v>
      </c>
      <c r="G224" s="24">
        <f>IF(ISNA(VLOOKUP($A224,'Úklidové služby'!$A$7:$I$53,7,FALSE))=TRUE,"",VLOOKUP($A224,'Úklidové služby'!$A$7:$I$53,7,FALSE))</f>
        <v>0</v>
      </c>
      <c r="H224" s="227" t="str">
        <f>IF(ISNA(VLOOKUP($A224,'Úklidové služby'!$A$7:$I$53,8,FALSE))=TRUE,"",VLOOKUP($A224,'Úklidové služby'!$A$7:$I$53,8,FALSE))</f>
        <v>2x za týden</v>
      </c>
      <c r="I224" s="185">
        <f>IF(ISNA(VLOOKUP($A224,'Úklidové služby'!$A$7:$I$53,9,FALSE))=TRUE,"",VLOOKUP($A224,'Úklidové služby'!$A$7:$I$53,9,FALSE))</f>
        <v>104</v>
      </c>
      <c r="J224" s="76">
        <f t="shared" si="8"/>
        <v>0</v>
      </c>
      <c r="K224" s="238">
        <f t="shared" si="9"/>
        <v>0</v>
      </c>
    </row>
    <row r="225" spans="1:11" ht="15">
      <c r="A225" s="2">
        <v>27</v>
      </c>
      <c r="B225" s="3" t="s">
        <v>39</v>
      </c>
      <c r="C225" s="5"/>
      <c r="D225" s="5"/>
      <c r="E225" s="97">
        <v>0</v>
      </c>
      <c r="F225" s="45" t="str">
        <f>IF(ISNA(VLOOKUP($A225,'Úklidové služby'!$A$7:$I$53,6,FALSE))=TRUE,"",VLOOKUP($A225,'Úklidové služby'!$A$7:$I$53,6,FALSE))</f>
        <v>místnost</v>
      </c>
      <c r="G225" s="24">
        <f>IF(ISNA(VLOOKUP($A225,'Úklidové služby'!$A$7:$I$53,7,FALSE))=TRUE,"",VLOOKUP($A225,'Úklidové služby'!$A$7:$I$53,7,FALSE))</f>
        <v>0</v>
      </c>
      <c r="H225" s="227" t="str">
        <f>IF(ISNA(VLOOKUP($A225,'Úklidové služby'!$A$7:$I$53,8,FALSE))=TRUE,"",VLOOKUP($A225,'Úklidové služby'!$A$7:$I$53,8,FALSE))</f>
        <v>2x za týden</v>
      </c>
      <c r="I225" s="185">
        <f>IF(ISNA(VLOOKUP($A225,'Úklidové služby'!$A$7:$I$53,9,FALSE))=TRUE,"",VLOOKUP($A225,'Úklidové služby'!$A$7:$I$53,9,FALSE))</f>
        <v>104</v>
      </c>
      <c r="J225" s="76">
        <f t="shared" si="8"/>
        <v>0</v>
      </c>
      <c r="K225" s="238">
        <f t="shared" si="9"/>
        <v>0</v>
      </c>
    </row>
    <row r="226" spans="1:11" ht="15">
      <c r="A226" s="2">
        <v>28</v>
      </c>
      <c r="B226" s="3" t="s">
        <v>441</v>
      </c>
      <c r="C226" s="44"/>
      <c r="D226" s="5"/>
      <c r="E226" s="97">
        <v>0</v>
      </c>
      <c r="F226" s="45" t="str">
        <f>IF(ISNA(VLOOKUP($A226,'Úklidové služby'!$A$7:$I$53,6,FALSE))=TRUE,"",VLOOKUP($A226,'Úklidové služby'!$A$7:$I$53,6,FALSE))</f>
        <v>m2</v>
      </c>
      <c r="G226" s="24">
        <f>IF(ISNA(VLOOKUP($A226,'Úklidové služby'!$A$7:$I$53,7,FALSE))=TRUE,"",VLOOKUP($A226,'Úklidové služby'!$A$7:$I$53,7,FALSE))</f>
        <v>0</v>
      </c>
      <c r="H226" s="227" t="str">
        <f>IF(ISNA(VLOOKUP($A226,'Úklidové služby'!$A$7:$I$53,8,FALSE))=TRUE,"",VLOOKUP($A226,'Úklidové služby'!$A$7:$I$53,8,FALSE))</f>
        <v>2x za týden</v>
      </c>
      <c r="I226" s="185">
        <f>IF(ISNA(VLOOKUP($A226,'Úklidové služby'!$A$7:$I$53,9,FALSE))=TRUE,"",VLOOKUP($A226,'Úklidové služby'!$A$7:$I$53,9,FALSE))</f>
        <v>104</v>
      </c>
      <c r="J226" s="76">
        <f t="shared" si="8"/>
        <v>0</v>
      </c>
      <c r="K226" s="238">
        <f t="shared" si="9"/>
        <v>0</v>
      </c>
    </row>
    <row r="227" spans="1:11" ht="15">
      <c r="A227" s="2">
        <v>29</v>
      </c>
      <c r="B227" s="3" t="s">
        <v>436</v>
      </c>
      <c r="C227" s="5"/>
      <c r="D227" s="5"/>
      <c r="E227" s="97">
        <v>0</v>
      </c>
      <c r="F227" s="45" t="s">
        <v>7</v>
      </c>
      <c r="G227" s="8">
        <f>IF(ISNA(VLOOKUP($A227,'Úklidové služby'!$A$7:$I$53,7,FALSE))=TRUE,"",VLOOKUP($A227,'Úklidové služby'!$A$7:$I$53,7,FALSE))</f>
        <v>0</v>
      </c>
      <c r="H227" s="228" t="str">
        <f>IF(ISNA(VLOOKUP($A227,'Úklidové služby'!$A$7:$I$53,8,FALSE))=TRUE,"",VLOOKUP($A227,'Úklidové služby'!$A$7:$I$53,8,FALSE))</f>
        <v>2x za týden</v>
      </c>
      <c r="I227" s="184">
        <f>IF(ISNA(VLOOKUP($A227,'Úklidové služby'!$A$7:$I$53,9,FALSE))=TRUE,"",VLOOKUP($A227,'Úklidové služby'!$A$7:$I$53,9,FALSE))</f>
        <v>104</v>
      </c>
      <c r="J227" s="76">
        <f t="shared" si="8"/>
        <v>0</v>
      </c>
      <c r="K227" s="241">
        <f t="shared" si="9"/>
        <v>0</v>
      </c>
    </row>
    <row r="228" spans="1:11" ht="15">
      <c r="A228" s="2">
        <v>30</v>
      </c>
      <c r="B228" s="3" t="s">
        <v>40</v>
      </c>
      <c r="C228" s="5"/>
      <c r="D228" s="5"/>
      <c r="E228" s="97">
        <v>0</v>
      </c>
      <c r="F228" s="45" t="str">
        <f>IF(ISNA(VLOOKUP($A228,'Úklidové služby'!$A$7:$I$53,6,FALSE))=TRUE,"",VLOOKUP($A228,'Úklidové služby'!$A$7:$I$53,6,FALSE))</f>
        <v>místnost</v>
      </c>
      <c r="G228" s="24">
        <f>IF(ISNA(VLOOKUP($A228,'Úklidové služby'!$A$7:$I$53,7,FALSE))=TRUE,"",VLOOKUP($A228,'Úklidové služby'!$A$7:$I$53,7,FALSE))</f>
        <v>0</v>
      </c>
      <c r="H228" s="228" t="str">
        <f>IF(ISNA(VLOOKUP($A228,'Úklidové služby'!$A$7:$I$53,8,FALSE))=TRUE,"",VLOOKUP($A228,'Úklidové služby'!$A$7:$I$53,8,FALSE))</f>
        <v>2x za týden</v>
      </c>
      <c r="I228" s="184">
        <f>IF(ISNA(VLOOKUP($A228,'Úklidové služby'!$A$7:$I$53,9,FALSE))=TRUE,"",VLOOKUP($A228,'Úklidové služby'!$A$7:$I$53,9,FALSE))</f>
        <v>104</v>
      </c>
      <c r="J228" s="76">
        <f t="shared" si="8"/>
        <v>0</v>
      </c>
      <c r="K228" s="241">
        <f t="shared" si="9"/>
        <v>0</v>
      </c>
    </row>
    <row r="229" spans="1:11" ht="15" collapsed="1">
      <c r="A229" s="2">
        <v>31</v>
      </c>
      <c r="B229" s="3" t="s">
        <v>45</v>
      </c>
      <c r="C229" s="5"/>
      <c r="D229" s="5"/>
      <c r="E229" s="97">
        <f>SUM(E230:E240)</f>
        <v>22</v>
      </c>
      <c r="F229" s="45" t="str">
        <f>IF(ISNA(VLOOKUP($A229,'Úklidové služby'!$A$7:$I$53,6,FALSE))=TRUE,"",VLOOKUP($A229,'Úklidové služby'!$A$7:$I$53,6,FALSE))</f>
        <v>ks</v>
      </c>
      <c r="G229" s="24">
        <f>IF(ISNA(VLOOKUP($A229,'Úklidové služby'!$A$7:$I$53,7,FALSE))=TRUE,"",VLOOKUP($A229,'Úklidové služby'!$A$7:$I$53,7,FALSE))</f>
        <v>0</v>
      </c>
      <c r="H229" s="45" t="str">
        <f>IF(ISNA(VLOOKUP($A229,'Úklidové služby'!$A$7:$I$53,8,FALSE))=TRUE,"",VLOOKUP($A229,'Úklidové služby'!$A$7:$I$53,8,FALSE))</f>
        <v>1x za měsíc</v>
      </c>
      <c r="I229" s="184">
        <f>IF(ISNA(VLOOKUP($A229,'Úklidové služby'!$A$7:$I$53,9,FALSE))=TRUE,"",VLOOKUP($A229,'Úklidové služby'!$A$7:$I$53,9,FALSE))</f>
        <v>12</v>
      </c>
      <c r="J229" s="76">
        <f t="shared" si="8"/>
        <v>0</v>
      </c>
      <c r="K229" s="241">
        <f t="shared" si="9"/>
        <v>0</v>
      </c>
    </row>
    <row r="230" spans="1:11" ht="15" hidden="1" outlineLevel="1">
      <c r="A230" s="48"/>
      <c r="B230" s="10" t="s">
        <v>228</v>
      </c>
      <c r="C230" s="69"/>
      <c r="D230" s="11" t="s">
        <v>219</v>
      </c>
      <c r="E230" s="100">
        <v>1</v>
      </c>
      <c r="F230" s="66" t="str">
        <f>IF(ISNA(VLOOKUP($A230,'Úklidové služby'!$A$7:$I$53,6,FALSE))=TRUE,"",VLOOKUP($A230,'Úklidové služby'!$A$7:$I$53,6,FALSE))</f>
        <v/>
      </c>
      <c r="G230" s="16" t="str">
        <f>IF(ISNA(VLOOKUP($A230,'Úklidové služby'!$A$7:$I$53,7,FALSE))=TRUE,"",VLOOKUP($A230,'Úklidové služby'!$A$7:$I$53,7,FALSE))</f>
        <v/>
      </c>
      <c r="H230" s="148" t="str">
        <f>IF(ISNA(VLOOKUP($A230,'Úklidové služby'!$A$7:$I$53,8,FALSE))=TRUE,"",VLOOKUP($A230,'Úklidové služby'!$A$7:$I$53,8,FALSE))</f>
        <v/>
      </c>
      <c r="I230" s="232" t="str">
        <f>IF(ISNA(VLOOKUP($A230,'Úklidové služby'!$A$7:$I$53,9,FALSE))=TRUE,"",VLOOKUP($A230,'Úklidové služby'!$A$7:$I$53,9,FALSE))</f>
        <v/>
      </c>
      <c r="J230" s="194" t="str">
        <f t="shared" si="8"/>
        <v/>
      </c>
      <c r="K230" s="237" t="str">
        <f t="shared" si="9"/>
        <v/>
      </c>
    </row>
    <row r="231" spans="1:11" ht="15" hidden="1" outlineLevel="1">
      <c r="A231" s="48"/>
      <c r="B231" s="14" t="s">
        <v>229</v>
      </c>
      <c r="C231" s="70"/>
      <c r="D231" s="15" t="s">
        <v>224</v>
      </c>
      <c r="E231" s="100">
        <v>3</v>
      </c>
      <c r="F231" s="66" t="str">
        <f>IF(ISNA(VLOOKUP($A231,'Úklidové služby'!$A$7:$I$53,6,FALSE))=TRUE,"",VLOOKUP($A231,'Úklidové služby'!$A$7:$I$53,6,FALSE))</f>
        <v/>
      </c>
      <c r="G231" s="16" t="str">
        <f>IF(ISNA(VLOOKUP($A231,'Úklidové služby'!$A$7:$I$53,7,FALSE))=TRUE,"",VLOOKUP($A231,'Úklidové služby'!$A$7:$I$53,7,FALSE))</f>
        <v/>
      </c>
      <c r="H231" s="148" t="str">
        <f>IF(ISNA(VLOOKUP($A231,'Úklidové služby'!$A$7:$I$53,8,FALSE))=TRUE,"",VLOOKUP($A231,'Úklidové služby'!$A$7:$I$53,8,FALSE))</f>
        <v/>
      </c>
      <c r="I231" s="232" t="str">
        <f>IF(ISNA(VLOOKUP($A231,'Úklidové služby'!$A$7:$I$53,9,FALSE))=TRUE,"",VLOOKUP($A231,'Úklidové služby'!$A$7:$I$53,9,FALSE))</f>
        <v/>
      </c>
      <c r="J231" s="194" t="str">
        <f t="shared" si="8"/>
        <v/>
      </c>
      <c r="K231" s="237" t="str">
        <f t="shared" si="9"/>
        <v/>
      </c>
    </row>
    <row r="232" spans="1:11" ht="15" hidden="1" outlineLevel="1">
      <c r="A232" s="48"/>
      <c r="B232" s="14" t="s">
        <v>229</v>
      </c>
      <c r="C232" s="70"/>
      <c r="D232" s="15" t="s">
        <v>61</v>
      </c>
      <c r="E232" s="100">
        <v>2</v>
      </c>
      <c r="F232" s="66" t="str">
        <f>IF(ISNA(VLOOKUP($A232,'Úklidové služby'!$A$7:$I$53,6,FALSE))=TRUE,"",VLOOKUP($A232,'Úklidové služby'!$A$7:$I$53,6,FALSE))</f>
        <v/>
      </c>
      <c r="G232" s="16" t="str">
        <f>IF(ISNA(VLOOKUP($A232,'Úklidové služby'!$A$7:$I$53,7,FALSE))=TRUE,"",VLOOKUP($A232,'Úklidové služby'!$A$7:$I$53,7,FALSE))</f>
        <v/>
      </c>
      <c r="H232" s="148" t="str">
        <f>IF(ISNA(VLOOKUP($A232,'Úklidové služby'!$A$7:$I$53,8,FALSE))=TRUE,"",VLOOKUP($A232,'Úklidové služby'!$A$7:$I$53,8,FALSE))</f>
        <v/>
      </c>
      <c r="I232" s="232" t="str">
        <f>IF(ISNA(VLOOKUP($A232,'Úklidové služby'!$A$7:$I$53,9,FALSE))=TRUE,"",VLOOKUP($A232,'Úklidové služby'!$A$7:$I$53,9,FALSE))</f>
        <v/>
      </c>
      <c r="J232" s="194" t="str">
        <f t="shared" si="8"/>
        <v/>
      </c>
      <c r="K232" s="237" t="str">
        <f t="shared" si="9"/>
        <v/>
      </c>
    </row>
    <row r="233" spans="1:11" ht="15" hidden="1" outlineLevel="1">
      <c r="A233" s="48"/>
      <c r="B233" s="14" t="s">
        <v>229</v>
      </c>
      <c r="C233" s="70"/>
      <c r="D233" s="15" t="s">
        <v>225</v>
      </c>
      <c r="E233" s="100">
        <v>1</v>
      </c>
      <c r="F233" s="66" t="str">
        <f>IF(ISNA(VLOOKUP($A233,'Úklidové služby'!$A$7:$I$53,6,FALSE))=TRUE,"",VLOOKUP($A233,'Úklidové služby'!$A$7:$I$53,6,FALSE))</f>
        <v/>
      </c>
      <c r="G233" s="16" t="str">
        <f>IF(ISNA(VLOOKUP($A233,'Úklidové služby'!$A$7:$I$53,7,FALSE))=TRUE,"",VLOOKUP($A233,'Úklidové služby'!$A$7:$I$53,7,FALSE))</f>
        <v/>
      </c>
      <c r="H233" s="148" t="str">
        <f>IF(ISNA(VLOOKUP($A233,'Úklidové služby'!$A$7:$I$53,8,FALSE))=TRUE,"",VLOOKUP($A233,'Úklidové služby'!$A$7:$I$53,8,FALSE))</f>
        <v/>
      </c>
      <c r="I233" s="232" t="str">
        <f>IF(ISNA(VLOOKUP($A233,'Úklidové služby'!$A$7:$I$53,9,FALSE))=TRUE,"",VLOOKUP($A233,'Úklidové služby'!$A$7:$I$53,9,FALSE))</f>
        <v/>
      </c>
      <c r="J233" s="194" t="str">
        <f t="shared" si="8"/>
        <v/>
      </c>
      <c r="K233" s="237" t="str">
        <f t="shared" si="9"/>
        <v/>
      </c>
    </row>
    <row r="234" spans="1:11" ht="15" hidden="1" outlineLevel="1">
      <c r="A234" s="48"/>
      <c r="B234" s="14" t="s">
        <v>231</v>
      </c>
      <c r="C234" s="70"/>
      <c r="D234" s="15" t="s">
        <v>226</v>
      </c>
      <c r="E234" s="100">
        <v>2</v>
      </c>
      <c r="F234" s="66" t="str">
        <f>IF(ISNA(VLOOKUP($A234,'Úklidové služby'!$A$7:$I$53,6,FALSE))=TRUE,"",VLOOKUP($A234,'Úklidové služby'!$A$7:$I$53,6,FALSE))</f>
        <v/>
      </c>
      <c r="G234" s="16" t="str">
        <f>IF(ISNA(VLOOKUP($A234,'Úklidové služby'!$A$7:$I$53,7,FALSE))=TRUE,"",VLOOKUP($A234,'Úklidové služby'!$A$7:$I$53,7,FALSE))</f>
        <v/>
      </c>
      <c r="H234" s="148" t="str">
        <f>IF(ISNA(VLOOKUP($A234,'Úklidové služby'!$A$7:$I$53,8,FALSE))=TRUE,"",VLOOKUP($A234,'Úklidové služby'!$A$7:$I$53,8,FALSE))</f>
        <v/>
      </c>
      <c r="I234" s="232" t="str">
        <f>IF(ISNA(VLOOKUP($A234,'Úklidové služby'!$A$7:$I$53,9,FALSE))=TRUE,"",VLOOKUP($A234,'Úklidové služby'!$A$7:$I$53,9,FALSE))</f>
        <v/>
      </c>
      <c r="J234" s="194" t="str">
        <f t="shared" si="8"/>
        <v/>
      </c>
      <c r="K234" s="237" t="str">
        <f t="shared" si="9"/>
        <v/>
      </c>
    </row>
    <row r="235" spans="1:11" ht="15" hidden="1" outlineLevel="1">
      <c r="A235" s="48"/>
      <c r="B235" s="14" t="s">
        <v>231</v>
      </c>
      <c r="C235" s="70"/>
      <c r="D235" s="15" t="s">
        <v>227</v>
      </c>
      <c r="E235" s="100">
        <v>2</v>
      </c>
      <c r="F235" s="66" t="str">
        <f>IF(ISNA(VLOOKUP($A235,'Úklidové služby'!$A$7:$I$53,6,FALSE))=TRUE,"",VLOOKUP($A235,'Úklidové služby'!$A$7:$I$53,6,FALSE))</f>
        <v/>
      </c>
      <c r="G235" s="16" t="str">
        <f>IF(ISNA(VLOOKUP($A235,'Úklidové služby'!$A$7:$I$53,7,FALSE))=TRUE,"",VLOOKUP($A235,'Úklidové služby'!$A$7:$I$53,7,FALSE))</f>
        <v/>
      </c>
      <c r="H235" s="148" t="str">
        <f>IF(ISNA(VLOOKUP($A235,'Úklidové služby'!$A$7:$I$53,8,FALSE))=TRUE,"",VLOOKUP($A235,'Úklidové služby'!$A$7:$I$53,8,FALSE))</f>
        <v/>
      </c>
      <c r="I235" s="232" t="str">
        <f>IF(ISNA(VLOOKUP($A235,'Úklidové služby'!$A$7:$I$53,9,FALSE))=TRUE,"",VLOOKUP($A235,'Úklidové služby'!$A$7:$I$53,9,FALSE))</f>
        <v/>
      </c>
      <c r="J235" s="194" t="str">
        <f t="shared" si="8"/>
        <v/>
      </c>
      <c r="K235" s="237" t="str">
        <f t="shared" si="9"/>
        <v/>
      </c>
    </row>
    <row r="236" spans="1:11" ht="15" hidden="1" outlineLevel="1">
      <c r="A236" s="48"/>
      <c r="B236" s="14" t="s">
        <v>215</v>
      </c>
      <c r="C236" s="70"/>
      <c r="D236" s="15" t="s">
        <v>61</v>
      </c>
      <c r="E236" s="100">
        <v>2</v>
      </c>
      <c r="F236" s="66" t="str">
        <f>IF(ISNA(VLOOKUP($A236,'Úklidové služby'!$A$7:$I$53,6,FALSE))=TRUE,"",VLOOKUP($A236,'Úklidové služby'!$A$7:$I$53,6,FALSE))</f>
        <v/>
      </c>
      <c r="G236" s="16" t="str">
        <f>IF(ISNA(VLOOKUP($A236,'Úklidové služby'!$A$7:$I$53,7,FALSE))=TRUE,"",VLOOKUP($A236,'Úklidové služby'!$A$7:$I$53,7,FALSE))</f>
        <v/>
      </c>
      <c r="H236" s="148" t="str">
        <f>IF(ISNA(VLOOKUP($A236,'Úklidové služby'!$A$7:$I$53,8,FALSE))=TRUE,"",VLOOKUP($A236,'Úklidové služby'!$A$7:$I$53,8,FALSE))</f>
        <v/>
      </c>
      <c r="I236" s="232" t="str">
        <f>IF(ISNA(VLOOKUP($A236,'Úklidové služby'!$A$7:$I$53,9,FALSE))=TRUE,"",VLOOKUP($A236,'Úklidové služby'!$A$7:$I$53,9,FALSE))</f>
        <v/>
      </c>
      <c r="J236" s="194" t="str">
        <f t="shared" si="8"/>
        <v/>
      </c>
      <c r="K236" s="237" t="str">
        <f t="shared" si="9"/>
        <v/>
      </c>
    </row>
    <row r="237" spans="1:11" ht="15" hidden="1" outlineLevel="1">
      <c r="A237" s="48"/>
      <c r="B237" s="14" t="s">
        <v>215</v>
      </c>
      <c r="C237" s="70"/>
      <c r="D237" s="15" t="s">
        <v>225</v>
      </c>
      <c r="E237" s="100">
        <v>2</v>
      </c>
      <c r="F237" s="66" t="str">
        <f>IF(ISNA(VLOOKUP($A237,'Úklidové služby'!$A$7:$I$53,6,FALSE))=TRUE,"",VLOOKUP($A237,'Úklidové služby'!$A$7:$I$53,6,FALSE))</f>
        <v/>
      </c>
      <c r="G237" s="16" t="str">
        <f>IF(ISNA(VLOOKUP($A237,'Úklidové služby'!$A$7:$I$53,7,FALSE))=TRUE,"",VLOOKUP($A237,'Úklidové služby'!$A$7:$I$53,7,FALSE))</f>
        <v/>
      </c>
      <c r="H237" s="148" t="str">
        <f>IF(ISNA(VLOOKUP($A237,'Úklidové služby'!$A$7:$I$53,8,FALSE))=TRUE,"",VLOOKUP($A237,'Úklidové služby'!$A$7:$I$53,8,FALSE))</f>
        <v/>
      </c>
      <c r="I237" s="232" t="str">
        <f>IF(ISNA(VLOOKUP($A237,'Úklidové služby'!$A$7:$I$53,9,FALSE))=TRUE,"",VLOOKUP($A237,'Úklidové služby'!$A$7:$I$53,9,FALSE))</f>
        <v/>
      </c>
      <c r="J237" s="194" t="str">
        <f t="shared" si="8"/>
        <v/>
      </c>
      <c r="K237" s="237" t="str">
        <f t="shared" si="9"/>
        <v/>
      </c>
    </row>
    <row r="238" spans="1:11" ht="15" hidden="1" outlineLevel="1">
      <c r="A238" s="48"/>
      <c r="B238" s="14" t="s">
        <v>233</v>
      </c>
      <c r="C238" s="70"/>
      <c r="D238" s="15" t="s">
        <v>226</v>
      </c>
      <c r="E238" s="100">
        <v>2</v>
      </c>
      <c r="F238" s="66" t="str">
        <f>IF(ISNA(VLOOKUP($A238,'Úklidové služby'!$A$7:$I$53,6,FALSE))=TRUE,"",VLOOKUP($A238,'Úklidové služby'!$A$7:$I$53,6,FALSE))</f>
        <v/>
      </c>
      <c r="G238" s="16" t="str">
        <f>IF(ISNA(VLOOKUP($A238,'Úklidové služby'!$A$7:$I$53,7,FALSE))=TRUE,"",VLOOKUP($A238,'Úklidové služby'!$A$7:$I$53,7,FALSE))</f>
        <v/>
      </c>
      <c r="H238" s="148" t="str">
        <f>IF(ISNA(VLOOKUP($A238,'Úklidové služby'!$A$7:$I$53,8,FALSE))=TRUE,"",VLOOKUP($A238,'Úklidové služby'!$A$7:$I$53,8,FALSE))</f>
        <v/>
      </c>
      <c r="I238" s="232" t="str">
        <f>IF(ISNA(VLOOKUP($A238,'Úklidové služby'!$A$7:$I$53,9,FALSE))=TRUE,"",VLOOKUP($A238,'Úklidové služby'!$A$7:$I$53,9,FALSE))</f>
        <v/>
      </c>
      <c r="J238" s="194" t="str">
        <f t="shared" si="8"/>
        <v/>
      </c>
      <c r="K238" s="237" t="str">
        <f t="shared" si="9"/>
        <v/>
      </c>
    </row>
    <row r="239" spans="1:11" ht="15" hidden="1" outlineLevel="1">
      <c r="A239" s="48"/>
      <c r="B239" s="14" t="s">
        <v>234</v>
      </c>
      <c r="C239" s="70"/>
      <c r="D239" s="15" t="s">
        <v>61</v>
      </c>
      <c r="E239" s="100">
        <v>3</v>
      </c>
      <c r="F239" s="66" t="str">
        <f>IF(ISNA(VLOOKUP($A239,'Úklidové služby'!$A$7:$I$53,6,FALSE))=TRUE,"",VLOOKUP($A239,'Úklidové služby'!$A$7:$I$53,6,FALSE))</f>
        <v/>
      </c>
      <c r="G239" s="16" t="str">
        <f>IF(ISNA(VLOOKUP($A239,'Úklidové služby'!$A$7:$I$53,7,FALSE))=TRUE,"",VLOOKUP($A239,'Úklidové služby'!$A$7:$I$53,7,FALSE))</f>
        <v/>
      </c>
      <c r="H239" s="148" t="str">
        <f>IF(ISNA(VLOOKUP($A239,'Úklidové služby'!$A$7:$I$53,8,FALSE))=TRUE,"",VLOOKUP($A239,'Úklidové služby'!$A$7:$I$53,8,FALSE))</f>
        <v/>
      </c>
      <c r="I239" s="232" t="str">
        <f>IF(ISNA(VLOOKUP($A239,'Úklidové služby'!$A$7:$I$53,9,FALSE))=TRUE,"",VLOOKUP($A239,'Úklidové služby'!$A$7:$I$53,9,FALSE))</f>
        <v/>
      </c>
      <c r="J239" s="194" t="str">
        <f t="shared" si="8"/>
        <v/>
      </c>
      <c r="K239" s="237" t="str">
        <f t="shared" si="9"/>
        <v/>
      </c>
    </row>
    <row r="240" spans="1:11" ht="15" hidden="1" outlineLevel="1">
      <c r="A240" s="48"/>
      <c r="B240" s="14" t="s">
        <v>234</v>
      </c>
      <c r="C240" s="70"/>
      <c r="D240" s="15" t="s">
        <v>225</v>
      </c>
      <c r="E240" s="100">
        <v>2</v>
      </c>
      <c r="F240" s="93" t="str">
        <f>IF(ISNA(VLOOKUP($A240,'Úklidové služby'!$A$7:$I$53,6,FALSE))=TRUE,"",VLOOKUP($A240,'Úklidové služby'!$A$7:$I$53,6,FALSE))</f>
        <v/>
      </c>
      <c r="G240" s="16" t="str">
        <f>IF(ISNA(VLOOKUP($A240,'Úklidové služby'!$A$7:$I$53,7,FALSE))=TRUE,"",VLOOKUP($A240,'Úklidové služby'!$A$7:$I$53,7,FALSE))</f>
        <v/>
      </c>
      <c r="H240" s="151" t="str">
        <f>IF(ISNA(VLOOKUP($A240,'Úklidové služby'!$A$7:$I$53,8,FALSE))=TRUE,"",VLOOKUP($A240,'Úklidové služby'!$A$7:$I$53,8,FALSE))</f>
        <v/>
      </c>
      <c r="I240" s="235" t="str">
        <f>IF(ISNA(VLOOKUP($A240,'Úklidové služby'!$A$7:$I$53,9,FALSE))=TRUE,"",VLOOKUP($A240,'Úklidové služby'!$A$7:$I$53,9,FALSE))</f>
        <v/>
      </c>
      <c r="J240" s="194" t="str">
        <f t="shared" si="8"/>
        <v/>
      </c>
      <c r="K240" s="242" t="str">
        <f t="shared" si="9"/>
        <v/>
      </c>
    </row>
    <row r="241" spans="1:11" ht="15" collapsed="1">
      <c r="A241" s="18">
        <v>32</v>
      </c>
      <c r="B241" s="19" t="s">
        <v>42</v>
      </c>
      <c r="C241" s="44"/>
      <c r="D241" s="44"/>
      <c r="E241" s="97">
        <f>SUM(E242:E261)</f>
        <v>20</v>
      </c>
      <c r="F241" s="45" t="str">
        <f>IF(ISNA(VLOOKUP($A241,'Úklidové služby'!$A$7:$I$53,6,FALSE))=TRUE,"",VLOOKUP($A241,'Úklidové služby'!$A$7:$I$53,6,FALSE))</f>
        <v>místnost</v>
      </c>
      <c r="G241" s="24">
        <f>IF(ISNA(VLOOKUP($A241,'Úklidové služby'!$A$7:$I$53,7,FALSE))=TRUE,"",VLOOKUP($A241,'Úklidové služby'!$A$7:$I$53,7,FALSE))</f>
        <v>0</v>
      </c>
      <c r="H241" s="227" t="str">
        <f>IF(ISNA(VLOOKUP($A241,'Úklidové služby'!$A$7:$I$53,8,FALSE))=TRUE,"",VLOOKUP($A241,'Úklidové služby'!$A$7:$I$53,8,FALSE))</f>
        <v>1x za měsíc</v>
      </c>
      <c r="I241" s="185">
        <f>IF(ISNA(VLOOKUP($A241,'Úklidové služby'!$A$7:$I$53,9,FALSE))=TRUE,"",VLOOKUP($A241,'Úklidové služby'!$A$7:$I$53,9,FALSE))</f>
        <v>12</v>
      </c>
      <c r="J241" s="76">
        <f aca="true" t="shared" si="12" ref="J241:J261">IF(ISERR(E241*G241*I241)=TRUE,"",E241*G241*I241)</f>
        <v>0</v>
      </c>
      <c r="K241" s="238">
        <f aca="true" t="shared" si="13" ref="K241:K261">IF(ISERR(J241/12)=TRUE,"",J241/12)</f>
        <v>0</v>
      </c>
    </row>
    <row r="242" spans="1:11" ht="15" hidden="1" outlineLevel="1">
      <c r="A242" s="9"/>
      <c r="B242" s="10" t="s">
        <v>213</v>
      </c>
      <c r="C242" s="69"/>
      <c r="D242" s="11" t="s">
        <v>218</v>
      </c>
      <c r="E242" s="100">
        <v>1</v>
      </c>
      <c r="F242" s="89" t="str">
        <f>IF(ISNA(VLOOKUP($A242,'Úklidové služby'!$A$7:$I$53,6,FALSE))=TRUE,"",VLOOKUP($A242,'Úklidové služby'!$A$7:$I$53,6,FALSE))</f>
        <v/>
      </c>
      <c r="G242" s="13" t="str">
        <f>IF(ISNA(VLOOKUP($A242,'Úklidové služby'!$A$7:$I$53,7,FALSE))=TRUE,"",VLOOKUP($A242,'Úklidové služby'!$A$7:$I$53,7,FALSE))</f>
        <v/>
      </c>
      <c r="H242" s="67" t="str">
        <f>IF(ISNA(VLOOKUP($A242,'Úklidové služby'!$A$7:$I$53,8,FALSE))=TRUE,"",VLOOKUP($A242,'Úklidové služby'!$A$7:$I$53,8,FALSE))</f>
        <v/>
      </c>
      <c r="I242" s="232" t="str">
        <f>IF(ISNA(VLOOKUP($A242,'Úklidové služby'!$A$7:$I$53,9,FALSE))=TRUE,"",VLOOKUP($A242,'Úklidové služby'!$A$7:$I$53,9,FALSE))</f>
        <v/>
      </c>
      <c r="J242" s="189" t="str">
        <f t="shared" si="12"/>
        <v/>
      </c>
      <c r="K242" s="237" t="str">
        <f t="shared" si="13"/>
        <v/>
      </c>
    </row>
    <row r="243" spans="1:11" ht="15" hidden="1" outlineLevel="1">
      <c r="A243" s="48"/>
      <c r="B243" s="14" t="s">
        <v>213</v>
      </c>
      <c r="C243" s="70"/>
      <c r="D243" s="15" t="s">
        <v>61</v>
      </c>
      <c r="E243" s="100">
        <v>1</v>
      </c>
      <c r="F243" s="66" t="str">
        <f>IF(ISNA(VLOOKUP($A243,'Úklidové služby'!$A$7:$I$53,6,FALSE))=TRUE,"",VLOOKUP($A243,'Úklidové služby'!$A$7:$I$53,6,FALSE))</f>
        <v/>
      </c>
      <c r="G243" s="16" t="str">
        <f>IF(ISNA(VLOOKUP($A243,'Úklidové služby'!$A$7:$I$53,7,FALSE))=TRUE,"",VLOOKUP($A243,'Úklidové služby'!$A$7:$I$53,7,FALSE))</f>
        <v/>
      </c>
      <c r="H243" s="148" t="str">
        <f>IF(ISNA(VLOOKUP($A243,'Úklidové služby'!$A$7:$I$53,8,FALSE))=TRUE,"",VLOOKUP($A243,'Úklidové služby'!$A$7:$I$53,8,FALSE))</f>
        <v/>
      </c>
      <c r="I243" s="232" t="str">
        <f>IF(ISNA(VLOOKUP($A243,'Úklidové služby'!$A$7:$I$53,9,FALSE))=TRUE,"",VLOOKUP($A243,'Úklidové služby'!$A$7:$I$53,9,FALSE))</f>
        <v/>
      </c>
      <c r="J243" s="194" t="str">
        <f t="shared" si="12"/>
        <v/>
      </c>
      <c r="K243" s="237" t="str">
        <f t="shared" si="13"/>
        <v/>
      </c>
    </row>
    <row r="244" spans="1:11" ht="15" hidden="1" outlineLevel="1">
      <c r="A244" s="48"/>
      <c r="B244" s="14" t="s">
        <v>228</v>
      </c>
      <c r="C244" s="70"/>
      <c r="D244" s="15" t="s">
        <v>219</v>
      </c>
      <c r="E244" s="100">
        <v>1</v>
      </c>
      <c r="F244" s="66" t="str">
        <f>IF(ISNA(VLOOKUP($A244,'Úklidové služby'!$A$7:$I$53,6,FALSE))=TRUE,"",VLOOKUP($A244,'Úklidové služby'!$A$7:$I$53,6,FALSE))</f>
        <v/>
      </c>
      <c r="G244" s="16" t="str">
        <f>IF(ISNA(VLOOKUP($A244,'Úklidové služby'!$A$7:$I$53,7,FALSE))=TRUE,"",VLOOKUP($A244,'Úklidové služby'!$A$7:$I$53,7,FALSE))</f>
        <v/>
      </c>
      <c r="H244" s="148" t="str">
        <f>IF(ISNA(VLOOKUP($A244,'Úklidové služby'!$A$7:$I$53,8,FALSE))=TRUE,"",VLOOKUP($A244,'Úklidové služby'!$A$7:$I$53,8,FALSE))</f>
        <v/>
      </c>
      <c r="I244" s="232" t="str">
        <f>IF(ISNA(VLOOKUP($A244,'Úklidové služby'!$A$7:$I$53,9,FALSE))=TRUE,"",VLOOKUP($A244,'Úklidové služby'!$A$7:$I$53,9,FALSE))</f>
        <v/>
      </c>
      <c r="J244" s="194" t="str">
        <f t="shared" si="12"/>
        <v/>
      </c>
      <c r="K244" s="237" t="str">
        <f t="shared" si="13"/>
        <v/>
      </c>
    </row>
    <row r="245" spans="1:11" ht="15" hidden="1" outlineLevel="1">
      <c r="A245" s="48"/>
      <c r="B245" s="14" t="s">
        <v>228</v>
      </c>
      <c r="C245" s="70"/>
      <c r="D245" s="15" t="s">
        <v>94</v>
      </c>
      <c r="E245" s="100">
        <v>1</v>
      </c>
      <c r="F245" s="66" t="str">
        <f>IF(ISNA(VLOOKUP($A245,'Úklidové služby'!$A$7:$I$53,6,FALSE))=TRUE,"",VLOOKUP($A245,'Úklidové služby'!$A$7:$I$53,6,FALSE))</f>
        <v/>
      </c>
      <c r="G245" s="16" t="str">
        <f>IF(ISNA(VLOOKUP($A245,'Úklidové služby'!$A$7:$I$53,7,FALSE))=TRUE,"",VLOOKUP($A245,'Úklidové služby'!$A$7:$I$53,7,FALSE))</f>
        <v/>
      </c>
      <c r="H245" s="148" t="str">
        <f>IF(ISNA(VLOOKUP($A245,'Úklidové služby'!$A$7:$I$53,8,FALSE))=TRUE,"",VLOOKUP($A245,'Úklidové služby'!$A$7:$I$53,8,FALSE))</f>
        <v/>
      </c>
      <c r="I245" s="232" t="str">
        <f>IF(ISNA(VLOOKUP($A245,'Úklidové služby'!$A$7:$I$53,9,FALSE))=TRUE,"",VLOOKUP($A245,'Úklidové služby'!$A$7:$I$53,9,FALSE))</f>
        <v/>
      </c>
      <c r="J245" s="194" t="str">
        <f t="shared" si="12"/>
        <v/>
      </c>
      <c r="K245" s="237" t="str">
        <f t="shared" si="13"/>
        <v/>
      </c>
    </row>
    <row r="246" spans="1:11" ht="15" hidden="1" outlineLevel="1">
      <c r="A246" s="48"/>
      <c r="B246" s="14" t="s">
        <v>228</v>
      </c>
      <c r="C246" s="70"/>
      <c r="D246" s="15" t="s">
        <v>222</v>
      </c>
      <c r="E246" s="100">
        <v>1</v>
      </c>
      <c r="F246" s="66" t="str">
        <f>IF(ISNA(VLOOKUP($A246,'Úklidové služby'!$A$7:$I$53,6,FALSE))=TRUE,"",VLOOKUP($A246,'Úklidové služby'!$A$7:$I$53,6,FALSE))</f>
        <v/>
      </c>
      <c r="G246" s="16" t="str">
        <f>IF(ISNA(VLOOKUP($A246,'Úklidové služby'!$A$7:$I$53,7,FALSE))=TRUE,"",VLOOKUP($A246,'Úklidové služby'!$A$7:$I$53,7,FALSE))</f>
        <v/>
      </c>
      <c r="H246" s="148" t="str">
        <f>IF(ISNA(VLOOKUP($A246,'Úklidové služby'!$A$7:$I$53,8,FALSE))=TRUE,"",VLOOKUP($A246,'Úklidové služby'!$A$7:$I$53,8,FALSE))</f>
        <v/>
      </c>
      <c r="I246" s="232" t="str">
        <f>IF(ISNA(VLOOKUP($A246,'Úklidové služby'!$A$7:$I$53,9,FALSE))=TRUE,"",VLOOKUP($A246,'Úklidové služby'!$A$7:$I$53,9,FALSE))</f>
        <v/>
      </c>
      <c r="J246" s="194" t="str">
        <f t="shared" si="12"/>
        <v/>
      </c>
      <c r="K246" s="237" t="str">
        <f t="shared" si="13"/>
        <v/>
      </c>
    </row>
    <row r="247" spans="1:11" ht="15" hidden="1" outlineLevel="1">
      <c r="A247" s="48"/>
      <c r="B247" s="14" t="s">
        <v>229</v>
      </c>
      <c r="C247" s="70"/>
      <c r="D247" s="15" t="s">
        <v>223</v>
      </c>
      <c r="E247" s="100">
        <v>1</v>
      </c>
      <c r="F247" s="66" t="str">
        <f>IF(ISNA(VLOOKUP($A247,'Úklidové služby'!$A$7:$I$53,6,FALSE))=TRUE,"",VLOOKUP($A247,'Úklidové služby'!$A$7:$I$53,6,FALSE))</f>
        <v/>
      </c>
      <c r="G247" s="16" t="str">
        <f>IF(ISNA(VLOOKUP($A247,'Úklidové služby'!$A$7:$I$53,7,FALSE))=TRUE,"",VLOOKUP($A247,'Úklidové služby'!$A$7:$I$53,7,FALSE))</f>
        <v/>
      </c>
      <c r="H247" s="148" t="str">
        <f>IF(ISNA(VLOOKUP($A247,'Úklidové služby'!$A$7:$I$53,8,FALSE))=TRUE,"",VLOOKUP($A247,'Úklidové služby'!$A$7:$I$53,8,FALSE))</f>
        <v/>
      </c>
      <c r="I247" s="232" t="str">
        <f>IF(ISNA(VLOOKUP($A247,'Úklidové služby'!$A$7:$I$53,9,FALSE))=TRUE,"",VLOOKUP($A247,'Úklidové služby'!$A$7:$I$53,9,FALSE))</f>
        <v/>
      </c>
      <c r="J247" s="194" t="str">
        <f t="shared" si="12"/>
        <v/>
      </c>
      <c r="K247" s="237" t="str">
        <f t="shared" si="13"/>
        <v/>
      </c>
    </row>
    <row r="248" spans="1:11" ht="15" hidden="1" outlineLevel="1">
      <c r="A248" s="48"/>
      <c r="B248" s="14" t="s">
        <v>229</v>
      </c>
      <c r="C248" s="70"/>
      <c r="D248" s="134" t="s">
        <v>61</v>
      </c>
      <c r="E248" s="100">
        <v>1</v>
      </c>
      <c r="F248" s="66" t="str">
        <f>IF(ISNA(VLOOKUP($A248,'Úklidové služby'!$A$7:$I$53,6,FALSE))=TRUE,"",VLOOKUP($A248,'Úklidové služby'!$A$7:$I$53,6,FALSE))</f>
        <v/>
      </c>
      <c r="G248" s="16" t="str">
        <f>IF(ISNA(VLOOKUP($A248,'Úklidové služby'!$A$7:$I$53,7,FALSE))=TRUE,"",VLOOKUP($A248,'Úklidové služby'!$A$7:$I$53,7,FALSE))</f>
        <v/>
      </c>
      <c r="H248" s="148" t="str">
        <f>IF(ISNA(VLOOKUP($A248,'Úklidové služby'!$A$7:$I$53,8,FALSE))=TRUE,"",VLOOKUP($A248,'Úklidové služby'!$A$7:$I$53,8,FALSE))</f>
        <v/>
      </c>
      <c r="I248" s="232" t="str">
        <f>IF(ISNA(VLOOKUP($A248,'Úklidové služby'!$A$7:$I$53,9,FALSE))=TRUE,"",VLOOKUP($A248,'Úklidové služby'!$A$7:$I$53,9,FALSE))</f>
        <v/>
      </c>
      <c r="J248" s="194" t="str">
        <f t="shared" si="12"/>
        <v/>
      </c>
      <c r="K248" s="237" t="str">
        <f t="shared" si="13"/>
        <v/>
      </c>
    </row>
    <row r="249" spans="1:11" ht="15" hidden="1" outlineLevel="1">
      <c r="A249" s="48"/>
      <c r="B249" s="14" t="s">
        <v>229</v>
      </c>
      <c r="C249" s="70"/>
      <c r="D249" s="15" t="s">
        <v>224</v>
      </c>
      <c r="E249" s="100">
        <v>1</v>
      </c>
      <c r="F249" s="66" t="str">
        <f>IF(ISNA(VLOOKUP($A249,'Úklidové služby'!$A$7:$I$53,6,FALSE))=TRUE,"",VLOOKUP($A249,'Úklidové služby'!$A$7:$I$53,6,FALSE))</f>
        <v/>
      </c>
      <c r="G249" s="16" t="str">
        <f>IF(ISNA(VLOOKUP($A249,'Úklidové služby'!$A$7:$I$53,7,FALSE))=TRUE,"",VLOOKUP($A249,'Úklidové služby'!$A$7:$I$53,7,FALSE))</f>
        <v/>
      </c>
      <c r="H249" s="148" t="str">
        <f>IF(ISNA(VLOOKUP($A249,'Úklidové služby'!$A$7:$I$53,8,FALSE))=TRUE,"",VLOOKUP($A249,'Úklidové služby'!$A$7:$I$53,8,FALSE))</f>
        <v/>
      </c>
      <c r="I249" s="232" t="str">
        <f>IF(ISNA(VLOOKUP($A249,'Úklidové služby'!$A$7:$I$53,9,FALSE))=TRUE,"",VLOOKUP($A249,'Úklidové služby'!$A$7:$I$53,9,FALSE))</f>
        <v/>
      </c>
      <c r="J249" s="194" t="str">
        <f t="shared" si="12"/>
        <v/>
      </c>
      <c r="K249" s="237" t="str">
        <f t="shared" si="13"/>
        <v/>
      </c>
    </row>
    <row r="250" spans="1:11" ht="15" hidden="1" outlineLevel="1">
      <c r="A250" s="48"/>
      <c r="B250" s="14" t="s">
        <v>229</v>
      </c>
      <c r="C250" s="70"/>
      <c r="D250" s="15" t="s">
        <v>25</v>
      </c>
      <c r="E250" s="100">
        <v>1</v>
      </c>
      <c r="F250" s="66" t="str">
        <f>IF(ISNA(VLOOKUP($A250,'Úklidové služby'!$A$7:$I$53,6,FALSE))=TRUE,"",VLOOKUP($A250,'Úklidové služby'!$A$7:$I$53,6,FALSE))</f>
        <v/>
      </c>
      <c r="G250" s="16" t="str">
        <f>IF(ISNA(VLOOKUP($A250,'Úklidové služby'!$A$7:$I$53,7,FALSE))=TRUE,"",VLOOKUP($A250,'Úklidové služby'!$A$7:$I$53,7,FALSE))</f>
        <v/>
      </c>
      <c r="H250" s="148" t="str">
        <f>IF(ISNA(VLOOKUP($A250,'Úklidové služby'!$A$7:$I$53,8,FALSE))=TRUE,"",VLOOKUP($A250,'Úklidové služby'!$A$7:$I$53,8,FALSE))</f>
        <v/>
      </c>
      <c r="I250" s="232" t="str">
        <f>IF(ISNA(VLOOKUP($A250,'Úklidové služby'!$A$7:$I$53,9,FALSE))=TRUE,"",VLOOKUP($A250,'Úklidové služby'!$A$7:$I$53,9,FALSE))</f>
        <v/>
      </c>
      <c r="J250" s="194" t="str">
        <f t="shared" si="12"/>
        <v/>
      </c>
      <c r="K250" s="237" t="str">
        <f t="shared" si="13"/>
        <v/>
      </c>
    </row>
    <row r="251" spans="1:11" ht="15" hidden="1" outlineLevel="1">
      <c r="A251" s="48"/>
      <c r="B251" s="14" t="s">
        <v>229</v>
      </c>
      <c r="C251" s="70"/>
      <c r="D251" s="15" t="s">
        <v>14</v>
      </c>
      <c r="E251" s="100">
        <v>1</v>
      </c>
      <c r="F251" s="66" t="str">
        <f>IF(ISNA(VLOOKUP($A251,'Úklidové služby'!$A$7:$I$53,6,FALSE))=TRUE,"",VLOOKUP($A251,'Úklidové služby'!$A$7:$I$53,6,FALSE))</f>
        <v/>
      </c>
      <c r="G251" s="16" t="str">
        <f>IF(ISNA(VLOOKUP($A251,'Úklidové služby'!$A$7:$I$53,7,FALSE))=TRUE,"",VLOOKUP($A251,'Úklidové služby'!$A$7:$I$53,7,FALSE))</f>
        <v/>
      </c>
      <c r="H251" s="148" t="str">
        <f>IF(ISNA(VLOOKUP($A251,'Úklidové služby'!$A$7:$I$53,8,FALSE))=TRUE,"",VLOOKUP($A251,'Úklidové služby'!$A$7:$I$53,8,FALSE))</f>
        <v/>
      </c>
      <c r="I251" s="232" t="str">
        <f>IF(ISNA(VLOOKUP($A251,'Úklidové služby'!$A$7:$I$53,9,FALSE))=TRUE,"",VLOOKUP($A251,'Úklidové služby'!$A$7:$I$53,9,FALSE))</f>
        <v/>
      </c>
      <c r="J251" s="194" t="str">
        <f t="shared" si="12"/>
        <v/>
      </c>
      <c r="K251" s="237" t="str">
        <f t="shared" si="13"/>
        <v/>
      </c>
    </row>
    <row r="252" spans="1:11" ht="15" hidden="1" outlineLevel="1">
      <c r="A252" s="48"/>
      <c r="B252" s="14" t="s">
        <v>229</v>
      </c>
      <c r="C252" s="70"/>
      <c r="D252" s="15" t="s">
        <v>16</v>
      </c>
      <c r="E252" s="100">
        <v>1</v>
      </c>
      <c r="F252" s="66" t="str">
        <f>IF(ISNA(VLOOKUP($A252,'Úklidové služby'!$A$7:$I$53,6,FALSE))=TRUE,"",VLOOKUP($A252,'Úklidové služby'!$A$7:$I$53,6,FALSE))</f>
        <v/>
      </c>
      <c r="G252" s="16" t="str">
        <f>IF(ISNA(VLOOKUP($A252,'Úklidové služby'!$A$7:$I$53,7,FALSE))=TRUE,"",VLOOKUP($A252,'Úklidové služby'!$A$7:$I$53,7,FALSE))</f>
        <v/>
      </c>
      <c r="H252" s="148" t="str">
        <f>IF(ISNA(VLOOKUP($A252,'Úklidové služby'!$A$7:$I$53,8,FALSE))=TRUE,"",VLOOKUP($A252,'Úklidové služby'!$A$7:$I$53,8,FALSE))</f>
        <v/>
      </c>
      <c r="I252" s="232" t="str">
        <f>IF(ISNA(VLOOKUP($A252,'Úklidové služby'!$A$7:$I$53,9,FALSE))=TRUE,"",VLOOKUP($A252,'Úklidové služby'!$A$7:$I$53,9,FALSE))</f>
        <v/>
      </c>
      <c r="J252" s="194" t="str">
        <f t="shared" si="12"/>
        <v/>
      </c>
      <c r="K252" s="237" t="str">
        <f t="shared" si="13"/>
        <v/>
      </c>
    </row>
    <row r="253" spans="1:11" ht="15" hidden="1" outlineLevel="1">
      <c r="A253" s="48"/>
      <c r="B253" s="14" t="s">
        <v>229</v>
      </c>
      <c r="C253" s="70"/>
      <c r="D253" s="15" t="s">
        <v>225</v>
      </c>
      <c r="E253" s="100">
        <v>1</v>
      </c>
      <c r="F253" s="66" t="str">
        <f>IF(ISNA(VLOOKUP($A253,'Úklidové služby'!$A$7:$I$53,6,FALSE))=TRUE,"",VLOOKUP($A253,'Úklidové služby'!$A$7:$I$53,6,FALSE))</f>
        <v/>
      </c>
      <c r="G253" s="16" t="str">
        <f>IF(ISNA(VLOOKUP($A253,'Úklidové služby'!$A$7:$I$53,7,FALSE))=TRUE,"",VLOOKUP($A253,'Úklidové služby'!$A$7:$I$53,7,FALSE))</f>
        <v/>
      </c>
      <c r="H253" s="148" t="str">
        <f>IF(ISNA(VLOOKUP($A253,'Úklidové služby'!$A$7:$I$53,8,FALSE))=TRUE,"",VLOOKUP($A253,'Úklidové služby'!$A$7:$I$53,8,FALSE))</f>
        <v/>
      </c>
      <c r="I253" s="232" t="str">
        <f>IF(ISNA(VLOOKUP($A253,'Úklidové služby'!$A$7:$I$53,9,FALSE))=TRUE,"",VLOOKUP($A253,'Úklidové služby'!$A$7:$I$53,9,FALSE))</f>
        <v/>
      </c>
      <c r="J253" s="194" t="str">
        <f t="shared" si="12"/>
        <v/>
      </c>
      <c r="K253" s="237" t="str">
        <f t="shared" si="13"/>
        <v/>
      </c>
    </row>
    <row r="254" spans="1:11" ht="15" hidden="1" outlineLevel="1">
      <c r="A254" s="48"/>
      <c r="B254" s="14" t="s">
        <v>229</v>
      </c>
      <c r="C254" s="70"/>
      <c r="D254" s="15" t="s">
        <v>94</v>
      </c>
      <c r="E254" s="100">
        <v>1</v>
      </c>
      <c r="F254" s="66" t="str">
        <f>IF(ISNA(VLOOKUP($A254,'Úklidové služby'!$A$7:$I$53,6,FALSE))=TRUE,"",VLOOKUP($A254,'Úklidové služby'!$A$7:$I$53,6,FALSE))</f>
        <v/>
      </c>
      <c r="G254" s="16" t="str">
        <f>IF(ISNA(VLOOKUP($A254,'Úklidové služby'!$A$7:$I$53,7,FALSE))=TRUE,"",VLOOKUP($A254,'Úklidové služby'!$A$7:$I$53,7,FALSE))</f>
        <v/>
      </c>
      <c r="H254" s="148" t="str">
        <f>IF(ISNA(VLOOKUP($A254,'Úklidové služby'!$A$7:$I$53,8,FALSE))=TRUE,"",VLOOKUP($A254,'Úklidové služby'!$A$7:$I$53,8,FALSE))</f>
        <v/>
      </c>
      <c r="I254" s="232" t="str">
        <f>IF(ISNA(VLOOKUP($A254,'Úklidové služby'!$A$7:$I$53,9,FALSE))=TRUE,"",VLOOKUP($A254,'Úklidové služby'!$A$7:$I$53,9,FALSE))</f>
        <v/>
      </c>
      <c r="J254" s="194" t="str">
        <f t="shared" si="12"/>
        <v/>
      </c>
      <c r="K254" s="237" t="str">
        <f t="shared" si="13"/>
        <v/>
      </c>
    </row>
    <row r="255" spans="1:11" ht="15" hidden="1" outlineLevel="1">
      <c r="A255" s="48"/>
      <c r="B255" s="14" t="s">
        <v>231</v>
      </c>
      <c r="C255" s="70"/>
      <c r="D255" s="15" t="s">
        <v>94</v>
      </c>
      <c r="E255" s="100">
        <v>1</v>
      </c>
      <c r="F255" s="66" t="str">
        <f>IF(ISNA(VLOOKUP($A255,'Úklidové služby'!$A$7:$I$53,6,FALSE))=TRUE,"",VLOOKUP($A255,'Úklidové služby'!$A$7:$I$53,6,FALSE))</f>
        <v/>
      </c>
      <c r="G255" s="16" t="str">
        <f>IF(ISNA(VLOOKUP($A255,'Úklidové služby'!$A$7:$I$53,7,FALSE))=TRUE,"",VLOOKUP($A255,'Úklidové služby'!$A$7:$I$53,7,FALSE))</f>
        <v/>
      </c>
      <c r="H255" s="148" t="str">
        <f>IF(ISNA(VLOOKUP($A255,'Úklidové služby'!$A$7:$I$53,8,FALSE))=TRUE,"",VLOOKUP($A255,'Úklidové služby'!$A$7:$I$53,8,FALSE))</f>
        <v/>
      </c>
      <c r="I255" s="232" t="str">
        <f>IF(ISNA(VLOOKUP($A255,'Úklidové služby'!$A$7:$I$53,9,FALSE))=TRUE,"",VLOOKUP($A255,'Úklidové služby'!$A$7:$I$53,9,FALSE))</f>
        <v/>
      </c>
      <c r="J255" s="194" t="str">
        <f t="shared" si="12"/>
        <v/>
      </c>
      <c r="K255" s="237" t="str">
        <f t="shared" si="13"/>
        <v/>
      </c>
    </row>
    <row r="256" spans="1:11" ht="15" hidden="1" outlineLevel="1">
      <c r="A256" s="48"/>
      <c r="B256" s="14" t="s">
        <v>231</v>
      </c>
      <c r="C256" s="70"/>
      <c r="D256" s="15" t="s">
        <v>220</v>
      </c>
      <c r="E256" s="100">
        <v>1</v>
      </c>
      <c r="F256" s="66" t="str">
        <f>IF(ISNA(VLOOKUP($A256,'Úklidové služby'!$A$7:$I$53,6,FALSE))=TRUE,"",VLOOKUP($A256,'Úklidové služby'!$A$7:$I$53,6,FALSE))</f>
        <v/>
      </c>
      <c r="G256" s="16" t="str">
        <f>IF(ISNA(VLOOKUP($A256,'Úklidové služby'!$A$7:$I$53,7,FALSE))=TRUE,"",VLOOKUP($A256,'Úklidové služby'!$A$7:$I$53,7,FALSE))</f>
        <v/>
      </c>
      <c r="H256" s="148" t="str">
        <f>IF(ISNA(VLOOKUP($A256,'Úklidové služby'!$A$7:$I$53,8,FALSE))=TRUE,"",VLOOKUP($A256,'Úklidové služby'!$A$7:$I$53,8,FALSE))</f>
        <v/>
      </c>
      <c r="I256" s="232" t="str">
        <f>IF(ISNA(VLOOKUP($A256,'Úklidové služby'!$A$7:$I$53,9,FALSE))=TRUE,"",VLOOKUP($A256,'Úklidové služby'!$A$7:$I$53,9,FALSE))</f>
        <v/>
      </c>
      <c r="J256" s="194" t="str">
        <f t="shared" si="12"/>
        <v/>
      </c>
      <c r="K256" s="237" t="str">
        <f t="shared" si="13"/>
        <v/>
      </c>
    </row>
    <row r="257" spans="1:11" ht="15" hidden="1" outlineLevel="1">
      <c r="A257" s="48"/>
      <c r="B257" s="14" t="s">
        <v>231</v>
      </c>
      <c r="C257" s="70"/>
      <c r="D257" s="15" t="s">
        <v>221</v>
      </c>
      <c r="E257" s="100">
        <v>1</v>
      </c>
      <c r="F257" s="66" t="str">
        <f>IF(ISNA(VLOOKUP($A257,'Úklidové služby'!$A$7:$I$53,6,FALSE))=TRUE,"",VLOOKUP($A257,'Úklidové služby'!$A$7:$I$53,6,FALSE))</f>
        <v/>
      </c>
      <c r="G257" s="16" t="str">
        <f>IF(ISNA(VLOOKUP($A257,'Úklidové služby'!$A$7:$I$53,7,FALSE))=TRUE,"",VLOOKUP($A257,'Úklidové služby'!$A$7:$I$53,7,FALSE))</f>
        <v/>
      </c>
      <c r="H257" s="148" t="str">
        <f>IF(ISNA(VLOOKUP($A257,'Úklidové služby'!$A$7:$I$53,8,FALSE))=TRUE,"",VLOOKUP($A257,'Úklidové služby'!$A$7:$I$53,8,FALSE))</f>
        <v/>
      </c>
      <c r="I257" s="232" t="str">
        <f>IF(ISNA(VLOOKUP($A257,'Úklidové služby'!$A$7:$I$53,9,FALSE))=TRUE,"",VLOOKUP($A257,'Úklidové služby'!$A$7:$I$53,9,FALSE))</f>
        <v/>
      </c>
      <c r="J257" s="194" t="str">
        <f t="shared" si="12"/>
        <v/>
      </c>
      <c r="K257" s="237" t="str">
        <f t="shared" si="13"/>
        <v/>
      </c>
    </row>
    <row r="258" spans="1:11" ht="15" hidden="1" outlineLevel="1">
      <c r="A258" s="48"/>
      <c r="B258" s="14" t="s">
        <v>231</v>
      </c>
      <c r="C258" s="70"/>
      <c r="D258" s="15" t="s">
        <v>227</v>
      </c>
      <c r="E258" s="100">
        <v>1</v>
      </c>
      <c r="F258" s="66" t="str">
        <f>IF(ISNA(VLOOKUP($A258,'Úklidové služby'!$A$7:$I$53,6,FALSE))=TRUE,"",VLOOKUP($A258,'Úklidové služby'!$A$7:$I$53,6,FALSE))</f>
        <v/>
      </c>
      <c r="G258" s="16" t="str">
        <f>IF(ISNA(VLOOKUP($A258,'Úklidové služby'!$A$7:$I$53,7,FALSE))=TRUE,"",VLOOKUP($A258,'Úklidové služby'!$A$7:$I$53,7,FALSE))</f>
        <v/>
      </c>
      <c r="H258" s="148" t="str">
        <f>IF(ISNA(VLOOKUP($A258,'Úklidové služby'!$A$7:$I$53,8,FALSE))=TRUE,"",VLOOKUP($A258,'Úklidové služby'!$A$7:$I$53,8,FALSE))</f>
        <v/>
      </c>
      <c r="I258" s="232" t="str">
        <f>IF(ISNA(VLOOKUP($A258,'Úklidové služby'!$A$7:$I$53,9,FALSE))=TRUE,"",VLOOKUP($A258,'Úklidové služby'!$A$7:$I$53,9,FALSE))</f>
        <v/>
      </c>
      <c r="J258" s="194" t="str">
        <f t="shared" si="12"/>
        <v/>
      </c>
      <c r="K258" s="237" t="str">
        <f t="shared" si="13"/>
        <v/>
      </c>
    </row>
    <row r="259" spans="1:11" ht="15" hidden="1" outlineLevel="1">
      <c r="A259" s="48"/>
      <c r="B259" s="14" t="s">
        <v>215</v>
      </c>
      <c r="C259" s="70"/>
      <c r="D259" s="15" t="s">
        <v>94</v>
      </c>
      <c r="E259" s="100">
        <v>1</v>
      </c>
      <c r="F259" s="66" t="str">
        <f>IF(ISNA(VLOOKUP($A259,'Úklidové služby'!$A$7:$I$53,6,FALSE))=TRUE,"",VLOOKUP($A259,'Úklidové služby'!$A$7:$I$53,6,FALSE))</f>
        <v/>
      </c>
      <c r="G259" s="16" t="str">
        <f>IF(ISNA(VLOOKUP($A259,'Úklidové služby'!$A$7:$I$53,7,FALSE))=TRUE,"",VLOOKUP($A259,'Úklidové služby'!$A$7:$I$53,7,FALSE))</f>
        <v/>
      </c>
      <c r="H259" s="148" t="str">
        <f>IF(ISNA(VLOOKUP($A259,'Úklidové služby'!$A$7:$I$53,8,FALSE))=TRUE,"",VLOOKUP($A259,'Úklidové služby'!$A$7:$I$53,8,FALSE))</f>
        <v/>
      </c>
      <c r="I259" s="232" t="str">
        <f>IF(ISNA(VLOOKUP($A259,'Úklidové služby'!$A$7:$I$53,9,FALSE))=TRUE,"",VLOOKUP($A259,'Úklidové služby'!$A$7:$I$53,9,FALSE))</f>
        <v/>
      </c>
      <c r="J259" s="194" t="str">
        <f t="shared" si="12"/>
        <v/>
      </c>
      <c r="K259" s="237" t="str">
        <f t="shared" si="13"/>
        <v/>
      </c>
    </row>
    <row r="260" spans="1:11" ht="15" hidden="1" outlineLevel="1">
      <c r="A260" s="48"/>
      <c r="B260" s="14" t="s">
        <v>233</v>
      </c>
      <c r="C260" s="70"/>
      <c r="D260" s="15" t="s">
        <v>94</v>
      </c>
      <c r="E260" s="100">
        <v>1</v>
      </c>
      <c r="F260" s="66" t="str">
        <f>IF(ISNA(VLOOKUP($A260,'Úklidové služby'!$A$7:$I$53,6,FALSE))=TRUE,"",VLOOKUP($A260,'Úklidové služby'!$A$7:$I$53,6,FALSE))</f>
        <v/>
      </c>
      <c r="G260" s="16" t="str">
        <f>IF(ISNA(VLOOKUP($A260,'Úklidové služby'!$A$7:$I$53,7,FALSE))=TRUE,"",VLOOKUP($A260,'Úklidové služby'!$A$7:$I$53,7,FALSE))</f>
        <v/>
      </c>
      <c r="H260" s="148" t="str">
        <f>IF(ISNA(VLOOKUP($A260,'Úklidové služby'!$A$7:$I$53,8,FALSE))=TRUE,"",VLOOKUP($A260,'Úklidové služby'!$A$7:$I$53,8,FALSE))</f>
        <v/>
      </c>
      <c r="I260" s="232" t="str">
        <f>IF(ISNA(VLOOKUP($A260,'Úklidové služby'!$A$7:$I$53,9,FALSE))=TRUE,"",VLOOKUP($A260,'Úklidové služby'!$A$7:$I$53,9,FALSE))</f>
        <v/>
      </c>
      <c r="J260" s="194" t="str">
        <f t="shared" si="12"/>
        <v/>
      </c>
      <c r="K260" s="237" t="str">
        <f t="shared" si="13"/>
        <v/>
      </c>
    </row>
    <row r="261" spans="1:11" ht="15" hidden="1" outlineLevel="1">
      <c r="A261" s="48"/>
      <c r="B261" s="14" t="s">
        <v>234</v>
      </c>
      <c r="C261" s="70"/>
      <c r="D261" s="15" t="s">
        <v>94</v>
      </c>
      <c r="E261" s="100">
        <v>1</v>
      </c>
      <c r="F261" s="66" t="str">
        <f>IF(ISNA(VLOOKUP($A261,'Úklidové služby'!$A$7:$I$53,6,FALSE))=TRUE,"",VLOOKUP($A261,'Úklidové služby'!$A$7:$I$53,6,FALSE))</f>
        <v/>
      </c>
      <c r="G261" s="16" t="str">
        <f>IF(ISNA(VLOOKUP($A261,'Úklidové služby'!$A$7:$I$53,7,FALSE))=TRUE,"",VLOOKUP($A261,'Úklidové služby'!$A$7:$I$53,7,FALSE))</f>
        <v/>
      </c>
      <c r="H261" s="151" t="str">
        <f>IF(ISNA(VLOOKUP($A261,'Úklidové služby'!$A$7:$I$53,8,FALSE))=TRUE,"",VLOOKUP($A261,'Úklidové služby'!$A$7:$I$53,8,FALSE))</f>
        <v/>
      </c>
      <c r="I261" s="235" t="str">
        <f>IF(ISNA(VLOOKUP($A261,'Úklidové služby'!$A$7:$I$53,9,FALSE))=TRUE,"",VLOOKUP($A261,'Úklidové služby'!$A$7:$I$53,9,FALSE))</f>
        <v/>
      </c>
      <c r="J261" s="195" t="str">
        <f t="shared" si="12"/>
        <v/>
      </c>
      <c r="K261" s="242" t="str">
        <f t="shared" si="13"/>
        <v/>
      </c>
    </row>
    <row r="262" spans="1:11" ht="15" collapsed="1">
      <c r="A262" s="18">
        <v>33</v>
      </c>
      <c r="B262" s="19" t="s">
        <v>47</v>
      </c>
      <c r="C262" s="44"/>
      <c r="D262" s="44"/>
      <c r="E262" s="97">
        <f>SUM(E263:E279)</f>
        <v>27</v>
      </c>
      <c r="F262" s="54" t="str">
        <f>IF(ISNA(VLOOKUP($A262,'Úklidové služby'!$A$7:$I$53,6,FALSE))=TRUE,"",VLOOKUP($A262,'Úklidové služby'!$A$7:$I$53,6,FALSE))</f>
        <v>ks</v>
      </c>
      <c r="G262" s="24">
        <f>IF(ISNA(VLOOKUP($A262,'Úklidové služby'!$A$7:$I$53,7,FALSE))=TRUE,"",VLOOKUP($A262,'Úklidové služby'!$A$7:$I$53,7,FALSE))</f>
        <v>0</v>
      </c>
      <c r="H262" s="45" t="str">
        <f>IF(ISNA(VLOOKUP($A262,'Úklidové služby'!$A$7:$I$53,8,FALSE))=TRUE,"",VLOOKUP($A262,'Úklidové služby'!$A$7:$I$53,8,FALSE))</f>
        <v>1x za měsíc</v>
      </c>
      <c r="I262" s="184">
        <f>IF(ISNA(VLOOKUP($A262,'Úklidové služby'!$A$7:$I$53,9,FALSE))=TRUE,"",VLOOKUP($A262,'Úklidové služby'!$A$7:$I$53,9,FALSE))</f>
        <v>12</v>
      </c>
      <c r="J262" s="74">
        <f t="shared" si="8"/>
        <v>0</v>
      </c>
      <c r="K262" s="241">
        <f t="shared" si="9"/>
        <v>0</v>
      </c>
    </row>
    <row r="263" spans="1:11" ht="15" hidden="1" outlineLevel="1">
      <c r="A263" s="48"/>
      <c r="B263" s="14" t="s">
        <v>213</v>
      </c>
      <c r="C263" s="70"/>
      <c r="D263" s="15" t="s">
        <v>61</v>
      </c>
      <c r="E263" s="100">
        <v>1</v>
      </c>
      <c r="F263" s="66" t="str">
        <f>IF(ISNA(VLOOKUP($A263,'Úklidové služby'!$A$7:$I$53,6,FALSE))=TRUE,"",VLOOKUP($A263,'Úklidové služby'!$A$7:$I$53,6,FALSE))</f>
        <v/>
      </c>
      <c r="G263" s="16" t="str">
        <f>IF(ISNA(VLOOKUP($A263,'Úklidové služby'!$A$7:$I$53,7,FALSE))=TRUE,"",VLOOKUP($A263,'Úklidové služby'!$A$7:$I$53,7,FALSE))</f>
        <v/>
      </c>
      <c r="H263" s="148" t="str">
        <f>IF(ISNA(VLOOKUP($A263,'Úklidové služby'!$A$7:$I$53,8,FALSE))=TRUE,"",VLOOKUP($A263,'Úklidové služby'!$A$7:$I$53,8,FALSE))</f>
        <v/>
      </c>
      <c r="I263" s="232" t="str">
        <f>IF(ISNA(VLOOKUP($A263,'Úklidové služby'!$A$7:$I$53,9,FALSE))=TRUE,"",VLOOKUP($A263,'Úklidové služby'!$A$7:$I$53,9,FALSE))</f>
        <v/>
      </c>
      <c r="J263" s="194" t="str">
        <f t="shared" si="8"/>
        <v/>
      </c>
      <c r="K263" s="237" t="str">
        <f t="shared" si="9"/>
        <v/>
      </c>
    </row>
    <row r="264" spans="1:11" ht="15" hidden="1" outlineLevel="1">
      <c r="A264" s="48"/>
      <c r="B264" s="14" t="s">
        <v>213</v>
      </c>
      <c r="C264" s="70"/>
      <c r="D264" s="15" t="s">
        <v>61</v>
      </c>
      <c r="E264" s="100">
        <v>2</v>
      </c>
      <c r="F264" s="66" t="str">
        <f>IF(ISNA(VLOOKUP($A264,'Úklidové služby'!$A$7:$I$53,6,FALSE))=TRUE,"",VLOOKUP($A264,'Úklidové služby'!$A$7:$I$53,6,FALSE))</f>
        <v/>
      </c>
      <c r="G264" s="16" t="str">
        <f>IF(ISNA(VLOOKUP($A264,'Úklidové služby'!$A$7:$I$53,7,FALSE))=TRUE,"",VLOOKUP($A264,'Úklidové služby'!$A$7:$I$53,7,FALSE))</f>
        <v/>
      </c>
      <c r="H264" s="148" t="str">
        <f>IF(ISNA(VLOOKUP($A264,'Úklidové služby'!$A$7:$I$53,8,FALSE))=TRUE,"",VLOOKUP($A264,'Úklidové služby'!$A$7:$I$53,8,FALSE))</f>
        <v/>
      </c>
      <c r="I264" s="232" t="str">
        <f>IF(ISNA(VLOOKUP($A264,'Úklidové služby'!$A$7:$I$53,9,FALSE))=TRUE,"",VLOOKUP($A264,'Úklidové služby'!$A$7:$I$53,9,FALSE))</f>
        <v/>
      </c>
      <c r="J264" s="194" t="str">
        <f t="shared" si="8"/>
        <v/>
      </c>
      <c r="K264" s="237" t="str">
        <f t="shared" si="9"/>
        <v/>
      </c>
    </row>
    <row r="265" spans="1:11" ht="15" hidden="1" outlineLevel="1">
      <c r="A265" s="9"/>
      <c r="B265" s="14" t="s">
        <v>228</v>
      </c>
      <c r="C265" s="70"/>
      <c r="D265" s="15" t="s">
        <v>219</v>
      </c>
      <c r="E265" s="100">
        <v>1</v>
      </c>
      <c r="F265" s="938" t="str">
        <f>IF(ISNA(VLOOKUP($A265,'Úklidové služby'!$A$7:$I$53,6,FALSE))=TRUE,"",VLOOKUP($A265,'Úklidové služby'!$A$7:$I$53,6,FALSE))</f>
        <v/>
      </c>
      <c r="G265" s="17" t="str">
        <f>IF(ISNA(VLOOKUP($A265,'Úklidové služby'!$A$7:$I$53,7,FALSE))=TRUE,"",VLOOKUP($A265,'Úklidové služby'!$A$7:$I$53,7,FALSE))</f>
        <v/>
      </c>
      <c r="H265" s="67" t="str">
        <f>IF(ISNA(VLOOKUP($A265,'Úklidové služby'!$A$7:$I$53,8,FALSE))=TRUE,"",VLOOKUP($A265,'Úklidové služby'!$A$7:$I$53,8,FALSE))</f>
        <v/>
      </c>
      <c r="I265" s="232" t="str">
        <f>IF(ISNA(VLOOKUP($A265,'Úklidové služby'!$A$7:$I$53,9,FALSE))=TRUE,"",VLOOKUP($A265,'Úklidové služby'!$A$7:$I$53,9,FALSE))</f>
        <v/>
      </c>
      <c r="J265" s="189" t="str">
        <f t="shared" si="8"/>
        <v/>
      </c>
      <c r="K265" s="237" t="str">
        <f t="shared" si="9"/>
        <v/>
      </c>
    </row>
    <row r="266" spans="1:11" ht="15" hidden="1" outlineLevel="1">
      <c r="A266" s="48"/>
      <c r="B266" s="14" t="s">
        <v>228</v>
      </c>
      <c r="C266" s="70"/>
      <c r="D266" s="15" t="s">
        <v>220</v>
      </c>
      <c r="E266" s="100">
        <v>1</v>
      </c>
      <c r="F266" s="66" t="str">
        <f>IF(ISNA(VLOOKUP($A266,'Úklidové služby'!$A$7:$I$53,6,FALSE))=TRUE,"",VLOOKUP($A266,'Úklidové služby'!$A$7:$I$53,6,FALSE))</f>
        <v/>
      </c>
      <c r="G266" s="16" t="str">
        <f>IF(ISNA(VLOOKUP($A266,'Úklidové služby'!$A$7:$I$53,7,FALSE))=TRUE,"",VLOOKUP($A266,'Úklidové služby'!$A$7:$I$53,7,FALSE))</f>
        <v/>
      </c>
      <c r="H266" s="148" t="str">
        <f>IF(ISNA(VLOOKUP($A266,'Úklidové služby'!$A$7:$I$53,8,FALSE))=TRUE,"",VLOOKUP($A266,'Úklidové služby'!$A$7:$I$53,8,FALSE))</f>
        <v/>
      </c>
      <c r="I266" s="232" t="str">
        <f>IF(ISNA(VLOOKUP($A266,'Úklidové služby'!$A$7:$I$53,9,FALSE))=TRUE,"",VLOOKUP($A266,'Úklidové služby'!$A$7:$I$53,9,FALSE))</f>
        <v/>
      </c>
      <c r="J266" s="194" t="str">
        <f t="shared" si="8"/>
        <v/>
      </c>
      <c r="K266" s="237" t="str">
        <f t="shared" si="9"/>
        <v/>
      </c>
    </row>
    <row r="267" spans="1:11" ht="15" hidden="1" outlineLevel="1">
      <c r="A267" s="48"/>
      <c r="B267" s="14" t="s">
        <v>229</v>
      </c>
      <c r="C267" s="70"/>
      <c r="D267" s="15" t="s">
        <v>61</v>
      </c>
      <c r="E267" s="100">
        <v>1</v>
      </c>
      <c r="F267" s="66" t="str">
        <f>IF(ISNA(VLOOKUP($A267,'Úklidové služby'!$A$7:$I$53,6,FALSE))=TRUE,"",VLOOKUP($A267,'Úklidové služby'!$A$7:$I$53,6,FALSE))</f>
        <v/>
      </c>
      <c r="G267" s="16" t="str">
        <f>IF(ISNA(VLOOKUP($A267,'Úklidové služby'!$A$7:$I$53,7,FALSE))=TRUE,"",VLOOKUP($A267,'Úklidové služby'!$A$7:$I$53,7,FALSE))</f>
        <v/>
      </c>
      <c r="H267" s="148" t="str">
        <f>IF(ISNA(VLOOKUP($A267,'Úklidové služby'!$A$7:$I$53,8,FALSE))=TRUE,"",VLOOKUP($A267,'Úklidové služby'!$A$7:$I$53,8,FALSE))</f>
        <v/>
      </c>
      <c r="I267" s="232" t="str">
        <f>IF(ISNA(VLOOKUP($A267,'Úklidové služby'!$A$7:$I$53,9,FALSE))=TRUE,"",VLOOKUP($A267,'Úklidové služby'!$A$7:$I$53,9,FALSE))</f>
        <v/>
      </c>
      <c r="J267" s="194" t="str">
        <f t="shared" si="8"/>
        <v/>
      </c>
      <c r="K267" s="237" t="str">
        <f t="shared" si="9"/>
        <v/>
      </c>
    </row>
    <row r="268" spans="1:11" ht="15" hidden="1" outlineLevel="1">
      <c r="A268" s="48"/>
      <c r="B268" s="14" t="s">
        <v>229</v>
      </c>
      <c r="C268" s="70"/>
      <c r="D268" s="15" t="s">
        <v>224</v>
      </c>
      <c r="E268" s="100">
        <v>2</v>
      </c>
      <c r="F268" s="66" t="str">
        <f>IF(ISNA(VLOOKUP($A268,'Úklidové služby'!$A$7:$I$53,6,FALSE))=TRUE,"",VLOOKUP($A268,'Úklidové služby'!$A$7:$I$53,6,FALSE))</f>
        <v/>
      </c>
      <c r="G268" s="16" t="str">
        <f>IF(ISNA(VLOOKUP($A268,'Úklidové služby'!$A$7:$I$53,7,FALSE))=TRUE,"",VLOOKUP($A268,'Úklidové služby'!$A$7:$I$53,7,FALSE))</f>
        <v/>
      </c>
      <c r="H268" s="148" t="str">
        <f>IF(ISNA(VLOOKUP($A268,'Úklidové služby'!$A$7:$I$53,8,FALSE))=TRUE,"",VLOOKUP($A268,'Úklidové služby'!$A$7:$I$53,8,FALSE))</f>
        <v/>
      </c>
      <c r="I268" s="232" t="str">
        <f>IF(ISNA(VLOOKUP($A268,'Úklidové služby'!$A$7:$I$53,9,FALSE))=TRUE,"",VLOOKUP($A268,'Úklidové služby'!$A$7:$I$53,9,FALSE))</f>
        <v/>
      </c>
      <c r="J268" s="194" t="str">
        <f t="shared" si="8"/>
        <v/>
      </c>
      <c r="K268" s="237" t="str">
        <f t="shared" si="9"/>
        <v/>
      </c>
    </row>
    <row r="269" spans="1:11" ht="15" hidden="1" outlineLevel="1">
      <c r="A269" s="48"/>
      <c r="B269" s="14" t="s">
        <v>229</v>
      </c>
      <c r="C269" s="70"/>
      <c r="D269" s="15" t="s">
        <v>61</v>
      </c>
      <c r="E269" s="100">
        <v>3</v>
      </c>
      <c r="F269" s="66" t="str">
        <f>IF(ISNA(VLOOKUP($A269,'Úklidové služby'!$A$7:$I$53,6,FALSE))=TRUE,"",VLOOKUP($A269,'Úklidové služby'!$A$7:$I$53,6,FALSE))</f>
        <v/>
      </c>
      <c r="G269" s="16" t="str">
        <f>IF(ISNA(VLOOKUP($A269,'Úklidové služby'!$A$7:$I$53,7,FALSE))=TRUE,"",VLOOKUP($A269,'Úklidové služby'!$A$7:$I$53,7,FALSE))</f>
        <v/>
      </c>
      <c r="H269" s="148" t="str">
        <f>IF(ISNA(VLOOKUP($A269,'Úklidové služby'!$A$7:$I$53,8,FALSE))=TRUE,"",VLOOKUP($A269,'Úklidové služby'!$A$7:$I$53,8,FALSE))</f>
        <v/>
      </c>
      <c r="I269" s="232" t="str">
        <f>IF(ISNA(VLOOKUP($A269,'Úklidové služby'!$A$7:$I$53,9,FALSE))=TRUE,"",VLOOKUP($A269,'Úklidové služby'!$A$7:$I$53,9,FALSE))</f>
        <v/>
      </c>
      <c r="J269" s="194" t="str">
        <f aca="true" t="shared" si="14" ref="J269:J288">IF(ISERR(E269*G269*I269)=TRUE,"",E269*G269*I269)</f>
        <v/>
      </c>
      <c r="K269" s="237" t="str">
        <f aca="true" t="shared" si="15" ref="K269:K288">IF(ISERR(J269/12)=TRUE,"",J269/12)</f>
        <v/>
      </c>
    </row>
    <row r="270" spans="1:11" ht="15" hidden="1" outlineLevel="1">
      <c r="A270" s="48"/>
      <c r="B270" s="14" t="s">
        <v>229</v>
      </c>
      <c r="C270" s="70"/>
      <c r="D270" s="15" t="s">
        <v>225</v>
      </c>
      <c r="E270" s="100">
        <v>1</v>
      </c>
      <c r="F270" s="66" t="str">
        <f>IF(ISNA(VLOOKUP($A270,'Úklidové služby'!$A$7:$I$53,6,FALSE))=TRUE,"",VLOOKUP($A270,'Úklidové služby'!$A$7:$I$53,6,FALSE))</f>
        <v/>
      </c>
      <c r="G270" s="16" t="str">
        <f>IF(ISNA(VLOOKUP($A270,'Úklidové služby'!$A$7:$I$53,7,FALSE))=TRUE,"",VLOOKUP($A270,'Úklidové služby'!$A$7:$I$53,7,FALSE))</f>
        <v/>
      </c>
      <c r="H270" s="148" t="str">
        <f>IF(ISNA(VLOOKUP($A270,'Úklidové služby'!$A$7:$I$53,8,FALSE))=TRUE,"",VLOOKUP($A270,'Úklidové služby'!$A$7:$I$53,8,FALSE))</f>
        <v/>
      </c>
      <c r="I270" s="232" t="str">
        <f>IF(ISNA(VLOOKUP($A270,'Úklidové služby'!$A$7:$I$53,9,FALSE))=TRUE,"",VLOOKUP($A270,'Úklidové služby'!$A$7:$I$53,9,FALSE))</f>
        <v/>
      </c>
      <c r="J270" s="194" t="str">
        <f t="shared" si="14"/>
        <v/>
      </c>
      <c r="K270" s="237" t="str">
        <f t="shared" si="15"/>
        <v/>
      </c>
    </row>
    <row r="271" spans="1:11" ht="15" hidden="1" outlineLevel="1">
      <c r="A271" s="48"/>
      <c r="B271" s="14" t="s">
        <v>231</v>
      </c>
      <c r="C271" s="70"/>
      <c r="D271" s="15" t="s">
        <v>226</v>
      </c>
      <c r="E271" s="100">
        <v>1</v>
      </c>
      <c r="F271" s="66" t="str">
        <f>IF(ISNA(VLOOKUP($A271,'Úklidové služby'!$A$7:$I$53,6,FALSE))=TRUE,"",VLOOKUP($A271,'Úklidové služby'!$A$7:$I$53,6,FALSE))</f>
        <v/>
      </c>
      <c r="G271" s="16" t="str">
        <f>IF(ISNA(VLOOKUP($A271,'Úklidové služby'!$A$7:$I$53,7,FALSE))=TRUE,"",VLOOKUP($A271,'Úklidové služby'!$A$7:$I$53,7,FALSE))</f>
        <v/>
      </c>
      <c r="H271" s="148" t="str">
        <f>IF(ISNA(VLOOKUP($A271,'Úklidové služby'!$A$7:$I$53,8,FALSE))=TRUE,"",VLOOKUP($A271,'Úklidové služby'!$A$7:$I$53,8,FALSE))</f>
        <v/>
      </c>
      <c r="I271" s="232" t="str">
        <f>IF(ISNA(VLOOKUP($A271,'Úklidové služby'!$A$7:$I$53,9,FALSE))=TRUE,"",VLOOKUP($A271,'Úklidové služby'!$A$7:$I$53,9,FALSE))</f>
        <v/>
      </c>
      <c r="J271" s="194" t="str">
        <f t="shared" si="14"/>
        <v/>
      </c>
      <c r="K271" s="237" t="str">
        <f t="shared" si="15"/>
        <v/>
      </c>
    </row>
    <row r="272" spans="1:11" ht="15" hidden="1" outlineLevel="1">
      <c r="A272" s="48"/>
      <c r="B272" s="14" t="s">
        <v>231</v>
      </c>
      <c r="C272" s="70"/>
      <c r="D272" s="15" t="s">
        <v>221</v>
      </c>
      <c r="E272" s="100">
        <v>2</v>
      </c>
      <c r="F272" s="66" t="str">
        <f>IF(ISNA(VLOOKUP($A272,'Úklidové služby'!$A$7:$I$53,6,FALSE))=TRUE,"",VLOOKUP($A272,'Úklidové služby'!$A$7:$I$53,6,FALSE))</f>
        <v/>
      </c>
      <c r="G272" s="16" t="str">
        <f>IF(ISNA(VLOOKUP($A272,'Úklidové služby'!$A$7:$I$53,7,FALSE))=TRUE,"",VLOOKUP($A272,'Úklidové služby'!$A$7:$I$53,7,FALSE))</f>
        <v/>
      </c>
      <c r="H272" s="148" t="str">
        <f>IF(ISNA(VLOOKUP($A272,'Úklidové služby'!$A$7:$I$53,8,FALSE))=TRUE,"",VLOOKUP($A272,'Úklidové služby'!$A$7:$I$53,8,FALSE))</f>
        <v/>
      </c>
      <c r="I272" s="232" t="str">
        <f>IF(ISNA(VLOOKUP($A272,'Úklidové služby'!$A$7:$I$53,9,FALSE))=TRUE,"",VLOOKUP($A272,'Úklidové služby'!$A$7:$I$53,9,FALSE))</f>
        <v/>
      </c>
      <c r="J272" s="194" t="str">
        <f t="shared" si="14"/>
        <v/>
      </c>
      <c r="K272" s="237" t="str">
        <f t="shared" si="15"/>
        <v/>
      </c>
    </row>
    <row r="273" spans="1:11" ht="15" hidden="1" outlineLevel="1">
      <c r="A273" s="48"/>
      <c r="B273" s="14" t="s">
        <v>215</v>
      </c>
      <c r="C273" s="70"/>
      <c r="D273" s="15" t="s">
        <v>61</v>
      </c>
      <c r="E273" s="100">
        <v>3</v>
      </c>
      <c r="F273" s="66" t="str">
        <f>IF(ISNA(VLOOKUP($A273,'Úklidové služby'!$A$7:$I$53,6,FALSE))=TRUE,"",VLOOKUP($A273,'Úklidové služby'!$A$7:$I$53,6,FALSE))</f>
        <v/>
      </c>
      <c r="G273" s="16" t="str">
        <f>IF(ISNA(VLOOKUP($A273,'Úklidové služby'!$A$7:$I$53,7,FALSE))=TRUE,"",VLOOKUP($A273,'Úklidové služby'!$A$7:$I$53,7,FALSE))</f>
        <v/>
      </c>
      <c r="H273" s="148" t="str">
        <f>IF(ISNA(VLOOKUP($A273,'Úklidové služby'!$A$7:$I$53,8,FALSE))=TRUE,"",VLOOKUP($A273,'Úklidové služby'!$A$7:$I$53,8,FALSE))</f>
        <v/>
      </c>
      <c r="I273" s="232" t="str">
        <f>IF(ISNA(VLOOKUP($A273,'Úklidové služby'!$A$7:$I$53,9,FALSE))=TRUE,"",VLOOKUP($A273,'Úklidové služby'!$A$7:$I$53,9,FALSE))</f>
        <v/>
      </c>
      <c r="J273" s="194" t="str">
        <f t="shared" si="14"/>
        <v/>
      </c>
      <c r="K273" s="237" t="str">
        <f t="shared" si="15"/>
        <v/>
      </c>
    </row>
    <row r="274" spans="1:11" ht="15" hidden="1" outlineLevel="1">
      <c r="A274" s="48"/>
      <c r="B274" s="14" t="s">
        <v>215</v>
      </c>
      <c r="C274" s="70"/>
      <c r="D274" s="15" t="s">
        <v>225</v>
      </c>
      <c r="E274" s="100">
        <v>1</v>
      </c>
      <c r="F274" s="66" t="str">
        <f>IF(ISNA(VLOOKUP($A274,'Úklidové služby'!$A$7:$I$53,6,FALSE))=TRUE,"",VLOOKUP($A274,'Úklidové služby'!$A$7:$I$53,6,FALSE))</f>
        <v/>
      </c>
      <c r="G274" s="16" t="str">
        <f>IF(ISNA(VLOOKUP($A274,'Úklidové služby'!$A$7:$I$53,7,FALSE))=TRUE,"",VLOOKUP($A274,'Úklidové služby'!$A$7:$I$53,7,FALSE))</f>
        <v/>
      </c>
      <c r="H274" s="148" t="str">
        <f>IF(ISNA(VLOOKUP($A274,'Úklidové služby'!$A$7:$I$53,8,FALSE))=TRUE,"",VLOOKUP($A274,'Úklidové služby'!$A$7:$I$53,8,FALSE))</f>
        <v/>
      </c>
      <c r="I274" s="232" t="str">
        <f>IF(ISNA(VLOOKUP($A274,'Úklidové služby'!$A$7:$I$53,9,FALSE))=TRUE,"",VLOOKUP($A274,'Úklidové služby'!$A$7:$I$53,9,FALSE))</f>
        <v/>
      </c>
      <c r="J274" s="194" t="str">
        <f t="shared" si="14"/>
        <v/>
      </c>
      <c r="K274" s="237" t="str">
        <f t="shared" si="15"/>
        <v/>
      </c>
    </row>
    <row r="275" spans="1:11" ht="15" hidden="1" outlineLevel="1">
      <c r="A275" s="48"/>
      <c r="B275" s="14" t="s">
        <v>233</v>
      </c>
      <c r="C275" s="70"/>
      <c r="D275" s="15" t="s">
        <v>226</v>
      </c>
      <c r="E275" s="100">
        <v>1</v>
      </c>
      <c r="F275" s="66" t="str">
        <f>IF(ISNA(VLOOKUP($A275,'Úklidové služby'!$A$7:$I$53,6,FALSE))=TRUE,"",VLOOKUP($A275,'Úklidové služby'!$A$7:$I$53,6,FALSE))</f>
        <v/>
      </c>
      <c r="G275" s="16" t="str">
        <f>IF(ISNA(VLOOKUP($A275,'Úklidové služby'!$A$7:$I$53,7,FALSE))=TRUE,"",VLOOKUP($A275,'Úklidové služby'!$A$7:$I$53,7,FALSE))</f>
        <v/>
      </c>
      <c r="H275" s="148" t="str">
        <f>IF(ISNA(VLOOKUP($A275,'Úklidové služby'!$A$7:$I$53,8,FALSE))=TRUE,"",VLOOKUP($A275,'Úklidové služby'!$A$7:$I$53,8,FALSE))</f>
        <v/>
      </c>
      <c r="I275" s="232" t="str">
        <f>IF(ISNA(VLOOKUP($A275,'Úklidové služby'!$A$7:$I$53,9,FALSE))=TRUE,"",VLOOKUP($A275,'Úklidové služby'!$A$7:$I$53,9,FALSE))</f>
        <v/>
      </c>
      <c r="J275" s="194" t="str">
        <f t="shared" si="14"/>
        <v/>
      </c>
      <c r="K275" s="237" t="str">
        <f t="shared" si="15"/>
        <v/>
      </c>
    </row>
    <row r="276" spans="1:11" ht="15" hidden="1" outlineLevel="1">
      <c r="A276" s="48"/>
      <c r="B276" s="14" t="s">
        <v>233</v>
      </c>
      <c r="C276" s="70"/>
      <c r="D276" s="15" t="s">
        <v>220</v>
      </c>
      <c r="E276" s="100">
        <v>1</v>
      </c>
      <c r="F276" s="66" t="str">
        <f>IF(ISNA(VLOOKUP($A276,'Úklidové služby'!$A$7:$I$53,6,FALSE))=TRUE,"",VLOOKUP($A276,'Úklidové služby'!$A$7:$I$53,6,FALSE))</f>
        <v/>
      </c>
      <c r="G276" s="16" t="str">
        <f>IF(ISNA(VLOOKUP($A276,'Úklidové služby'!$A$7:$I$53,7,FALSE))=TRUE,"",VLOOKUP($A276,'Úklidové služby'!$A$7:$I$53,7,FALSE))</f>
        <v/>
      </c>
      <c r="H276" s="148" t="str">
        <f>IF(ISNA(VLOOKUP($A276,'Úklidové služby'!$A$7:$I$53,8,FALSE))=TRUE,"",VLOOKUP($A276,'Úklidové služby'!$A$7:$I$53,8,FALSE))</f>
        <v/>
      </c>
      <c r="I276" s="232" t="str">
        <f>IF(ISNA(VLOOKUP($A276,'Úklidové služby'!$A$7:$I$53,9,FALSE))=TRUE,"",VLOOKUP($A276,'Úklidové služby'!$A$7:$I$53,9,FALSE))</f>
        <v/>
      </c>
      <c r="J276" s="194" t="str">
        <f t="shared" si="14"/>
        <v/>
      </c>
      <c r="K276" s="237" t="str">
        <f t="shared" si="15"/>
        <v/>
      </c>
    </row>
    <row r="277" spans="1:11" ht="15" hidden="1" outlineLevel="1">
      <c r="A277" s="48"/>
      <c r="B277" s="14" t="s">
        <v>233</v>
      </c>
      <c r="C277" s="70"/>
      <c r="D277" s="134" t="s">
        <v>221</v>
      </c>
      <c r="E277" s="100">
        <v>2</v>
      </c>
      <c r="F277" s="66" t="str">
        <f>IF(ISNA(VLOOKUP($A277,'Úklidové služby'!$A$7:$I$53,6,FALSE))=TRUE,"",VLOOKUP($A277,'Úklidové služby'!$A$7:$I$53,6,FALSE))</f>
        <v/>
      </c>
      <c r="G277" s="16" t="str">
        <f>IF(ISNA(VLOOKUP($A277,'Úklidové služby'!$A$7:$I$53,7,FALSE))=TRUE,"",VLOOKUP($A277,'Úklidové služby'!$A$7:$I$53,7,FALSE))</f>
        <v/>
      </c>
      <c r="H277" s="148" t="str">
        <f>IF(ISNA(VLOOKUP($A277,'Úklidové služby'!$A$7:$I$53,8,FALSE))=TRUE,"",VLOOKUP($A277,'Úklidové služby'!$A$7:$I$53,8,FALSE))</f>
        <v/>
      </c>
      <c r="I277" s="232" t="str">
        <f>IF(ISNA(VLOOKUP($A277,'Úklidové služby'!$A$7:$I$53,9,FALSE))=TRUE,"",VLOOKUP($A277,'Úklidové služby'!$A$7:$I$53,9,FALSE))</f>
        <v/>
      </c>
      <c r="J277" s="194" t="str">
        <f t="shared" si="14"/>
        <v/>
      </c>
      <c r="K277" s="237" t="str">
        <f t="shared" si="15"/>
        <v/>
      </c>
    </row>
    <row r="278" spans="1:11" ht="15" hidden="1" outlineLevel="1">
      <c r="A278" s="48"/>
      <c r="B278" s="14" t="s">
        <v>234</v>
      </c>
      <c r="C278" s="70"/>
      <c r="D278" s="15" t="s">
        <v>61</v>
      </c>
      <c r="E278" s="100">
        <v>3</v>
      </c>
      <c r="F278" s="66" t="str">
        <f>IF(ISNA(VLOOKUP($A278,'Úklidové služby'!$A$7:$I$53,6,FALSE))=TRUE,"",VLOOKUP($A278,'Úklidové služby'!$A$7:$I$53,6,FALSE))</f>
        <v/>
      </c>
      <c r="G278" s="16" t="str">
        <f>IF(ISNA(VLOOKUP($A278,'Úklidové služby'!$A$7:$I$53,7,FALSE))=TRUE,"",VLOOKUP($A278,'Úklidové služby'!$A$7:$I$53,7,FALSE))</f>
        <v/>
      </c>
      <c r="H278" s="148" t="str">
        <f>IF(ISNA(VLOOKUP($A278,'Úklidové služby'!$A$7:$I$53,8,FALSE))=TRUE,"",VLOOKUP($A278,'Úklidové služby'!$A$7:$I$53,8,FALSE))</f>
        <v/>
      </c>
      <c r="I278" s="232" t="str">
        <f>IF(ISNA(VLOOKUP($A278,'Úklidové služby'!$A$7:$I$53,9,FALSE))=TRUE,"",VLOOKUP($A278,'Úklidové služby'!$A$7:$I$53,9,FALSE))</f>
        <v/>
      </c>
      <c r="J278" s="194" t="str">
        <f t="shared" si="14"/>
        <v/>
      </c>
      <c r="K278" s="237" t="str">
        <f t="shared" si="15"/>
        <v/>
      </c>
    </row>
    <row r="279" spans="1:11" ht="15" hidden="1" outlineLevel="1">
      <c r="A279" s="48"/>
      <c r="B279" s="14" t="s">
        <v>234</v>
      </c>
      <c r="C279" s="70"/>
      <c r="D279" s="15" t="s">
        <v>225</v>
      </c>
      <c r="E279" s="100">
        <v>1</v>
      </c>
      <c r="F279" s="66" t="str">
        <f>IF(ISNA(VLOOKUP($A279,'Úklidové služby'!$A$7:$I$53,6,FALSE))=TRUE,"",VLOOKUP($A279,'Úklidové služby'!$A$7:$I$53,6,FALSE))</f>
        <v/>
      </c>
      <c r="G279" s="16" t="str">
        <f>IF(ISNA(VLOOKUP($A279,'Úklidové služby'!$A$7:$I$53,7,FALSE))=TRUE,"",VLOOKUP($A279,'Úklidové služby'!$A$7:$I$53,7,FALSE))</f>
        <v/>
      </c>
      <c r="H279" s="151" t="str">
        <f>IF(ISNA(VLOOKUP($A279,'Úklidové služby'!$A$7:$I$53,8,FALSE))=TRUE,"",VLOOKUP($A279,'Úklidové služby'!$A$7:$I$53,8,FALSE))</f>
        <v/>
      </c>
      <c r="I279" s="232" t="str">
        <f>IF(ISNA(VLOOKUP($A279,'Úklidové služby'!$A$7:$I$53,9,FALSE))=TRUE,"",VLOOKUP($A279,'Úklidové služby'!$A$7:$I$53,9,FALSE))</f>
        <v/>
      </c>
      <c r="J279" s="194" t="str">
        <f t="shared" si="14"/>
        <v/>
      </c>
      <c r="K279" s="237" t="str">
        <f t="shared" si="15"/>
        <v/>
      </c>
    </row>
    <row r="280" spans="1:11" ht="15" collapsed="1">
      <c r="A280" s="18">
        <v>34</v>
      </c>
      <c r="B280" s="983" t="s">
        <v>447</v>
      </c>
      <c r="C280" s="20"/>
      <c r="D280" s="21"/>
      <c r="E280" s="97">
        <f>SUM(E281:E283)</f>
        <v>2.21</v>
      </c>
      <c r="F280" s="23" t="str">
        <f>IF(ISNA(VLOOKUP($A280,'Úklidové služby'!$A$7:$I$53,6,FALSE))=TRUE,"",VLOOKUP($A280,'Úklidové služby'!$A$7:$I$53,6,FALSE))</f>
        <v>m2</v>
      </c>
      <c r="G280" s="24">
        <f>IF(ISNA(VLOOKUP($A280,'Úklidové služby'!$A$7:$I$53,7,FALSE))=TRUE,"",VLOOKUP($A280,'Úklidové služby'!$A$7:$I$53,7,FALSE))</f>
        <v>0</v>
      </c>
      <c r="H280" s="219" t="str">
        <f>IF(ISNA(VLOOKUP($A280,'Úklidové služby'!$A$7:$I$53,8,FALSE))=TRUE,"",VLOOKUP($A280,'Úklidové služby'!$A$7:$I$53,8,FALSE))</f>
        <v>1x za měsíc</v>
      </c>
      <c r="I280" s="186">
        <f>IF(ISNA(VLOOKUP($A280,'Úklidové služby'!$A$7:$I$53,9,FALSE))=TRUE,"",VLOOKUP($A280,'Úklidové služby'!$A$7:$I$53,9,FALSE))</f>
        <v>12</v>
      </c>
      <c r="J280" s="76">
        <f t="shared" si="14"/>
        <v>0</v>
      </c>
      <c r="K280" s="243">
        <f t="shared" si="15"/>
        <v>0</v>
      </c>
    </row>
    <row r="281" spans="1:11" ht="15" hidden="1" outlineLevel="1">
      <c r="A281" s="9"/>
      <c r="B281" s="10" t="s">
        <v>213</v>
      </c>
      <c r="C281" s="873" t="s">
        <v>353</v>
      </c>
      <c r="D281" s="11" t="s">
        <v>218</v>
      </c>
      <c r="E281" s="100">
        <f>SUMIF('Prosklené dveře+stěny+zrcadla'!$C$238:$C$284,C281,'Prosklené dveře+stěny+zrcadla'!$M$238:$M$284)</f>
        <v>0.85</v>
      </c>
      <c r="F281" s="89" t="str">
        <f>IF(ISNA(VLOOKUP($A281,'Úklidové služby'!$A$7:$I$53,6,FALSE))=TRUE,"",VLOOKUP($A281,'Úklidové služby'!$A$7:$I$53,6,FALSE))</f>
        <v/>
      </c>
      <c r="G281" s="13" t="str">
        <f>IF(ISNA(VLOOKUP($A281,'Úklidové služby'!$A$7:$I$53,7,FALSE))=TRUE,"",VLOOKUP($A281,'Úklidové služby'!$A$7:$I$53,7,FALSE))</f>
        <v/>
      </c>
      <c r="H281" s="67" t="str">
        <f>IF(ISNA(VLOOKUP($A281,'Úklidové služby'!$A$7:$I$53,8,FALSE))=TRUE,"",VLOOKUP($A281,'Úklidové služby'!$A$7:$I$53,8,FALSE))</f>
        <v/>
      </c>
      <c r="I281" s="232" t="str">
        <f>IF(ISNA(VLOOKUP($A281,'Úklidové služby'!$A$7:$I$53,9,FALSE))=TRUE,"",VLOOKUP($A281,'Úklidové služby'!$A$7:$I$53,9,FALSE))</f>
        <v/>
      </c>
      <c r="J281" s="189" t="str">
        <f t="shared" si="14"/>
        <v/>
      </c>
      <c r="K281" s="237" t="str">
        <f t="shared" si="15"/>
        <v/>
      </c>
    </row>
    <row r="282" spans="1:11" ht="15" hidden="1" outlineLevel="1">
      <c r="A282" s="48"/>
      <c r="B282" s="14" t="s">
        <v>213</v>
      </c>
      <c r="C282" s="874" t="s">
        <v>354</v>
      </c>
      <c r="D282" s="15" t="s">
        <v>61</v>
      </c>
      <c r="E282" s="100">
        <f>SUMIF('Prosklené dveře+stěny+zrcadla'!$C$238:$C$284,C282,'Prosklené dveře+stěny+zrcadla'!$M$238:$M$284)</f>
        <v>0.8</v>
      </c>
      <c r="F282" s="66" t="str">
        <f>IF(ISNA(VLOOKUP($A282,'Úklidové služby'!$A$7:$I$53,6,FALSE))=TRUE,"",VLOOKUP($A282,'Úklidové služby'!$A$7:$I$53,6,FALSE))</f>
        <v/>
      </c>
      <c r="G282" s="16" t="str">
        <f>IF(ISNA(VLOOKUP($A282,'Úklidové služby'!$A$7:$I$53,7,FALSE))=TRUE,"",VLOOKUP($A282,'Úklidové služby'!$A$7:$I$53,7,FALSE))</f>
        <v/>
      </c>
      <c r="H282" s="148" t="str">
        <f>IF(ISNA(VLOOKUP($A282,'Úklidové služby'!$A$7:$I$53,8,FALSE))=TRUE,"",VLOOKUP($A282,'Úklidové služby'!$A$7:$I$53,8,FALSE))</f>
        <v/>
      </c>
      <c r="I282" s="232" t="str">
        <f>IF(ISNA(VLOOKUP($A282,'Úklidové služby'!$A$7:$I$53,9,FALSE))=TRUE,"",VLOOKUP($A282,'Úklidové služby'!$A$7:$I$53,9,FALSE))</f>
        <v/>
      </c>
      <c r="J282" s="194" t="str">
        <f t="shared" si="14"/>
        <v/>
      </c>
      <c r="K282" s="237" t="str">
        <f t="shared" si="15"/>
        <v/>
      </c>
    </row>
    <row r="283" spans="1:11" ht="15" hidden="1" outlineLevel="1">
      <c r="A283" s="48"/>
      <c r="B283" s="14" t="s">
        <v>231</v>
      </c>
      <c r="C283" s="874" t="s">
        <v>380</v>
      </c>
      <c r="D283" s="15" t="s">
        <v>227</v>
      </c>
      <c r="E283" s="100">
        <f>SUMIF('Prosklené dveře+stěny+zrcadla'!$C$238:$C$284,C283,'Prosklené dveře+stěny+zrcadla'!$M$238:$M$284)</f>
        <v>0.5599999999999999</v>
      </c>
      <c r="F283" s="66" t="str">
        <f>IF(ISNA(VLOOKUP($A283,'Úklidové služby'!$A$7:$I$53,6,FALSE))=TRUE,"",VLOOKUP($A283,'Úklidové služby'!$A$7:$I$53,6,FALSE))</f>
        <v/>
      </c>
      <c r="G283" s="16" t="str">
        <f>IF(ISNA(VLOOKUP($A283,'Úklidové služby'!$A$7:$I$53,7,FALSE))=TRUE,"",VLOOKUP($A283,'Úklidové služby'!$A$7:$I$53,7,FALSE))</f>
        <v/>
      </c>
      <c r="H283" s="151" t="str">
        <f>IF(ISNA(VLOOKUP($A283,'Úklidové služby'!$A$7:$I$53,8,FALSE))=TRUE,"",VLOOKUP($A283,'Úklidové služby'!$A$7:$I$53,8,FALSE))</f>
        <v/>
      </c>
      <c r="I283" s="235" t="str">
        <f>IF(ISNA(VLOOKUP($A283,'Úklidové služby'!$A$7:$I$53,9,FALSE))=TRUE,"",VLOOKUP($A283,'Úklidové služby'!$A$7:$I$53,9,FALSE))</f>
        <v/>
      </c>
      <c r="J283" s="194" t="str">
        <f t="shared" si="14"/>
        <v/>
      </c>
      <c r="K283" s="242" t="str">
        <f t="shared" si="15"/>
        <v/>
      </c>
    </row>
    <row r="284" spans="1:11" ht="15" collapsed="1">
      <c r="A284" s="18">
        <v>35</v>
      </c>
      <c r="B284" s="19" t="s">
        <v>48</v>
      </c>
      <c r="C284" s="44"/>
      <c r="D284" s="44"/>
      <c r="E284" s="97">
        <f>SUM(E285:E287)</f>
        <v>75.74000000000001</v>
      </c>
      <c r="F284" s="54" t="str">
        <f>IF(ISNA(VLOOKUP($A284,'Úklidové služby'!$A$7:$I$53,6,FALSE))=TRUE,"",VLOOKUP($A284,'Úklidové služby'!$A$7:$I$53,6,FALSE))</f>
        <v>m2</v>
      </c>
      <c r="G284" s="24">
        <f>IF(ISNA(VLOOKUP($A284,'Úklidové služby'!$A$7:$I$53,7,FALSE))=TRUE,"",VLOOKUP($A284,'Úklidové služby'!$A$7:$I$53,7,FALSE))</f>
        <v>0</v>
      </c>
      <c r="H284" s="45" t="str">
        <f>IF(ISNA(VLOOKUP($A284,'Úklidové služby'!$A$7:$I$53,8,FALSE))=TRUE,"",VLOOKUP($A284,'Úklidové služby'!$A$7:$I$53,8,FALSE))</f>
        <v>1x za měsíc</v>
      </c>
      <c r="I284" s="184">
        <f>IF(ISNA(VLOOKUP($A284,'Úklidové služby'!$A$7:$I$53,9,FALSE))=TRUE,"",VLOOKUP($A284,'Úklidové služby'!$A$7:$I$53,9,FALSE))</f>
        <v>12</v>
      </c>
      <c r="J284" s="76">
        <f t="shared" si="14"/>
        <v>0</v>
      </c>
      <c r="K284" s="241">
        <f t="shared" si="15"/>
        <v>0</v>
      </c>
    </row>
    <row r="285" spans="1:11" ht="15" hidden="1" outlineLevel="1">
      <c r="A285" s="48"/>
      <c r="B285" s="14" t="s">
        <v>229</v>
      </c>
      <c r="C285" s="70"/>
      <c r="D285" s="15" t="s">
        <v>25</v>
      </c>
      <c r="E285" s="100">
        <v>2.24</v>
      </c>
      <c r="F285" s="66" t="str">
        <f>IF(ISNA(VLOOKUP($A285,'Úklidové služby'!$A$7:$I$53,6,FALSE))=TRUE,"",VLOOKUP($A285,'Úklidové služby'!$A$7:$I$53,6,FALSE))</f>
        <v/>
      </c>
      <c r="G285" s="16" t="str">
        <f>IF(ISNA(VLOOKUP($A285,'Úklidové služby'!$A$7:$I$53,7,FALSE))=TRUE,"",VLOOKUP($A285,'Úklidové služby'!$A$7:$I$53,7,FALSE))</f>
        <v/>
      </c>
      <c r="H285" s="148" t="str">
        <f>IF(ISNA(VLOOKUP($A285,'Úklidové služby'!$A$7:$I$53,8,FALSE))=TRUE,"",VLOOKUP($A285,'Úklidové služby'!$A$7:$I$53,8,FALSE))</f>
        <v/>
      </c>
      <c r="I285" s="232" t="str">
        <f>IF(ISNA(VLOOKUP($A285,'Úklidové služby'!$A$7:$I$53,9,FALSE))=TRUE,"",VLOOKUP($A285,'Úklidové služby'!$A$7:$I$53,9,FALSE))</f>
        <v/>
      </c>
      <c r="J285" s="194" t="str">
        <f t="shared" si="14"/>
        <v/>
      </c>
      <c r="K285" s="237" t="str">
        <f t="shared" si="15"/>
        <v/>
      </c>
    </row>
    <row r="286" spans="1:11" ht="15" hidden="1" outlineLevel="1">
      <c r="A286" s="48"/>
      <c r="B286" s="14" t="s">
        <v>229</v>
      </c>
      <c r="C286" s="70"/>
      <c r="D286" s="15" t="s">
        <v>14</v>
      </c>
      <c r="E286" s="100">
        <v>29.75</v>
      </c>
      <c r="F286" s="66" t="str">
        <f>IF(ISNA(VLOOKUP($A286,'Úklidové služby'!$A$7:$I$53,6,FALSE))=TRUE,"",VLOOKUP($A286,'Úklidové služby'!$A$7:$I$53,6,FALSE))</f>
        <v/>
      </c>
      <c r="G286" s="16" t="str">
        <f>IF(ISNA(VLOOKUP($A286,'Úklidové služby'!$A$7:$I$53,7,FALSE))=TRUE,"",VLOOKUP($A286,'Úklidové služby'!$A$7:$I$53,7,FALSE))</f>
        <v/>
      </c>
      <c r="H286" s="148" t="str">
        <f>IF(ISNA(VLOOKUP($A286,'Úklidové služby'!$A$7:$I$53,8,FALSE))=TRUE,"",VLOOKUP($A286,'Úklidové služby'!$A$7:$I$53,8,FALSE))</f>
        <v/>
      </c>
      <c r="I286" s="232" t="str">
        <f>IF(ISNA(VLOOKUP($A286,'Úklidové služby'!$A$7:$I$53,9,FALSE))=TRUE,"",VLOOKUP($A286,'Úklidové služby'!$A$7:$I$53,9,FALSE))</f>
        <v/>
      </c>
      <c r="J286" s="194" t="str">
        <f t="shared" si="14"/>
        <v/>
      </c>
      <c r="K286" s="237" t="str">
        <f t="shared" si="15"/>
        <v/>
      </c>
    </row>
    <row r="287" spans="1:11" ht="15" hidden="1" outlineLevel="1">
      <c r="A287" s="48"/>
      <c r="B287" s="14" t="s">
        <v>229</v>
      </c>
      <c r="C287" s="70"/>
      <c r="D287" s="15" t="s">
        <v>16</v>
      </c>
      <c r="E287" s="100">
        <v>43.75</v>
      </c>
      <c r="F287" s="66" t="str">
        <f>IF(ISNA(VLOOKUP($A287,'Úklidové služby'!$A$7:$I$53,6,FALSE))=TRUE,"",VLOOKUP($A287,'Úklidové služby'!$A$7:$I$53,6,FALSE))</f>
        <v/>
      </c>
      <c r="G287" s="16" t="str">
        <f>IF(ISNA(VLOOKUP($A287,'Úklidové služby'!$A$7:$I$53,7,FALSE))=TRUE,"",VLOOKUP($A287,'Úklidové služby'!$A$7:$I$53,7,FALSE))</f>
        <v/>
      </c>
      <c r="H287" s="151" t="str">
        <f>IF(ISNA(VLOOKUP($A287,'Úklidové služby'!$A$7:$I$53,8,FALSE))=TRUE,"",VLOOKUP($A287,'Úklidové služby'!$A$7:$I$53,8,FALSE))</f>
        <v/>
      </c>
      <c r="I287" s="235" t="str">
        <f>IF(ISNA(VLOOKUP($A287,'Úklidové služby'!$A$7:$I$53,9,FALSE))=TRUE,"",VLOOKUP($A287,'Úklidové služby'!$A$7:$I$53,9,FALSE))</f>
        <v/>
      </c>
      <c r="J287" s="194" t="str">
        <f t="shared" si="14"/>
        <v/>
      </c>
      <c r="K287" s="242" t="str">
        <f t="shared" si="15"/>
        <v/>
      </c>
    </row>
    <row r="288" spans="1:11" ht="15" collapsed="1">
      <c r="A288" s="18">
        <v>36</v>
      </c>
      <c r="B288" s="19" t="s">
        <v>49</v>
      </c>
      <c r="C288" s="44"/>
      <c r="D288" s="44"/>
      <c r="E288" s="97">
        <f>SUM(E289:E290)</f>
        <v>3.442</v>
      </c>
      <c r="F288" s="54" t="str">
        <f>IF(ISNA(VLOOKUP($A288,'Úklidové služby'!$A$7:$I$53,6,FALSE))=TRUE,"",VLOOKUP($A288,'Úklidové služby'!$A$7:$I$53,6,FALSE))</f>
        <v>m2</v>
      </c>
      <c r="G288" s="24">
        <f>IF(ISNA(VLOOKUP($A288,'Úklidové služby'!$A$7:$I$53,7,FALSE))=TRUE,"",VLOOKUP($A288,'Úklidové služby'!$A$7:$I$53,7,FALSE))</f>
        <v>0</v>
      </c>
      <c r="H288" s="45" t="str">
        <f>IF(ISNA(VLOOKUP($A288,'Úklidové služby'!$A$7:$I$53,8,FALSE))=TRUE,"",VLOOKUP($A288,'Úklidové služby'!$A$7:$I$53,8,FALSE))</f>
        <v>1x za měsíc</v>
      </c>
      <c r="I288" s="184">
        <f>IF(ISNA(VLOOKUP($A288,'Úklidové služby'!$A$7:$I$53,9,FALSE))=TRUE,"",VLOOKUP($A288,'Úklidové služby'!$A$7:$I$53,9,FALSE))</f>
        <v>12</v>
      </c>
      <c r="J288" s="76">
        <f t="shared" si="14"/>
        <v>0</v>
      </c>
      <c r="K288" s="241">
        <f t="shared" si="15"/>
        <v>0</v>
      </c>
    </row>
    <row r="289" spans="1:11" ht="15" hidden="1" outlineLevel="1">
      <c r="A289" s="48"/>
      <c r="B289" s="14" t="s">
        <v>229</v>
      </c>
      <c r="C289" s="70"/>
      <c r="D289" s="15" t="s">
        <v>224</v>
      </c>
      <c r="E289" s="100">
        <v>2.45</v>
      </c>
      <c r="F289" s="66" t="str">
        <f>IF(ISNA(VLOOKUP($A289,'Úklidové služby'!$A$7:$I$53,6,FALSE))=TRUE,"",VLOOKUP($A289,'Úklidové služby'!$A$7:$I$53,6,FALSE))</f>
        <v/>
      </c>
      <c r="G289" s="16" t="str">
        <f>IF(ISNA(VLOOKUP($A289,'Úklidové služby'!$A$7:$I$53,7,FALSE))=TRUE,"",VLOOKUP($A289,'Úklidové služby'!$A$7:$I$53,7,FALSE))</f>
        <v/>
      </c>
      <c r="H289" s="148" t="str">
        <f>IF(ISNA(VLOOKUP($A289,'Úklidové služby'!$A$7:$I$53,8,FALSE))=TRUE,"",VLOOKUP($A289,'Úklidové služby'!$A$7:$I$53,8,FALSE))</f>
        <v/>
      </c>
      <c r="I289" s="232" t="str">
        <f>IF(ISNA(VLOOKUP($A289,'Úklidové služby'!$A$7:$I$53,9,FALSE))=TRUE,"",VLOOKUP($A289,'Úklidové služby'!$A$7:$I$53,9,FALSE))</f>
        <v/>
      </c>
      <c r="J289" s="194" t="str">
        <f aca="true" t="shared" si="16" ref="J289:J290">IF(ISERR(E289*G289*I289)=TRUE,"",E289*G289*I289)</f>
        <v/>
      </c>
      <c r="K289" s="237" t="str">
        <f aca="true" t="shared" si="17" ref="K289:K290">IF(ISERR(J289/12)=TRUE,"",J289/12)</f>
        <v/>
      </c>
    </row>
    <row r="290" spans="1:11" ht="15" hidden="1" outlineLevel="1">
      <c r="A290" s="48"/>
      <c r="B290" s="14" t="s">
        <v>229</v>
      </c>
      <c r="C290" s="70"/>
      <c r="D290" s="15" t="s">
        <v>25</v>
      </c>
      <c r="E290" s="100">
        <v>0.992</v>
      </c>
      <c r="F290" s="66" t="str">
        <f>IF(ISNA(VLOOKUP($A290,'Úklidové služby'!$A$7:$I$53,6,FALSE))=TRUE,"",VLOOKUP($A290,'Úklidové služby'!$A$7:$I$53,6,FALSE))</f>
        <v/>
      </c>
      <c r="G290" s="16" t="str">
        <f>IF(ISNA(VLOOKUP($A290,'Úklidové služby'!$A$7:$I$53,7,FALSE))=TRUE,"",VLOOKUP($A290,'Úklidové služby'!$A$7:$I$53,7,FALSE))</f>
        <v/>
      </c>
      <c r="H290" s="151" t="str">
        <f>IF(ISNA(VLOOKUP($A290,'Úklidové služby'!$A$7:$I$53,8,FALSE))=TRUE,"",VLOOKUP($A290,'Úklidové služby'!$A$7:$I$53,8,FALSE))</f>
        <v/>
      </c>
      <c r="I290" s="235" t="str">
        <f>IF(ISNA(VLOOKUP($A290,'Úklidové služby'!$A$7:$I$53,9,FALSE))=TRUE,"",VLOOKUP($A290,'Úklidové služby'!$A$7:$I$53,9,FALSE))</f>
        <v/>
      </c>
      <c r="J290" s="195" t="str">
        <f t="shared" si="16"/>
        <v/>
      </c>
      <c r="K290" s="242" t="str">
        <f t="shared" si="17"/>
        <v/>
      </c>
    </row>
    <row r="291" spans="1:11" ht="15" collapsed="1">
      <c r="A291" s="18">
        <v>37</v>
      </c>
      <c r="B291" s="19" t="s">
        <v>51</v>
      </c>
      <c r="C291" s="44"/>
      <c r="D291" s="44"/>
      <c r="E291" s="97">
        <f>SUM(E292:E299)</f>
        <v>9.783999999999999</v>
      </c>
      <c r="F291" s="54" t="str">
        <f>IF(ISNA(VLOOKUP($A291,'Úklidové služby'!$A$7:$I$53,6,FALSE))=TRUE,"",VLOOKUP($A291,'Úklidové služby'!$A$7:$I$53,6,FALSE))</f>
        <v>m2</v>
      </c>
      <c r="G291" s="24">
        <f>IF(ISNA(VLOOKUP($A291,'Úklidové služby'!$A$7:$I$53,7,FALSE))=TRUE,"",VLOOKUP($A291,'Úklidové služby'!$A$7:$I$53,7,FALSE))</f>
        <v>0</v>
      </c>
      <c r="H291" s="45" t="str">
        <f>IF(ISNA(VLOOKUP($A291,'Úklidové služby'!$A$7:$I$53,8,FALSE))=TRUE,"",VLOOKUP($A291,'Úklidové služby'!$A$7:$I$53,8,FALSE))</f>
        <v>1x za měsíc</v>
      </c>
      <c r="I291" s="184">
        <f>IF(ISNA(VLOOKUP($A291,'Úklidové služby'!$A$7:$I$53,9,FALSE))=TRUE,"",VLOOKUP($A291,'Úklidové služby'!$A$7:$I$53,9,FALSE))</f>
        <v>12</v>
      </c>
      <c r="J291" s="74">
        <f aca="true" t="shared" si="18" ref="J291:J334">IF(ISERR(E291*G291*I291)=TRUE,"",E291*G291*I291)</f>
        <v>0</v>
      </c>
      <c r="K291" s="241">
        <f aca="true" t="shared" si="19" ref="K291:K334">IF(ISERR(J291/12)=TRUE,"",J291/12)</f>
        <v>0</v>
      </c>
    </row>
    <row r="292" spans="1:11" ht="15" hidden="1" outlineLevel="1">
      <c r="A292" s="9"/>
      <c r="B292" s="14" t="s">
        <v>213</v>
      </c>
      <c r="C292" s="70"/>
      <c r="D292" s="15" t="s">
        <v>61</v>
      </c>
      <c r="E292" s="100">
        <v>1.12</v>
      </c>
      <c r="F292" s="938" t="str">
        <f>IF(ISNA(VLOOKUP($A292,'Úklidové služby'!$A$7:$I$53,6,FALSE))=TRUE,"",VLOOKUP($A292,'Úklidové služby'!$A$7:$I$53,6,FALSE))</f>
        <v/>
      </c>
      <c r="G292" s="17" t="str">
        <f>IF(ISNA(VLOOKUP($A292,'Úklidové služby'!$A$7:$I$53,7,FALSE))=TRUE,"",VLOOKUP($A292,'Úklidové služby'!$A$7:$I$53,7,FALSE))</f>
        <v/>
      </c>
      <c r="H292" s="67" t="str">
        <f>IF(ISNA(VLOOKUP($A292,'Úklidové služby'!$A$7:$I$53,8,FALSE))=TRUE,"",VLOOKUP($A292,'Úklidové služby'!$A$7:$I$53,8,FALSE))</f>
        <v/>
      </c>
      <c r="I292" s="232" t="str">
        <f>IF(ISNA(VLOOKUP($A292,'Úklidové služby'!$A$7:$I$53,9,FALSE))=TRUE,"",VLOOKUP($A292,'Úklidové služby'!$A$7:$I$53,9,FALSE))</f>
        <v/>
      </c>
      <c r="J292" s="189" t="str">
        <f t="shared" si="18"/>
        <v/>
      </c>
      <c r="K292" s="237" t="str">
        <f t="shared" si="19"/>
        <v/>
      </c>
    </row>
    <row r="293" spans="1:11" ht="15" hidden="1" outlineLevel="1">
      <c r="A293" s="9"/>
      <c r="B293" s="14" t="s">
        <v>228</v>
      </c>
      <c r="C293" s="70"/>
      <c r="D293" s="134" t="s">
        <v>220</v>
      </c>
      <c r="E293" s="100">
        <v>1.12</v>
      </c>
      <c r="F293" s="938" t="str">
        <f>IF(ISNA(VLOOKUP($A293,'Úklidové služby'!$A$7:$I$53,6,FALSE))=TRUE,"",VLOOKUP($A293,'Úklidové služby'!$A$7:$I$53,6,FALSE))</f>
        <v/>
      </c>
      <c r="G293" s="17" t="str">
        <f>IF(ISNA(VLOOKUP($A293,'Úklidové služby'!$A$7:$I$53,7,FALSE))=TRUE,"",VLOOKUP($A293,'Úklidové služby'!$A$7:$I$53,7,FALSE))</f>
        <v/>
      </c>
      <c r="H293" s="67" t="str">
        <f>IF(ISNA(VLOOKUP($A293,'Úklidové služby'!$A$7:$I$53,8,FALSE))=TRUE,"",VLOOKUP($A293,'Úklidové služby'!$A$7:$I$53,8,FALSE))</f>
        <v/>
      </c>
      <c r="I293" s="232" t="str">
        <f>IF(ISNA(VLOOKUP($A293,'Úklidové služby'!$A$7:$I$53,9,FALSE))=TRUE,"",VLOOKUP($A293,'Úklidové služby'!$A$7:$I$53,9,FALSE))</f>
        <v/>
      </c>
      <c r="J293" s="189" t="str">
        <f t="shared" si="18"/>
        <v/>
      </c>
      <c r="K293" s="237" t="str">
        <f t="shared" si="19"/>
        <v/>
      </c>
    </row>
    <row r="294" spans="1:11" ht="15" hidden="1" outlineLevel="1">
      <c r="A294" s="9"/>
      <c r="B294" s="14" t="s">
        <v>228</v>
      </c>
      <c r="C294" s="70"/>
      <c r="D294" s="15" t="s">
        <v>222</v>
      </c>
      <c r="E294" s="100">
        <v>1.12</v>
      </c>
      <c r="F294" s="938" t="str">
        <f>IF(ISNA(VLOOKUP($A294,'Úklidové služby'!$A$7:$I$53,6,FALSE))=TRUE,"",VLOOKUP($A294,'Úklidové služby'!$A$7:$I$53,6,FALSE))</f>
        <v/>
      </c>
      <c r="G294" s="17" t="str">
        <f>IF(ISNA(VLOOKUP($A294,'Úklidové služby'!$A$7:$I$53,7,FALSE))=TRUE,"",VLOOKUP($A294,'Úklidové služby'!$A$7:$I$53,7,FALSE))</f>
        <v/>
      </c>
      <c r="H294" s="67" t="str">
        <f>IF(ISNA(VLOOKUP($A294,'Úklidové služby'!$A$7:$I$53,8,FALSE))=TRUE,"",VLOOKUP($A294,'Úklidové služby'!$A$7:$I$53,8,FALSE))</f>
        <v/>
      </c>
      <c r="I294" s="232" t="str">
        <f>IF(ISNA(VLOOKUP($A294,'Úklidové služby'!$A$7:$I$53,9,FALSE))=TRUE,"",VLOOKUP($A294,'Úklidové služby'!$A$7:$I$53,9,FALSE))</f>
        <v/>
      </c>
      <c r="J294" s="189" t="str">
        <f t="shared" si="18"/>
        <v/>
      </c>
      <c r="K294" s="237" t="str">
        <f t="shared" si="19"/>
        <v/>
      </c>
    </row>
    <row r="295" spans="1:11" ht="15" hidden="1" outlineLevel="1">
      <c r="A295" s="48"/>
      <c r="B295" s="14" t="s">
        <v>229</v>
      </c>
      <c r="C295" s="73"/>
      <c r="D295" s="15" t="s">
        <v>61</v>
      </c>
      <c r="E295" s="100">
        <v>2.464</v>
      </c>
      <c r="F295" s="66" t="str">
        <f>IF(ISNA(VLOOKUP($A295,'Úklidové služby'!$A$7:$I$53,6,FALSE))=TRUE,"",VLOOKUP($A295,'Úklidové služby'!$A$7:$I$53,6,FALSE))</f>
        <v/>
      </c>
      <c r="G295" s="16" t="str">
        <f>IF(ISNA(VLOOKUP($A295,'Úklidové služby'!$A$7:$I$53,7,FALSE))=TRUE,"",VLOOKUP($A295,'Úklidové služby'!$A$7:$I$53,7,FALSE))</f>
        <v/>
      </c>
      <c r="H295" s="148" t="str">
        <f>IF(ISNA(VLOOKUP($A295,'Úklidové služby'!$A$7:$I$53,8,FALSE))=TRUE,"",VLOOKUP($A295,'Úklidové služby'!$A$7:$I$53,8,FALSE))</f>
        <v/>
      </c>
      <c r="I295" s="232" t="str">
        <f>IF(ISNA(VLOOKUP($A295,'Úklidové služby'!$A$7:$I$53,9,FALSE))=TRUE,"",VLOOKUP($A295,'Úklidové služby'!$A$7:$I$53,9,FALSE))</f>
        <v/>
      </c>
      <c r="J295" s="194" t="str">
        <f aca="true" t="shared" si="20" ref="J295:J299">IF(ISERR(E295*G295*I295)=TRUE,"",E295*G295*I295)</f>
        <v/>
      </c>
      <c r="K295" s="237" t="str">
        <f aca="true" t="shared" si="21" ref="K295:K299">IF(ISERR(J295/12)=TRUE,"",J295/12)</f>
        <v/>
      </c>
    </row>
    <row r="296" spans="1:11" ht="15" hidden="1" outlineLevel="1">
      <c r="A296" s="9"/>
      <c r="B296" s="14" t="s">
        <v>229</v>
      </c>
      <c r="C296" s="70"/>
      <c r="D296" s="15" t="s">
        <v>61</v>
      </c>
      <c r="E296" s="100">
        <v>0.704</v>
      </c>
      <c r="F296" s="938" t="str">
        <f>IF(ISNA(VLOOKUP($A296,'Úklidové služby'!$A$7:$I$53,6,FALSE))=TRUE,"",VLOOKUP($A296,'Úklidové služby'!$A$7:$I$53,6,FALSE))</f>
        <v/>
      </c>
      <c r="G296" s="17" t="str">
        <f>IF(ISNA(VLOOKUP($A296,'Úklidové služby'!$A$7:$I$53,7,FALSE))=TRUE,"",VLOOKUP($A296,'Úklidové služby'!$A$7:$I$53,7,FALSE))</f>
        <v/>
      </c>
      <c r="H296" s="67" t="str">
        <f>IF(ISNA(VLOOKUP($A296,'Úklidové služby'!$A$7:$I$53,8,FALSE))=TRUE,"",VLOOKUP($A296,'Úklidové služby'!$A$7:$I$53,8,FALSE))</f>
        <v/>
      </c>
      <c r="I296" s="232" t="str">
        <f>IF(ISNA(VLOOKUP($A296,'Úklidové služby'!$A$7:$I$53,9,FALSE))=TRUE,"",VLOOKUP($A296,'Úklidové služby'!$A$7:$I$53,9,FALSE))</f>
        <v/>
      </c>
      <c r="J296" s="189" t="str">
        <f t="shared" si="20"/>
        <v/>
      </c>
      <c r="K296" s="237" t="str">
        <f t="shared" si="21"/>
        <v/>
      </c>
    </row>
    <row r="297" spans="1:11" ht="15" hidden="1" outlineLevel="1">
      <c r="A297" s="9"/>
      <c r="B297" s="14" t="s">
        <v>230</v>
      </c>
      <c r="C297" s="70"/>
      <c r="D297" s="15" t="s">
        <v>61</v>
      </c>
      <c r="E297" s="100">
        <v>1</v>
      </c>
      <c r="F297" s="938" t="str">
        <f>IF(ISNA(VLOOKUP($A297,'Úklidové služby'!$A$7:$I$53,6,FALSE))=TRUE,"",VLOOKUP($A297,'Úklidové služby'!$A$7:$I$53,6,FALSE))</f>
        <v/>
      </c>
      <c r="G297" s="17" t="str">
        <f>IF(ISNA(VLOOKUP($A297,'Úklidové služby'!$A$7:$I$53,7,FALSE))=TRUE,"",VLOOKUP($A297,'Úklidové služby'!$A$7:$I$53,7,FALSE))</f>
        <v/>
      </c>
      <c r="H297" s="67" t="str">
        <f>IF(ISNA(VLOOKUP($A297,'Úklidové služby'!$A$7:$I$53,8,FALSE))=TRUE,"",VLOOKUP($A297,'Úklidové služby'!$A$7:$I$53,8,FALSE))</f>
        <v/>
      </c>
      <c r="I297" s="232" t="str">
        <f>IF(ISNA(VLOOKUP($A297,'Úklidové služby'!$A$7:$I$53,9,FALSE))=TRUE,"",VLOOKUP($A297,'Úklidové služby'!$A$7:$I$53,9,FALSE))</f>
        <v/>
      </c>
      <c r="J297" s="189" t="str">
        <f t="shared" si="20"/>
        <v/>
      </c>
      <c r="K297" s="237" t="str">
        <f t="shared" si="21"/>
        <v/>
      </c>
    </row>
    <row r="298" spans="1:11" ht="15" hidden="1" outlineLevel="1">
      <c r="A298" s="9"/>
      <c r="B298" s="14" t="s">
        <v>215</v>
      </c>
      <c r="C298" s="70"/>
      <c r="D298" s="15" t="s">
        <v>61</v>
      </c>
      <c r="E298" s="100">
        <v>1.2</v>
      </c>
      <c r="F298" s="938" t="str">
        <f>IF(ISNA(VLOOKUP($A298,'Úklidové služby'!$A$7:$I$53,6,FALSE))=TRUE,"",VLOOKUP($A298,'Úklidové služby'!$A$7:$I$53,6,FALSE))</f>
        <v/>
      </c>
      <c r="G298" s="17" t="str">
        <f>IF(ISNA(VLOOKUP($A298,'Úklidové služby'!$A$7:$I$53,7,FALSE))=TRUE,"",VLOOKUP($A298,'Úklidové služby'!$A$7:$I$53,7,FALSE))</f>
        <v/>
      </c>
      <c r="H298" s="67" t="str">
        <f>IF(ISNA(VLOOKUP($A298,'Úklidové služby'!$A$7:$I$53,8,FALSE))=TRUE,"",VLOOKUP($A298,'Úklidové služby'!$A$7:$I$53,8,FALSE))</f>
        <v/>
      </c>
      <c r="I298" s="232" t="str">
        <f>IF(ISNA(VLOOKUP($A298,'Úklidové služby'!$A$7:$I$53,9,FALSE))=TRUE,"",VLOOKUP($A298,'Úklidové služby'!$A$7:$I$53,9,FALSE))</f>
        <v/>
      </c>
      <c r="J298" s="189" t="str">
        <f t="shared" si="20"/>
        <v/>
      </c>
      <c r="K298" s="237" t="str">
        <f t="shared" si="21"/>
        <v/>
      </c>
    </row>
    <row r="299" spans="1:11" ht="15" hidden="1" outlineLevel="1">
      <c r="A299" s="9"/>
      <c r="B299" s="14" t="s">
        <v>234</v>
      </c>
      <c r="C299" s="140"/>
      <c r="D299" s="15" t="s">
        <v>61</v>
      </c>
      <c r="E299" s="100">
        <v>1.056</v>
      </c>
      <c r="F299" s="938" t="str">
        <f>IF(ISNA(VLOOKUP($A299,'Úklidové služby'!$A$7:$I$53,6,FALSE))=TRUE,"",VLOOKUP($A299,'Úklidové služby'!$A$7:$I$53,6,FALSE))</f>
        <v/>
      </c>
      <c r="G299" s="17" t="str">
        <f>IF(ISNA(VLOOKUP($A299,'Úklidové služby'!$A$7:$I$53,7,FALSE))=TRUE,"",VLOOKUP($A299,'Úklidové služby'!$A$7:$I$53,7,FALSE))</f>
        <v/>
      </c>
      <c r="H299" s="151" t="str">
        <f>IF(ISNA(VLOOKUP($A299,'Úklidové služby'!$A$7:$I$53,8,FALSE))=TRUE,"",VLOOKUP($A299,'Úklidové služby'!$A$7:$I$53,8,FALSE))</f>
        <v/>
      </c>
      <c r="I299" s="235" t="str">
        <f>IF(ISNA(VLOOKUP($A299,'Úklidové služby'!$A$7:$I$53,9,FALSE))=TRUE,"",VLOOKUP($A299,'Úklidové služby'!$A$7:$I$53,9,FALSE))</f>
        <v/>
      </c>
      <c r="J299" s="196" t="str">
        <f t="shared" si="20"/>
        <v/>
      </c>
      <c r="K299" s="242" t="str">
        <f t="shared" si="21"/>
        <v/>
      </c>
    </row>
    <row r="300" spans="1:11" ht="15" collapsed="1">
      <c r="A300" s="18">
        <v>38</v>
      </c>
      <c r="B300" s="19" t="s">
        <v>52</v>
      </c>
      <c r="C300" s="44"/>
      <c r="D300" s="44"/>
      <c r="E300" s="97">
        <f>SUM(E301:E314)</f>
        <v>14</v>
      </c>
      <c r="F300" s="54" t="str">
        <f>IF(ISNA(VLOOKUP($A300,'Úklidové služby'!$A$7:$I$53,6,FALSE))=TRUE,"",VLOOKUP($A300,'Úklidové služby'!$A$7:$I$53,6,FALSE))</f>
        <v>ks</v>
      </c>
      <c r="G300" s="24">
        <f>IF(ISNA(VLOOKUP($A300,'Úklidové služby'!$A$7:$I$53,7,FALSE))=TRUE,"",VLOOKUP($A300,'Úklidové služby'!$A$7:$I$53,7,FALSE))</f>
        <v>0</v>
      </c>
      <c r="H300" s="45" t="str">
        <f>IF(ISNA(VLOOKUP($A300,'Úklidové služby'!$A$7:$I$53,8,FALSE))=TRUE,"",VLOOKUP($A300,'Úklidové služby'!$A$7:$I$53,8,FALSE))</f>
        <v>1x za měsíc</v>
      </c>
      <c r="I300" s="184">
        <f>IF(ISNA(VLOOKUP($A300,'Úklidové služby'!$A$7:$I$53,9,FALSE))=TRUE,"",VLOOKUP($A300,'Úklidové služby'!$A$7:$I$53,9,FALSE))</f>
        <v>12</v>
      </c>
      <c r="J300" s="74">
        <f t="shared" si="18"/>
        <v>0</v>
      </c>
      <c r="K300" s="241">
        <f t="shared" si="19"/>
        <v>0</v>
      </c>
    </row>
    <row r="301" spans="1:11" ht="15" hidden="1" outlineLevel="1">
      <c r="A301" s="48"/>
      <c r="B301" s="14" t="s">
        <v>213</v>
      </c>
      <c r="C301" s="73"/>
      <c r="D301" s="15" t="s">
        <v>218</v>
      </c>
      <c r="E301" s="100">
        <v>1</v>
      </c>
      <c r="F301" s="66" t="str">
        <f>IF(ISNA(VLOOKUP($A301,'Úklidové služby'!$A$7:$I$53,6,FALSE))=TRUE,"",VLOOKUP($A301,'Úklidové služby'!$A$7:$I$53,6,FALSE))</f>
        <v/>
      </c>
      <c r="G301" s="16" t="str">
        <f>IF(ISNA(VLOOKUP($A301,'Úklidové služby'!$A$7:$I$53,7,FALSE))=TRUE,"",VLOOKUP($A301,'Úklidové služby'!$A$7:$I$53,7,FALSE))</f>
        <v/>
      </c>
      <c r="H301" s="148" t="str">
        <f>IF(ISNA(VLOOKUP($A301,'Úklidové služby'!$A$7:$I$53,8,FALSE))=TRUE,"",VLOOKUP($A301,'Úklidové služby'!$A$7:$I$53,8,FALSE))</f>
        <v/>
      </c>
      <c r="I301" s="232" t="str">
        <f>IF(ISNA(VLOOKUP($A301,'Úklidové služby'!$A$7:$I$53,9,FALSE))=TRUE,"",VLOOKUP($A301,'Úklidové služby'!$A$7:$I$53,9,FALSE))</f>
        <v/>
      </c>
      <c r="J301" s="194" t="str">
        <f t="shared" si="18"/>
        <v/>
      </c>
      <c r="K301" s="237" t="str">
        <f t="shared" si="19"/>
        <v/>
      </c>
    </row>
    <row r="302" spans="1:11" ht="15" hidden="1" outlineLevel="1">
      <c r="A302" s="48"/>
      <c r="B302" s="14" t="s">
        <v>228</v>
      </c>
      <c r="C302" s="73"/>
      <c r="D302" s="15" t="s">
        <v>221</v>
      </c>
      <c r="E302" s="100">
        <v>1</v>
      </c>
      <c r="F302" s="66" t="str">
        <f>IF(ISNA(VLOOKUP($A302,'Úklidové služby'!$A$7:$I$53,6,FALSE))=TRUE,"",VLOOKUP($A302,'Úklidové služby'!$A$7:$I$53,6,FALSE))</f>
        <v/>
      </c>
      <c r="G302" s="16" t="str">
        <f>IF(ISNA(VLOOKUP($A302,'Úklidové služby'!$A$7:$I$53,7,FALSE))=TRUE,"",VLOOKUP($A302,'Úklidové služby'!$A$7:$I$53,7,FALSE))</f>
        <v/>
      </c>
      <c r="H302" s="148" t="str">
        <f>IF(ISNA(VLOOKUP($A302,'Úklidové služby'!$A$7:$I$53,8,FALSE))=TRUE,"",VLOOKUP($A302,'Úklidové služby'!$A$7:$I$53,8,FALSE))</f>
        <v/>
      </c>
      <c r="I302" s="232" t="str">
        <f>IF(ISNA(VLOOKUP($A302,'Úklidové služby'!$A$7:$I$53,9,FALSE))=TRUE,"",VLOOKUP($A302,'Úklidové služby'!$A$7:$I$53,9,FALSE))</f>
        <v/>
      </c>
      <c r="J302" s="194" t="str">
        <f t="shared" si="18"/>
        <v/>
      </c>
      <c r="K302" s="237" t="str">
        <f t="shared" si="19"/>
        <v/>
      </c>
    </row>
    <row r="303" spans="1:11" ht="15" hidden="1" outlineLevel="1">
      <c r="A303" s="48"/>
      <c r="B303" s="14" t="s">
        <v>228</v>
      </c>
      <c r="C303" s="73"/>
      <c r="D303" s="15" t="s">
        <v>222</v>
      </c>
      <c r="E303" s="100">
        <v>1</v>
      </c>
      <c r="F303" s="66" t="str">
        <f>IF(ISNA(VLOOKUP($A303,'Úklidové služby'!$A$7:$I$53,6,FALSE))=TRUE,"",VLOOKUP($A303,'Úklidové služby'!$A$7:$I$53,6,FALSE))</f>
        <v/>
      </c>
      <c r="G303" s="16" t="str">
        <f>IF(ISNA(VLOOKUP($A303,'Úklidové služby'!$A$7:$I$53,7,FALSE))=TRUE,"",VLOOKUP($A303,'Úklidové služby'!$A$7:$I$53,7,FALSE))</f>
        <v/>
      </c>
      <c r="H303" s="148" t="str">
        <f>IF(ISNA(VLOOKUP($A303,'Úklidové služby'!$A$7:$I$53,8,FALSE))=TRUE,"",VLOOKUP($A303,'Úklidové služby'!$A$7:$I$53,8,FALSE))</f>
        <v/>
      </c>
      <c r="I303" s="232" t="str">
        <f>IF(ISNA(VLOOKUP($A303,'Úklidové služby'!$A$7:$I$53,9,FALSE))=TRUE,"",VLOOKUP($A303,'Úklidové služby'!$A$7:$I$53,9,FALSE))</f>
        <v/>
      </c>
      <c r="J303" s="194" t="str">
        <f t="shared" si="18"/>
        <v/>
      </c>
      <c r="K303" s="237" t="str">
        <f t="shared" si="19"/>
        <v/>
      </c>
    </row>
    <row r="304" spans="1:11" ht="15" hidden="1" outlineLevel="1">
      <c r="A304" s="48"/>
      <c r="B304" s="14" t="s">
        <v>229</v>
      </c>
      <c r="C304" s="73"/>
      <c r="D304" s="15" t="s">
        <v>61</v>
      </c>
      <c r="E304" s="100">
        <v>1</v>
      </c>
      <c r="F304" s="66" t="str">
        <f>IF(ISNA(VLOOKUP($A304,'Úklidové služby'!$A$7:$I$53,6,FALSE))=TRUE,"",VLOOKUP($A304,'Úklidové služby'!$A$7:$I$53,6,FALSE))</f>
        <v/>
      </c>
      <c r="G304" s="16" t="str">
        <f>IF(ISNA(VLOOKUP($A304,'Úklidové služby'!$A$7:$I$53,7,FALSE))=TRUE,"",VLOOKUP($A304,'Úklidové služby'!$A$7:$I$53,7,FALSE))</f>
        <v/>
      </c>
      <c r="H304" s="148" t="str">
        <f>IF(ISNA(VLOOKUP($A304,'Úklidové služby'!$A$7:$I$53,8,FALSE))=TRUE,"",VLOOKUP($A304,'Úklidové služby'!$A$7:$I$53,8,FALSE))</f>
        <v/>
      </c>
      <c r="I304" s="232" t="str">
        <f>IF(ISNA(VLOOKUP($A304,'Úklidové služby'!$A$7:$I$53,9,FALSE))=TRUE,"",VLOOKUP($A304,'Úklidové služby'!$A$7:$I$53,9,FALSE))</f>
        <v/>
      </c>
      <c r="J304" s="194" t="str">
        <f t="shared" si="18"/>
        <v/>
      </c>
      <c r="K304" s="237" t="str">
        <f t="shared" si="19"/>
        <v/>
      </c>
    </row>
    <row r="305" spans="1:11" ht="15" hidden="1" outlineLevel="1">
      <c r="A305" s="48"/>
      <c r="B305" s="14" t="s">
        <v>229</v>
      </c>
      <c r="C305" s="73"/>
      <c r="D305" s="15" t="s">
        <v>224</v>
      </c>
      <c r="E305" s="100">
        <v>1</v>
      </c>
      <c r="F305" s="66" t="str">
        <f>IF(ISNA(VLOOKUP($A305,'Úklidové služby'!$A$7:$I$53,6,FALSE))=TRUE,"",VLOOKUP($A305,'Úklidové služby'!$A$7:$I$53,6,FALSE))</f>
        <v/>
      </c>
      <c r="G305" s="16" t="str">
        <f>IF(ISNA(VLOOKUP($A305,'Úklidové služby'!$A$7:$I$53,7,FALSE))=TRUE,"",VLOOKUP($A305,'Úklidové služby'!$A$7:$I$53,7,FALSE))</f>
        <v/>
      </c>
      <c r="H305" s="148" t="str">
        <f>IF(ISNA(VLOOKUP($A305,'Úklidové služby'!$A$7:$I$53,8,FALSE))=TRUE,"",VLOOKUP($A305,'Úklidové služby'!$A$7:$I$53,8,FALSE))</f>
        <v/>
      </c>
      <c r="I305" s="232" t="str">
        <f>IF(ISNA(VLOOKUP($A305,'Úklidové služby'!$A$7:$I$53,9,FALSE))=TRUE,"",VLOOKUP($A305,'Úklidové služby'!$A$7:$I$53,9,FALSE))</f>
        <v/>
      </c>
      <c r="J305" s="194" t="str">
        <f t="shared" si="18"/>
        <v/>
      </c>
      <c r="K305" s="237" t="str">
        <f t="shared" si="19"/>
        <v/>
      </c>
    </row>
    <row r="306" spans="1:11" ht="15" hidden="1" outlineLevel="1">
      <c r="A306" s="48"/>
      <c r="B306" s="14" t="s">
        <v>229</v>
      </c>
      <c r="C306" s="73"/>
      <c r="D306" s="15" t="s">
        <v>225</v>
      </c>
      <c r="E306" s="100">
        <v>1</v>
      </c>
      <c r="F306" s="66" t="str">
        <f>IF(ISNA(VLOOKUP($A306,'Úklidové služby'!$A$7:$I$53,6,FALSE))=TRUE,"",VLOOKUP($A306,'Úklidové služby'!$A$7:$I$53,6,FALSE))</f>
        <v/>
      </c>
      <c r="G306" s="16" t="str">
        <f>IF(ISNA(VLOOKUP($A306,'Úklidové služby'!$A$7:$I$53,7,FALSE))=TRUE,"",VLOOKUP($A306,'Úklidové služby'!$A$7:$I$53,7,FALSE))</f>
        <v/>
      </c>
      <c r="H306" s="148" t="str">
        <f>IF(ISNA(VLOOKUP($A306,'Úklidové služby'!$A$7:$I$53,8,FALSE))=TRUE,"",VLOOKUP($A306,'Úklidové služby'!$A$7:$I$53,8,FALSE))</f>
        <v/>
      </c>
      <c r="I306" s="232" t="str">
        <f>IF(ISNA(VLOOKUP($A306,'Úklidové služby'!$A$7:$I$53,9,FALSE))=TRUE,"",VLOOKUP($A306,'Úklidové služby'!$A$7:$I$53,9,FALSE))</f>
        <v/>
      </c>
      <c r="J306" s="194" t="str">
        <f t="shared" si="18"/>
        <v/>
      </c>
      <c r="K306" s="237" t="str">
        <f t="shared" si="19"/>
        <v/>
      </c>
    </row>
    <row r="307" spans="1:11" ht="15" hidden="1" outlineLevel="1">
      <c r="A307" s="48"/>
      <c r="B307" s="14" t="s">
        <v>231</v>
      </c>
      <c r="C307" s="73"/>
      <c r="D307" s="15" t="s">
        <v>220</v>
      </c>
      <c r="E307" s="100">
        <v>1</v>
      </c>
      <c r="F307" s="66" t="str">
        <f>IF(ISNA(VLOOKUP($A307,'Úklidové služby'!$A$7:$I$53,6,FALSE))=TRUE,"",VLOOKUP($A307,'Úklidové služby'!$A$7:$I$53,6,FALSE))</f>
        <v/>
      </c>
      <c r="G307" s="16" t="str">
        <f>IF(ISNA(VLOOKUP($A307,'Úklidové služby'!$A$7:$I$53,7,FALSE))=TRUE,"",VLOOKUP($A307,'Úklidové služby'!$A$7:$I$53,7,FALSE))</f>
        <v/>
      </c>
      <c r="H307" s="148" t="str">
        <f>IF(ISNA(VLOOKUP($A307,'Úklidové služby'!$A$7:$I$53,8,FALSE))=TRUE,"",VLOOKUP($A307,'Úklidové služby'!$A$7:$I$53,8,FALSE))</f>
        <v/>
      </c>
      <c r="I307" s="232" t="str">
        <f>IF(ISNA(VLOOKUP($A307,'Úklidové služby'!$A$7:$I$53,9,FALSE))=TRUE,"",VLOOKUP($A307,'Úklidové služby'!$A$7:$I$53,9,FALSE))</f>
        <v/>
      </c>
      <c r="J307" s="194" t="str">
        <f t="shared" si="18"/>
        <v/>
      </c>
      <c r="K307" s="237" t="str">
        <f t="shared" si="19"/>
        <v/>
      </c>
    </row>
    <row r="308" spans="1:11" ht="15" hidden="1" outlineLevel="1">
      <c r="A308" s="48"/>
      <c r="B308" s="14" t="s">
        <v>231</v>
      </c>
      <c r="C308" s="73"/>
      <c r="D308" s="15" t="s">
        <v>221</v>
      </c>
      <c r="E308" s="100">
        <v>1</v>
      </c>
      <c r="F308" s="66" t="str">
        <f>IF(ISNA(VLOOKUP($A308,'Úklidové služby'!$A$7:$I$53,6,FALSE))=TRUE,"",VLOOKUP($A308,'Úklidové služby'!$A$7:$I$53,6,FALSE))</f>
        <v/>
      </c>
      <c r="G308" s="16" t="str">
        <f>IF(ISNA(VLOOKUP($A308,'Úklidové služby'!$A$7:$I$53,7,FALSE))=TRUE,"",VLOOKUP($A308,'Úklidové služby'!$A$7:$I$53,7,FALSE))</f>
        <v/>
      </c>
      <c r="H308" s="148" t="str">
        <f>IF(ISNA(VLOOKUP($A308,'Úklidové služby'!$A$7:$I$53,8,FALSE))=TRUE,"",VLOOKUP($A308,'Úklidové služby'!$A$7:$I$53,8,FALSE))</f>
        <v/>
      </c>
      <c r="I308" s="232" t="str">
        <f>IF(ISNA(VLOOKUP($A308,'Úklidové služby'!$A$7:$I$53,9,FALSE))=TRUE,"",VLOOKUP($A308,'Úklidové služby'!$A$7:$I$53,9,FALSE))</f>
        <v/>
      </c>
      <c r="J308" s="194" t="str">
        <f t="shared" si="18"/>
        <v/>
      </c>
      <c r="K308" s="237" t="str">
        <f t="shared" si="19"/>
        <v/>
      </c>
    </row>
    <row r="309" spans="1:11" ht="15" hidden="1" outlineLevel="1">
      <c r="A309" s="48"/>
      <c r="B309" s="14" t="s">
        <v>231</v>
      </c>
      <c r="C309" s="73"/>
      <c r="D309" s="15" t="s">
        <v>222</v>
      </c>
      <c r="E309" s="100">
        <v>1</v>
      </c>
      <c r="F309" s="66" t="str">
        <f>IF(ISNA(VLOOKUP($A309,'Úklidové služby'!$A$7:$I$53,6,FALSE))=TRUE,"",VLOOKUP($A309,'Úklidové služby'!$A$7:$I$53,6,FALSE))</f>
        <v/>
      </c>
      <c r="G309" s="16" t="str">
        <f>IF(ISNA(VLOOKUP($A309,'Úklidové služby'!$A$7:$I$53,7,FALSE))=TRUE,"",VLOOKUP($A309,'Úklidové služby'!$A$7:$I$53,7,FALSE))</f>
        <v/>
      </c>
      <c r="H309" s="148" t="str">
        <f>IF(ISNA(VLOOKUP($A309,'Úklidové služby'!$A$7:$I$53,8,FALSE))=TRUE,"",VLOOKUP($A309,'Úklidové služby'!$A$7:$I$53,8,FALSE))</f>
        <v/>
      </c>
      <c r="I309" s="232" t="str">
        <f>IF(ISNA(VLOOKUP($A309,'Úklidové služby'!$A$7:$I$53,9,FALSE))=TRUE,"",VLOOKUP($A309,'Úklidové služby'!$A$7:$I$53,9,FALSE))</f>
        <v/>
      </c>
      <c r="J309" s="194" t="str">
        <f t="shared" si="18"/>
        <v/>
      </c>
      <c r="K309" s="237" t="str">
        <f t="shared" si="19"/>
        <v/>
      </c>
    </row>
    <row r="310" spans="1:11" ht="15" hidden="1" outlineLevel="1">
      <c r="A310" s="48"/>
      <c r="B310" s="14" t="s">
        <v>215</v>
      </c>
      <c r="C310" s="73"/>
      <c r="D310" s="15" t="s">
        <v>225</v>
      </c>
      <c r="E310" s="100">
        <v>1</v>
      </c>
      <c r="F310" s="66" t="str">
        <f>IF(ISNA(VLOOKUP($A310,'Úklidové služby'!$A$7:$I$53,6,FALSE))=TRUE,"",VLOOKUP($A310,'Úklidové služby'!$A$7:$I$53,6,FALSE))</f>
        <v/>
      </c>
      <c r="G310" s="16" t="str">
        <f>IF(ISNA(VLOOKUP($A310,'Úklidové služby'!$A$7:$I$53,7,FALSE))=TRUE,"",VLOOKUP($A310,'Úklidové služby'!$A$7:$I$53,7,FALSE))</f>
        <v/>
      </c>
      <c r="H310" s="148" t="str">
        <f>IF(ISNA(VLOOKUP($A310,'Úklidové služby'!$A$7:$I$53,8,FALSE))=TRUE,"",VLOOKUP($A310,'Úklidové služby'!$A$7:$I$53,8,FALSE))</f>
        <v/>
      </c>
      <c r="I310" s="232" t="str">
        <f>IF(ISNA(VLOOKUP($A310,'Úklidové služby'!$A$7:$I$53,9,FALSE))=TRUE,"",VLOOKUP($A310,'Úklidové služby'!$A$7:$I$53,9,FALSE))</f>
        <v/>
      </c>
      <c r="J310" s="194" t="str">
        <f t="shared" si="18"/>
        <v/>
      </c>
      <c r="K310" s="237" t="str">
        <f t="shared" si="19"/>
        <v/>
      </c>
    </row>
    <row r="311" spans="1:11" ht="15" hidden="1" outlineLevel="1">
      <c r="A311" s="48"/>
      <c r="B311" s="14" t="s">
        <v>233</v>
      </c>
      <c r="C311" s="73"/>
      <c r="D311" s="15" t="s">
        <v>220</v>
      </c>
      <c r="E311" s="100">
        <v>1</v>
      </c>
      <c r="F311" s="66" t="str">
        <f>IF(ISNA(VLOOKUP($A311,'Úklidové služby'!$A$7:$I$53,6,FALSE))=TRUE,"",VLOOKUP($A311,'Úklidové služby'!$A$7:$I$53,6,FALSE))</f>
        <v/>
      </c>
      <c r="G311" s="16" t="str">
        <f>IF(ISNA(VLOOKUP($A311,'Úklidové služby'!$A$7:$I$53,7,FALSE))=TRUE,"",VLOOKUP($A311,'Úklidové služby'!$A$7:$I$53,7,FALSE))</f>
        <v/>
      </c>
      <c r="H311" s="148" t="str">
        <f>IF(ISNA(VLOOKUP($A311,'Úklidové služby'!$A$7:$I$53,8,FALSE))=TRUE,"",VLOOKUP($A311,'Úklidové služby'!$A$7:$I$53,8,FALSE))</f>
        <v/>
      </c>
      <c r="I311" s="232" t="str">
        <f>IF(ISNA(VLOOKUP($A311,'Úklidové služby'!$A$7:$I$53,9,FALSE))=TRUE,"",VLOOKUP($A311,'Úklidové služby'!$A$7:$I$53,9,FALSE))</f>
        <v/>
      </c>
      <c r="J311" s="194" t="str">
        <f t="shared" si="18"/>
        <v/>
      </c>
      <c r="K311" s="237" t="str">
        <f t="shared" si="19"/>
        <v/>
      </c>
    </row>
    <row r="312" spans="1:11" ht="15" hidden="1" outlineLevel="1">
      <c r="A312" s="48"/>
      <c r="B312" s="14" t="s">
        <v>233</v>
      </c>
      <c r="C312" s="73"/>
      <c r="D312" s="15" t="s">
        <v>221</v>
      </c>
      <c r="E312" s="100">
        <v>1</v>
      </c>
      <c r="F312" s="66" t="str">
        <f>IF(ISNA(VLOOKUP($A312,'Úklidové služby'!$A$7:$I$53,6,FALSE))=TRUE,"",VLOOKUP($A312,'Úklidové služby'!$A$7:$I$53,6,FALSE))</f>
        <v/>
      </c>
      <c r="G312" s="16" t="str">
        <f>IF(ISNA(VLOOKUP($A312,'Úklidové služby'!$A$7:$I$53,7,FALSE))=TRUE,"",VLOOKUP($A312,'Úklidové služby'!$A$7:$I$53,7,FALSE))</f>
        <v/>
      </c>
      <c r="H312" s="148" t="str">
        <f>IF(ISNA(VLOOKUP($A312,'Úklidové služby'!$A$7:$I$53,8,FALSE))=TRUE,"",VLOOKUP($A312,'Úklidové služby'!$A$7:$I$53,8,FALSE))</f>
        <v/>
      </c>
      <c r="I312" s="232" t="str">
        <f>IF(ISNA(VLOOKUP($A312,'Úklidové služby'!$A$7:$I$53,9,FALSE))=TRUE,"",VLOOKUP($A312,'Úklidové služby'!$A$7:$I$53,9,FALSE))</f>
        <v/>
      </c>
      <c r="J312" s="194" t="str">
        <f t="shared" si="18"/>
        <v/>
      </c>
      <c r="K312" s="237" t="str">
        <f t="shared" si="19"/>
        <v/>
      </c>
    </row>
    <row r="313" spans="1:11" ht="15" hidden="1" outlineLevel="1">
      <c r="A313" s="48"/>
      <c r="B313" s="14" t="s">
        <v>233</v>
      </c>
      <c r="C313" s="73"/>
      <c r="D313" s="15" t="s">
        <v>222</v>
      </c>
      <c r="E313" s="100">
        <v>1</v>
      </c>
      <c r="F313" s="66" t="str">
        <f>IF(ISNA(VLOOKUP($A313,'Úklidové služby'!$A$7:$I$53,6,FALSE))=TRUE,"",VLOOKUP($A313,'Úklidové služby'!$A$7:$I$53,6,FALSE))</f>
        <v/>
      </c>
      <c r="G313" s="16" t="str">
        <f>IF(ISNA(VLOOKUP($A313,'Úklidové služby'!$A$7:$I$53,7,FALSE))=TRUE,"",VLOOKUP($A313,'Úklidové služby'!$A$7:$I$53,7,FALSE))</f>
        <v/>
      </c>
      <c r="H313" s="148" t="str">
        <f>IF(ISNA(VLOOKUP($A313,'Úklidové služby'!$A$7:$I$53,8,FALSE))=TRUE,"",VLOOKUP($A313,'Úklidové služby'!$A$7:$I$53,8,FALSE))</f>
        <v/>
      </c>
      <c r="I313" s="232" t="str">
        <f>IF(ISNA(VLOOKUP($A313,'Úklidové služby'!$A$7:$I$53,9,FALSE))=TRUE,"",VLOOKUP($A313,'Úklidové služby'!$A$7:$I$53,9,FALSE))</f>
        <v/>
      </c>
      <c r="J313" s="194" t="str">
        <f t="shared" si="18"/>
        <v/>
      </c>
      <c r="K313" s="237" t="str">
        <f t="shared" si="19"/>
        <v/>
      </c>
    </row>
    <row r="314" spans="1:11" ht="15" hidden="1" outlineLevel="1">
      <c r="A314" s="48"/>
      <c r="B314" s="14" t="s">
        <v>234</v>
      </c>
      <c r="C314" s="70"/>
      <c r="D314" s="134" t="s">
        <v>225</v>
      </c>
      <c r="E314" s="100">
        <v>1</v>
      </c>
      <c r="F314" s="66" t="str">
        <f>IF(ISNA(VLOOKUP($A314,'Úklidové služby'!$A$7:$I$53,6,FALSE))=TRUE,"",VLOOKUP($A314,'Úklidové služby'!$A$7:$I$53,6,FALSE))</f>
        <v/>
      </c>
      <c r="G314" s="16" t="str">
        <f>IF(ISNA(VLOOKUP($A314,'Úklidové služby'!$A$7:$I$53,7,FALSE))=TRUE,"",VLOOKUP($A314,'Úklidové služby'!$A$7:$I$53,7,FALSE))</f>
        <v/>
      </c>
      <c r="H314" s="148" t="str">
        <f>IF(ISNA(VLOOKUP($A314,'Úklidové služby'!$A$7:$I$53,8,FALSE))=TRUE,"",VLOOKUP($A314,'Úklidové služby'!$A$7:$I$53,8,FALSE))</f>
        <v/>
      </c>
      <c r="I314" s="232" t="str">
        <f>IF(ISNA(VLOOKUP($A314,'Úklidové služby'!$A$7:$I$53,9,FALSE))=TRUE,"",VLOOKUP($A314,'Úklidové služby'!$A$7:$I$53,9,FALSE))</f>
        <v/>
      </c>
      <c r="J314" s="194" t="str">
        <f t="shared" si="18"/>
        <v/>
      </c>
      <c r="K314" s="237" t="str">
        <f t="shared" si="19"/>
        <v/>
      </c>
    </row>
    <row r="315" spans="1:11" ht="15" collapsed="1">
      <c r="A315" s="18">
        <v>39</v>
      </c>
      <c r="B315" s="19" t="s">
        <v>5</v>
      </c>
      <c r="C315" s="20"/>
      <c r="D315" s="21"/>
      <c r="E315" s="97">
        <f>SUM(E316:E318)</f>
        <v>257.39</v>
      </c>
      <c r="F315" s="23" t="str">
        <f>IF(ISNA(VLOOKUP($A315,'Úklidové služby'!$A$7:$I$53,6,FALSE))=TRUE,"",VLOOKUP($A315,'Úklidové služby'!$A$7:$I$53,6,FALSE))</f>
        <v>m2</v>
      </c>
      <c r="G315" s="24">
        <f>IF(ISNA(VLOOKUP($A315,'Úklidové služby'!$A$7:$I$53,7,FALSE))=TRUE,"",VLOOKUP($A315,'Úklidové služby'!$A$7:$I$53,7,FALSE))</f>
        <v>0</v>
      </c>
      <c r="H315" s="219" t="str">
        <f>IF(ISNA(VLOOKUP($A315,'Úklidové služby'!$A$7:$I$53,8,FALSE))=TRUE,"",VLOOKUP($A315,'Úklidové služby'!$A$7:$I$53,8,FALSE))</f>
        <v>1x za 3 měsíce</v>
      </c>
      <c r="I315" s="186">
        <f>IF(ISNA(VLOOKUP($A315,'Úklidové služby'!$A$7:$I$53,9,FALSE))=TRUE,"",VLOOKUP($A315,'Úklidové služby'!$A$7:$I$53,9,FALSE))</f>
        <v>4</v>
      </c>
      <c r="J315" s="76">
        <f t="shared" si="18"/>
        <v>0</v>
      </c>
      <c r="K315" s="243">
        <f t="shared" si="19"/>
        <v>0</v>
      </c>
    </row>
    <row r="316" spans="1:11" ht="15" hidden="1" outlineLevel="1">
      <c r="A316" s="9"/>
      <c r="B316" s="10" t="s">
        <v>214</v>
      </c>
      <c r="C316" s="118"/>
      <c r="D316" s="56" t="s">
        <v>57</v>
      </c>
      <c r="E316" s="100">
        <v>7.09</v>
      </c>
      <c r="F316" s="89" t="str">
        <f>IF(ISNA(VLOOKUP($A316,'Úklidové služby'!$A$7:$I$53,6,FALSE))=TRUE,"",VLOOKUP($A316,'Úklidové služby'!$A$7:$I$53,6,FALSE))</f>
        <v/>
      </c>
      <c r="G316" s="13" t="str">
        <f>IF(ISNA(VLOOKUP($A316,'Úklidové služby'!$A$7:$I$53,7,FALSE))=TRUE,"",VLOOKUP($A316,'Úklidové služby'!$A$7:$I$53,7,FALSE))</f>
        <v/>
      </c>
      <c r="H316" s="67" t="str">
        <f>IF(ISNA(VLOOKUP($A316,'Úklidové služby'!$A$7:$I$53,8,FALSE))=TRUE,"",VLOOKUP($A316,'Úklidové služby'!$A$7:$I$53,8,FALSE))</f>
        <v/>
      </c>
      <c r="I316" s="232" t="str">
        <f>IF(ISNA(VLOOKUP($A316,'Úklidové služby'!$A$7:$I$53,9,FALSE))=TRUE,"",VLOOKUP($A316,'Úklidové služby'!$A$7:$I$53,9,FALSE))</f>
        <v/>
      </c>
      <c r="J316" s="189" t="str">
        <f t="shared" si="18"/>
        <v/>
      </c>
      <c r="K316" s="237" t="str">
        <f t="shared" si="19"/>
        <v/>
      </c>
    </row>
    <row r="317" spans="1:11" ht="15" hidden="1" outlineLevel="1">
      <c r="A317" s="9"/>
      <c r="B317" s="63" t="s">
        <v>215</v>
      </c>
      <c r="C317" s="140"/>
      <c r="D317" s="62" t="s">
        <v>216</v>
      </c>
      <c r="E317" s="100">
        <v>240.5</v>
      </c>
      <c r="F317" s="89" t="str">
        <f>IF(ISNA(VLOOKUP($A317,'Úklidové služby'!$A$7:$I$53,6,FALSE))=TRUE,"",VLOOKUP($A317,'Úklidové služby'!$A$7:$I$53,6,FALSE))</f>
        <v/>
      </c>
      <c r="G317" s="17" t="str">
        <f>IF(ISNA(VLOOKUP($A317,'Úklidové služby'!$A$7:$I$53,7,FALSE))=TRUE,"",VLOOKUP($A317,'Úklidové služby'!$A$7:$I$53,7,FALSE))</f>
        <v/>
      </c>
      <c r="H317" s="67" t="str">
        <f>IF(ISNA(VLOOKUP($A317,'Úklidové služby'!$A$7:$I$53,8,FALSE))=TRUE,"",VLOOKUP($A317,'Úklidové služby'!$A$7:$I$53,8,FALSE))</f>
        <v/>
      </c>
      <c r="I317" s="232" t="str">
        <f>IF(ISNA(VLOOKUP($A317,'Úklidové služby'!$A$7:$I$53,9,FALSE))=TRUE,"",VLOOKUP($A317,'Úklidové služby'!$A$7:$I$53,9,FALSE))</f>
        <v/>
      </c>
      <c r="J317" s="189" t="str">
        <f t="shared" si="18"/>
        <v/>
      </c>
      <c r="K317" s="237" t="str">
        <f t="shared" si="19"/>
        <v/>
      </c>
    </row>
    <row r="318" spans="1:11" ht="15" hidden="1" outlineLevel="1">
      <c r="A318" s="9"/>
      <c r="B318" s="143" t="s">
        <v>215</v>
      </c>
      <c r="C318" s="140"/>
      <c r="D318" s="62" t="s">
        <v>217</v>
      </c>
      <c r="E318" s="100">
        <v>9.8</v>
      </c>
      <c r="F318" s="89" t="str">
        <f>IF(ISNA(VLOOKUP($A318,'Úklidové služby'!$A$7:$I$53,6,FALSE))=TRUE,"",VLOOKUP($A318,'Úklidové služby'!$A$7:$I$53,6,FALSE))</f>
        <v/>
      </c>
      <c r="G318" s="17" t="str">
        <f>IF(ISNA(VLOOKUP($A318,'Úklidové služby'!$A$7:$I$53,7,FALSE))=TRUE,"",VLOOKUP($A318,'Úklidové služby'!$A$7:$I$53,7,FALSE))</f>
        <v/>
      </c>
      <c r="H318" s="67" t="str">
        <f>IF(ISNA(VLOOKUP($A318,'Úklidové služby'!$A$7:$I$53,8,FALSE))=TRUE,"",VLOOKUP($A318,'Úklidové služby'!$A$7:$I$53,8,FALSE))</f>
        <v/>
      </c>
      <c r="I318" s="232" t="str">
        <f>IF(ISNA(VLOOKUP($A318,'Úklidové služby'!$A$7:$I$53,9,FALSE))=TRUE,"",VLOOKUP($A318,'Úklidové služby'!$A$7:$I$53,9,FALSE))</f>
        <v/>
      </c>
      <c r="J318" s="189" t="str">
        <f t="shared" si="18"/>
        <v/>
      </c>
      <c r="K318" s="237" t="str">
        <f t="shared" si="19"/>
        <v/>
      </c>
    </row>
    <row r="319" spans="1:11" ht="15" collapsed="1">
      <c r="A319" s="18">
        <v>40</v>
      </c>
      <c r="B319" s="19" t="s">
        <v>26</v>
      </c>
      <c r="C319" s="20"/>
      <c r="D319" s="21"/>
      <c r="E319" s="97">
        <f>SUM(E320:E320)</f>
        <v>7.09</v>
      </c>
      <c r="F319" s="23" t="str">
        <f>IF(ISNA(VLOOKUP($A319,'Úklidové služby'!$A$7:$I$53,6,FALSE))=TRUE,"",VLOOKUP($A319,'Úklidové služby'!$A$7:$I$53,6,FALSE))</f>
        <v>m2</v>
      </c>
      <c r="G319" s="24">
        <f>IF(ISNA(VLOOKUP($A319,'Úklidové služby'!$A$7:$I$53,7,FALSE))=TRUE,"",VLOOKUP($A319,'Úklidové služby'!$A$7:$I$53,7,FALSE))</f>
        <v>0</v>
      </c>
      <c r="H319" s="219" t="str">
        <f>IF(ISNA(VLOOKUP($A319,'Úklidové služby'!$A$7:$I$53,8,FALSE))=TRUE,"",VLOOKUP($A319,'Úklidové služby'!$A$7:$I$53,8,FALSE))</f>
        <v>1x za 3 měsíce</v>
      </c>
      <c r="I319" s="186">
        <f>IF(ISNA(VLOOKUP($A319,'Úklidové služby'!$A$7:$I$53,9,FALSE))=TRUE,"",VLOOKUP($A319,'Úklidové služby'!$A$7:$I$53,9,FALSE))</f>
        <v>4</v>
      </c>
      <c r="J319" s="76">
        <f t="shared" si="18"/>
        <v>0</v>
      </c>
      <c r="K319" s="243">
        <f t="shared" si="19"/>
        <v>0</v>
      </c>
    </row>
    <row r="320" spans="1:11" ht="15" hidden="1" outlineLevel="1">
      <c r="A320" s="18"/>
      <c r="B320" s="58" t="s">
        <v>214</v>
      </c>
      <c r="C320" s="120"/>
      <c r="D320" s="21" t="s">
        <v>57</v>
      </c>
      <c r="E320" s="122">
        <v>7.09</v>
      </c>
      <c r="F320" s="157" t="str">
        <f>IF(ISNA(VLOOKUP($A320,'Úklidové služby'!$A$7:$I$53,6,FALSE))=TRUE,"",VLOOKUP($A320,'Úklidové služby'!$A$7:$I$53,6,FALSE))</f>
        <v/>
      </c>
      <c r="G320" s="158" t="str">
        <f>IF(ISNA(VLOOKUP($A320,'Úklidové služby'!$A$7:$I$53,7,FALSE))=TRUE,"",VLOOKUP($A320,'Úklidové služby'!$A$7:$I$53,7,FALSE))</f>
        <v/>
      </c>
      <c r="H320" s="246" t="str">
        <f>IF(ISNA(VLOOKUP($A320,'Úklidové služby'!$A$7:$I$53,8,FALSE))=TRUE,"",VLOOKUP($A320,'Úklidové služby'!$A$7:$I$53,8,FALSE))</f>
        <v/>
      </c>
      <c r="I320" s="232" t="str">
        <f>IF(ISNA(VLOOKUP($A320,'Úklidové služby'!$A$7:$I$53,9,FALSE))=TRUE,"",VLOOKUP($A320,'Úklidové služby'!$A$7:$I$53,9,FALSE))</f>
        <v/>
      </c>
      <c r="J320" s="189" t="str">
        <f t="shared" si="18"/>
        <v/>
      </c>
      <c r="K320" s="237" t="str">
        <f t="shared" si="19"/>
        <v/>
      </c>
    </row>
    <row r="321" spans="1:11" ht="15">
      <c r="A321" s="2">
        <v>41</v>
      </c>
      <c r="B321" s="19" t="s">
        <v>27</v>
      </c>
      <c r="C321" s="26"/>
      <c r="D321" s="57"/>
      <c r="E321" s="97">
        <v>0</v>
      </c>
      <c r="F321" s="64" t="str">
        <f>IF(ISNA(VLOOKUP($A321,'Úklidové služby'!$A$7:$I$53,6,FALSE))=TRUE,"",VLOOKUP($A321,'Úklidové služby'!$A$7:$I$53,6,FALSE))</f>
        <v>m2</v>
      </c>
      <c r="G321" s="24">
        <f>IF(ISNA(VLOOKUP($A321,'Úklidové služby'!$A$7:$I$53,7,FALSE))=TRUE,"",VLOOKUP($A321,'Úklidové služby'!$A$7:$I$53,7,FALSE))</f>
        <v>0</v>
      </c>
      <c r="H321" s="219" t="str">
        <f>IF(ISNA(VLOOKUP($A321,'Úklidové služby'!$A$7:$I$53,8,FALSE))=TRUE,"",VLOOKUP($A321,'Úklidové služby'!$A$7:$I$53,8,FALSE))</f>
        <v>1x za 3 měsíce</v>
      </c>
      <c r="I321" s="186">
        <f>IF(ISNA(VLOOKUP($A321,'Úklidové služby'!$A$7:$I$53,9,FALSE))=TRUE,"",VLOOKUP($A321,'Úklidové služby'!$A$7:$I$53,9,FALSE))</f>
        <v>4</v>
      </c>
      <c r="J321" s="76">
        <f t="shared" si="18"/>
        <v>0</v>
      </c>
      <c r="K321" s="243">
        <f t="shared" si="19"/>
        <v>0</v>
      </c>
    </row>
    <row r="322" spans="1:11" ht="15" collapsed="1">
      <c r="A322" s="2">
        <v>42</v>
      </c>
      <c r="B322" s="19" t="s">
        <v>442</v>
      </c>
      <c r="C322" s="26"/>
      <c r="D322" s="57"/>
      <c r="E322" s="111">
        <f>SUM(E323:E325)</f>
        <v>48.357</v>
      </c>
      <c r="F322" s="64" t="str">
        <f>IF(ISNA(VLOOKUP($A322,'Úklidové služby'!$A$7:$I$53,6,FALSE))=TRUE,"",VLOOKUP($A322,'Úklidové služby'!$A$7:$I$53,6,FALSE))</f>
        <v>m2</v>
      </c>
      <c r="G322" s="8">
        <f>IF(ISNA(VLOOKUP($A322,'Úklidové služby'!$A$7:$I$53,7,FALSE))=TRUE,"",VLOOKUP($A322,'Úklidové služby'!$A$7:$I$53,7,FALSE))</f>
        <v>0</v>
      </c>
      <c r="H322" s="247" t="str">
        <f>IF(ISNA(VLOOKUP($A322,'Úklidové služby'!$A$7:$I$53,8,FALSE))=TRUE,"",VLOOKUP($A322,'Úklidové služby'!$A$7:$I$53,8,FALSE))</f>
        <v>1x za 3 měsíce</v>
      </c>
      <c r="I322" s="252">
        <f>IF(ISNA(VLOOKUP($A322,'Úklidové služby'!$A$7:$I$53,9,FALSE))=TRUE,"",VLOOKUP($A322,'Úklidové služby'!$A$7:$I$53,9,FALSE))</f>
        <v>4</v>
      </c>
      <c r="J322" s="76">
        <f t="shared" si="18"/>
        <v>0</v>
      </c>
      <c r="K322" s="254">
        <f t="shared" si="19"/>
        <v>0</v>
      </c>
    </row>
    <row r="323" spans="1:11" ht="15" hidden="1" outlineLevel="1">
      <c r="A323" s="48"/>
      <c r="B323" s="10" t="s">
        <v>229</v>
      </c>
      <c r="C323" s="69"/>
      <c r="D323" s="11" t="s">
        <v>224</v>
      </c>
      <c r="E323" s="100">
        <v>40.674</v>
      </c>
      <c r="F323" s="66" t="str">
        <f>IF(ISNA(VLOOKUP($A323,'Úklidové služby'!$A$7:$I$53,6,FALSE))=TRUE,"",VLOOKUP($A323,'Úklidové služby'!$A$7:$I$53,6,FALSE))</f>
        <v/>
      </c>
      <c r="G323" s="16" t="str">
        <f>IF(ISNA(VLOOKUP($A323,'Úklidové služby'!$A$7:$I$53,7,FALSE))=TRUE,"",VLOOKUP($A323,'Úklidové služby'!$A$7:$I$53,7,FALSE))</f>
        <v/>
      </c>
      <c r="H323" s="148" t="str">
        <f>IF(ISNA(VLOOKUP($A323,'Úklidové služby'!$A$7:$I$53,8,FALSE))=TRUE,"",VLOOKUP($A323,'Úklidové služby'!$A$7:$I$53,8,FALSE))</f>
        <v/>
      </c>
      <c r="I323" s="232" t="str">
        <f>IF(ISNA(VLOOKUP($A323,'Úklidové služby'!$A$7:$I$53,9,FALSE))=TRUE,"",VLOOKUP($A323,'Úklidové služby'!$A$7:$I$53,9,FALSE))</f>
        <v/>
      </c>
      <c r="J323" s="194" t="str">
        <f>IF(ISERR(E323*G323*I323)=TRUE,"",E323*G323*I323)</f>
        <v/>
      </c>
      <c r="K323" s="237" t="str">
        <f>IF(ISERR(J323/12)=TRUE,"",J323/12)</f>
        <v/>
      </c>
    </row>
    <row r="324" spans="1:11" ht="15" hidden="1" outlineLevel="1">
      <c r="A324" s="48"/>
      <c r="B324" s="14" t="s">
        <v>229</v>
      </c>
      <c r="C324" s="70"/>
      <c r="D324" s="15" t="s">
        <v>25</v>
      </c>
      <c r="E324" s="100">
        <v>5.583</v>
      </c>
      <c r="F324" s="66" t="str">
        <f>IF(ISNA(VLOOKUP($A324,'Úklidové služby'!$A$7:$I$53,6,FALSE))=TRUE,"",VLOOKUP($A324,'Úklidové služby'!$A$7:$I$53,6,FALSE))</f>
        <v/>
      </c>
      <c r="G324" s="16" t="str">
        <f>IF(ISNA(VLOOKUP($A324,'Úklidové služby'!$A$7:$I$53,7,FALSE))=TRUE,"",VLOOKUP($A324,'Úklidové služby'!$A$7:$I$53,7,FALSE))</f>
        <v/>
      </c>
      <c r="H324" s="148" t="str">
        <f>IF(ISNA(VLOOKUP($A324,'Úklidové služby'!$A$7:$I$53,8,FALSE))=TRUE,"",VLOOKUP($A324,'Úklidové služby'!$A$7:$I$53,8,FALSE))</f>
        <v/>
      </c>
      <c r="I324" s="232" t="str">
        <f>IF(ISNA(VLOOKUP($A324,'Úklidové služby'!$A$7:$I$53,9,FALSE))=TRUE,"",VLOOKUP($A324,'Úklidové služby'!$A$7:$I$53,9,FALSE))</f>
        <v/>
      </c>
      <c r="J324" s="194" t="str">
        <f>IF(ISERR(E324*G324*I324)=TRUE,"",E324*G324*I324)</f>
        <v/>
      </c>
      <c r="K324" s="237" t="str">
        <f>IF(ISERR(J324/12)=TRUE,"",J324/12)</f>
        <v/>
      </c>
    </row>
    <row r="325" spans="1:11" ht="15" hidden="1" outlineLevel="1">
      <c r="A325" s="2"/>
      <c r="B325" s="161" t="s">
        <v>215</v>
      </c>
      <c r="C325" s="142"/>
      <c r="D325" s="27" t="s">
        <v>216</v>
      </c>
      <c r="E325" s="100">
        <v>2.1</v>
      </c>
      <c r="F325" s="125" t="str">
        <f>IF(ISNA(VLOOKUP($A325,'Úklidové služby'!$A$7:$I$53,6,FALSE))=TRUE,"",VLOOKUP($A325,'Úklidové služby'!$A$7:$I$53,6,FALSE))</f>
        <v/>
      </c>
      <c r="G325" s="17" t="str">
        <f>IF(ISNA(VLOOKUP($A325,'Úklidové služby'!$A$7:$I$53,7,FALSE))=TRUE,"",VLOOKUP($A325,'Úklidové služby'!$A$7:$I$53,7,FALSE))</f>
        <v/>
      </c>
      <c r="H325" s="67" t="str">
        <f>IF(ISNA(VLOOKUP($A325,'Úklidové služby'!$A$7:$I$53,8,FALSE))=TRUE,"",VLOOKUP($A325,'Úklidové služby'!$A$7:$I$53,8,FALSE))</f>
        <v/>
      </c>
      <c r="I325" s="232" t="str">
        <f>IF(ISNA(VLOOKUP($A325,'Úklidové služby'!$A$7:$I$53,9,FALSE))=TRUE,"",VLOOKUP($A325,'Úklidové služby'!$A$7:$I$53,9,FALSE))</f>
        <v/>
      </c>
      <c r="J325" s="189" t="str">
        <f t="shared" si="18"/>
        <v/>
      </c>
      <c r="K325" s="237" t="str">
        <f t="shared" si="19"/>
        <v/>
      </c>
    </row>
    <row r="326" spans="1:11" ht="15" collapsed="1">
      <c r="A326" s="2">
        <v>43</v>
      </c>
      <c r="B326" s="3" t="s">
        <v>40</v>
      </c>
      <c r="C326" s="26"/>
      <c r="D326" s="59"/>
      <c r="E326" s="97">
        <f>SUM(E327:E328)</f>
        <v>2</v>
      </c>
      <c r="F326" s="64" t="str">
        <f>IF(ISNA(VLOOKUP($A326,'Úklidové služby'!$A$7:$I$53,6,FALSE))=TRUE,"",VLOOKUP($A326,'Úklidové služby'!$A$7:$I$53,6,FALSE))</f>
        <v>místnost</v>
      </c>
      <c r="G326" s="24">
        <f>IF(ISNA(VLOOKUP($A326,'Úklidové služby'!$A$7:$I$53,7,FALSE))=TRUE,"",VLOOKUP($A326,'Úklidové služby'!$A$7:$I$53,7,FALSE))</f>
        <v>0</v>
      </c>
      <c r="H326" s="219" t="str">
        <f>IF(ISNA(VLOOKUP($A326,'Úklidové služby'!$A$7:$I$53,8,FALSE))=TRUE,"",VLOOKUP($A326,'Úklidové služby'!$A$7:$I$53,8,FALSE))</f>
        <v>1x za 3 měsíce</v>
      </c>
      <c r="I326" s="186">
        <f>IF(ISNA(VLOOKUP($A326,'Úklidové služby'!$A$7:$I$53,9,FALSE))=TRUE,"",VLOOKUP($A326,'Úklidové služby'!$A$7:$I$53,9,FALSE))</f>
        <v>4</v>
      </c>
      <c r="J326" s="76">
        <f t="shared" si="18"/>
        <v>0</v>
      </c>
      <c r="K326" s="243">
        <f t="shared" si="19"/>
        <v>0</v>
      </c>
    </row>
    <row r="327" spans="1:11" ht="15" hidden="1" outlineLevel="1">
      <c r="A327" s="9"/>
      <c r="B327" s="63" t="s">
        <v>214</v>
      </c>
      <c r="C327" s="140"/>
      <c r="D327" s="62" t="s">
        <v>57</v>
      </c>
      <c r="E327" s="100">
        <v>1</v>
      </c>
      <c r="F327" s="89" t="str">
        <f>IF(ISNA(VLOOKUP($A327,'Úklidové služby'!$A$7:$I$53,6,FALSE))=TRUE,"",VLOOKUP($A327,'Úklidové služby'!$A$7:$I$53,6,FALSE))</f>
        <v/>
      </c>
      <c r="G327" s="17" t="str">
        <f>IF(ISNA(VLOOKUP($A327,'Úklidové služby'!$A$7:$I$53,7,FALSE))=TRUE,"",VLOOKUP($A327,'Úklidové služby'!$A$7:$I$53,7,FALSE))</f>
        <v/>
      </c>
      <c r="H327" s="67" t="str">
        <f>IF(ISNA(VLOOKUP($A327,'Úklidové služby'!$A$7:$I$53,8,FALSE))=TRUE,"",VLOOKUP($A327,'Úklidové služby'!$A$7:$I$53,8,FALSE))</f>
        <v/>
      </c>
      <c r="I327" s="232" t="str">
        <f>IF(ISNA(VLOOKUP($A327,'Úklidové služby'!$A$7:$I$53,9,FALSE))=TRUE,"",VLOOKUP($A327,'Úklidové služby'!$A$7:$I$53,9,FALSE))</f>
        <v/>
      </c>
      <c r="J327" s="189" t="str">
        <f t="shared" si="18"/>
        <v/>
      </c>
      <c r="K327" s="237" t="str">
        <f t="shared" si="19"/>
        <v/>
      </c>
    </row>
    <row r="328" spans="1:11" ht="15" hidden="1" outlineLevel="1">
      <c r="A328" s="2"/>
      <c r="B328" s="159" t="s">
        <v>215</v>
      </c>
      <c r="C328" s="142"/>
      <c r="D328" s="57" t="s">
        <v>216</v>
      </c>
      <c r="E328" s="102">
        <v>1</v>
      </c>
      <c r="F328" s="160" t="str">
        <f>IF(ISNA(VLOOKUP($A328,'Úklidové služby'!$A$7:$I$53,6,FALSE))=TRUE,"",VLOOKUP($A328,'Úklidové služby'!$A$7:$I$53,6,FALSE))</f>
        <v/>
      </c>
      <c r="G328" s="17" t="str">
        <f>IF(ISNA(VLOOKUP($A328,'Úklidové služby'!$A$7:$I$53,7,FALSE))=TRUE,"",VLOOKUP($A328,'Úklidové služby'!$A$7:$I$53,7,FALSE))</f>
        <v/>
      </c>
      <c r="H328" s="220" t="str">
        <f>IF(ISNA(VLOOKUP($A328,'Úklidové služby'!$A$7:$I$53,8,FALSE))=TRUE,"",VLOOKUP($A328,'Úklidové služby'!$A$7:$I$53,8,FALSE))</f>
        <v/>
      </c>
      <c r="I328" s="235" t="str">
        <f>IF(ISNA(VLOOKUP($A328,'Úklidové služby'!$A$7:$I$53,9,FALSE))=TRUE,"",VLOOKUP($A328,'Úklidové služby'!$A$7:$I$53,9,FALSE))</f>
        <v/>
      </c>
      <c r="J328" s="189" t="str">
        <f t="shared" si="18"/>
        <v/>
      </c>
      <c r="K328" s="242" t="str">
        <f t="shared" si="19"/>
        <v/>
      </c>
    </row>
    <row r="329" spans="1:11" ht="15" collapsed="1">
      <c r="A329" s="2">
        <v>44</v>
      </c>
      <c r="B329" s="3" t="s">
        <v>42</v>
      </c>
      <c r="C329" s="5"/>
      <c r="D329" s="5"/>
      <c r="E329" s="111">
        <f>SUM(E330:E331)</f>
        <v>2</v>
      </c>
      <c r="F329" s="45" t="str">
        <f>IF(ISNA(VLOOKUP($A329,'Úklidové služby'!$A$7:$I$53,6,FALSE))=TRUE,"",VLOOKUP($A329,'Úklidové služby'!$A$7:$I$53,6,FALSE))</f>
        <v>místnost</v>
      </c>
      <c r="G329" s="24">
        <f>IF(ISNA(VLOOKUP($A329,'Úklidové služby'!$A$7:$I$53,7,FALSE))=TRUE,"",VLOOKUP($A329,'Úklidové služby'!$A$7:$I$53,7,FALSE))</f>
        <v>0</v>
      </c>
      <c r="H329" s="60" t="str">
        <f>IF(ISNA(VLOOKUP($A329,'Úklidové služby'!$A$7:$I$53,8,FALSE))=TRUE,"",VLOOKUP($A329,'Úklidové služby'!$A$7:$I$53,8,FALSE))</f>
        <v>1x za 3 měsíce</v>
      </c>
      <c r="I329" s="236">
        <f>IF(ISNA(VLOOKUP($A329,'Úklidové služby'!$A$7:$I$53,9,FALSE))=TRUE,"",VLOOKUP($A329,'Úklidové služby'!$A$7:$I$53,9,FALSE))</f>
        <v>4</v>
      </c>
      <c r="J329" s="76">
        <f t="shared" si="18"/>
        <v>0</v>
      </c>
      <c r="K329" s="245">
        <f t="shared" si="19"/>
        <v>0</v>
      </c>
    </row>
    <row r="330" spans="1:11" ht="15" hidden="1" outlineLevel="1">
      <c r="A330" s="9"/>
      <c r="B330" s="10" t="s">
        <v>214</v>
      </c>
      <c r="C330" s="69"/>
      <c r="D330" s="56" t="s">
        <v>57</v>
      </c>
      <c r="E330" s="100">
        <v>1</v>
      </c>
      <c r="F330" s="89" t="str">
        <f>IF(ISNA(VLOOKUP($A330,'Úklidové služby'!$A$7:$I$53,6,FALSE))=TRUE,"",VLOOKUP($A330,'Úklidové služby'!$A$7:$I$53,6,FALSE))</f>
        <v/>
      </c>
      <c r="G330" s="13" t="str">
        <f>IF(ISNA(VLOOKUP($A330,'Úklidové služby'!$A$7:$I$53,7,FALSE))=TRUE,"",VLOOKUP($A330,'Úklidové služby'!$A$7:$I$53,7,FALSE))</f>
        <v/>
      </c>
      <c r="H330" s="67" t="str">
        <f>IF(ISNA(VLOOKUP($A330,'Úklidové služby'!$A$7:$I$53,8,FALSE))=TRUE,"",VLOOKUP($A330,'Úklidové služby'!$A$7:$I$53,8,FALSE))</f>
        <v/>
      </c>
      <c r="I330" s="232" t="str">
        <f>IF(ISNA(VLOOKUP($A330,'Úklidové služby'!$A$7:$I$53,9,FALSE))=TRUE,"",VLOOKUP($A330,'Úklidové služby'!$A$7:$I$53,9,FALSE))</f>
        <v/>
      </c>
      <c r="J330" s="189" t="str">
        <f t="shared" si="18"/>
        <v/>
      </c>
      <c r="K330" s="237" t="str">
        <f t="shared" si="19"/>
        <v/>
      </c>
    </row>
    <row r="331" spans="1:11" ht="15" hidden="1" outlineLevel="1">
      <c r="A331" s="2"/>
      <c r="B331" s="161" t="s">
        <v>215</v>
      </c>
      <c r="C331" s="71"/>
      <c r="D331" s="57" t="s">
        <v>216</v>
      </c>
      <c r="E331" s="104">
        <v>1</v>
      </c>
      <c r="F331" s="160" t="str">
        <f>IF(ISNA(VLOOKUP($A331,'Úklidové služby'!$A$7:$I$53,6,FALSE))=TRUE,"",VLOOKUP($A331,'Úklidové služby'!$A$7:$I$53,6,FALSE))</f>
        <v/>
      </c>
      <c r="G331" s="17" t="str">
        <f>IF(ISNA(VLOOKUP($A331,'Úklidové služby'!$A$7:$I$53,7,FALSE))=TRUE,"",VLOOKUP($A331,'Úklidové služby'!$A$7:$I$53,7,FALSE))</f>
        <v/>
      </c>
      <c r="H331" s="220" t="str">
        <f>IF(ISNA(VLOOKUP($A331,'Úklidové služby'!$A$7:$I$53,8,FALSE))=TRUE,"",VLOOKUP($A331,'Úklidové služby'!$A$7:$I$53,8,FALSE))</f>
        <v/>
      </c>
      <c r="I331" s="235" t="str">
        <f>IF(ISNA(VLOOKUP($A331,'Úklidové služby'!$A$7:$I$53,9,FALSE))=TRUE,"",VLOOKUP($A331,'Úklidové služby'!$A$7:$I$53,9,FALSE))</f>
        <v/>
      </c>
      <c r="J331" s="189" t="str">
        <f t="shared" si="18"/>
        <v/>
      </c>
      <c r="K331" s="242" t="str">
        <f t="shared" si="19"/>
        <v/>
      </c>
    </row>
    <row r="332" spans="1:11" ht="15">
      <c r="A332" s="2">
        <v>45</v>
      </c>
      <c r="B332" s="3" t="s">
        <v>45</v>
      </c>
      <c r="C332" s="26"/>
      <c r="D332" s="57"/>
      <c r="E332" s="97">
        <v>0</v>
      </c>
      <c r="F332" s="45" t="str">
        <f>IF(ISNA(VLOOKUP($A332,'Úklidové služby'!$A$7:$I$53,6,FALSE))=TRUE,"",VLOOKUP($A332,'Úklidové služby'!$A$7:$I$53,6,FALSE))</f>
        <v>ks</v>
      </c>
      <c r="G332" s="24">
        <f>IF(ISNA(VLOOKUP($A332,'Úklidové služby'!$A$7:$I$53,7,FALSE))=TRUE,"",VLOOKUP($A332,'Úklidové služby'!$A$7:$I$53,7,FALSE))</f>
        <v>0</v>
      </c>
      <c r="H332" s="60" t="str">
        <f>IF(ISNA(VLOOKUP($A332,'Úklidové služby'!$A$7:$I$53,8,FALSE))=TRUE,"",VLOOKUP($A332,'Úklidové služby'!$A$7:$I$53,8,FALSE))</f>
        <v>1x za 3 měsíce</v>
      </c>
      <c r="I332" s="236">
        <f>IF(ISNA(VLOOKUP($A332,'Úklidové služby'!$A$7:$I$53,9,FALSE))=TRUE,"",VLOOKUP($A332,'Úklidové služby'!$A$7:$I$53,9,FALSE))</f>
        <v>4</v>
      </c>
      <c r="J332" s="76">
        <f t="shared" si="18"/>
        <v>0</v>
      </c>
      <c r="K332" s="245">
        <f t="shared" si="19"/>
        <v>0</v>
      </c>
    </row>
    <row r="333" spans="1:11" ht="15">
      <c r="A333" s="2">
        <v>46</v>
      </c>
      <c r="B333" s="3" t="s">
        <v>47</v>
      </c>
      <c r="C333" s="26"/>
      <c r="D333" s="57"/>
      <c r="E333" s="97">
        <v>0</v>
      </c>
      <c r="F333" s="64" t="str">
        <f>IF(ISNA(VLOOKUP($A333,'Úklidové služby'!$A$7:$I$53,6,FALSE))=TRUE,"",VLOOKUP($A333,'Úklidové služby'!$A$7:$I$53,6,FALSE))</f>
        <v>ks</v>
      </c>
      <c r="G333" s="24">
        <f>IF(ISNA(VLOOKUP($A333,'Úklidové služby'!$A$7:$I$53,7,FALSE))=TRUE,"",VLOOKUP($A333,'Úklidové služby'!$A$7:$I$53,7,FALSE))</f>
        <v>0</v>
      </c>
      <c r="H333" s="219" t="str">
        <f>IF(ISNA(VLOOKUP($A333,'Úklidové služby'!$A$7:$I$53,8,FALSE))=TRUE,"",VLOOKUP($A333,'Úklidové služby'!$A$7:$I$53,8,FALSE))</f>
        <v>1x za 3 měsíce</v>
      </c>
      <c r="I333" s="186">
        <f>IF(ISNA(VLOOKUP($A333,'Úklidové služby'!$A$7:$I$53,9,FALSE))=TRUE,"",VLOOKUP($A333,'Úklidové služby'!$A$7:$I$53,9,FALSE))</f>
        <v>4</v>
      </c>
      <c r="J333" s="76">
        <f t="shared" si="18"/>
        <v>0</v>
      </c>
      <c r="K333" s="243">
        <f t="shared" si="19"/>
        <v>0</v>
      </c>
    </row>
    <row r="334" spans="1:11" ht="15" collapsed="1" thickBot="1">
      <c r="A334" s="2">
        <v>47</v>
      </c>
      <c r="B334" s="3" t="s">
        <v>58</v>
      </c>
      <c r="C334" s="5"/>
      <c r="D334" s="5"/>
      <c r="E334" s="111">
        <f>SUM(E335:E346)</f>
        <v>52.91</v>
      </c>
      <c r="F334" s="45" t="str">
        <f>IF(ISNA(VLOOKUP($A334,'Úklidové služby'!$A$7:$I$53,6,FALSE))=TRUE,"",VLOOKUP($A334,'Úklidové služby'!$A$7:$I$53,6,FALSE))</f>
        <v>m2</v>
      </c>
      <c r="G334" s="24">
        <f>IF(ISNA(VLOOKUP($A334,'Úklidové služby'!$A$7:$I$53,7,FALSE))=TRUE,"",VLOOKUP($A334,'Úklidové služby'!$A$7:$I$53,7,FALSE))</f>
        <v>0</v>
      </c>
      <c r="H334" s="60" t="str">
        <f>IF(ISNA(VLOOKUP($A334,'Úklidové služby'!$A$7:$I$53,8,FALSE))=TRUE,"",VLOOKUP($A334,'Úklidové služby'!$A$7:$I$53,8,FALSE))</f>
        <v>1x za 6 měsíců</v>
      </c>
      <c r="I334" s="236">
        <f>IF(ISNA(VLOOKUP($A334,'Úklidové služby'!$A$7:$I$53,9,FALSE))=TRUE,"",VLOOKUP($A334,'Úklidové služby'!$A$7:$I$53,9,FALSE))</f>
        <v>2</v>
      </c>
      <c r="J334" s="76">
        <f t="shared" si="18"/>
        <v>0</v>
      </c>
      <c r="K334" s="245">
        <f t="shared" si="19"/>
        <v>0</v>
      </c>
    </row>
    <row r="335" spans="1:11" ht="15" hidden="1" outlineLevel="1">
      <c r="A335" s="9"/>
      <c r="B335" s="165" t="s">
        <v>213</v>
      </c>
      <c r="C335" s="873" t="s">
        <v>353</v>
      </c>
      <c r="D335" s="11" t="s">
        <v>218</v>
      </c>
      <c r="E335" s="100">
        <f>SUMIF(Okna!$C$243:$C$290,C335,Okna!$I$243:$I$290)</f>
        <v>4.4</v>
      </c>
      <c r="F335" s="89"/>
      <c r="G335" s="13"/>
      <c r="H335" s="12"/>
      <c r="I335" s="67"/>
      <c r="J335" s="75"/>
      <c r="K335" s="230"/>
    </row>
    <row r="336" spans="1:11" ht="15" hidden="1" outlineLevel="1">
      <c r="A336" s="48"/>
      <c r="B336" s="14" t="s">
        <v>228</v>
      </c>
      <c r="C336" s="874" t="s">
        <v>357</v>
      </c>
      <c r="D336" s="15" t="s">
        <v>219</v>
      </c>
      <c r="E336" s="100">
        <f>SUMIF(Okna!$C$243:$C$290,C336,Okna!$I$243:$I$290)</f>
        <v>1.4300000000000002</v>
      </c>
      <c r="F336" s="66"/>
      <c r="G336" s="16"/>
      <c r="H336" s="16"/>
      <c r="I336" s="148"/>
      <c r="J336" s="82"/>
      <c r="K336" s="230"/>
    </row>
    <row r="337" spans="1:11" ht="15" hidden="1" outlineLevel="1">
      <c r="A337" s="48"/>
      <c r="B337" s="14" t="s">
        <v>229</v>
      </c>
      <c r="C337" s="874" t="s">
        <v>364</v>
      </c>
      <c r="D337" s="15" t="s">
        <v>224</v>
      </c>
      <c r="E337" s="100">
        <f>SUMIF(Okna!$C$243:$C$290,C337,Okna!$I$243:$I$290)</f>
        <v>11.31</v>
      </c>
      <c r="F337" s="66"/>
      <c r="G337" s="16"/>
      <c r="H337" s="16"/>
      <c r="I337" s="148"/>
      <c r="J337" s="82"/>
      <c r="K337" s="230"/>
    </row>
    <row r="338" spans="1:11" ht="15" hidden="1" outlineLevel="1">
      <c r="A338" s="48"/>
      <c r="B338" s="14" t="s">
        <v>229</v>
      </c>
      <c r="C338" s="874" t="s">
        <v>369</v>
      </c>
      <c r="D338" s="15" t="s">
        <v>61</v>
      </c>
      <c r="E338" s="100">
        <f>SUMIF(Okna!$C$243:$C$290,C338,Okna!$I$243:$I$290)</f>
        <v>3.3349999999999995</v>
      </c>
      <c r="F338" s="66"/>
      <c r="G338" s="16"/>
      <c r="H338" s="16"/>
      <c r="I338" s="148"/>
      <c r="J338" s="82"/>
      <c r="K338" s="230"/>
    </row>
    <row r="339" spans="1:11" ht="15" hidden="1" outlineLevel="1">
      <c r="A339" s="48"/>
      <c r="B339" s="14" t="s">
        <v>229</v>
      </c>
      <c r="C339" s="874" t="s">
        <v>370</v>
      </c>
      <c r="D339" s="15" t="s">
        <v>225</v>
      </c>
      <c r="E339" s="100">
        <f>SUMIF(Okna!$C$243:$C$290,C339,Okna!$I$243:$I$290)</f>
        <v>1.3775</v>
      </c>
      <c r="F339" s="66"/>
      <c r="G339" s="16"/>
      <c r="H339" s="16"/>
      <c r="I339" s="148"/>
      <c r="J339" s="82"/>
      <c r="K339" s="230"/>
    </row>
    <row r="340" spans="1:11" ht="15" hidden="1" outlineLevel="1">
      <c r="A340" s="48"/>
      <c r="B340" s="14" t="s">
        <v>231</v>
      </c>
      <c r="C340" s="874" t="s">
        <v>375</v>
      </c>
      <c r="D340" s="15" t="s">
        <v>226</v>
      </c>
      <c r="E340" s="100">
        <f>SUMIF(Okna!$C$243:$C$290,C340,Okna!$I$243:$I$290)</f>
        <v>5.425</v>
      </c>
      <c r="F340" s="66"/>
      <c r="G340" s="16"/>
      <c r="H340" s="16"/>
      <c r="I340" s="148"/>
      <c r="J340" s="82"/>
      <c r="K340" s="230"/>
    </row>
    <row r="341" spans="1:11" ht="15" hidden="1" outlineLevel="1">
      <c r="A341" s="48"/>
      <c r="B341" s="14" t="s">
        <v>231</v>
      </c>
      <c r="C341" s="874" t="s">
        <v>380</v>
      </c>
      <c r="D341" s="15" t="s">
        <v>227</v>
      </c>
      <c r="E341" s="100">
        <f>SUMIF(Okna!$C$243:$C$290,C341,Okna!$I$243:$I$290)</f>
        <v>2.8800000000000003</v>
      </c>
      <c r="F341" s="66"/>
      <c r="G341" s="16"/>
      <c r="H341" s="16"/>
      <c r="I341" s="148"/>
      <c r="J341" s="82"/>
      <c r="K341" s="230"/>
    </row>
    <row r="342" spans="1:11" ht="15" hidden="1" outlineLevel="1">
      <c r="A342" s="48"/>
      <c r="B342" s="14" t="s">
        <v>215</v>
      </c>
      <c r="C342" s="874" t="s">
        <v>381</v>
      </c>
      <c r="D342" s="15" t="s">
        <v>61</v>
      </c>
      <c r="E342" s="100">
        <f>SUMIF(Okna!$C$243:$C$290,C342,Okna!$I$243:$I$290)</f>
        <v>3.3349999999999995</v>
      </c>
      <c r="F342" s="66"/>
      <c r="G342" s="16"/>
      <c r="H342" s="16"/>
      <c r="I342" s="148"/>
      <c r="J342" s="82"/>
      <c r="K342" s="230"/>
    </row>
    <row r="343" spans="1:11" ht="15" hidden="1" outlineLevel="1">
      <c r="A343" s="48"/>
      <c r="B343" s="14" t="s">
        <v>215</v>
      </c>
      <c r="C343" s="874" t="s">
        <v>382</v>
      </c>
      <c r="D343" s="15" t="s">
        <v>225</v>
      </c>
      <c r="E343" s="100">
        <f>SUMIF(Okna!$C$243:$C$290,C343,Okna!$I$243:$I$290)</f>
        <v>4.2775</v>
      </c>
      <c r="F343" s="66"/>
      <c r="G343" s="16"/>
      <c r="H343" s="16"/>
      <c r="I343" s="148"/>
      <c r="J343" s="82"/>
      <c r="K343" s="230"/>
    </row>
    <row r="344" spans="1:11" ht="15" hidden="1" outlineLevel="1">
      <c r="A344" s="48"/>
      <c r="B344" s="14" t="s">
        <v>233</v>
      </c>
      <c r="C344" s="874" t="s">
        <v>388</v>
      </c>
      <c r="D344" s="15" t="s">
        <v>226</v>
      </c>
      <c r="E344" s="100">
        <f>SUMIF(Okna!$C$243:$C$290,C344,Okna!$I$243:$I$290)</f>
        <v>5.425</v>
      </c>
      <c r="F344" s="66"/>
      <c r="G344" s="16"/>
      <c r="H344" s="16"/>
      <c r="I344" s="148"/>
      <c r="J344" s="82"/>
      <c r="K344" s="230"/>
    </row>
    <row r="345" spans="1:11" ht="15" hidden="1" outlineLevel="1">
      <c r="A345" s="48"/>
      <c r="B345" s="14" t="s">
        <v>234</v>
      </c>
      <c r="C345" s="874" t="s">
        <v>394</v>
      </c>
      <c r="D345" s="15" t="s">
        <v>61</v>
      </c>
      <c r="E345" s="100">
        <f>SUMIF(Okna!$C$243:$C$290,C345,Okna!$I$243:$I$290)</f>
        <v>5.4375</v>
      </c>
      <c r="F345" s="66"/>
      <c r="G345" s="16"/>
      <c r="H345" s="16"/>
      <c r="I345" s="148"/>
      <c r="J345" s="82"/>
      <c r="K345" s="230"/>
    </row>
    <row r="346" spans="1:11" ht="15" hidden="1" outlineLevel="1" thickBot="1">
      <c r="A346" s="83"/>
      <c r="B346" s="84" t="s">
        <v>234</v>
      </c>
      <c r="C346" s="875" t="s">
        <v>378</v>
      </c>
      <c r="D346" s="153" t="s">
        <v>225</v>
      </c>
      <c r="E346" s="107">
        <f>SUMIF(Okna!$C$243:$C$290,C346,Okna!$I$243:$I$290)</f>
        <v>4.2775</v>
      </c>
      <c r="F346" s="95"/>
      <c r="G346" s="87"/>
      <c r="H346" s="87"/>
      <c r="I346" s="221"/>
      <c r="J346" s="88"/>
      <c r="K346" s="249"/>
    </row>
    <row r="347" spans="1:11" ht="15" thickBot="1">
      <c r="A347" s="1126" t="s">
        <v>269</v>
      </c>
      <c r="B347" s="1127"/>
      <c r="C347" s="1127"/>
      <c r="D347" s="1127"/>
      <c r="E347" s="1127"/>
      <c r="F347" s="1127"/>
      <c r="G347" s="1127"/>
      <c r="H347" s="1127"/>
      <c r="I347" s="1131"/>
      <c r="J347" s="231">
        <f>SUM(J7:J346)</f>
        <v>0</v>
      </c>
      <c r="K347" s="901">
        <f>SUM(K7:K346)</f>
        <v>0</v>
      </c>
    </row>
  </sheetData>
  <sheetProtection sheet="1" objects="1" scenarios="1"/>
  <mergeCells count="2">
    <mergeCell ref="B6:D6"/>
    <mergeCell ref="A347:I347"/>
  </mergeCells>
  <printOptions horizontalCentered="1"/>
  <pageMargins left="0.1968503937007874" right="0.1968503937007874" top="0.15748031496062992" bottom="0.4724409448818898" header="0.15748031496062992" footer="0.15748031496062992"/>
  <pageSetup fitToHeight="0" fitToWidth="1" horizontalDpi="600" verticalDpi="600" orientation="landscape" paperSize="9" scale="96" r:id="rId1"/>
  <headerFooter>
    <oddFooter>&amp;C&amp;P z &amp;N</oddFooter>
  </headerFooter>
  <ignoredErrors>
    <ignoredError sqref="E43 E162 E95 E209 E284 E329 E91" formulaRange="1"/>
    <ignoredError sqref="E1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66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5.140625" style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410</v>
      </c>
    </row>
    <row r="5" ht="15" thickBot="1">
      <c r="E5" s="108"/>
    </row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0</v>
      </c>
    </row>
    <row r="7" spans="1:12" ht="15">
      <c r="A7" s="2">
        <v>1</v>
      </c>
      <c r="B7" s="3" t="s">
        <v>5</v>
      </c>
      <c r="C7" s="4"/>
      <c r="D7" s="5"/>
      <c r="E7" s="98">
        <v>0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50">
        <f>IF(ISERR(J7/12)=TRUE,"",J7/12)</f>
        <v>0</v>
      </c>
      <c r="L7" s="1">
        <f>SUMIF(A:A,'Úklidové služby'!A8,E:E)</f>
        <v>0</v>
      </c>
    </row>
    <row r="8" spans="1:12" ht="15">
      <c r="A8" s="18">
        <v>2</v>
      </c>
      <c r="B8" s="19" t="s">
        <v>26</v>
      </c>
      <c r="C8" s="20"/>
      <c r="D8" s="21"/>
      <c r="E8" s="97">
        <v>0</v>
      </c>
      <c r="F8" s="23" t="str">
        <f>IF(ISNA(VLOOKUP($A8,'Úklidové služby'!$A$7:$I$53,6,FALSE))=TRUE,"",VLOOKUP($A8,'Úklidové služby'!$A$7:$I$53,6,FALSE))</f>
        <v>m2</v>
      </c>
      <c r="G8" s="24">
        <f>IF(ISNA(VLOOKUP($A8,'Úklidové služby'!$A$7:$I$53,7,FALSE))=TRUE,"",VLOOKUP($A8,'Úklidové služby'!$A$7:$I$53,7,FALSE))</f>
        <v>0</v>
      </c>
      <c r="H8" s="227" t="str">
        <f>IF(ISNA(VLOOKUP($A8,'Úklidové služby'!$A$7:$I$53,8,FALSE))=TRUE,"",VLOOKUP($A8,'Úklidové služby'!$A$7:$I$53,8,FALSE))</f>
        <v>1x za den</v>
      </c>
      <c r="I8" s="185">
        <f>IF(ISNA(VLOOKUP($A8,'Úklidové služby'!$A$7:$I$53,9,FALSE))=TRUE,"",VLOOKUP($A8,'Úklidové služby'!$A$7:$I$53,9,FALSE))</f>
        <v>251</v>
      </c>
      <c r="J8" s="76">
        <f aca="true" t="shared" si="0" ref="J8:J65">IF(ISERR(E8*G8*I8)=TRUE,"",E8*G8*I8)</f>
        <v>0</v>
      </c>
      <c r="K8" s="238">
        <f aca="true" t="shared" si="1" ref="K8:K65">IF(ISERR(J8/12)=TRUE,"",J8/12)</f>
        <v>0</v>
      </c>
      <c r="L8" s="1">
        <f>SUMIF(A:A,'Úklidové služby'!A9,E:E)</f>
        <v>0</v>
      </c>
    </row>
    <row r="9" spans="1:12" ht="15">
      <c r="A9" s="2">
        <v>3</v>
      </c>
      <c r="B9" s="19" t="s">
        <v>27</v>
      </c>
      <c r="C9" s="19"/>
      <c r="D9" s="31"/>
      <c r="E9" s="97">
        <v>0</v>
      </c>
      <c r="F9" s="23" t="str">
        <f>IF(ISNA(VLOOKUP($A9,'Úklidové služby'!$A$7:$I$53,6,FALSE))=TRUE,"",VLOOKUP($A9,'Úklidové služby'!$A$7:$I$53,6,FALSE))</f>
        <v>m2</v>
      </c>
      <c r="G9" s="24">
        <f>IF(ISNA(VLOOKUP($A9,'Úklidové služby'!$A$7:$I$53,7,FALSE))=TRUE,"",VLOOKUP($A9,'Úklidové služby'!$A$7:$I$53,7,FALSE))</f>
        <v>0</v>
      </c>
      <c r="H9" s="227" t="str">
        <f>IF(ISNA(VLOOKUP($A9,'Úklidové služby'!$A$7:$I$53,8,FALSE))=TRUE,"",VLOOKUP($A9,'Úklidové služby'!$A$7:$I$53,8,FALSE))</f>
        <v>1x za den</v>
      </c>
      <c r="I9" s="185">
        <f>IF(ISNA(VLOOKUP($A9,'Úklidové služby'!$A$7:$I$53,9,FALSE))=TRUE,"",VLOOKUP($A9,'Úklidové služby'!$A$7:$I$53,9,FALSE))</f>
        <v>251</v>
      </c>
      <c r="J9" s="76">
        <f t="shared" si="0"/>
        <v>0</v>
      </c>
      <c r="K9" s="238">
        <f t="shared" si="1"/>
        <v>0</v>
      </c>
      <c r="L9" s="1">
        <f>SUMIF(A:A,'Úklidové služby'!A10,E:E)</f>
        <v>0</v>
      </c>
    </row>
    <row r="10" spans="1:12" ht="15">
      <c r="A10" s="18">
        <v>4</v>
      </c>
      <c r="B10" s="983" t="s">
        <v>297</v>
      </c>
      <c r="C10" s="44"/>
      <c r="D10" s="5"/>
      <c r="E10" s="97">
        <v>0</v>
      </c>
      <c r="F10" s="45" t="str">
        <f>IF(ISNA(VLOOKUP($A10,'Úklidové služby'!$A$7:$I$53,6,FALSE))=TRUE,"",VLOOKUP($A10,'Úklidové služby'!$A$7:$I$53,6,FALSE))</f>
        <v>ks</v>
      </c>
      <c r="G10" s="24">
        <f>IF(ISNA(VLOOKUP($A10,'Úklidové služby'!$A$7:$I$53,7,FALSE))=TRUE,"",VLOOKUP($A10,'Úklidové služby'!$A$7:$I$53,7,FALSE))</f>
        <v>0</v>
      </c>
      <c r="H10" s="227" t="str">
        <f>IF(ISNA(VLOOKUP($A10,'Úklidové služby'!$A$7:$I$53,8,FALSE))=TRUE,"",VLOOKUP($A10,'Úklidové služby'!$A$7:$I$53,8,FALSE))</f>
        <v>1x za den</v>
      </c>
      <c r="I10" s="185">
        <f>IF(ISNA(VLOOKUP($A10,'Úklidové služby'!$A$7:$I$53,9,FALSE))=TRUE,"",VLOOKUP($A10,'Úklidové služby'!$A$7:$I$53,9,FALSE))</f>
        <v>251</v>
      </c>
      <c r="J10" s="76">
        <f t="shared" si="0"/>
        <v>0</v>
      </c>
      <c r="K10" s="238">
        <f t="shared" si="1"/>
        <v>0</v>
      </c>
      <c r="L10" s="1">
        <f>SUMIF(A:A,'Úklidové služby'!A11,E:E)</f>
        <v>0</v>
      </c>
    </row>
    <row r="11" spans="1:12" ht="15">
      <c r="A11" s="18">
        <v>5</v>
      </c>
      <c r="B11" s="983" t="s">
        <v>445</v>
      </c>
      <c r="C11" s="5"/>
      <c r="D11" s="5"/>
      <c r="E11" s="97">
        <v>0</v>
      </c>
      <c r="F11" s="45" t="str">
        <f>IF(ISNA(VLOOKUP($A11,'Úklidové služby'!$A$7:$I$53,6,FALSE))=TRUE,"",VLOOKUP($A11,'Úklidové služby'!$A$7:$I$53,6,FALSE))</f>
        <v>ks</v>
      </c>
      <c r="G11" s="24">
        <f>IF(ISNA(VLOOKUP($A11,'Úklidové služby'!$A$7:$I$53,7,FALSE))=TRUE,"",VLOOKUP($A11,'Úklidové služby'!$A$7:$I$53,7,FALSE))</f>
        <v>0</v>
      </c>
      <c r="H11" s="227" t="str">
        <f>IF(ISNA(VLOOKUP($A11,'Úklidové služby'!$A$7:$I$53,8,FALSE))=TRUE,"",VLOOKUP($A11,'Úklidové služby'!$A$7:$I$53,8,FALSE))</f>
        <v>1x za den</v>
      </c>
      <c r="I11" s="185">
        <f>IF(ISNA(VLOOKUP($A11,'Úklidové služby'!$A$7:$I$53,9,FALSE))=TRUE,"",VLOOKUP($A11,'Úklidové služby'!$A$7:$I$53,9,FALSE))</f>
        <v>251</v>
      </c>
      <c r="J11" s="76">
        <f t="shared" si="0"/>
        <v>0</v>
      </c>
      <c r="K11" s="238">
        <f t="shared" si="1"/>
        <v>0</v>
      </c>
      <c r="L11" s="1">
        <f>SUMIF(A:A,'Úklidové služby'!A12,E:E)</f>
        <v>0</v>
      </c>
    </row>
    <row r="12" spans="1:12" ht="15">
      <c r="A12" s="18">
        <v>6</v>
      </c>
      <c r="B12" s="983" t="s">
        <v>446</v>
      </c>
      <c r="C12" s="5"/>
      <c r="D12" s="5"/>
      <c r="E12" s="97">
        <v>0</v>
      </c>
      <c r="F12" s="45" t="str">
        <f>IF(ISNA(VLOOKUP($A12,'Úklidové služby'!$A$7:$I$53,6,FALSE))=TRUE,"",VLOOKUP($A12,'Úklidové služby'!$A$7:$I$53,6,FALSE))</f>
        <v>místnost</v>
      </c>
      <c r="G12" s="24">
        <f>IF(ISNA(VLOOKUP($A12,'Úklidové služby'!$A$7:$I$53,7,FALSE))=TRUE,"",VLOOKUP($A12,'Úklidové služby'!$A$7:$I$53,7,FALSE))</f>
        <v>0</v>
      </c>
      <c r="H12" s="227" t="str">
        <f>IF(ISNA(VLOOKUP($A12,'Úklidové služby'!$A$7:$I$53,8,FALSE))=TRUE,"",VLOOKUP($A12,'Úklidové služby'!$A$7:$I$53,8,FALSE))</f>
        <v>1x za den</v>
      </c>
      <c r="I12" s="185">
        <f>IF(ISNA(VLOOKUP($A12,'Úklidové služby'!$A$7:$I$53,9,FALSE))=TRUE,"",VLOOKUP($A12,'Úklidové služby'!$A$7:$I$53,9,FALSE))</f>
        <v>251</v>
      </c>
      <c r="J12" s="76">
        <f t="shared" si="0"/>
        <v>0</v>
      </c>
      <c r="K12" s="238">
        <f t="shared" si="1"/>
        <v>0</v>
      </c>
      <c r="L12" s="1">
        <f>SUMIF(A:A,'Úklidové služby'!A13,E:E)</f>
        <v>0</v>
      </c>
    </row>
    <row r="13" spans="1:12" ht="15">
      <c r="A13" s="2">
        <v>7</v>
      </c>
      <c r="B13" s="3" t="s">
        <v>39</v>
      </c>
      <c r="C13" s="5"/>
      <c r="D13" s="5"/>
      <c r="E13" s="97">
        <v>0</v>
      </c>
      <c r="F13" s="45" t="str">
        <f>IF(ISNA(VLOOKUP($A13,'Úklidové služby'!$A$7:$I$53,6,FALSE))=TRUE,"",VLOOKUP($A13,'Úklidové služby'!$A$7:$I$53,6,FALSE))</f>
        <v>místnost</v>
      </c>
      <c r="G13" s="24">
        <f>IF(ISNA(VLOOKUP($A13,'Úklidové služby'!$A$7:$I$53,7,FALSE))=TRUE,"",VLOOKUP($A13,'Úklidové služby'!$A$7:$I$53,7,FALSE))</f>
        <v>0</v>
      </c>
      <c r="H13" s="227" t="str">
        <f>IF(ISNA(VLOOKUP($A13,'Úklidové služby'!$A$7:$I$53,8,FALSE))=TRUE,"",VLOOKUP($A13,'Úklidové služby'!$A$7:$I$53,8,FALSE))</f>
        <v>1x za den</v>
      </c>
      <c r="I13" s="185">
        <f>IF(ISNA(VLOOKUP($A13,'Úklidové služby'!$A$7:$I$53,9,FALSE))=TRUE,"",VLOOKUP($A13,'Úklidové služby'!$A$7:$I$53,9,FALSE))</f>
        <v>251</v>
      </c>
      <c r="J13" s="76">
        <f t="shared" si="0"/>
        <v>0</v>
      </c>
      <c r="K13" s="238">
        <f t="shared" si="1"/>
        <v>0</v>
      </c>
      <c r="L13" s="1">
        <f>SUMIF(A:A,'Úklidové služby'!A14,E:E)</f>
        <v>0</v>
      </c>
    </row>
    <row r="14" spans="1:12" ht="15">
      <c r="A14" s="2">
        <v>8</v>
      </c>
      <c r="B14" s="3" t="s">
        <v>441</v>
      </c>
      <c r="C14" s="5"/>
      <c r="D14" s="5"/>
      <c r="E14" s="97">
        <v>0</v>
      </c>
      <c r="F14" s="45" t="str">
        <f>IF(ISNA(VLOOKUP($A14,'Úklidové služby'!$A$7:$I$53,6,FALSE))=TRUE,"",VLOOKUP($A14,'Úklidové služby'!$A$7:$I$53,6,FALSE))</f>
        <v>m2</v>
      </c>
      <c r="G14" s="24">
        <f>IF(ISNA(VLOOKUP($A14,'Úklidové služby'!$A$7:$I$53,7,FALSE))=TRUE,"",VLOOKUP($A14,'Úklidové služby'!$A$7:$I$53,7,FALSE))</f>
        <v>0</v>
      </c>
      <c r="H14" s="227" t="str">
        <f>IF(ISNA(VLOOKUP($A14,'Úklidové služby'!$A$7:$I$53,8,FALSE))=TRUE,"",VLOOKUP($A14,'Úklidové služby'!$A$7:$I$53,8,FALSE))</f>
        <v>1x za den</v>
      </c>
      <c r="I14" s="185">
        <f>IF(ISNA(VLOOKUP($A14,'Úklidové služby'!$A$7:$I$53,9,FALSE))=TRUE,"",VLOOKUP($A14,'Úklidové služby'!$A$7:$I$53,9,FALSE))</f>
        <v>251</v>
      </c>
      <c r="J14" s="76">
        <f t="shared" si="0"/>
        <v>0</v>
      </c>
      <c r="K14" s="238">
        <f t="shared" si="1"/>
        <v>0</v>
      </c>
      <c r="L14" s="1">
        <f>SUMIF(A:A,'Úklidové služby'!A15,E:E)</f>
        <v>0</v>
      </c>
    </row>
    <row r="15" spans="1:12" ht="15">
      <c r="A15" s="18">
        <v>9</v>
      </c>
      <c r="B15" s="19" t="s">
        <v>40</v>
      </c>
      <c r="C15" s="5"/>
      <c r="D15" s="5"/>
      <c r="E15" s="97">
        <v>0</v>
      </c>
      <c r="F15" s="45" t="str">
        <f>IF(ISNA(VLOOKUP($A15,'Úklidové služby'!$A$7:$I$53,6,FALSE))=TRUE,"",VLOOKUP($A15,'Úklidové služby'!$A$7:$I$53,6,FALSE))</f>
        <v>místnost</v>
      </c>
      <c r="G15" s="24">
        <f>IF(ISNA(VLOOKUP($A15,'Úklidové služby'!$A$7:$I$53,7,FALSE))=TRUE,"",VLOOKUP($A15,'Úklidové služby'!$A$7:$I$53,7,FALSE))</f>
        <v>0</v>
      </c>
      <c r="H15" s="228" t="str">
        <f>IF(ISNA(VLOOKUP($A15,'Úklidové služby'!$A$7:$I$53,8,FALSE))=TRUE,"",VLOOKUP($A15,'Úklidové služby'!$A$7:$I$53,8,FALSE))</f>
        <v>1x za den</v>
      </c>
      <c r="I15" s="184">
        <f>IF(ISNA(VLOOKUP($A15,'Úklidové služby'!$A$7:$I$53,9,FALSE))=TRUE,"",VLOOKUP($A15,'Úklidové služby'!$A$7:$I$53,9,FALSE))</f>
        <v>251</v>
      </c>
      <c r="J15" s="76">
        <f t="shared" si="0"/>
        <v>0</v>
      </c>
      <c r="K15" s="241">
        <f t="shared" si="1"/>
        <v>0</v>
      </c>
      <c r="L15" s="1">
        <f>SUMIF(A:A,'Úklidové služby'!A16,E:E)</f>
        <v>0</v>
      </c>
    </row>
    <row r="16" spans="1:12" ht="15">
      <c r="A16" s="2">
        <v>10</v>
      </c>
      <c r="B16" s="3" t="s">
        <v>5</v>
      </c>
      <c r="C16" s="3"/>
      <c r="D16" s="5"/>
      <c r="E16" s="97">
        <v>0</v>
      </c>
      <c r="F16" s="65" t="str">
        <f>IF(ISNA(VLOOKUP($A16,'Úklidové služby'!$A$7:$I$53,6,FALSE))=TRUE,"",VLOOKUP($A16,'Úklidové služby'!$A$7:$I$53,6,FALSE))</f>
        <v>m2</v>
      </c>
      <c r="G16" s="24">
        <f>IF(ISNA(VLOOKUP($A16,'Úklidové služby'!$A$7:$I$53,7,FALSE))=TRUE,"",VLOOKUP($A16,'Úklidové služby'!$A$7:$I$53,7,FALSE))</f>
        <v>0</v>
      </c>
      <c r="H16" s="227" t="str">
        <f>IF(ISNA(VLOOKUP($A16,'Úklidové služby'!$A$7:$I$53,8,FALSE))=TRUE,"",VLOOKUP($A16,'Úklidové služby'!$A$7:$I$53,8,FALSE))</f>
        <v>1x za týden</v>
      </c>
      <c r="I16" s="185">
        <f>IF(ISNA(VLOOKUP($A16,'Úklidové služby'!$A$7:$I$53,9,FALSE))=TRUE,"",VLOOKUP($A16,'Úklidové služby'!$A$7:$I$53,9,FALSE))</f>
        <v>52</v>
      </c>
      <c r="J16" s="76">
        <f t="shared" si="0"/>
        <v>0</v>
      </c>
      <c r="K16" s="238">
        <f t="shared" si="1"/>
        <v>0</v>
      </c>
      <c r="L16" s="1">
        <f>SUMIF(A:A,'Úklidové služby'!A17,E:E)</f>
        <v>0</v>
      </c>
    </row>
    <row r="17" spans="1:12" ht="15">
      <c r="A17" s="2">
        <v>11</v>
      </c>
      <c r="B17" s="19" t="s">
        <v>26</v>
      </c>
      <c r="C17" s="20"/>
      <c r="D17" s="21"/>
      <c r="E17" s="97">
        <v>0</v>
      </c>
      <c r="F17" s="23" t="str">
        <f>IF(ISNA(VLOOKUP($A17,'Úklidové služby'!$A$7:$I$53,6,FALSE))=TRUE,"",VLOOKUP($A17,'Úklidové služby'!$A$7:$I$53,6,FALSE))</f>
        <v>m2</v>
      </c>
      <c r="G17" s="24">
        <f>IF(ISNA(VLOOKUP($A17,'Úklidové služby'!$A$7:$I$53,7,FALSE))=TRUE,"",VLOOKUP($A17,'Úklidové služby'!$A$7:$I$53,7,FALSE))</f>
        <v>0</v>
      </c>
      <c r="H17" s="227" t="str">
        <f>IF(ISNA(VLOOKUP($A17,'Úklidové služby'!$A$7:$I$53,8,FALSE))=TRUE,"",VLOOKUP($A17,'Úklidové služby'!$A$7:$I$53,8,FALSE))</f>
        <v>1x za týden</v>
      </c>
      <c r="I17" s="185">
        <f>IF(ISNA(VLOOKUP($A17,'Úklidové služby'!$A$7:$I$53,9,FALSE))=TRUE,"",VLOOKUP($A17,'Úklidové služby'!$A$7:$I$53,9,FALSE))</f>
        <v>52</v>
      </c>
      <c r="J17" s="76">
        <f t="shared" si="0"/>
        <v>0</v>
      </c>
      <c r="K17" s="238">
        <f t="shared" si="1"/>
        <v>0</v>
      </c>
      <c r="L17" s="1">
        <f>SUMIF(A:A,'Úklidové služby'!A18,E:E)</f>
        <v>0</v>
      </c>
    </row>
    <row r="18" spans="1:12" ht="15">
      <c r="A18" s="2">
        <v>12</v>
      </c>
      <c r="B18" s="19" t="s">
        <v>27</v>
      </c>
      <c r="C18" s="20"/>
      <c r="D18" s="21"/>
      <c r="E18" s="97">
        <v>0</v>
      </c>
      <c r="F18" s="45" t="str">
        <f>IF(ISNA(VLOOKUP($A18,'Úklidové služby'!$A$7:$I$53,6,FALSE))=TRUE,"",VLOOKUP($A18,'Úklidové služby'!$A$7:$I$53,6,FALSE))</f>
        <v>m2</v>
      </c>
      <c r="G18" s="24">
        <f>IF(ISNA(VLOOKUP($A18,'Úklidové služby'!$A$7:$I$53,7,FALSE))=TRUE,"",VLOOKUP($A18,'Úklidové služby'!$A$7:$I$53,7,FALSE))</f>
        <v>0</v>
      </c>
      <c r="H18" s="227" t="str">
        <f>IF(ISNA(VLOOKUP($A18,'Úklidové služby'!$A$7:$I$53,8,FALSE))=TRUE,"",VLOOKUP($A18,'Úklidové služby'!$A$7:$I$53,8,FALSE))</f>
        <v>1x za týden</v>
      </c>
      <c r="I18" s="185">
        <f>IF(ISNA(VLOOKUP($A18,'Úklidové služby'!$A$7:$I$53,9,FALSE))=TRUE,"",VLOOKUP($A18,'Úklidové služby'!$A$7:$I$53,9,FALSE))</f>
        <v>52</v>
      </c>
      <c r="J18" s="76">
        <f t="shared" si="0"/>
        <v>0</v>
      </c>
      <c r="K18" s="238">
        <f t="shared" si="1"/>
        <v>0</v>
      </c>
      <c r="L18" s="1">
        <f>SUMIF(A:A,'Úklidové služby'!A19,E:E)</f>
        <v>0</v>
      </c>
    </row>
    <row r="19" spans="1:12" ht="15" collapsed="1">
      <c r="A19" s="2">
        <v>13</v>
      </c>
      <c r="B19" s="19" t="s">
        <v>39</v>
      </c>
      <c r="C19" s="5"/>
      <c r="D19" s="96"/>
      <c r="E19" s="97">
        <v>0</v>
      </c>
      <c r="F19" s="45" t="str">
        <f>IF(ISNA(VLOOKUP($A19,'Úklidové služby'!$A$7:$I$53,6,FALSE))=TRUE,"",VLOOKUP($A19,'Úklidové služby'!$A$7:$I$53,6,FALSE))</f>
        <v>místnost</v>
      </c>
      <c r="G19" s="24">
        <f>IF(ISNA(VLOOKUP($A19,'Úklidové služby'!$A$7:$I$53,7,FALSE))=TRUE,"",VLOOKUP($A19,'Úklidové služby'!$A$7:$I$53,7,FALSE))</f>
        <v>0</v>
      </c>
      <c r="H19" s="227" t="str">
        <f>IF(ISNA(VLOOKUP($A19,'Úklidové služby'!$A$7:$I$53,8,FALSE))=TRUE,"",VLOOKUP($A19,'Úklidové služby'!$A$7:$I$53,8,FALSE))</f>
        <v>1x za týden</v>
      </c>
      <c r="I19" s="185">
        <f>IF(ISNA(VLOOKUP($A19,'Úklidové služby'!$A$7:$I$53,9,FALSE))=TRUE,"",VLOOKUP($A19,'Úklidové služby'!$A$7:$I$53,9,FALSE))</f>
        <v>52</v>
      </c>
      <c r="J19" s="76">
        <f t="shared" si="0"/>
        <v>0</v>
      </c>
      <c r="K19" s="238">
        <f t="shared" si="1"/>
        <v>0</v>
      </c>
      <c r="L19" s="1">
        <f>SUMIF(A:A,'Úklidové služby'!A20,E:E)</f>
        <v>0</v>
      </c>
    </row>
    <row r="20" spans="1:12" ht="15">
      <c r="A20" s="2">
        <v>14</v>
      </c>
      <c r="B20" s="3" t="s">
        <v>441</v>
      </c>
      <c r="C20" s="5"/>
      <c r="D20" s="5"/>
      <c r="E20" s="97">
        <v>0</v>
      </c>
      <c r="F20" s="45" t="str">
        <f>IF(ISNA(VLOOKUP($A20,'Úklidové služby'!$A$7:$I$53,6,FALSE))=TRUE,"",VLOOKUP($A20,'Úklidové služby'!$A$7:$I$53,6,FALSE))</f>
        <v>m2</v>
      </c>
      <c r="G20" s="24">
        <f>IF(ISNA(VLOOKUP($A20,'Úklidové služby'!$A$7:$I$53,7,FALSE))=TRUE,"",VLOOKUP($A20,'Úklidové služby'!$A$7:$I$53,7,FALSE))</f>
        <v>0</v>
      </c>
      <c r="H20" s="227" t="str">
        <f>IF(ISNA(VLOOKUP($A20,'Úklidové služby'!$A$7:$I$53,8,FALSE))=TRUE,"",VLOOKUP($A20,'Úklidové služby'!$A$7:$I$53,8,FALSE))</f>
        <v>1x za týden</v>
      </c>
      <c r="I20" s="185">
        <f>IF(ISNA(VLOOKUP($A20,'Úklidové služby'!$A$7:$I$53,9,FALSE))=TRUE,"",VLOOKUP($A20,'Úklidové služby'!$A$7:$I$53,9,FALSE))</f>
        <v>52</v>
      </c>
      <c r="J20" s="76">
        <f t="shared" si="0"/>
        <v>0</v>
      </c>
      <c r="K20" s="238">
        <f t="shared" si="1"/>
        <v>0</v>
      </c>
      <c r="L20" s="1">
        <f>SUMIF(A:A,'Úklidové služby'!A21,E:E)</f>
        <v>0</v>
      </c>
    </row>
    <row r="21" spans="1:12" ht="15">
      <c r="A21" s="2">
        <v>15</v>
      </c>
      <c r="B21" s="19" t="s">
        <v>436</v>
      </c>
      <c r="C21" s="5"/>
      <c r="D21" s="96"/>
      <c r="E21" s="97">
        <v>0</v>
      </c>
      <c r="F21" s="45" t="s">
        <v>7</v>
      </c>
      <c r="G21" s="24">
        <f>IF(ISNA(VLOOKUP($A21,'Úklidové služby'!$A$7:$I$53,7,FALSE))=TRUE,"",VLOOKUP($A21,'Úklidové služby'!$A$7:$I$53,7,FALSE))</f>
        <v>0</v>
      </c>
      <c r="H21" s="227" t="str">
        <f>IF(ISNA(VLOOKUP($A21,'Úklidové služby'!$A$7:$I$53,8,FALSE))=TRUE,"",VLOOKUP($A21,'Úklidové služby'!$A$7:$I$53,8,FALSE))</f>
        <v>1x za týden</v>
      </c>
      <c r="I21" s="185">
        <f>IF(ISNA(VLOOKUP($A21,'Úklidové služby'!$A$7:$I$53,9,FALSE))=TRUE,"",VLOOKUP($A21,'Úklidové služby'!$A$7:$I$53,9,FALSE))</f>
        <v>52</v>
      </c>
      <c r="J21" s="76">
        <f t="shared" si="0"/>
        <v>0</v>
      </c>
      <c r="K21" s="238">
        <f t="shared" si="1"/>
        <v>0</v>
      </c>
      <c r="L21" s="1">
        <f>SUMIF(A:A,'Úklidové služby'!A22,E:E)</f>
        <v>0</v>
      </c>
    </row>
    <row r="22" spans="1:12" ht="15">
      <c r="A22" s="2">
        <v>16</v>
      </c>
      <c r="B22" s="19" t="s">
        <v>40</v>
      </c>
      <c r="C22" s="5"/>
      <c r="D22" s="5"/>
      <c r="E22" s="97">
        <v>0</v>
      </c>
      <c r="F22" s="45" t="str">
        <f>IF(ISNA(VLOOKUP($A22,'Úklidové služby'!$A$7:$I$53,6,FALSE))=TRUE,"",VLOOKUP($A22,'Úklidové služby'!$A$7:$I$53,6,FALSE))</f>
        <v>místnost</v>
      </c>
      <c r="G22" s="24">
        <f>IF(ISNA(VLOOKUP($A22,'Úklidové služby'!$A$7:$I$53,7,FALSE))=TRUE,"",VLOOKUP($A22,'Úklidové služby'!$A$7:$I$53,7,FALSE))</f>
        <v>0</v>
      </c>
      <c r="H22" s="227" t="str">
        <f>IF(ISNA(VLOOKUP($A22,'Úklidové služby'!$A$7:$I$53,8,FALSE))=TRUE,"",VLOOKUP($A22,'Úklidové služby'!$A$7:$I$53,8,FALSE))</f>
        <v>1x za týden</v>
      </c>
      <c r="I22" s="185">
        <f>IF(ISNA(VLOOKUP($A22,'Úklidové služby'!$A$7:$I$53,9,FALSE))=TRUE,"",VLOOKUP($A22,'Úklidové služby'!$A$7:$I$53,9,FALSE))</f>
        <v>52</v>
      </c>
      <c r="J22" s="76">
        <f t="shared" si="0"/>
        <v>0</v>
      </c>
      <c r="K22" s="238">
        <f t="shared" si="1"/>
        <v>0</v>
      </c>
      <c r="L22" s="1">
        <f>SUMIF(A:A,'Úklidové služby'!A23,E:E)</f>
        <v>0</v>
      </c>
    </row>
    <row r="23" spans="1:12" ht="15">
      <c r="A23" s="2">
        <v>17</v>
      </c>
      <c r="B23" s="3" t="s">
        <v>408</v>
      </c>
      <c r="C23" s="5"/>
      <c r="D23" s="5"/>
      <c r="E23" s="97">
        <v>0</v>
      </c>
      <c r="F23" s="45" t="str">
        <f>IF(ISNA(VLOOKUP($A23,'Úklidové služby'!$A$7:$I$53,6,FALSE))=TRUE,"",VLOOKUP($A23,'Úklidové služby'!$A$7:$I$53,6,FALSE))</f>
        <v>místnost</v>
      </c>
      <c r="G23" s="24">
        <f>IF(ISNA(VLOOKUP($A23,'Úklidové služby'!$A$7:$I$53,7,FALSE))=TRUE,"",VLOOKUP($A23,'Úklidové služby'!$A$7:$I$53,7,FALSE))</f>
        <v>0</v>
      </c>
      <c r="H23" s="227" t="str">
        <f>IF(ISNA(VLOOKUP($A23,'Úklidové služby'!$A$7:$I$53,8,FALSE))=TRUE,"",VLOOKUP($A23,'Úklidové služby'!$A$7:$I$53,8,FALSE))</f>
        <v>1x za týden</v>
      </c>
      <c r="I23" s="185">
        <f>IF(ISNA(VLOOKUP($A23,'Úklidové služby'!$A$7:$I$53,9,FALSE))=TRUE,"",VLOOKUP($A23,'Úklidové služby'!$A$7:$I$53,9,FALSE))</f>
        <v>52</v>
      </c>
      <c r="J23" s="76">
        <f t="shared" si="0"/>
        <v>0</v>
      </c>
      <c r="K23" s="238">
        <f t="shared" si="1"/>
        <v>0</v>
      </c>
      <c r="L23" s="1">
        <f>SUMIF(A:A,'Úklidové služby'!A24,E:E)</f>
        <v>0</v>
      </c>
    </row>
    <row r="24" spans="1:12" ht="15">
      <c r="A24" s="18">
        <v>18</v>
      </c>
      <c r="B24" s="19" t="s">
        <v>442</v>
      </c>
      <c r="C24" s="44"/>
      <c r="D24" s="44"/>
      <c r="E24" s="97">
        <v>0</v>
      </c>
      <c r="F24" s="45" t="str">
        <f>IF(ISNA(VLOOKUP($A24,'Úklidové služby'!$A$7:$I$53,6,FALSE))=TRUE,"",VLOOKUP($A24,'Úklidové služby'!$A$7:$I$53,6,FALSE))</f>
        <v>m2</v>
      </c>
      <c r="G24" s="24">
        <f>IF(ISNA(VLOOKUP($A24,'Úklidové služby'!$A$7:$I$53,7,FALSE))=TRUE,"",VLOOKUP($A24,'Úklidové služby'!$A$7:$I$53,7,FALSE))</f>
        <v>0</v>
      </c>
      <c r="H24" s="227" t="str">
        <f>IF(ISNA(VLOOKUP($A24,'Úklidové služby'!$A$7:$I$53,8,FALSE))=TRUE,"",VLOOKUP($A24,'Úklidové služby'!$A$7:$I$53,8,FALSE))</f>
        <v>1x za týden</v>
      </c>
      <c r="I24" s="185">
        <f>IF(ISNA(VLOOKUP($A24,'Úklidové služby'!$A$7:$I$53,9,FALSE))=TRUE,"",VLOOKUP($A24,'Úklidové služby'!$A$7:$I$53,9,FALSE))</f>
        <v>52</v>
      </c>
      <c r="J24" s="76">
        <f t="shared" si="0"/>
        <v>0</v>
      </c>
      <c r="K24" s="238">
        <f t="shared" si="1"/>
        <v>0</v>
      </c>
      <c r="L24" s="1">
        <f>SUMIF(A:A,'Úklidové služby'!A25,E:E)</f>
        <v>0</v>
      </c>
    </row>
    <row r="25" spans="1:12" ht="15">
      <c r="A25" s="18">
        <v>19</v>
      </c>
      <c r="B25" s="19" t="s">
        <v>43</v>
      </c>
      <c r="C25" s="44"/>
      <c r="D25" s="44"/>
      <c r="E25" s="97">
        <v>0</v>
      </c>
      <c r="F25" s="54" t="str">
        <f>IF(ISNA(VLOOKUP($A25,'Úklidové služby'!$A$7:$I$53,6,FALSE))=TRUE,"",VLOOKUP($A25,'Úklidové služby'!$A$7:$I$53,6,FALSE))</f>
        <v>ks</v>
      </c>
      <c r="G25" s="24">
        <f>IF(ISNA(VLOOKUP($A25,'Úklidové služby'!$A$7:$I$53,7,FALSE))=TRUE,"",VLOOKUP($A25,'Úklidové služby'!$A$7:$I$53,7,FALSE))</f>
        <v>0</v>
      </c>
      <c r="H25" s="227" t="str">
        <f>IF(ISNA(VLOOKUP($A25,'Úklidové služby'!$A$7:$I$53,8,FALSE))=TRUE,"",VLOOKUP($A25,'Úklidové služby'!$A$7:$I$53,8,FALSE))</f>
        <v>1x za týden</v>
      </c>
      <c r="I25" s="185">
        <f>IF(ISNA(VLOOKUP($A25,'Úklidové služby'!$A$7:$I$53,9,FALSE))=TRUE,"",VLOOKUP($A25,'Úklidové služby'!$A$7:$I$53,9,FALSE))</f>
        <v>52</v>
      </c>
      <c r="J25" s="76">
        <f t="shared" si="0"/>
        <v>0</v>
      </c>
      <c r="K25" s="238">
        <f t="shared" si="1"/>
        <v>0</v>
      </c>
      <c r="L25" s="1">
        <f>SUMIF(A:A,'Úklidové služby'!A26,E:E)</f>
        <v>0</v>
      </c>
    </row>
    <row r="26" spans="1:12" ht="15">
      <c r="A26" s="18">
        <v>20</v>
      </c>
      <c r="B26" s="19" t="s">
        <v>50</v>
      </c>
      <c r="C26" s="44"/>
      <c r="D26" s="44"/>
      <c r="E26" s="97">
        <v>0</v>
      </c>
      <c r="F26" s="54" t="str">
        <f>IF(ISNA(VLOOKUP($A26,'Úklidové služby'!$A$7:$I$53,6,FALSE))=TRUE,"",VLOOKUP($A26,'Úklidové služby'!$A$7:$I$53,6,FALSE))</f>
        <v>místnost</v>
      </c>
      <c r="G26" s="24">
        <f>IF(ISNA(VLOOKUP($A26,'Úklidové služby'!$A$7:$I$53,7,FALSE))=TRUE,"",VLOOKUP($A26,'Úklidové služby'!$A$7:$I$53,7,FALSE))</f>
        <v>0</v>
      </c>
      <c r="H26" s="45" t="str">
        <f>IF(ISNA(VLOOKUP($A26,'Úklidové služby'!$A$7:$I$53,8,FALSE))=TRUE,"",VLOOKUP($A26,'Úklidové služby'!$A$7:$I$53,8,FALSE))</f>
        <v>1x za týden</v>
      </c>
      <c r="I26" s="184">
        <f>IF(ISNA(VLOOKUP($A26,'Úklidové služby'!$A$7:$I$53,9,FALSE))=TRUE,"",VLOOKUP($A26,'Úklidové služby'!$A$7:$I$53,9,FALSE))</f>
        <v>52</v>
      </c>
      <c r="J26" s="76">
        <f>IF(ISERR(E26*G26*I26)=TRUE,"",E26*G26*I26)</f>
        <v>0</v>
      </c>
      <c r="K26" s="241">
        <f>IF(ISERR(J26/12)=TRUE,"",J26/12)</f>
        <v>0</v>
      </c>
      <c r="L26" s="1">
        <f>SUMIF(A:A,'Úklidové služby'!A27,E:E)</f>
        <v>0</v>
      </c>
    </row>
    <row r="27" spans="1:12" ht="15">
      <c r="A27" s="18">
        <v>21</v>
      </c>
      <c r="B27" s="19" t="s">
        <v>44</v>
      </c>
      <c r="C27" s="44"/>
      <c r="D27" s="44"/>
      <c r="E27" s="97">
        <v>0</v>
      </c>
      <c r="F27" s="54" t="str">
        <f>IF(ISNA(VLOOKUP($A27,'Úklidové služby'!$A$7:$I$53,6,FALSE))=TRUE,"",VLOOKUP($A27,'Úklidové služby'!$A$7:$I$53,6,FALSE))</f>
        <v>ks</v>
      </c>
      <c r="G27" s="24">
        <f>IF(ISNA(VLOOKUP($A27,'Úklidové služby'!$A$7:$I$53,7,FALSE))=TRUE,"",VLOOKUP($A27,'Úklidové služby'!$A$7:$I$53,7,FALSE))</f>
        <v>0</v>
      </c>
      <c r="H27" s="227" t="str">
        <f>IF(ISNA(VLOOKUP($A27,'Úklidové služby'!$A$7:$I$53,8,FALSE))=TRUE,"",VLOOKUP($A27,'Úklidové služby'!$A$7:$I$53,8,FALSE))</f>
        <v>1x za týden</v>
      </c>
      <c r="I27" s="185">
        <f>IF(ISNA(VLOOKUP($A27,'Úklidové služby'!$A$7:$I$53,9,FALSE))=TRUE,"",VLOOKUP($A27,'Úklidové služby'!$A$7:$I$53,9,FALSE))</f>
        <v>52</v>
      </c>
      <c r="J27" s="76">
        <f t="shared" si="0"/>
        <v>0</v>
      </c>
      <c r="K27" s="238">
        <f t="shared" si="1"/>
        <v>0</v>
      </c>
      <c r="L27" s="1">
        <f>SUMIF(A:A,'Úklidové služby'!A28,E:E)</f>
        <v>54.4</v>
      </c>
    </row>
    <row r="28" spans="1:12" ht="15" collapsed="1">
      <c r="A28" s="2">
        <v>22</v>
      </c>
      <c r="B28" s="3" t="s">
        <v>5</v>
      </c>
      <c r="C28" s="3"/>
      <c r="D28" s="5"/>
      <c r="E28" s="97">
        <f>SUM(E29:E30)</f>
        <v>54.4</v>
      </c>
      <c r="F28" s="65" t="str">
        <f>IF(ISNA(VLOOKUP($A28,'Úklidové služby'!$A$7:$I$53,6,FALSE))=TRUE,"",VLOOKUP($A28,'Úklidové služby'!$A$7:$I$53,6,FALSE))</f>
        <v>m2</v>
      </c>
      <c r="G28" s="24">
        <f>IF(ISNA(VLOOKUP($A28,'Úklidové služby'!$A$7:$I$53,7,FALSE))=TRUE,"",VLOOKUP($A28,'Úklidové služby'!$A$7:$I$53,7,FALSE))</f>
        <v>0</v>
      </c>
      <c r="H28" s="227" t="str">
        <f>IF(ISNA(VLOOKUP($A28,'Úklidové služby'!$A$7:$I$53,8,FALSE))=TRUE,"",VLOOKUP($A28,'Úklidové služby'!$A$7:$I$53,8,FALSE))</f>
        <v>2x za týden</v>
      </c>
      <c r="I28" s="185">
        <f>IF(ISNA(VLOOKUP($A28,'Úklidové služby'!$A$7:$I$53,9,FALSE))=TRUE,"",VLOOKUP($A28,'Úklidové služby'!$A$7:$I$53,9,FALSE))</f>
        <v>104</v>
      </c>
      <c r="J28" s="76">
        <f t="shared" si="0"/>
        <v>0</v>
      </c>
      <c r="K28" s="238">
        <f t="shared" si="1"/>
        <v>0</v>
      </c>
      <c r="L28" s="1">
        <f>SUMIF(A:A,'Úklidové služby'!A29,E:E)</f>
        <v>52.9</v>
      </c>
    </row>
    <row r="29" spans="1:12" ht="15" hidden="1" outlineLevel="1">
      <c r="A29" s="9"/>
      <c r="B29" s="14" t="s">
        <v>8</v>
      </c>
      <c r="C29" s="70"/>
      <c r="D29" s="15" t="s">
        <v>61</v>
      </c>
      <c r="E29" s="100">
        <v>52.9</v>
      </c>
      <c r="F29" s="89" t="str">
        <f>IF(ISNA(VLOOKUP($A29,'Úklidové služby'!$A$7:$I$53,6,FALSE))=TRUE,"",VLOOKUP($A29,'Úklidové služby'!$A$7:$I$53,6,FALSE))</f>
        <v/>
      </c>
      <c r="G29" s="17" t="str">
        <f>IF(ISNA(VLOOKUP($A29,'Úklidové služby'!$A$7:$I$53,7,FALSE))=TRUE,"",VLOOKUP($A29,'Úklidové služby'!$A$7:$I$53,7,FALSE))</f>
        <v/>
      </c>
      <c r="H29" s="67" t="str">
        <f>IF(ISNA(VLOOKUP($A29,'Úklidové služby'!$A$7:$I$53,8,FALSE))=TRUE,"",VLOOKUP($A29,'Úklidové služby'!$A$7:$I$53,8,FALSE))</f>
        <v/>
      </c>
      <c r="I29" s="232" t="str">
        <f>IF(ISNA(VLOOKUP($A29,'Úklidové služby'!$A$7:$I$53,9,FALSE))=TRUE,"",VLOOKUP($A29,'Úklidové služby'!$A$7:$I$53,9,FALSE))</f>
        <v/>
      </c>
      <c r="J29" s="189" t="str">
        <f t="shared" si="0"/>
        <v/>
      </c>
      <c r="K29" s="237" t="str">
        <f t="shared" si="1"/>
        <v/>
      </c>
      <c r="L29" s="1">
        <f>SUMIF(A:A,'Úklidové služby'!A30,E:E)</f>
        <v>1</v>
      </c>
    </row>
    <row r="30" spans="1:12" ht="15" hidden="1" outlineLevel="1">
      <c r="A30" s="50"/>
      <c r="B30" s="25" t="s">
        <v>8</v>
      </c>
      <c r="C30" s="71"/>
      <c r="D30" s="27" t="s">
        <v>87</v>
      </c>
      <c r="E30" s="100">
        <v>1.5</v>
      </c>
      <c r="F30" s="89" t="str">
        <f>IF(ISNA(VLOOKUP($A30,'Úklidové služby'!$A$7:$I$53,6,FALSE))=TRUE,"",VLOOKUP($A30,'Úklidové služby'!$A$7:$I$53,6,FALSE))</f>
        <v/>
      </c>
      <c r="G30" s="17" t="str">
        <f>IF(ISNA(VLOOKUP($A30,'Úklidové služby'!$A$7:$I$53,7,FALSE))=TRUE,"",VLOOKUP($A30,'Úklidové služby'!$A$7:$I$53,7,FALSE))</f>
        <v/>
      </c>
      <c r="H30" s="67" t="str">
        <f>IF(ISNA(VLOOKUP($A30,'Úklidové služby'!$A$7:$I$53,8,FALSE))=TRUE,"",VLOOKUP($A30,'Úklidové služby'!$A$7:$I$53,8,FALSE))</f>
        <v/>
      </c>
      <c r="I30" s="232" t="str">
        <f>IF(ISNA(VLOOKUP($A30,'Úklidové služby'!$A$7:$I$53,9,FALSE))=TRUE,"",VLOOKUP($A30,'Úklidové služby'!$A$7:$I$53,9,FALSE))</f>
        <v/>
      </c>
      <c r="J30" s="189" t="str">
        <f t="shared" si="0"/>
        <v/>
      </c>
      <c r="K30" s="237" t="str">
        <f t="shared" si="1"/>
        <v/>
      </c>
      <c r="L30" s="1">
        <f>SUMIF(A:A,'Úklidové služby'!A31,E:E)</f>
        <v>0</v>
      </c>
    </row>
    <row r="31" spans="1:12" ht="15" collapsed="1">
      <c r="A31" s="2">
        <v>23</v>
      </c>
      <c r="B31" s="3" t="s">
        <v>26</v>
      </c>
      <c r="C31" s="26"/>
      <c r="D31" s="5"/>
      <c r="E31" s="97">
        <f>SUM(E32)</f>
        <v>52.9</v>
      </c>
      <c r="F31" s="23" t="str">
        <f>IF(ISNA(VLOOKUP($A31,'Úklidové služby'!$A$7:$I$53,6,FALSE))=TRUE,"",VLOOKUP($A31,'Úklidové služby'!$A$7:$I$53,6,FALSE))</f>
        <v>m2</v>
      </c>
      <c r="G31" s="24">
        <f>IF(ISNA(VLOOKUP($A31,'Úklidové služby'!$A$7:$I$53,7,FALSE))=TRUE,"",VLOOKUP($A31,'Úklidové služby'!$A$7:$I$53,7,FALSE))</f>
        <v>0</v>
      </c>
      <c r="H31" s="227" t="str">
        <f>IF(ISNA(VLOOKUP($A31,'Úklidové služby'!$A$7:$I$53,8,FALSE))=TRUE,"",VLOOKUP($A31,'Úklidové služby'!$A$7:$I$53,8,FALSE))</f>
        <v>2x za týden</v>
      </c>
      <c r="I31" s="185">
        <f>IF(ISNA(VLOOKUP($A31,'Úklidové služby'!$A$7:$I$53,9,FALSE))=TRUE,"",VLOOKUP($A31,'Úklidové služby'!$A$7:$I$53,9,FALSE))</f>
        <v>104</v>
      </c>
      <c r="J31" s="76">
        <f t="shared" si="0"/>
        <v>0</v>
      </c>
      <c r="K31" s="238">
        <f t="shared" si="1"/>
        <v>0</v>
      </c>
      <c r="L31" s="1">
        <f>SUMIF(A:A,'Úklidové služby'!A32,E:E)</f>
        <v>0</v>
      </c>
    </row>
    <row r="32" spans="1:12" ht="15" hidden="1" outlineLevel="1">
      <c r="A32" s="18"/>
      <c r="B32" s="119" t="s">
        <v>8</v>
      </c>
      <c r="C32" s="72"/>
      <c r="D32" s="132" t="s">
        <v>61</v>
      </c>
      <c r="E32" s="100">
        <v>52.9</v>
      </c>
      <c r="F32" s="123" t="str">
        <f>IF(ISNA(VLOOKUP($A32,'Úklidové služby'!$A$7:$I$53,6,FALSE))=TRUE,"",VLOOKUP($A32,'Úklidové služby'!$A$7:$I$53,6,FALSE))</f>
        <v/>
      </c>
      <c r="G32" s="17" t="str">
        <f>IF(ISNA(VLOOKUP($A32,'Úklidové služby'!$A$7:$I$53,7,FALSE))=TRUE,"",VLOOKUP($A32,'Úklidové služby'!$A$7:$I$53,7,FALSE))</f>
        <v/>
      </c>
      <c r="H32" s="67" t="str">
        <f>IF(ISNA(VLOOKUP($A32,'Úklidové služby'!$A$7:$I$53,8,FALSE))=TRUE,"",VLOOKUP($A32,'Úklidové služby'!$A$7:$I$53,8,FALSE))</f>
        <v/>
      </c>
      <c r="I32" s="232" t="str">
        <f>IF(ISNA(VLOOKUP($A32,'Úklidové služby'!$A$7:$I$53,9,FALSE))=TRUE,"",VLOOKUP($A32,'Úklidové služby'!$A$7:$I$53,9,FALSE))</f>
        <v/>
      </c>
      <c r="J32" s="189" t="str">
        <f t="shared" si="0"/>
        <v/>
      </c>
      <c r="K32" s="237" t="str">
        <f t="shared" si="1"/>
        <v/>
      </c>
      <c r="L32" s="1">
        <f>SUMIF(A:A,'Úklidové služby'!A33,E:E)</f>
        <v>0</v>
      </c>
    </row>
    <row r="33" spans="1:12" ht="15" collapsed="1">
      <c r="A33" s="2">
        <v>24</v>
      </c>
      <c r="B33" s="983" t="s">
        <v>297</v>
      </c>
      <c r="C33" s="44"/>
      <c r="D33" s="5"/>
      <c r="E33" s="97">
        <f>SUM(E34)</f>
        <v>1</v>
      </c>
      <c r="F33" s="45" t="str">
        <f>IF(ISNA(VLOOKUP($A33,'Úklidové služby'!$A$7:$I$53,6,FALSE))=TRUE,"",VLOOKUP($A33,'Úklidové služby'!$A$7:$I$53,6,FALSE))</f>
        <v>ks</v>
      </c>
      <c r="G33" s="24">
        <f>IF(ISNA(VLOOKUP($A33,'Úklidové služby'!$A$7:$I$53,7,FALSE))=TRUE,"",VLOOKUP($A33,'Úklidové služby'!$A$7:$I$53,7,FALSE))</f>
        <v>0</v>
      </c>
      <c r="H33" s="227" t="str">
        <f>IF(ISNA(VLOOKUP($A33,'Úklidové služby'!$A$7:$I$53,8,FALSE))=TRUE,"",VLOOKUP($A33,'Úklidové služby'!$A$7:$I$53,8,FALSE))</f>
        <v>2x za týden</v>
      </c>
      <c r="I33" s="185">
        <f>IF(ISNA(VLOOKUP($A33,'Úklidové služby'!$A$7:$I$53,9,FALSE))=TRUE,"",VLOOKUP($A33,'Úklidové služby'!$A$7:$I$53,9,FALSE))</f>
        <v>104</v>
      </c>
      <c r="J33" s="76">
        <f t="shared" si="0"/>
        <v>0</v>
      </c>
      <c r="K33" s="238">
        <f t="shared" si="1"/>
        <v>0</v>
      </c>
      <c r="L33" s="1">
        <f>SUMIF(A:A,'Úklidové služby'!A34,E:E)</f>
        <v>0</v>
      </c>
    </row>
    <row r="34" spans="1:12" ht="15" hidden="1" outlineLevel="1">
      <c r="A34" s="50"/>
      <c r="B34" s="25" t="s">
        <v>8</v>
      </c>
      <c r="C34" s="71"/>
      <c r="D34" s="27" t="s">
        <v>87</v>
      </c>
      <c r="E34" s="100">
        <v>1</v>
      </c>
      <c r="F34" s="123" t="str">
        <f>IF(ISNA(VLOOKUP($A34,'Úklidové služby'!$A$7:$I$53,6,FALSE))=TRUE,"",VLOOKUP($A34,'Úklidové služby'!$A$7:$I$53,6,FALSE))</f>
        <v/>
      </c>
      <c r="G34" s="17" t="str">
        <f>IF(ISNA(VLOOKUP($A34,'Úklidové služby'!$A$7:$I$53,7,FALSE))=TRUE,"",VLOOKUP($A34,'Úklidové služby'!$A$7:$I$53,7,FALSE))</f>
        <v/>
      </c>
      <c r="H34" s="67" t="str">
        <f>IF(ISNA(VLOOKUP($A34,'Úklidové služby'!$A$7:$I$53,8,FALSE))=TRUE,"",VLOOKUP($A34,'Úklidové služby'!$A$7:$I$53,8,FALSE))</f>
        <v/>
      </c>
      <c r="I34" s="232" t="str">
        <f>IF(ISNA(VLOOKUP($A34,'Úklidové služby'!$A$7:$I$53,9,FALSE))=TRUE,"",VLOOKUP($A34,'Úklidové služby'!$A$7:$I$53,9,FALSE))</f>
        <v/>
      </c>
      <c r="J34" s="189" t="str">
        <f t="shared" si="0"/>
        <v/>
      </c>
      <c r="K34" s="237" t="str">
        <f t="shared" si="1"/>
        <v/>
      </c>
      <c r="L34" s="1">
        <f>SUMIF(A:A,'Úklidové služby'!A35,E:E)</f>
        <v>3.8134999999999994</v>
      </c>
    </row>
    <row r="35" spans="1:12" ht="15">
      <c r="A35" s="2">
        <v>25</v>
      </c>
      <c r="B35" s="983" t="s">
        <v>445</v>
      </c>
      <c r="C35" s="5"/>
      <c r="D35" s="5"/>
      <c r="E35" s="97">
        <v>0</v>
      </c>
      <c r="F35" s="45" t="str">
        <f>IF(ISNA(VLOOKUP($A35,'Úklidové služby'!$A$7:$I$53,6,FALSE))=TRUE,"",VLOOKUP($A35,'Úklidové služby'!$A$7:$I$53,6,FALSE))</f>
        <v>ks</v>
      </c>
      <c r="G35" s="24">
        <f>IF(ISNA(VLOOKUP($A35,'Úklidové služby'!$A$7:$I$53,7,FALSE))=TRUE,"",VLOOKUP($A35,'Úklidové služby'!$A$7:$I$53,7,FALSE))</f>
        <v>0</v>
      </c>
      <c r="H35" s="227" t="str">
        <f>IF(ISNA(VLOOKUP($A35,'Úklidové služby'!$A$7:$I$53,8,FALSE))=TRUE,"",VLOOKUP($A35,'Úklidové služby'!$A$7:$I$53,8,FALSE))</f>
        <v>2x za týden</v>
      </c>
      <c r="I35" s="185">
        <f>IF(ISNA(VLOOKUP($A35,'Úklidové služby'!$A$7:$I$53,9,FALSE))=TRUE,"",VLOOKUP($A35,'Úklidové služby'!$A$7:$I$53,9,FALSE))</f>
        <v>104</v>
      </c>
      <c r="J35" s="76">
        <f t="shared" si="0"/>
        <v>0</v>
      </c>
      <c r="K35" s="238">
        <f t="shared" si="1"/>
        <v>0</v>
      </c>
      <c r="L35" s="1">
        <f>SUMIF(A:A,'Úklidové služby'!A36,E:E)</f>
        <v>3</v>
      </c>
    </row>
    <row r="36" spans="1:12" ht="15">
      <c r="A36" s="2">
        <v>26</v>
      </c>
      <c r="B36" s="983" t="s">
        <v>446</v>
      </c>
      <c r="C36" s="5"/>
      <c r="D36" s="5"/>
      <c r="E36" s="97">
        <v>0</v>
      </c>
      <c r="F36" s="45" t="str">
        <f>IF(ISNA(VLOOKUP($A36,'Úklidové služby'!$A$7:$I$53,6,FALSE))=TRUE,"",VLOOKUP($A36,'Úklidové služby'!$A$7:$I$53,6,FALSE))</f>
        <v>místnost</v>
      </c>
      <c r="G36" s="24">
        <f>IF(ISNA(VLOOKUP($A36,'Úklidové služby'!$A$7:$I$53,7,FALSE))=TRUE,"",VLOOKUP($A36,'Úklidové služby'!$A$7:$I$53,7,FALSE))</f>
        <v>0</v>
      </c>
      <c r="H36" s="227" t="str">
        <f>IF(ISNA(VLOOKUP($A36,'Úklidové služby'!$A$7:$I$53,8,FALSE))=TRUE,"",VLOOKUP($A36,'Úklidové služby'!$A$7:$I$53,8,FALSE))</f>
        <v>2x za týden</v>
      </c>
      <c r="I36" s="185">
        <f>IF(ISNA(VLOOKUP($A36,'Úklidové služby'!$A$7:$I$53,9,FALSE))=TRUE,"",VLOOKUP($A36,'Úklidové služby'!$A$7:$I$53,9,FALSE))</f>
        <v>104</v>
      </c>
      <c r="J36" s="76">
        <f t="shared" si="0"/>
        <v>0</v>
      </c>
      <c r="K36" s="238">
        <f t="shared" si="1"/>
        <v>0</v>
      </c>
      <c r="L36" s="1">
        <f>SUMIF(A:A,'Úklidové služby'!A37,E:E)</f>
        <v>0</v>
      </c>
    </row>
    <row r="37" spans="1:12" ht="15">
      <c r="A37" s="2">
        <v>27</v>
      </c>
      <c r="B37" s="3" t="s">
        <v>39</v>
      </c>
      <c r="C37" s="5"/>
      <c r="D37" s="5"/>
      <c r="E37" s="97">
        <v>0</v>
      </c>
      <c r="F37" s="45" t="str">
        <f>IF(ISNA(VLOOKUP($A37,'Úklidové služby'!$A$7:$I$53,6,FALSE))=TRUE,"",VLOOKUP($A37,'Úklidové služby'!$A$7:$I$53,6,FALSE))</f>
        <v>místnost</v>
      </c>
      <c r="G37" s="24">
        <f>IF(ISNA(VLOOKUP($A37,'Úklidové služby'!$A$7:$I$53,7,FALSE))=TRUE,"",VLOOKUP($A37,'Úklidové služby'!$A$7:$I$53,7,FALSE))</f>
        <v>0</v>
      </c>
      <c r="H37" s="227" t="str">
        <f>IF(ISNA(VLOOKUP($A37,'Úklidové služby'!$A$7:$I$53,8,FALSE))=TRUE,"",VLOOKUP($A37,'Úklidové služby'!$A$7:$I$53,8,FALSE))</f>
        <v>2x za týden</v>
      </c>
      <c r="I37" s="185">
        <f>IF(ISNA(VLOOKUP($A37,'Úklidové služby'!$A$7:$I$53,9,FALSE))=TRUE,"",VLOOKUP($A37,'Úklidové služby'!$A$7:$I$53,9,FALSE))</f>
        <v>104</v>
      </c>
      <c r="J37" s="76">
        <f t="shared" si="0"/>
        <v>0</v>
      </c>
      <c r="K37" s="238">
        <f t="shared" si="1"/>
        <v>0</v>
      </c>
      <c r="L37" s="1">
        <f>SUMIF(A:A,'Úklidové služby'!A38,E:E)</f>
        <v>3</v>
      </c>
    </row>
    <row r="38" spans="1:12" ht="15">
      <c r="A38" s="2">
        <v>28</v>
      </c>
      <c r="B38" s="3" t="s">
        <v>441</v>
      </c>
      <c r="C38" s="44"/>
      <c r="D38" s="5"/>
      <c r="E38" s="97">
        <v>0</v>
      </c>
      <c r="F38" s="45" t="str">
        <f>IF(ISNA(VLOOKUP($A38,'Úklidové služby'!$A$7:$I$53,6,FALSE))=TRUE,"",VLOOKUP($A38,'Úklidové služby'!$A$7:$I$53,6,FALSE))</f>
        <v>m2</v>
      </c>
      <c r="G38" s="24">
        <f>IF(ISNA(VLOOKUP($A38,'Úklidové služby'!$A$7:$I$53,7,FALSE))=TRUE,"",VLOOKUP($A38,'Úklidové služby'!$A$7:$I$53,7,FALSE))</f>
        <v>0</v>
      </c>
      <c r="H38" s="227" t="str">
        <f>IF(ISNA(VLOOKUP($A38,'Úklidové služby'!$A$7:$I$53,8,FALSE))=TRUE,"",VLOOKUP($A38,'Úklidové služby'!$A$7:$I$53,8,FALSE))</f>
        <v>2x za týden</v>
      </c>
      <c r="I38" s="185">
        <f>IF(ISNA(VLOOKUP($A38,'Úklidové služby'!$A$7:$I$53,9,FALSE))=TRUE,"",VLOOKUP($A38,'Úklidové služby'!$A$7:$I$53,9,FALSE))</f>
        <v>104</v>
      </c>
      <c r="J38" s="76">
        <f t="shared" si="0"/>
        <v>0</v>
      </c>
      <c r="K38" s="238">
        <f t="shared" si="1"/>
        <v>0</v>
      </c>
      <c r="L38" s="1">
        <f>SUMIF(A:A,'Úklidové služby'!A39,E:E)</f>
        <v>0</v>
      </c>
    </row>
    <row r="39" spans="1:12" ht="15" collapsed="1">
      <c r="A39" s="2">
        <v>29</v>
      </c>
      <c r="B39" s="1113" t="s">
        <v>436</v>
      </c>
      <c r="C39" s="1109"/>
      <c r="D39" s="1109"/>
      <c r="E39" s="97">
        <f>SUM(E40:E41)</f>
        <v>3.8134999999999994</v>
      </c>
      <c r="F39" s="898" t="s">
        <v>7</v>
      </c>
      <c r="G39" s="8">
        <f>IF(ISNA(VLOOKUP($A39,'Úklidové služby'!$A$7:$I$53,7,FALSE))=TRUE,"",VLOOKUP($A39,'Úklidové služby'!$A$7:$I$53,7,FALSE))</f>
        <v>0</v>
      </c>
      <c r="H39" s="228" t="str">
        <f>IF(ISNA(VLOOKUP($A39,'Úklidové služby'!$A$7:$I$53,8,FALSE))=TRUE,"",VLOOKUP($A39,'Úklidové služby'!$A$7:$I$53,8,FALSE))</f>
        <v>2x za týden</v>
      </c>
      <c r="I39" s="184">
        <f>IF(ISNA(VLOOKUP($A39,'Úklidové služby'!$A$7:$I$53,9,FALSE))=TRUE,"",VLOOKUP($A39,'Úklidové služby'!$A$7:$I$53,9,FALSE))</f>
        <v>104</v>
      </c>
      <c r="J39" s="76">
        <f t="shared" si="0"/>
        <v>0</v>
      </c>
      <c r="K39" s="241">
        <f t="shared" si="1"/>
        <v>0</v>
      </c>
      <c r="L39" s="1">
        <f>SUMIF(A:A,'Úklidové služby'!A40,E:E)</f>
        <v>8.775</v>
      </c>
    </row>
    <row r="40" spans="1:12" ht="15" hidden="1" outlineLevel="1">
      <c r="A40" s="9"/>
      <c r="B40" s="14" t="s">
        <v>8</v>
      </c>
      <c r="C40" s="874" t="s">
        <v>353</v>
      </c>
      <c r="D40" s="15" t="s">
        <v>61</v>
      </c>
      <c r="E40" s="100">
        <f>SUMIF('Prosklené dveře+stěny+zrcadla'!$C$288:$C$290,C40,'Prosklené dveře+stěny+zrcadla'!$H$288:$H$290)+SUMIF('Prosklené dveře+stěny+zrcadla'!$C$288:$C$290,C40,'Prosklené dveře+stěny+zrcadla'!$R$288:$R$290)</f>
        <v>2.6434999999999995</v>
      </c>
      <c r="F40" s="89" t="str">
        <f>IF(ISNA(VLOOKUP($A40,'Úklidové služby'!$A$7:$I$53,6,FALSE))=TRUE,"",VLOOKUP($A40,'Úklidové služby'!$A$7:$I$53,6,FALSE))</f>
        <v/>
      </c>
      <c r="G40" s="17" t="str">
        <f>IF(ISNA(VLOOKUP($A40,'Úklidové služby'!$A$7:$I$53,7,FALSE))=TRUE,"",VLOOKUP($A40,'Úklidové služby'!$A$7:$I$53,7,FALSE))</f>
        <v/>
      </c>
      <c r="H40" s="67" t="str">
        <f>IF(ISNA(VLOOKUP($A40,'Úklidové služby'!$A$7:$I$53,8,FALSE))=TRUE,"",VLOOKUP($A40,'Úklidové služby'!$A$7:$I$53,8,FALSE))</f>
        <v/>
      </c>
      <c r="I40" s="232" t="str">
        <f>IF(ISNA(VLOOKUP($A40,'Úklidové služby'!$A$7:$I$53,9,FALSE))=TRUE,"",VLOOKUP($A40,'Úklidové služby'!$A$7:$I$53,9,FALSE))</f>
        <v/>
      </c>
      <c r="J40" s="189" t="str">
        <f t="shared" si="0"/>
        <v/>
      </c>
      <c r="K40" s="237" t="str">
        <f t="shared" si="1"/>
        <v/>
      </c>
      <c r="L40" s="1">
        <f>SUMIF(A:A,'Úklidové služby'!A41,E:E)</f>
        <v>0</v>
      </c>
    </row>
    <row r="41" spans="1:12" ht="15" hidden="1" outlineLevel="1">
      <c r="A41" s="50"/>
      <c r="B41" s="25" t="s">
        <v>8</v>
      </c>
      <c r="C41" s="876" t="s">
        <v>354</v>
      </c>
      <c r="D41" s="27" t="s">
        <v>87</v>
      </c>
      <c r="E41" s="100">
        <f>SUMIF('Prosklené dveře+stěny+zrcadla'!$C$288:$C$290,C41,'Prosklené dveře+stěny+zrcadla'!$H$288:$H$290)+SUMIF('Prosklené dveře+stěny+zrcadla'!$C$288:$C$290,C41,'Prosklené dveře+stěny+zrcadla'!$R$288:$R$290)</f>
        <v>1.1700000000000002</v>
      </c>
      <c r="F41" s="160" t="str">
        <f>IF(ISNA(VLOOKUP($A41,'Úklidové služby'!$A$7:$I$53,6,FALSE))=TRUE,"",VLOOKUP($A41,'Úklidové služby'!$A$7:$I$53,6,FALSE))</f>
        <v/>
      </c>
      <c r="G41" s="17" t="str">
        <f>IF(ISNA(VLOOKUP($A41,'Úklidové služby'!$A$7:$I$53,7,FALSE))=TRUE,"",VLOOKUP($A41,'Úklidové služby'!$A$7:$I$53,7,FALSE))</f>
        <v/>
      </c>
      <c r="H41" s="151" t="str">
        <f>IF(ISNA(VLOOKUP($A41,'Úklidové služby'!$A$7:$I$53,8,FALSE))=TRUE,"",VLOOKUP($A41,'Úklidové služby'!$A$7:$I$53,8,FALSE))</f>
        <v/>
      </c>
      <c r="I41" s="235" t="str">
        <f>IF(ISNA(VLOOKUP($A41,'Úklidové služby'!$A$7:$I$53,9,FALSE))=TRUE,"",VLOOKUP($A41,'Úklidové služby'!$A$7:$I$53,9,FALSE))</f>
        <v/>
      </c>
      <c r="J41" s="189" t="str">
        <f t="shared" si="0"/>
        <v/>
      </c>
      <c r="K41" s="242" t="str">
        <f t="shared" si="1"/>
        <v/>
      </c>
      <c r="L41" s="1">
        <f>SUMIF(A:A,'Úklidové služby'!A42,E:E)</f>
        <v>0</v>
      </c>
    </row>
    <row r="42" spans="1:12" ht="15" collapsed="1">
      <c r="A42" s="2">
        <v>30</v>
      </c>
      <c r="B42" s="3" t="s">
        <v>40</v>
      </c>
      <c r="C42" s="5"/>
      <c r="D42" s="5"/>
      <c r="E42" s="97">
        <f>SUM(E43:E44)</f>
        <v>3</v>
      </c>
      <c r="F42" s="45" t="str">
        <f>IF(ISNA(VLOOKUP($A42,'Úklidové služby'!$A$7:$I$53,6,FALSE))=TRUE,"",VLOOKUP($A42,'Úklidové služby'!$A$7:$I$53,6,FALSE))</f>
        <v>místnost</v>
      </c>
      <c r="G42" s="24">
        <f>IF(ISNA(VLOOKUP($A42,'Úklidové služby'!$A$7:$I$53,7,FALSE))=TRUE,"",VLOOKUP($A42,'Úklidové služby'!$A$7:$I$53,7,FALSE))</f>
        <v>0</v>
      </c>
      <c r="H42" s="228" t="str">
        <f>IF(ISNA(VLOOKUP($A42,'Úklidové služby'!$A$7:$I$53,8,FALSE))=TRUE,"",VLOOKUP($A42,'Úklidové služby'!$A$7:$I$53,8,FALSE))</f>
        <v>2x za týden</v>
      </c>
      <c r="I42" s="184">
        <f>IF(ISNA(VLOOKUP($A42,'Úklidové služby'!$A$7:$I$53,9,FALSE))=TRUE,"",VLOOKUP($A42,'Úklidové služby'!$A$7:$I$53,9,FALSE))</f>
        <v>104</v>
      </c>
      <c r="J42" s="76">
        <f t="shared" si="0"/>
        <v>0</v>
      </c>
      <c r="K42" s="241">
        <f t="shared" si="1"/>
        <v>0</v>
      </c>
      <c r="L42" s="1">
        <f>SUMIF(A:A,'Úklidové služby'!A43,E:E)</f>
        <v>0</v>
      </c>
    </row>
    <row r="43" spans="1:12" ht="15" hidden="1" outlineLevel="1">
      <c r="A43" s="9"/>
      <c r="B43" s="14" t="s">
        <v>8</v>
      </c>
      <c r="C43" s="70"/>
      <c r="D43" s="15" t="s">
        <v>61</v>
      </c>
      <c r="E43" s="100">
        <v>2</v>
      </c>
      <c r="F43" s="89" t="str">
        <f>IF(ISNA(VLOOKUP($A43,'Úklidové služby'!$A$7:$I$53,6,FALSE))=TRUE,"",VLOOKUP($A43,'Úklidové služby'!$A$7:$I$53,6,FALSE))</f>
        <v/>
      </c>
      <c r="G43" s="17" t="str">
        <f>IF(ISNA(VLOOKUP($A43,'Úklidové služby'!$A$7:$I$53,7,FALSE))=TRUE,"",VLOOKUP($A43,'Úklidové služby'!$A$7:$I$53,7,FALSE))</f>
        <v/>
      </c>
      <c r="H43" s="67" t="str">
        <f>IF(ISNA(VLOOKUP($A43,'Úklidové služby'!$A$7:$I$53,8,FALSE))=TRUE,"",VLOOKUP($A43,'Úklidové služby'!$A$7:$I$53,8,FALSE))</f>
        <v/>
      </c>
      <c r="I43" s="232" t="str">
        <f>IF(ISNA(VLOOKUP($A43,'Úklidové služby'!$A$7:$I$53,9,FALSE))=TRUE,"",VLOOKUP($A43,'Úklidové služby'!$A$7:$I$53,9,FALSE))</f>
        <v/>
      </c>
      <c r="J43" s="189" t="str">
        <f t="shared" si="0"/>
        <v/>
      </c>
      <c r="K43" s="237" t="str">
        <f t="shared" si="1"/>
        <v/>
      </c>
      <c r="L43" s="1">
        <f>SUMIF(A:A,'Úklidové služby'!A44,E:E)</f>
        <v>0</v>
      </c>
    </row>
    <row r="44" spans="1:12" ht="15" hidden="1" outlineLevel="1">
      <c r="A44" s="50"/>
      <c r="B44" s="130" t="s">
        <v>8</v>
      </c>
      <c r="C44" s="71"/>
      <c r="D44" s="116" t="s">
        <v>87</v>
      </c>
      <c r="E44" s="102">
        <v>1</v>
      </c>
      <c r="F44" s="125" t="str">
        <f>IF(ISNA(VLOOKUP($A44,'Úklidové služby'!$A$7:$I$53,6,FALSE))=TRUE,"",VLOOKUP($A44,'Úklidové služby'!$A$7:$I$53,6,FALSE))</f>
        <v/>
      </c>
      <c r="G44" s="17" t="str">
        <f>IF(ISNA(VLOOKUP($A44,'Úklidové služby'!$A$7:$I$53,7,FALSE))=TRUE,"",VLOOKUP($A44,'Úklidové služby'!$A$7:$I$53,7,FALSE))</f>
        <v/>
      </c>
      <c r="H44" s="220" t="str">
        <f>IF(ISNA(VLOOKUP($A44,'Úklidové služby'!$A$7:$I$53,8,FALSE))=TRUE,"",VLOOKUP($A44,'Úklidové služby'!$A$7:$I$53,8,FALSE))</f>
        <v/>
      </c>
      <c r="I44" s="235" t="str">
        <f>IF(ISNA(VLOOKUP($A44,'Úklidové služby'!$A$7:$I$53,9,FALSE))=TRUE,"",VLOOKUP($A44,'Úklidové služby'!$A$7:$I$53,9,FALSE))</f>
        <v/>
      </c>
      <c r="J44" s="189" t="str">
        <f t="shared" si="0"/>
        <v/>
      </c>
      <c r="K44" s="242" t="str">
        <f t="shared" si="1"/>
        <v/>
      </c>
      <c r="L44" s="1">
        <f>SUMIF(A:A,'Úklidové služby'!A45,E:E)</f>
        <v>0</v>
      </c>
    </row>
    <row r="45" spans="1:12" ht="15">
      <c r="A45" s="2">
        <v>31</v>
      </c>
      <c r="B45" s="3" t="s">
        <v>45</v>
      </c>
      <c r="C45" s="5"/>
      <c r="D45" s="5"/>
      <c r="E45" s="97">
        <v>0</v>
      </c>
      <c r="F45" s="45" t="str">
        <f>IF(ISNA(VLOOKUP($A45,'Úklidové služby'!$A$7:$I$53,6,FALSE))=TRUE,"",VLOOKUP($A45,'Úklidové služby'!$A$7:$I$53,6,FALSE))</f>
        <v>ks</v>
      </c>
      <c r="G45" s="24">
        <f>IF(ISNA(VLOOKUP($A45,'Úklidové služby'!$A$7:$I$53,7,FALSE))=TRUE,"",VLOOKUP($A45,'Úklidové služby'!$A$7:$I$53,7,FALSE))</f>
        <v>0</v>
      </c>
      <c r="H45" s="45" t="str">
        <f>IF(ISNA(VLOOKUP($A45,'Úklidové služby'!$A$7:$I$53,8,FALSE))=TRUE,"",VLOOKUP($A45,'Úklidové služby'!$A$7:$I$53,8,FALSE))</f>
        <v>1x za měsíc</v>
      </c>
      <c r="I45" s="184">
        <f>IF(ISNA(VLOOKUP($A45,'Úklidové služby'!$A$7:$I$53,9,FALSE))=TRUE,"",VLOOKUP($A45,'Úklidové služby'!$A$7:$I$53,9,FALSE))</f>
        <v>12</v>
      </c>
      <c r="J45" s="76">
        <f t="shared" si="0"/>
        <v>0</v>
      </c>
      <c r="K45" s="241">
        <f t="shared" si="1"/>
        <v>0</v>
      </c>
      <c r="L45" s="1">
        <f>SUMIF(A:A,'Úklidové služby'!A46,E:E)</f>
        <v>0</v>
      </c>
    </row>
    <row r="46" spans="1:12" ht="15" collapsed="1">
      <c r="A46" s="18">
        <v>32</v>
      </c>
      <c r="B46" s="19" t="s">
        <v>42</v>
      </c>
      <c r="C46" s="44"/>
      <c r="D46" s="44"/>
      <c r="E46" s="97">
        <f>SUM(E47:E48)</f>
        <v>3</v>
      </c>
      <c r="F46" s="45" t="str">
        <f>IF(ISNA(VLOOKUP($A46,'Úklidové služby'!$A$7:$I$53,6,FALSE))=TRUE,"",VLOOKUP($A46,'Úklidové služby'!$A$7:$I$53,6,FALSE))</f>
        <v>místnost</v>
      </c>
      <c r="G46" s="24">
        <f>IF(ISNA(VLOOKUP($A46,'Úklidové služby'!$A$7:$I$53,7,FALSE))=TRUE,"",VLOOKUP($A46,'Úklidové služby'!$A$7:$I$53,7,FALSE))</f>
        <v>0</v>
      </c>
      <c r="H46" s="227" t="str">
        <f>IF(ISNA(VLOOKUP($A46,'Úklidové služby'!$A$7:$I$53,8,FALSE))=TRUE,"",VLOOKUP($A46,'Úklidové služby'!$A$7:$I$53,8,FALSE))</f>
        <v>1x za měsíc</v>
      </c>
      <c r="I46" s="185">
        <f>IF(ISNA(VLOOKUP($A46,'Úklidové služby'!$A$7:$I$53,9,FALSE))=TRUE,"",VLOOKUP($A46,'Úklidové služby'!$A$7:$I$53,9,FALSE))</f>
        <v>12</v>
      </c>
      <c r="J46" s="76">
        <f>IF(ISERR(E46*G46*I46)=TRUE,"",E46*G46*I46)</f>
        <v>0</v>
      </c>
      <c r="K46" s="238">
        <f>IF(ISERR(J46/12)=TRUE,"",J46/12)</f>
        <v>0</v>
      </c>
      <c r="L46" s="1">
        <f>SUMIF(A:A,'Úklidové služby'!A47,E:E)</f>
        <v>0</v>
      </c>
    </row>
    <row r="47" spans="1:12" ht="15" hidden="1" outlineLevel="1">
      <c r="A47" s="9"/>
      <c r="B47" s="14" t="s">
        <v>8</v>
      </c>
      <c r="C47" s="70"/>
      <c r="D47" s="15" t="s">
        <v>61</v>
      </c>
      <c r="E47" s="100">
        <v>2</v>
      </c>
      <c r="F47" s="89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>IF(ISERR(E47*G47*I47)=TRUE,"",E47*G47*I47)</f>
        <v/>
      </c>
      <c r="K47" s="237" t="str">
        <f>IF(ISERR(J47/12)=TRUE,"",J47/12)</f>
        <v/>
      </c>
      <c r="L47" s="1">
        <f>SUMIF(A:A,'Úklidové služby'!A48,E:E)</f>
        <v>0</v>
      </c>
    </row>
    <row r="48" spans="1:12" ht="15" hidden="1" outlineLevel="1">
      <c r="A48" s="50"/>
      <c r="B48" s="14" t="s">
        <v>8</v>
      </c>
      <c r="C48" s="70"/>
      <c r="D48" s="15" t="s">
        <v>87</v>
      </c>
      <c r="E48" s="100">
        <v>1</v>
      </c>
      <c r="F48" s="89" t="str">
        <f>IF(ISNA(VLOOKUP($A48,'Úklidové služby'!$A$7:$I$53,6,FALSE))=TRUE,"",VLOOKUP($A48,'Úklidové služby'!$A$7:$I$53,6,FALSE))</f>
        <v/>
      </c>
      <c r="G48" s="17" t="str">
        <f>IF(ISNA(VLOOKUP($A48,'Úklidové služby'!$A$7:$I$53,7,FALSE))=TRUE,"",VLOOKUP($A48,'Úklidové služby'!$A$7:$I$53,7,FALSE))</f>
        <v/>
      </c>
      <c r="H48" s="151" t="str">
        <f>IF(ISNA(VLOOKUP($A48,'Úklidové služby'!$A$7:$I$53,8,FALSE))=TRUE,"",VLOOKUP($A48,'Úklidové služby'!$A$7:$I$53,8,FALSE))</f>
        <v/>
      </c>
      <c r="I48" s="235" t="str">
        <f>IF(ISNA(VLOOKUP($A48,'Úklidové služby'!$A$7:$I$53,9,FALSE))=TRUE,"",VLOOKUP($A48,'Úklidové služby'!$A$7:$I$53,9,FALSE))</f>
        <v/>
      </c>
      <c r="J48" s="196" t="str">
        <f>IF(ISERR(E48*G48*I48)=TRUE,"",E48*G48*I48)</f>
        <v/>
      </c>
      <c r="K48" s="242" t="str">
        <f>IF(ISERR(J48/12)=TRUE,"",J48/12)</f>
        <v/>
      </c>
      <c r="L48" s="1">
        <f>SUMIF(A:A,'Úklidové služby'!A49,E:E)</f>
        <v>0</v>
      </c>
    </row>
    <row r="49" spans="1:12" ht="15">
      <c r="A49" s="18">
        <v>33</v>
      </c>
      <c r="B49" s="19" t="s">
        <v>47</v>
      </c>
      <c r="C49" s="44"/>
      <c r="D49" s="44"/>
      <c r="E49" s="97">
        <v>0</v>
      </c>
      <c r="F49" s="54" t="str">
        <f>IF(ISNA(VLOOKUP($A49,'Úklidové služby'!$A$7:$I$53,6,FALSE))=TRUE,"",VLOOKUP($A49,'Úklidové služby'!$A$7:$I$53,6,FALSE))</f>
        <v>ks</v>
      </c>
      <c r="G49" s="24">
        <f>IF(ISNA(VLOOKUP($A49,'Úklidové služby'!$A$7:$I$53,7,FALSE))=TRUE,"",VLOOKUP($A49,'Úklidové služby'!$A$7:$I$53,7,FALSE))</f>
        <v>0</v>
      </c>
      <c r="H49" s="45" t="str">
        <f>IF(ISNA(VLOOKUP($A49,'Úklidové služby'!$A$7:$I$53,8,FALSE))=TRUE,"",VLOOKUP($A49,'Úklidové služby'!$A$7:$I$53,8,FALSE))</f>
        <v>1x za měsíc</v>
      </c>
      <c r="I49" s="184">
        <f>IF(ISNA(VLOOKUP($A49,'Úklidové služby'!$A$7:$I$53,9,FALSE))=TRUE,"",VLOOKUP($A49,'Úklidové služby'!$A$7:$I$53,9,FALSE))</f>
        <v>12</v>
      </c>
      <c r="J49" s="74">
        <f t="shared" si="0"/>
        <v>0</v>
      </c>
      <c r="K49" s="241">
        <f t="shared" si="1"/>
        <v>0</v>
      </c>
      <c r="L49" s="1">
        <f>SUMIF(A:A,'Úklidové služby'!A50,E:E)</f>
        <v>0</v>
      </c>
    </row>
    <row r="50" spans="1:12" ht="15" collapsed="1">
      <c r="A50" s="18">
        <v>34</v>
      </c>
      <c r="B50" s="983" t="s">
        <v>447</v>
      </c>
      <c r="C50" s="20"/>
      <c r="D50" s="21"/>
      <c r="E50" s="97">
        <f>SUM(E51:E52)</f>
        <v>8.775</v>
      </c>
      <c r="F50" s="23" t="str">
        <f>IF(ISNA(VLOOKUP($A50,'Úklidové služby'!$A$7:$I$53,6,FALSE))=TRUE,"",VLOOKUP($A50,'Úklidové služby'!$A$7:$I$53,6,FALSE))</f>
        <v>m2</v>
      </c>
      <c r="G50" s="24">
        <f>IF(ISNA(VLOOKUP($A50,'Úklidové služby'!$A$7:$I$53,7,FALSE))=TRUE,"",VLOOKUP($A50,'Úklidové služby'!$A$7:$I$53,7,FALSE))</f>
        <v>0</v>
      </c>
      <c r="H50" s="219" t="str">
        <f>IF(ISNA(VLOOKUP($A50,'Úklidové služby'!$A$7:$I$53,8,FALSE))=TRUE,"",VLOOKUP($A50,'Úklidové služby'!$A$7:$I$53,8,FALSE))</f>
        <v>1x za měsíc</v>
      </c>
      <c r="I50" s="186">
        <f>IF(ISNA(VLOOKUP($A50,'Úklidové služby'!$A$7:$I$53,9,FALSE))=TRUE,"",VLOOKUP($A50,'Úklidové služby'!$A$7:$I$53,9,FALSE))</f>
        <v>12</v>
      </c>
      <c r="J50" s="76">
        <f t="shared" si="0"/>
        <v>0</v>
      </c>
      <c r="K50" s="243">
        <f t="shared" si="1"/>
        <v>0</v>
      </c>
      <c r="L50" s="1">
        <f>SUMIF(A:A,'Úklidové služby'!A51,E:E)</f>
        <v>0</v>
      </c>
    </row>
    <row r="51" spans="1:12" ht="15" hidden="1" outlineLevel="1">
      <c r="A51" s="9"/>
      <c r="B51" s="14" t="s">
        <v>8</v>
      </c>
      <c r="C51" s="874" t="s">
        <v>353</v>
      </c>
      <c r="D51" s="15" t="s">
        <v>61</v>
      </c>
      <c r="E51" s="100">
        <f>SUMIF('Prosklené dveře+stěny+zrcadla'!$C$288:$C$290,C51,'Prosklené dveře+stěny+zrcadla'!$M$288:$M$290)</f>
        <v>5.85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0</v>
      </c>
    </row>
    <row r="52" spans="1:12" ht="15" hidden="1" outlineLevel="1">
      <c r="A52" s="50"/>
      <c r="B52" s="130" t="s">
        <v>8</v>
      </c>
      <c r="C52" s="876" t="s">
        <v>354</v>
      </c>
      <c r="D52" s="116" t="s">
        <v>87</v>
      </c>
      <c r="E52" s="102">
        <f>SUMIF('Prosklené dveře+stěny+zrcadla'!$C$288:$C$290,C52,'Prosklené dveře+stěny+zrcadla'!$M$288:$M$290)</f>
        <v>2.9250000000000003</v>
      </c>
      <c r="F52" s="125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220" t="str">
        <f>IF(ISNA(VLOOKUP($A52,'Úklidové služby'!$A$7:$I$53,8,FALSE))=TRUE,"",VLOOKUP($A52,'Úklidové služby'!$A$7:$I$53,8,FALSE))</f>
        <v/>
      </c>
      <c r="I52" s="235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42" t="str">
        <f t="shared" si="1"/>
        <v/>
      </c>
      <c r="L52" s="1">
        <f>SUMIF(A:A,'Úklidové služby'!A53,E:E)</f>
        <v>0</v>
      </c>
    </row>
    <row r="53" spans="1:11" ht="15">
      <c r="A53" s="18">
        <v>35</v>
      </c>
      <c r="B53" s="19" t="s">
        <v>48</v>
      </c>
      <c r="C53" s="44"/>
      <c r="D53" s="44"/>
      <c r="E53" s="97">
        <v>0</v>
      </c>
      <c r="F53" s="54" t="str">
        <f>IF(ISNA(VLOOKUP($A53,'Úklidové služby'!$A$7:$I$53,6,FALSE))=TRUE,"",VLOOKUP($A53,'Úklidové služby'!$A$7:$I$53,6,FALSE))</f>
        <v>m2</v>
      </c>
      <c r="G53" s="24">
        <f>IF(ISNA(VLOOKUP($A53,'Úklidové služby'!$A$7:$I$53,7,FALSE))=TRUE,"",VLOOKUP($A53,'Úklidové služby'!$A$7:$I$53,7,FALSE))</f>
        <v>0</v>
      </c>
      <c r="H53" s="45" t="str">
        <f>IF(ISNA(VLOOKUP($A53,'Úklidové služby'!$A$7:$I$53,8,FALSE))=TRUE,"",VLOOKUP($A53,'Úklidové služby'!$A$7:$I$53,8,FALSE))</f>
        <v>1x za měsíc</v>
      </c>
      <c r="I53" s="184">
        <f>IF(ISNA(VLOOKUP($A53,'Úklidové služby'!$A$7:$I$53,9,FALSE))=TRUE,"",VLOOKUP($A53,'Úklidové služby'!$A$7:$I$53,9,FALSE))</f>
        <v>12</v>
      </c>
      <c r="J53" s="76">
        <f t="shared" si="0"/>
        <v>0</v>
      </c>
      <c r="K53" s="241">
        <f t="shared" si="1"/>
        <v>0</v>
      </c>
    </row>
    <row r="54" spans="1:11" ht="15">
      <c r="A54" s="18">
        <v>36</v>
      </c>
      <c r="B54" s="19" t="s">
        <v>49</v>
      </c>
      <c r="C54" s="44"/>
      <c r="D54" s="44"/>
      <c r="E54" s="97">
        <v>0</v>
      </c>
      <c r="F54" s="54" t="str">
        <f>IF(ISNA(VLOOKUP($A54,'Úklidové služby'!$A$7:$I$53,6,FALSE))=TRUE,"",VLOOKUP($A54,'Úklidové služby'!$A$7:$I$53,6,FALSE))</f>
        <v>m2</v>
      </c>
      <c r="G54" s="24">
        <f>IF(ISNA(VLOOKUP($A54,'Úklidové služby'!$A$7:$I$53,7,FALSE))=TRUE,"",VLOOKUP($A54,'Úklidové služby'!$A$7:$I$53,7,FALSE))</f>
        <v>0</v>
      </c>
      <c r="H54" s="45" t="str">
        <f>IF(ISNA(VLOOKUP($A54,'Úklidové služby'!$A$7:$I$53,8,FALSE))=TRUE,"",VLOOKUP($A54,'Úklidové služby'!$A$7:$I$53,8,FALSE))</f>
        <v>1x za měsíc</v>
      </c>
      <c r="I54" s="184">
        <f>IF(ISNA(VLOOKUP($A54,'Úklidové služby'!$A$7:$I$53,9,FALSE))=TRUE,"",VLOOKUP($A54,'Úklidové služby'!$A$7:$I$53,9,FALSE))</f>
        <v>12</v>
      </c>
      <c r="J54" s="76">
        <f t="shared" si="0"/>
        <v>0</v>
      </c>
      <c r="K54" s="241">
        <f t="shared" si="1"/>
        <v>0</v>
      </c>
    </row>
    <row r="55" spans="1:11" ht="15">
      <c r="A55" s="18">
        <v>37</v>
      </c>
      <c r="B55" s="19" t="s">
        <v>51</v>
      </c>
      <c r="C55" s="44"/>
      <c r="D55" s="44"/>
      <c r="E55" s="97">
        <v>0</v>
      </c>
      <c r="F55" s="54" t="str">
        <f>IF(ISNA(VLOOKUP($A55,'Úklidové služby'!$A$7:$I$53,6,FALSE))=TRUE,"",VLOOKUP($A55,'Úklidové služby'!$A$7:$I$53,6,FALSE))</f>
        <v>m2</v>
      </c>
      <c r="G55" s="24">
        <f>IF(ISNA(VLOOKUP($A55,'Úklidové služby'!$A$7:$I$53,7,FALSE))=TRUE,"",VLOOKUP($A55,'Úklidové služby'!$A$7:$I$53,7,FALSE))</f>
        <v>0</v>
      </c>
      <c r="H55" s="45" t="str">
        <f>IF(ISNA(VLOOKUP($A55,'Úklidové služby'!$A$7:$I$53,8,FALSE))=TRUE,"",VLOOKUP($A55,'Úklidové služby'!$A$7:$I$53,8,FALSE))</f>
        <v>1x za měsíc</v>
      </c>
      <c r="I55" s="184">
        <f>IF(ISNA(VLOOKUP($A55,'Úklidové služby'!$A$7:$I$53,9,FALSE))=TRUE,"",VLOOKUP($A55,'Úklidové služby'!$A$7:$I$53,9,FALSE))</f>
        <v>12</v>
      </c>
      <c r="J55" s="76">
        <f t="shared" si="0"/>
        <v>0</v>
      </c>
      <c r="K55" s="241">
        <f t="shared" si="1"/>
        <v>0</v>
      </c>
    </row>
    <row r="56" spans="1:11" ht="15">
      <c r="A56" s="18">
        <v>38</v>
      </c>
      <c r="B56" s="19" t="s">
        <v>52</v>
      </c>
      <c r="C56" s="44"/>
      <c r="D56" s="44"/>
      <c r="E56" s="97">
        <v>0</v>
      </c>
      <c r="F56" s="54" t="str">
        <f>IF(ISNA(VLOOKUP($A56,'Úklidové služby'!$A$7:$I$53,6,FALSE))=TRUE,"",VLOOKUP($A56,'Úklidové služby'!$A$7:$I$53,6,FALSE))</f>
        <v>ks</v>
      </c>
      <c r="G56" s="24">
        <f>IF(ISNA(VLOOKUP($A56,'Úklidové služby'!$A$7:$I$53,7,FALSE))=TRUE,"",VLOOKUP($A56,'Úklidové služby'!$A$7:$I$53,7,FALSE))</f>
        <v>0</v>
      </c>
      <c r="H56" s="45" t="str">
        <f>IF(ISNA(VLOOKUP($A56,'Úklidové služby'!$A$7:$I$53,8,FALSE))=TRUE,"",VLOOKUP($A56,'Úklidové služby'!$A$7:$I$53,8,FALSE))</f>
        <v>1x za měsíc</v>
      </c>
      <c r="I56" s="184">
        <f>IF(ISNA(VLOOKUP($A56,'Úklidové služby'!$A$7:$I$53,9,FALSE))=TRUE,"",VLOOKUP($A56,'Úklidové služby'!$A$7:$I$53,9,FALSE))</f>
        <v>12</v>
      </c>
      <c r="J56" s="76">
        <f t="shared" si="0"/>
        <v>0</v>
      </c>
      <c r="K56" s="241">
        <f t="shared" si="1"/>
        <v>0</v>
      </c>
    </row>
    <row r="57" spans="1:11" ht="15">
      <c r="A57" s="18">
        <v>39</v>
      </c>
      <c r="B57" s="19" t="s">
        <v>5</v>
      </c>
      <c r="C57" s="20"/>
      <c r="D57" s="21"/>
      <c r="E57" s="97">
        <v>0</v>
      </c>
      <c r="F57" s="23" t="str">
        <f>IF(ISNA(VLOOKUP($A57,'Úklidové služby'!$A$7:$I$53,6,FALSE))=TRUE,"",VLOOKUP($A57,'Úklidové služby'!$A$7:$I$53,6,FALSE))</f>
        <v>m2</v>
      </c>
      <c r="G57" s="24">
        <f>IF(ISNA(VLOOKUP($A57,'Úklidové služby'!$A$7:$I$53,7,FALSE))=TRUE,"",VLOOKUP($A57,'Úklidové služby'!$A$7:$I$53,7,FALSE))</f>
        <v>0</v>
      </c>
      <c r="H57" s="219" t="str">
        <f>IF(ISNA(VLOOKUP($A57,'Úklidové služby'!$A$7:$I$53,8,FALSE))=TRUE,"",VLOOKUP($A57,'Úklidové služby'!$A$7:$I$53,8,FALSE))</f>
        <v>1x za 3 měsíce</v>
      </c>
      <c r="I57" s="186">
        <f>IF(ISNA(VLOOKUP($A57,'Úklidové služby'!$A$7:$I$53,9,FALSE))=TRUE,"",VLOOKUP($A57,'Úklidové služby'!$A$7:$I$53,9,FALSE))</f>
        <v>4</v>
      </c>
      <c r="J57" s="76">
        <f t="shared" si="0"/>
        <v>0</v>
      </c>
      <c r="K57" s="243">
        <f t="shared" si="1"/>
        <v>0</v>
      </c>
    </row>
    <row r="58" spans="1:11" ht="15">
      <c r="A58" s="18">
        <v>40</v>
      </c>
      <c r="B58" s="19" t="s">
        <v>26</v>
      </c>
      <c r="C58" s="20"/>
      <c r="D58" s="21"/>
      <c r="E58" s="97">
        <v>0</v>
      </c>
      <c r="F58" s="23" t="str">
        <f>IF(ISNA(VLOOKUP($A58,'Úklidové služby'!$A$7:$I$53,6,FALSE))=TRUE,"",VLOOKUP($A58,'Úklidové služby'!$A$7:$I$53,6,FALSE))</f>
        <v>m2</v>
      </c>
      <c r="G58" s="24">
        <f>IF(ISNA(VLOOKUP($A58,'Úklidové služby'!$A$7:$I$53,7,FALSE))=TRUE,"",VLOOKUP($A58,'Úklidové služby'!$A$7:$I$53,7,FALSE))</f>
        <v>0</v>
      </c>
      <c r="H58" s="219" t="str">
        <f>IF(ISNA(VLOOKUP($A58,'Úklidové služby'!$A$7:$I$53,8,FALSE))=TRUE,"",VLOOKUP($A58,'Úklidové služby'!$A$7:$I$53,8,FALSE))</f>
        <v>1x za 3 měsíce</v>
      </c>
      <c r="I58" s="186">
        <f>IF(ISNA(VLOOKUP($A58,'Úklidové služby'!$A$7:$I$53,9,FALSE))=TRUE,"",VLOOKUP($A58,'Úklidové služby'!$A$7:$I$53,9,FALSE))</f>
        <v>4</v>
      </c>
      <c r="J58" s="76">
        <f t="shared" si="0"/>
        <v>0</v>
      </c>
      <c r="K58" s="243">
        <f t="shared" si="1"/>
        <v>0</v>
      </c>
    </row>
    <row r="59" spans="1:11" ht="15">
      <c r="A59" s="2">
        <v>41</v>
      </c>
      <c r="B59" s="19" t="s">
        <v>27</v>
      </c>
      <c r="C59" s="26"/>
      <c r="D59" s="57"/>
      <c r="E59" s="97">
        <v>0</v>
      </c>
      <c r="F59" s="64" t="str">
        <f>IF(ISNA(VLOOKUP($A59,'Úklidové služby'!$A$7:$I$53,6,FALSE))=TRUE,"",VLOOKUP($A59,'Úklidové služby'!$A$7:$I$53,6,FALSE))</f>
        <v>m2</v>
      </c>
      <c r="G59" s="24">
        <f>IF(ISNA(VLOOKUP($A59,'Úklidové služby'!$A$7:$I$53,7,FALSE))=TRUE,"",VLOOKUP($A59,'Úklidové služby'!$A$7:$I$53,7,FALSE))</f>
        <v>0</v>
      </c>
      <c r="H59" s="219" t="str">
        <f>IF(ISNA(VLOOKUP($A59,'Úklidové služby'!$A$7:$I$53,8,FALSE))=TRUE,"",VLOOKUP($A59,'Úklidové služby'!$A$7:$I$53,8,FALSE))</f>
        <v>1x za 3 měsíce</v>
      </c>
      <c r="I59" s="186">
        <f>IF(ISNA(VLOOKUP($A59,'Úklidové služby'!$A$7:$I$53,9,FALSE))=TRUE,"",VLOOKUP($A59,'Úklidové služby'!$A$7:$I$53,9,FALSE))</f>
        <v>4</v>
      </c>
      <c r="J59" s="76">
        <f t="shared" si="0"/>
        <v>0</v>
      </c>
      <c r="K59" s="243">
        <f t="shared" si="1"/>
        <v>0</v>
      </c>
    </row>
    <row r="60" spans="1:11" ht="15">
      <c r="A60" s="2">
        <v>42</v>
      </c>
      <c r="B60" s="19" t="s">
        <v>442</v>
      </c>
      <c r="C60" s="26"/>
      <c r="D60" s="57"/>
      <c r="E60" s="97">
        <v>0</v>
      </c>
      <c r="F60" s="64" t="str">
        <f>IF(ISNA(VLOOKUP($A60,'Úklidové služby'!$A$7:$I$53,6,FALSE))=TRUE,"",VLOOKUP($A60,'Úklidové služby'!$A$7:$I$53,6,FALSE))</f>
        <v>m2</v>
      </c>
      <c r="G60" s="24">
        <f>IF(ISNA(VLOOKUP($A60,'Úklidové služby'!$A$7:$I$53,7,FALSE))=TRUE,"",VLOOKUP($A60,'Úklidové služby'!$A$7:$I$53,7,FALSE))</f>
        <v>0</v>
      </c>
      <c r="H60" s="219" t="str">
        <f>IF(ISNA(VLOOKUP($A60,'Úklidové služby'!$A$7:$I$53,8,FALSE))=TRUE,"",VLOOKUP($A60,'Úklidové služby'!$A$7:$I$53,8,FALSE))</f>
        <v>1x za 3 měsíce</v>
      </c>
      <c r="I60" s="186">
        <f>IF(ISNA(VLOOKUP($A60,'Úklidové služby'!$A$7:$I$53,9,FALSE))=TRUE,"",VLOOKUP($A60,'Úklidové služby'!$A$7:$I$53,9,FALSE))</f>
        <v>4</v>
      </c>
      <c r="J60" s="76">
        <f t="shared" si="0"/>
        <v>0</v>
      </c>
      <c r="K60" s="243">
        <f t="shared" si="1"/>
        <v>0</v>
      </c>
    </row>
    <row r="61" spans="1:11" ht="15">
      <c r="A61" s="2">
        <v>43</v>
      </c>
      <c r="B61" s="19" t="s">
        <v>40</v>
      </c>
      <c r="C61" s="26"/>
      <c r="D61" s="59"/>
      <c r="E61" s="97">
        <v>0</v>
      </c>
      <c r="F61" s="64" t="str">
        <f>IF(ISNA(VLOOKUP($A61,'Úklidové služby'!$A$7:$I$53,6,FALSE))=TRUE,"",VLOOKUP($A61,'Úklidové služby'!$A$7:$I$53,6,FALSE))</f>
        <v>místnost</v>
      </c>
      <c r="G61" s="24">
        <f>IF(ISNA(VLOOKUP($A61,'Úklidové služby'!$A$7:$I$53,7,FALSE))=TRUE,"",VLOOKUP($A61,'Úklidové služby'!$A$7:$I$53,7,FALSE))</f>
        <v>0</v>
      </c>
      <c r="H61" s="219" t="str">
        <f>IF(ISNA(VLOOKUP($A61,'Úklidové služby'!$A$7:$I$53,8,FALSE))=TRUE,"",VLOOKUP($A61,'Úklidové služby'!$A$7:$I$53,8,FALSE))</f>
        <v>1x za 3 měsíce</v>
      </c>
      <c r="I61" s="186">
        <f>IF(ISNA(VLOOKUP($A61,'Úklidové služby'!$A$7:$I$53,9,FALSE))=TRUE,"",VLOOKUP($A61,'Úklidové služby'!$A$7:$I$53,9,FALSE))</f>
        <v>4</v>
      </c>
      <c r="J61" s="76">
        <f t="shared" si="0"/>
        <v>0</v>
      </c>
      <c r="K61" s="243">
        <f t="shared" si="1"/>
        <v>0</v>
      </c>
    </row>
    <row r="62" spans="1:11" ht="15">
      <c r="A62" s="2">
        <v>44</v>
      </c>
      <c r="B62" s="19" t="s">
        <v>42</v>
      </c>
      <c r="C62" s="5"/>
      <c r="D62" s="5"/>
      <c r="E62" s="97">
        <v>0</v>
      </c>
      <c r="F62" s="45" t="str">
        <f>IF(ISNA(VLOOKUP($A62,'Úklidové služby'!$A$7:$I$53,6,FALSE))=TRUE,"",VLOOKUP($A62,'Úklidové služby'!$A$7:$I$53,6,FALSE))</f>
        <v>místnost</v>
      </c>
      <c r="G62" s="24">
        <f>IF(ISNA(VLOOKUP($A62,'Úklidové služby'!$A$7:$I$53,7,FALSE))=TRUE,"",VLOOKUP($A62,'Úklidové služby'!$A$7:$I$53,7,FALSE))</f>
        <v>0</v>
      </c>
      <c r="H62" s="60" t="str">
        <f>IF(ISNA(VLOOKUP($A62,'Úklidové služby'!$A$7:$I$53,8,FALSE))=TRUE,"",VLOOKUP($A62,'Úklidové služby'!$A$7:$I$53,8,FALSE))</f>
        <v>1x za 3 měsíce</v>
      </c>
      <c r="I62" s="236">
        <f>IF(ISNA(VLOOKUP($A62,'Úklidové služby'!$A$7:$I$53,9,FALSE))=TRUE,"",VLOOKUP($A62,'Úklidové služby'!$A$7:$I$53,9,FALSE))</f>
        <v>4</v>
      </c>
      <c r="J62" s="76">
        <f t="shared" si="0"/>
        <v>0</v>
      </c>
      <c r="K62" s="245">
        <f t="shared" si="1"/>
        <v>0</v>
      </c>
    </row>
    <row r="63" spans="1:11" ht="15">
      <c r="A63" s="2">
        <v>45</v>
      </c>
      <c r="B63" s="3" t="s">
        <v>45</v>
      </c>
      <c r="C63" s="26"/>
      <c r="D63" s="57"/>
      <c r="E63" s="97">
        <v>0</v>
      </c>
      <c r="F63" s="45" t="str">
        <f>IF(ISNA(VLOOKUP($A63,'Úklidové služby'!$A$7:$I$53,6,FALSE))=TRUE,"",VLOOKUP($A63,'Úklidové služby'!$A$7:$I$53,6,FALSE))</f>
        <v>ks</v>
      </c>
      <c r="G63" s="24">
        <f>IF(ISNA(VLOOKUP($A63,'Úklidové služby'!$A$7:$I$53,7,FALSE))=TRUE,"",VLOOKUP($A63,'Úklidové služby'!$A$7:$I$53,7,FALSE))</f>
        <v>0</v>
      </c>
      <c r="H63" s="60" t="str">
        <f>IF(ISNA(VLOOKUP($A63,'Úklidové služby'!$A$7:$I$53,8,FALSE))=TRUE,"",VLOOKUP($A63,'Úklidové služby'!$A$7:$I$53,8,FALSE))</f>
        <v>1x za 3 měsíce</v>
      </c>
      <c r="I63" s="236">
        <f>IF(ISNA(VLOOKUP($A63,'Úklidové služby'!$A$7:$I$53,9,FALSE))=TRUE,"",VLOOKUP($A63,'Úklidové služby'!$A$7:$I$53,9,FALSE))</f>
        <v>4</v>
      </c>
      <c r="J63" s="76">
        <f t="shared" si="0"/>
        <v>0</v>
      </c>
      <c r="K63" s="245">
        <f t="shared" si="1"/>
        <v>0</v>
      </c>
    </row>
    <row r="64" spans="1:11" ht="15">
      <c r="A64" s="2">
        <v>46</v>
      </c>
      <c r="B64" s="3" t="s">
        <v>47</v>
      </c>
      <c r="C64" s="26"/>
      <c r="D64" s="57"/>
      <c r="E64" s="97">
        <v>0</v>
      </c>
      <c r="F64" s="64" t="str">
        <f>IF(ISNA(VLOOKUP($A64,'Úklidové služby'!$A$7:$I$53,6,FALSE))=TRUE,"",VLOOKUP($A64,'Úklidové služby'!$A$7:$I$53,6,FALSE))</f>
        <v>ks</v>
      </c>
      <c r="G64" s="24">
        <f>IF(ISNA(VLOOKUP($A64,'Úklidové služby'!$A$7:$I$53,7,FALSE))=TRUE,"",VLOOKUP($A64,'Úklidové služby'!$A$7:$I$53,7,FALSE))</f>
        <v>0</v>
      </c>
      <c r="H64" s="219" t="str">
        <f>IF(ISNA(VLOOKUP($A64,'Úklidové služby'!$A$7:$I$53,8,FALSE))=TRUE,"",VLOOKUP($A64,'Úklidové služby'!$A$7:$I$53,8,FALSE))</f>
        <v>1x za 3 měsíce</v>
      </c>
      <c r="I64" s="186">
        <f>IF(ISNA(VLOOKUP($A64,'Úklidové služby'!$A$7:$I$53,9,FALSE))=TRUE,"",VLOOKUP($A64,'Úklidové služby'!$A$7:$I$53,9,FALSE))</f>
        <v>4</v>
      </c>
      <c r="J64" s="76">
        <f t="shared" si="0"/>
        <v>0</v>
      </c>
      <c r="K64" s="243">
        <f t="shared" si="1"/>
        <v>0</v>
      </c>
    </row>
    <row r="65" spans="1:11" ht="15" thickBot="1">
      <c r="A65" s="2">
        <v>47</v>
      </c>
      <c r="B65" s="3" t="s">
        <v>58</v>
      </c>
      <c r="C65" s="5"/>
      <c r="D65" s="5"/>
      <c r="E65" s="97">
        <v>0</v>
      </c>
      <c r="F65" s="45" t="str">
        <f>IF(ISNA(VLOOKUP($A65,'Úklidové služby'!$A$7:$I$53,6,FALSE))=TRUE,"",VLOOKUP($A65,'Úklidové služby'!$A$7:$I$53,6,FALSE))</f>
        <v>m2</v>
      </c>
      <c r="G65" s="24">
        <f>IF(ISNA(VLOOKUP($A65,'Úklidové služby'!$A$7:$I$53,7,FALSE))=TRUE,"",VLOOKUP($A65,'Úklidové služby'!$A$7:$I$53,7,FALSE))</f>
        <v>0</v>
      </c>
      <c r="H65" s="60" t="str">
        <f>IF(ISNA(VLOOKUP($A65,'Úklidové služby'!$A$7:$I$53,8,FALSE))=TRUE,"",VLOOKUP($A65,'Úklidové služby'!$A$7:$I$53,8,FALSE))</f>
        <v>1x za 6 měsíců</v>
      </c>
      <c r="I65" s="236">
        <f>IF(ISNA(VLOOKUP($A65,'Úklidové služby'!$A$7:$I$53,9,FALSE))=TRUE,"",VLOOKUP($A65,'Úklidové služby'!$A$7:$I$53,9,FALSE))</f>
        <v>2</v>
      </c>
      <c r="J65" s="76">
        <f t="shared" si="0"/>
        <v>0</v>
      </c>
      <c r="K65" s="245">
        <f t="shared" si="1"/>
        <v>0</v>
      </c>
    </row>
    <row r="66" spans="1:11" ht="15" thickBot="1">
      <c r="A66" s="1126" t="s">
        <v>269</v>
      </c>
      <c r="B66" s="1127"/>
      <c r="C66" s="1127"/>
      <c r="D66" s="1127"/>
      <c r="E66" s="1127"/>
      <c r="F66" s="1127"/>
      <c r="G66" s="1127"/>
      <c r="H66" s="1127"/>
      <c r="I66" s="1131"/>
      <c r="J66" s="231">
        <f>SUM(J7:J65)</f>
        <v>0</v>
      </c>
      <c r="K66" s="901">
        <f>SUM(K7:K65)</f>
        <v>0</v>
      </c>
    </row>
  </sheetData>
  <sheetProtection sheet="1" objects="1" scenarios="1"/>
  <mergeCells count="2">
    <mergeCell ref="B6:D6"/>
    <mergeCell ref="A66:I66"/>
  </mergeCells>
  <printOptions horizontalCentered="1"/>
  <pageMargins left="0.1968503937007874" right="0.1968503937007874" top="0.15748031496062992" bottom="0.4724409448818898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E50 E42 E4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98"/>
  <sheetViews>
    <sheetView zoomScaleSheetLayoutView="30" workbookViewId="0" topLeftCell="A1">
      <pane ySplit="6" topLeftCell="A7" activePane="bottomLeft" state="frozen"/>
      <selection pane="topLeft" activeCell="A4" sqref="A4:H10"/>
      <selection pane="bottomLeft" activeCell="A5" sqref="A5"/>
    </sheetView>
  </sheetViews>
  <sheetFormatPr defaultColWidth="11.421875" defaultRowHeight="15"/>
  <cols>
    <col min="1" max="1" width="8.8515625" style="1" customWidth="1"/>
    <col min="2" max="2" width="42.8515625" style="1" customWidth="1"/>
    <col min="3" max="3" width="9.00390625" style="301" customWidth="1"/>
    <col min="4" max="4" width="5.57421875" style="589" customWidth="1"/>
    <col min="5" max="5" width="6.421875" style="546" customWidth="1"/>
    <col min="6" max="6" width="2.00390625" style="303" customWidth="1"/>
    <col min="7" max="7" width="6.421875" style="546" customWidth="1"/>
    <col min="8" max="8" width="15.421875" style="589" bestFit="1" customWidth="1"/>
    <col min="9" max="9" width="11.00390625" style="546" bestFit="1" customWidth="1"/>
    <col min="10" max="10" width="19.28125" style="302" customWidth="1"/>
    <col min="11" max="11" width="11.421875" style="1" customWidth="1"/>
    <col min="12" max="16384" width="11.421875" style="1" customWidth="1"/>
  </cols>
  <sheetData>
    <row r="1" spans="1:14" s="214" customFormat="1" ht="15">
      <c r="A1" s="212" t="s">
        <v>270</v>
      </c>
      <c r="B1" s="213"/>
      <c r="D1" s="552"/>
      <c r="E1" s="533"/>
      <c r="F1" s="764"/>
      <c r="G1" s="533"/>
      <c r="H1" s="552"/>
      <c r="I1" s="533"/>
      <c r="J1" s="533"/>
      <c r="K1" s="533"/>
      <c r="M1" s="533"/>
      <c r="N1" s="533"/>
    </row>
    <row r="2" spans="1:14" s="214" customFormat="1" ht="15">
      <c r="A2" s="213" t="s">
        <v>398</v>
      </c>
      <c r="D2" s="552"/>
      <c r="E2" s="533"/>
      <c r="F2" s="764"/>
      <c r="G2" s="533"/>
      <c r="H2" s="552"/>
      <c r="I2" s="533"/>
      <c r="J2" s="533"/>
      <c r="K2" s="533"/>
      <c r="M2" s="533"/>
      <c r="N2" s="533"/>
    </row>
    <row r="3" spans="1:14" s="214" customFormat="1" ht="15" customHeight="1">
      <c r="A3" s="213"/>
      <c r="D3" s="552"/>
      <c r="E3" s="533"/>
      <c r="F3" s="764"/>
      <c r="G3" s="533"/>
      <c r="H3" s="552"/>
      <c r="I3" s="533"/>
      <c r="J3" s="533"/>
      <c r="K3" s="533"/>
      <c r="M3" s="533"/>
      <c r="N3" s="533"/>
    </row>
    <row r="4" spans="1:14" s="214" customFormat="1" ht="18.5">
      <c r="A4" s="215" t="s">
        <v>331</v>
      </c>
      <c r="D4" s="552"/>
      <c r="E4" s="533"/>
      <c r="F4" s="764"/>
      <c r="G4" s="533"/>
      <c r="H4" s="552"/>
      <c r="I4" s="533"/>
      <c r="J4" s="533"/>
      <c r="K4" s="533"/>
      <c r="M4" s="533"/>
      <c r="N4" s="533"/>
    </row>
    <row r="5" spans="3:14" ht="15" customHeight="1" thickBot="1">
      <c r="C5" s="1"/>
      <c r="D5" s="553"/>
      <c r="E5" s="593"/>
      <c r="F5" s="765"/>
      <c r="G5" s="593"/>
      <c r="H5" s="841"/>
      <c r="I5" s="593"/>
      <c r="J5" s="593"/>
      <c r="K5" s="183"/>
      <c r="M5" s="183"/>
      <c r="N5" s="183"/>
    </row>
    <row r="6" spans="1:10" ht="30.65" customHeight="1" thickBot="1">
      <c r="A6" s="738" t="s">
        <v>322</v>
      </c>
      <c r="B6" s="782" t="s">
        <v>273</v>
      </c>
      <c r="C6" s="781" t="s">
        <v>399</v>
      </c>
      <c r="D6" s="739" t="s">
        <v>341</v>
      </c>
      <c r="E6" s="1151" t="s">
        <v>340</v>
      </c>
      <c r="F6" s="1151"/>
      <c r="G6" s="1151"/>
      <c r="H6" s="739" t="s">
        <v>352</v>
      </c>
      <c r="I6" s="740" t="s">
        <v>342</v>
      </c>
      <c r="J6" s="783" t="s">
        <v>274</v>
      </c>
    </row>
    <row r="7" spans="1:10" ht="7.5" customHeight="1" thickBot="1">
      <c r="A7" s="1146"/>
      <c r="B7" s="1146"/>
      <c r="C7" s="1146"/>
      <c r="D7" s="1146"/>
      <c r="E7" s="1146"/>
      <c r="F7" s="1146"/>
      <c r="G7" s="1146"/>
      <c r="H7" s="1146"/>
      <c r="I7" s="1146"/>
      <c r="J7" s="1146"/>
    </row>
    <row r="8" spans="1:10" ht="15" thickBot="1">
      <c r="A8" s="1137" t="s">
        <v>417</v>
      </c>
      <c r="B8" s="1138"/>
      <c r="C8" s="1138"/>
      <c r="D8" s="1138"/>
      <c r="E8" s="1138"/>
      <c r="F8" s="1138"/>
      <c r="G8" s="1138"/>
      <c r="H8" s="1138"/>
      <c r="I8" s="1138"/>
      <c r="J8" s="1139"/>
    </row>
    <row r="9" spans="1:10" ht="15" thickBot="1">
      <c r="A9" s="1145" t="s">
        <v>345</v>
      </c>
      <c r="B9" s="1146"/>
      <c r="C9" s="1146"/>
      <c r="D9" s="1146"/>
      <c r="E9" s="1146"/>
      <c r="F9" s="1146"/>
      <c r="G9" s="1146"/>
      <c r="H9" s="1146"/>
      <c r="I9" s="1146"/>
      <c r="J9" s="1147"/>
    </row>
    <row r="10" spans="1:10" ht="15">
      <c r="A10" s="1082" t="s">
        <v>8</v>
      </c>
      <c r="B10" s="263" t="s">
        <v>28</v>
      </c>
      <c r="C10" s="264">
        <v>13881</v>
      </c>
      <c r="D10" s="743">
        <v>3</v>
      </c>
      <c r="E10" s="787">
        <v>2.3</v>
      </c>
      <c r="F10" s="766" t="s">
        <v>327</v>
      </c>
      <c r="G10" s="789">
        <v>1.6</v>
      </c>
      <c r="H10" s="842" t="s">
        <v>351</v>
      </c>
      <c r="I10" s="265">
        <f>IF(D10="","",IF(H10="ano",D10*E10*G10*2,D10*E10*G10))</f>
        <v>22.08</v>
      </c>
      <c r="J10" s="809"/>
    </row>
    <row r="11" spans="1:10" ht="15">
      <c r="A11" s="288"/>
      <c r="B11" s="266" t="s">
        <v>29</v>
      </c>
      <c r="C11" s="267">
        <v>13516</v>
      </c>
      <c r="D11" s="744">
        <v>1</v>
      </c>
      <c r="E11" s="787">
        <v>2.3</v>
      </c>
      <c r="F11" s="788" t="s">
        <v>327</v>
      </c>
      <c r="G11" s="789">
        <v>1.6</v>
      </c>
      <c r="H11" s="842" t="s">
        <v>351</v>
      </c>
      <c r="I11" s="265">
        <f aca="true" t="shared" si="0" ref="I11:I38">IF(D11="","",IF(H11="ano",D11*E11*G11*2,D11*E11*G11))</f>
        <v>7.359999999999999</v>
      </c>
      <c r="J11" s="810"/>
    </row>
    <row r="12" spans="1:10" ht="15">
      <c r="A12" s="288"/>
      <c r="B12" s="266" t="s">
        <v>262</v>
      </c>
      <c r="C12" s="267">
        <v>13150</v>
      </c>
      <c r="D12" s="745">
        <v>1</v>
      </c>
      <c r="E12" s="790">
        <v>2.3</v>
      </c>
      <c r="F12" s="768" t="s">
        <v>327</v>
      </c>
      <c r="G12" s="799">
        <v>1.6</v>
      </c>
      <c r="H12" s="842" t="s">
        <v>351</v>
      </c>
      <c r="I12" s="269">
        <f t="shared" si="0"/>
        <v>7.359999999999999</v>
      </c>
      <c r="J12" s="810"/>
    </row>
    <row r="13" spans="1:10" ht="15">
      <c r="A13" s="288"/>
      <c r="B13" s="266" t="s">
        <v>261</v>
      </c>
      <c r="C13" s="267">
        <v>14246</v>
      </c>
      <c r="D13" s="745">
        <v>1</v>
      </c>
      <c r="E13" s="790">
        <v>1.3</v>
      </c>
      <c r="F13" s="768" t="s">
        <v>327</v>
      </c>
      <c r="G13" s="799">
        <v>1.6</v>
      </c>
      <c r="H13" s="842" t="s">
        <v>351</v>
      </c>
      <c r="I13" s="269">
        <f t="shared" si="0"/>
        <v>4.16</v>
      </c>
      <c r="J13" s="810"/>
    </row>
    <row r="14" spans="1:10" ht="15">
      <c r="A14" s="288"/>
      <c r="B14" s="266" t="s">
        <v>9</v>
      </c>
      <c r="C14" s="267">
        <v>44927</v>
      </c>
      <c r="D14" s="744">
        <v>1</v>
      </c>
      <c r="E14" s="791">
        <v>2.15</v>
      </c>
      <c r="F14" s="767" t="s">
        <v>327</v>
      </c>
      <c r="G14" s="800">
        <v>1.6</v>
      </c>
      <c r="H14" s="842" t="s">
        <v>351</v>
      </c>
      <c r="I14" s="268">
        <f t="shared" si="0"/>
        <v>6.88</v>
      </c>
      <c r="J14" s="810"/>
    </row>
    <row r="15" spans="1:10" ht="15">
      <c r="A15" s="288"/>
      <c r="B15" s="266" t="s">
        <v>10</v>
      </c>
      <c r="C15" s="267">
        <v>44562</v>
      </c>
      <c r="D15" s="746"/>
      <c r="E15" s="792"/>
      <c r="F15" s="769"/>
      <c r="G15" s="801"/>
      <c r="H15" s="844"/>
      <c r="I15" s="270" t="str">
        <f t="shared" si="0"/>
        <v/>
      </c>
      <c r="J15" s="811"/>
    </row>
    <row r="16" spans="1:10" ht="15">
      <c r="A16" s="288"/>
      <c r="B16" s="266" t="s">
        <v>343</v>
      </c>
      <c r="C16" s="267">
        <v>12785</v>
      </c>
      <c r="D16" s="746"/>
      <c r="E16" s="792"/>
      <c r="F16" s="769"/>
      <c r="G16" s="801"/>
      <c r="H16" s="844"/>
      <c r="I16" s="270" t="str">
        <f t="shared" si="0"/>
        <v/>
      </c>
      <c r="J16" s="811"/>
    </row>
    <row r="17" spans="1:10" ht="15">
      <c r="A17" s="288"/>
      <c r="B17" s="266" t="s">
        <v>55</v>
      </c>
      <c r="C17" s="267">
        <v>11689</v>
      </c>
      <c r="D17" s="746"/>
      <c r="E17" s="792"/>
      <c r="F17" s="769"/>
      <c r="G17" s="801"/>
      <c r="H17" s="844"/>
      <c r="I17" s="270" t="str">
        <f t="shared" si="0"/>
        <v/>
      </c>
      <c r="J17" s="811"/>
    </row>
    <row r="18" spans="1:10" ht="15">
      <c r="A18" s="288"/>
      <c r="B18" s="266" t="s">
        <v>12</v>
      </c>
      <c r="C18" s="278" t="s">
        <v>344</v>
      </c>
      <c r="D18" s="744">
        <v>1</v>
      </c>
      <c r="E18" s="791">
        <v>0.57</v>
      </c>
      <c r="F18" s="767" t="s">
        <v>327</v>
      </c>
      <c r="G18" s="800">
        <v>0.88</v>
      </c>
      <c r="H18" s="842" t="s">
        <v>351</v>
      </c>
      <c r="I18" s="268">
        <f t="shared" si="0"/>
        <v>1.0031999999999999</v>
      </c>
      <c r="J18" s="810"/>
    </row>
    <row r="19" spans="1:10" ht="15">
      <c r="A19" s="288"/>
      <c r="B19" s="266" t="s">
        <v>14</v>
      </c>
      <c r="C19" s="271" t="s">
        <v>13</v>
      </c>
      <c r="D19" s="744">
        <v>2</v>
      </c>
      <c r="E19" s="791">
        <v>0.57</v>
      </c>
      <c r="F19" s="767" t="s">
        <v>327</v>
      </c>
      <c r="G19" s="800">
        <v>0.88</v>
      </c>
      <c r="H19" s="842" t="s">
        <v>351</v>
      </c>
      <c r="I19" s="268">
        <f t="shared" si="0"/>
        <v>2.0063999999999997</v>
      </c>
      <c r="J19" s="810"/>
    </row>
    <row r="20" spans="1:10" ht="15">
      <c r="A20" s="288"/>
      <c r="B20" s="266" t="s">
        <v>16</v>
      </c>
      <c r="C20" s="271" t="s">
        <v>15</v>
      </c>
      <c r="D20" s="746"/>
      <c r="E20" s="792"/>
      <c r="F20" s="769"/>
      <c r="G20" s="801"/>
      <c r="H20" s="844"/>
      <c r="I20" s="270" t="str">
        <f t="shared" si="0"/>
        <v/>
      </c>
      <c r="J20" s="811"/>
    </row>
    <row r="21" spans="1:10" ht="15">
      <c r="A21" s="288"/>
      <c r="B21" s="266" t="s">
        <v>57</v>
      </c>
      <c r="C21" s="267">
        <v>47119</v>
      </c>
      <c r="D21" s="746"/>
      <c r="E21" s="792"/>
      <c r="F21" s="769"/>
      <c r="G21" s="801"/>
      <c r="H21" s="844"/>
      <c r="I21" s="270" t="str">
        <f t="shared" si="0"/>
        <v/>
      </c>
      <c r="J21" s="811"/>
    </row>
    <row r="22" spans="1:10" ht="15">
      <c r="A22" s="288"/>
      <c r="B22" s="266" t="s">
        <v>18</v>
      </c>
      <c r="C22" s="271" t="s">
        <v>17</v>
      </c>
      <c r="D22" s="746"/>
      <c r="E22" s="792"/>
      <c r="F22" s="769"/>
      <c r="G22" s="801"/>
      <c r="H22" s="844"/>
      <c r="I22" s="270" t="str">
        <f t="shared" si="0"/>
        <v/>
      </c>
      <c r="J22" s="811"/>
    </row>
    <row r="23" spans="1:10" ht="15">
      <c r="A23" s="288"/>
      <c r="B23" s="266" t="s">
        <v>19</v>
      </c>
      <c r="C23" s="267">
        <v>45292</v>
      </c>
      <c r="D23" s="746"/>
      <c r="E23" s="792"/>
      <c r="F23" s="769"/>
      <c r="G23" s="801"/>
      <c r="H23" s="844"/>
      <c r="I23" s="270" t="str">
        <f t="shared" si="0"/>
        <v/>
      </c>
      <c r="J23" s="811"/>
    </row>
    <row r="24" spans="1:10" ht="15">
      <c r="A24" s="1083" t="s">
        <v>20</v>
      </c>
      <c r="B24" s="272" t="s">
        <v>30</v>
      </c>
      <c r="C24" s="267">
        <v>12816</v>
      </c>
      <c r="D24" s="744">
        <v>1</v>
      </c>
      <c r="E24" s="791">
        <v>2.3</v>
      </c>
      <c r="F24" s="767" t="s">
        <v>327</v>
      </c>
      <c r="G24" s="800">
        <v>1.8</v>
      </c>
      <c r="H24" s="842" t="s">
        <v>351</v>
      </c>
      <c r="I24" s="268">
        <f t="shared" si="0"/>
        <v>8.28</v>
      </c>
      <c r="J24" s="810"/>
    </row>
    <row r="25" spans="1:10" ht="15">
      <c r="A25" s="288"/>
      <c r="B25" s="266" t="s">
        <v>31</v>
      </c>
      <c r="C25" s="267">
        <v>12451</v>
      </c>
      <c r="D25" s="744">
        <v>1</v>
      </c>
      <c r="E25" s="791">
        <v>2.3</v>
      </c>
      <c r="F25" s="767" t="s">
        <v>327</v>
      </c>
      <c r="G25" s="800">
        <v>1.8</v>
      </c>
      <c r="H25" s="842" t="s">
        <v>351</v>
      </c>
      <c r="I25" s="268">
        <f t="shared" si="0"/>
        <v>8.28</v>
      </c>
      <c r="J25" s="810"/>
    </row>
    <row r="26" spans="1:10" ht="15">
      <c r="A26" s="288"/>
      <c r="B26" s="1160" t="s">
        <v>32</v>
      </c>
      <c r="C26" s="1162">
        <v>12086</v>
      </c>
      <c r="D26" s="744">
        <v>2</v>
      </c>
      <c r="E26" s="791">
        <v>2.3</v>
      </c>
      <c r="F26" s="767" t="s">
        <v>327</v>
      </c>
      <c r="G26" s="800">
        <v>1.8</v>
      </c>
      <c r="H26" s="842" t="s">
        <v>351</v>
      </c>
      <c r="I26" s="1164">
        <f>IF(D26="","",IF(H26="ano",D26*E26*G26*2,D26*E26*G26))+IF(D27="","",IF(H27="ano",D27*E27*G27*2,D27*E27*G27))</f>
        <v>19.983999999999998</v>
      </c>
      <c r="J26" s="810"/>
    </row>
    <row r="27" spans="1:10" ht="15">
      <c r="A27" s="288"/>
      <c r="B27" s="1161"/>
      <c r="C27" s="1163"/>
      <c r="D27" s="744">
        <v>1</v>
      </c>
      <c r="E27" s="791">
        <v>1.07</v>
      </c>
      <c r="F27" s="767" t="s">
        <v>327</v>
      </c>
      <c r="G27" s="800">
        <v>1.6</v>
      </c>
      <c r="H27" s="842" t="s">
        <v>351</v>
      </c>
      <c r="I27" s="1165"/>
      <c r="J27" s="810"/>
    </row>
    <row r="28" spans="1:10" ht="15">
      <c r="A28" s="288"/>
      <c r="B28" s="266" t="s">
        <v>33</v>
      </c>
      <c r="C28" s="267">
        <v>11720</v>
      </c>
      <c r="D28" s="744">
        <v>1</v>
      </c>
      <c r="E28" s="791">
        <v>2.3</v>
      </c>
      <c r="F28" s="767" t="s">
        <v>327</v>
      </c>
      <c r="G28" s="800">
        <v>1.8</v>
      </c>
      <c r="H28" s="842" t="s">
        <v>351</v>
      </c>
      <c r="I28" s="268">
        <f t="shared" si="0"/>
        <v>8.28</v>
      </c>
      <c r="J28" s="810"/>
    </row>
    <row r="29" spans="1:10" ht="15">
      <c r="A29" s="288"/>
      <c r="B29" s="266" t="s">
        <v>34</v>
      </c>
      <c r="C29" s="267">
        <v>11355</v>
      </c>
      <c r="D29" s="744">
        <v>1</v>
      </c>
      <c r="E29" s="791">
        <v>2.3</v>
      </c>
      <c r="F29" s="767" t="s">
        <v>327</v>
      </c>
      <c r="G29" s="800">
        <v>1.8</v>
      </c>
      <c r="H29" s="842" t="s">
        <v>351</v>
      </c>
      <c r="I29" s="268">
        <f t="shared" si="0"/>
        <v>8.28</v>
      </c>
      <c r="J29" s="810"/>
    </row>
    <row r="30" spans="1:10" ht="15">
      <c r="A30" s="288"/>
      <c r="B30" s="266" t="s">
        <v>35</v>
      </c>
      <c r="C30" s="267">
        <v>10990</v>
      </c>
      <c r="D30" s="744">
        <v>1</v>
      </c>
      <c r="E30" s="791">
        <v>2.3</v>
      </c>
      <c r="F30" s="767" t="s">
        <v>327</v>
      </c>
      <c r="G30" s="800">
        <v>1.8</v>
      </c>
      <c r="H30" s="842" t="s">
        <v>351</v>
      </c>
      <c r="I30" s="268">
        <f t="shared" si="0"/>
        <v>8.28</v>
      </c>
      <c r="J30" s="810"/>
    </row>
    <row r="31" spans="1:10" ht="15">
      <c r="A31" s="288"/>
      <c r="B31" s="266" t="s">
        <v>36</v>
      </c>
      <c r="C31" s="267">
        <v>47150</v>
      </c>
      <c r="D31" s="744">
        <v>2</v>
      </c>
      <c r="E31" s="791">
        <v>1.05</v>
      </c>
      <c r="F31" s="767" t="s">
        <v>327</v>
      </c>
      <c r="G31" s="800">
        <v>1.7</v>
      </c>
      <c r="H31" s="842" t="s">
        <v>351</v>
      </c>
      <c r="I31" s="268">
        <f t="shared" si="0"/>
        <v>7.14</v>
      </c>
      <c r="J31" s="810"/>
    </row>
    <row r="32" spans="1:10" ht="15">
      <c r="A32" s="288"/>
      <c r="B32" s="266" t="s">
        <v>21</v>
      </c>
      <c r="C32" s="267">
        <v>44593</v>
      </c>
      <c r="D32" s="576"/>
      <c r="E32" s="637"/>
      <c r="F32" s="657"/>
      <c r="G32" s="647"/>
      <c r="H32" s="846"/>
      <c r="I32" s="273" t="str">
        <f t="shared" si="0"/>
        <v/>
      </c>
      <c r="J32" s="812"/>
    </row>
    <row r="33" spans="1:10" ht="15">
      <c r="A33" s="288"/>
      <c r="B33" s="266" t="s">
        <v>264</v>
      </c>
      <c r="C33" s="870" t="s">
        <v>364</v>
      </c>
      <c r="D33" s="576"/>
      <c r="E33" s="637"/>
      <c r="F33" s="657"/>
      <c r="G33" s="647"/>
      <c r="H33" s="846"/>
      <c r="I33" s="273" t="str">
        <f t="shared" si="0"/>
        <v/>
      </c>
      <c r="J33" s="812"/>
    </row>
    <row r="34" spans="1:10" ht="15">
      <c r="A34" s="288"/>
      <c r="B34" s="266" t="s">
        <v>16</v>
      </c>
      <c r="C34" s="267" t="s">
        <v>22</v>
      </c>
      <c r="D34" s="746"/>
      <c r="E34" s="792"/>
      <c r="F34" s="769"/>
      <c r="G34" s="801"/>
      <c r="H34" s="844"/>
      <c r="I34" s="270" t="str">
        <f t="shared" si="0"/>
        <v/>
      </c>
      <c r="J34" s="811"/>
    </row>
    <row r="35" spans="1:10" ht="15">
      <c r="A35" s="288"/>
      <c r="B35" s="266" t="s">
        <v>14</v>
      </c>
      <c r="C35" s="271" t="s">
        <v>23</v>
      </c>
      <c r="D35" s="744">
        <v>3</v>
      </c>
      <c r="E35" s="791">
        <v>0.55</v>
      </c>
      <c r="F35" s="767" t="s">
        <v>327</v>
      </c>
      <c r="G35" s="800">
        <v>0.87</v>
      </c>
      <c r="H35" s="842" t="s">
        <v>351</v>
      </c>
      <c r="I35" s="268">
        <f t="shared" si="0"/>
        <v>2.871</v>
      </c>
      <c r="J35" s="810"/>
    </row>
    <row r="36" spans="1:10" ht="15">
      <c r="A36" s="288"/>
      <c r="B36" s="266" t="s">
        <v>24</v>
      </c>
      <c r="C36" s="267">
        <v>46054</v>
      </c>
      <c r="D36" s="746"/>
      <c r="E36" s="792"/>
      <c r="F36" s="769"/>
      <c r="G36" s="801"/>
      <c r="H36" s="844"/>
      <c r="I36" s="270" t="str">
        <f t="shared" si="0"/>
        <v/>
      </c>
      <c r="J36" s="811"/>
    </row>
    <row r="37" spans="1:10" ht="15">
      <c r="A37" s="288"/>
      <c r="B37" s="266" t="s">
        <v>25</v>
      </c>
      <c r="C37" s="267">
        <v>13547</v>
      </c>
      <c r="D37" s="578">
        <v>1</v>
      </c>
      <c r="E37" s="598">
        <v>0.55</v>
      </c>
      <c r="F37" s="770" t="s">
        <v>327</v>
      </c>
      <c r="G37" s="600">
        <v>0.87</v>
      </c>
      <c r="H37" s="842" t="s">
        <v>351</v>
      </c>
      <c r="I37" s="274">
        <f t="shared" si="0"/>
        <v>0.9570000000000001</v>
      </c>
      <c r="J37" s="813"/>
    </row>
    <row r="38" spans="1:10" ht="15" thickBot="1">
      <c r="A38" s="309"/>
      <c r="B38" s="275" t="s">
        <v>152</v>
      </c>
      <c r="C38" s="276">
        <v>13181</v>
      </c>
      <c r="D38" s="583">
        <v>1</v>
      </c>
      <c r="E38" s="793">
        <v>0.55</v>
      </c>
      <c r="F38" s="771" t="s">
        <v>327</v>
      </c>
      <c r="G38" s="802">
        <v>0.87</v>
      </c>
      <c r="H38" s="847" t="s">
        <v>351</v>
      </c>
      <c r="I38" s="277">
        <f t="shared" si="0"/>
        <v>0.9570000000000001</v>
      </c>
      <c r="J38" s="814"/>
    </row>
    <row r="39" spans="1:10" ht="15" thickBot="1">
      <c r="A39" s="777" t="str">
        <f>"Mezisoučet: "&amp;A8</f>
        <v>Mezisoučet: Budova Palackého nám. 1, Dačice</v>
      </c>
      <c r="B39" s="778"/>
      <c r="C39" s="778"/>
      <c r="D39" s="1105">
        <f>SUM(D7:D38)</f>
        <v>25</v>
      </c>
      <c r="E39" s="1166"/>
      <c r="F39" s="1166"/>
      <c r="G39" s="1166"/>
      <c r="H39" s="1166"/>
      <c r="I39" s="1106">
        <f>SUM(I7:I38)</f>
        <v>124.15859999999998</v>
      </c>
      <c r="J39" s="779"/>
    </row>
    <row r="40" spans="1:10" ht="7.5" customHeight="1" thickBot="1">
      <c r="A40" s="1150"/>
      <c r="B40" s="1150"/>
      <c r="C40" s="1150"/>
      <c r="D40" s="1150"/>
      <c r="E40" s="1150"/>
      <c r="F40" s="1150"/>
      <c r="G40" s="1150"/>
      <c r="H40" s="1150"/>
      <c r="I40" s="1150"/>
      <c r="J40" s="1150"/>
    </row>
    <row r="41" spans="1:10" ht="15" thickBot="1">
      <c r="A41" s="1137" t="s">
        <v>418</v>
      </c>
      <c r="B41" s="1138"/>
      <c r="C41" s="1138"/>
      <c r="D41" s="1138"/>
      <c r="E41" s="1138"/>
      <c r="F41" s="1138"/>
      <c r="G41" s="1138"/>
      <c r="H41" s="1138"/>
      <c r="I41" s="1138"/>
      <c r="J41" s="1139"/>
    </row>
    <row r="42" spans="1:10" ht="15" thickBot="1">
      <c r="A42" s="1145" t="s">
        <v>346</v>
      </c>
      <c r="B42" s="1146"/>
      <c r="C42" s="1146"/>
      <c r="D42" s="1146"/>
      <c r="E42" s="1146"/>
      <c r="F42" s="1146"/>
      <c r="G42" s="1146"/>
      <c r="H42" s="1146"/>
      <c r="I42" s="1146"/>
      <c r="J42" s="1147"/>
    </row>
    <row r="43" spans="1:10" ht="15">
      <c r="A43" s="1082" t="s">
        <v>8</v>
      </c>
      <c r="B43" s="263" t="s">
        <v>134</v>
      </c>
      <c r="C43" s="786" t="s">
        <v>136</v>
      </c>
      <c r="D43" s="746"/>
      <c r="E43" s="792"/>
      <c r="F43" s="769"/>
      <c r="G43" s="801"/>
      <c r="H43" s="844"/>
      <c r="I43" s="270" t="str">
        <f aca="true" t="shared" si="1" ref="I43:I82">IF(D43="","",IF(H43="ano",D43*E43*G43*2,D43*E43*G43))</f>
        <v/>
      </c>
      <c r="J43" s="815"/>
    </row>
    <row r="44" spans="1:10" ht="15">
      <c r="A44" s="288"/>
      <c r="B44" s="266" t="s">
        <v>61</v>
      </c>
      <c r="C44" s="278" t="s">
        <v>101</v>
      </c>
      <c r="D44" s="744">
        <v>4</v>
      </c>
      <c r="E44" s="791">
        <v>0.96</v>
      </c>
      <c r="F44" s="767" t="s">
        <v>327</v>
      </c>
      <c r="G44" s="800">
        <v>1.96</v>
      </c>
      <c r="H44" s="843"/>
      <c r="I44" s="265">
        <f t="shared" si="1"/>
        <v>7.5264</v>
      </c>
      <c r="J44" s="810"/>
    </row>
    <row r="45" spans="1:10" ht="15">
      <c r="A45" s="288"/>
      <c r="B45" s="266" t="s">
        <v>88</v>
      </c>
      <c r="C45" s="278" t="s">
        <v>102</v>
      </c>
      <c r="D45" s="744">
        <v>2</v>
      </c>
      <c r="E45" s="791">
        <v>1.2</v>
      </c>
      <c r="F45" s="767" t="s">
        <v>327</v>
      </c>
      <c r="G45" s="800">
        <v>1.67</v>
      </c>
      <c r="H45" s="843"/>
      <c r="I45" s="265">
        <f t="shared" si="1"/>
        <v>4.008</v>
      </c>
      <c r="J45" s="810"/>
    </row>
    <row r="46" spans="1:10" ht="15">
      <c r="A46" s="288"/>
      <c r="B46" s="266" t="s">
        <v>89</v>
      </c>
      <c r="C46" s="278" t="s">
        <v>103</v>
      </c>
      <c r="D46" s="744">
        <v>1</v>
      </c>
      <c r="E46" s="791">
        <v>1.2</v>
      </c>
      <c r="F46" s="767" t="s">
        <v>327</v>
      </c>
      <c r="G46" s="800">
        <v>1.67</v>
      </c>
      <c r="H46" s="843"/>
      <c r="I46" s="265">
        <f t="shared" si="1"/>
        <v>2.004</v>
      </c>
      <c r="J46" s="810"/>
    </row>
    <row r="47" spans="1:10" ht="15">
      <c r="A47" s="288"/>
      <c r="B47" s="266" t="s">
        <v>90</v>
      </c>
      <c r="C47" s="278" t="s">
        <v>104</v>
      </c>
      <c r="D47" s="744">
        <v>2</v>
      </c>
      <c r="E47" s="791">
        <v>0.92</v>
      </c>
      <c r="F47" s="767" t="s">
        <v>327</v>
      </c>
      <c r="G47" s="800">
        <v>1.55</v>
      </c>
      <c r="H47" s="843"/>
      <c r="I47" s="265">
        <f t="shared" si="1"/>
        <v>2.8520000000000003</v>
      </c>
      <c r="J47" s="810"/>
    </row>
    <row r="48" spans="1:10" ht="15">
      <c r="A48" s="288"/>
      <c r="B48" s="266" t="s">
        <v>91</v>
      </c>
      <c r="C48" s="278" t="s">
        <v>105</v>
      </c>
      <c r="D48" s="744">
        <v>2</v>
      </c>
      <c r="E48" s="791">
        <v>1.04</v>
      </c>
      <c r="F48" s="767" t="s">
        <v>327</v>
      </c>
      <c r="G48" s="800">
        <v>1.76</v>
      </c>
      <c r="H48" s="843"/>
      <c r="I48" s="265">
        <f t="shared" si="1"/>
        <v>3.6608</v>
      </c>
      <c r="J48" s="810"/>
    </row>
    <row r="49" spans="1:10" ht="15">
      <c r="A49" s="288"/>
      <c r="B49" s="266" t="s">
        <v>92</v>
      </c>
      <c r="C49" s="278" t="s">
        <v>106</v>
      </c>
      <c r="D49" s="744">
        <v>1</v>
      </c>
      <c r="E49" s="791">
        <v>1</v>
      </c>
      <c r="F49" s="767" t="s">
        <v>327</v>
      </c>
      <c r="G49" s="800">
        <v>1.77</v>
      </c>
      <c r="H49" s="843"/>
      <c r="I49" s="265">
        <f t="shared" si="1"/>
        <v>1.77</v>
      </c>
      <c r="J49" s="810"/>
    </row>
    <row r="50" spans="1:10" ht="15">
      <c r="A50" s="288"/>
      <c r="B50" s="266" t="s">
        <v>90</v>
      </c>
      <c r="C50" s="278" t="s">
        <v>107</v>
      </c>
      <c r="D50" s="744">
        <v>1</v>
      </c>
      <c r="E50" s="791">
        <v>1</v>
      </c>
      <c r="F50" s="767" t="s">
        <v>327</v>
      </c>
      <c r="G50" s="800">
        <v>1.77</v>
      </c>
      <c r="H50" s="843"/>
      <c r="I50" s="265">
        <f t="shared" si="1"/>
        <v>1.77</v>
      </c>
      <c r="J50" s="810"/>
    </row>
    <row r="51" spans="1:10" ht="15">
      <c r="A51" s="288"/>
      <c r="B51" s="266" t="s">
        <v>61</v>
      </c>
      <c r="C51" s="278" t="s">
        <v>108</v>
      </c>
      <c r="D51" s="746"/>
      <c r="E51" s="792"/>
      <c r="F51" s="769"/>
      <c r="G51" s="801"/>
      <c r="H51" s="844"/>
      <c r="I51" s="270" t="str">
        <f t="shared" si="1"/>
        <v/>
      </c>
      <c r="J51" s="811"/>
    </row>
    <row r="52" spans="1:10" ht="15">
      <c r="A52" s="288"/>
      <c r="B52" s="266" t="s">
        <v>93</v>
      </c>
      <c r="C52" s="278" t="s">
        <v>109</v>
      </c>
      <c r="D52" s="746"/>
      <c r="E52" s="792"/>
      <c r="F52" s="769"/>
      <c r="G52" s="801"/>
      <c r="H52" s="844"/>
      <c r="I52" s="270" t="str">
        <f t="shared" si="1"/>
        <v/>
      </c>
      <c r="J52" s="811"/>
    </row>
    <row r="53" spans="1:10" ht="15">
      <c r="A53" s="288"/>
      <c r="B53" s="266" t="s">
        <v>57</v>
      </c>
      <c r="C53" s="278" t="s">
        <v>137</v>
      </c>
      <c r="D53" s="746"/>
      <c r="E53" s="792"/>
      <c r="F53" s="769"/>
      <c r="G53" s="801"/>
      <c r="H53" s="844"/>
      <c r="I53" s="270" t="str">
        <f t="shared" si="1"/>
        <v/>
      </c>
      <c r="J53" s="811"/>
    </row>
    <row r="54" spans="1:10" ht="15">
      <c r="A54" s="288"/>
      <c r="B54" s="266" t="s">
        <v>94</v>
      </c>
      <c r="C54" s="278" t="s">
        <v>133</v>
      </c>
      <c r="D54" s="746"/>
      <c r="E54" s="792"/>
      <c r="F54" s="769"/>
      <c r="G54" s="801"/>
      <c r="H54" s="844"/>
      <c r="I54" s="270" t="str">
        <f t="shared" si="1"/>
        <v/>
      </c>
      <c r="J54" s="811"/>
    </row>
    <row r="55" spans="1:10" ht="15">
      <c r="A55" s="288"/>
      <c r="B55" s="266" t="s">
        <v>95</v>
      </c>
      <c r="C55" s="278" t="s">
        <v>110</v>
      </c>
      <c r="D55" s="746"/>
      <c r="E55" s="792"/>
      <c r="F55" s="769"/>
      <c r="G55" s="801"/>
      <c r="H55" s="844"/>
      <c r="I55" s="270" t="str">
        <f t="shared" si="1"/>
        <v/>
      </c>
      <c r="J55" s="811"/>
    </row>
    <row r="56" spans="1:10" ht="15">
      <c r="A56" s="288"/>
      <c r="B56" s="266" t="s">
        <v>96</v>
      </c>
      <c r="C56" s="278" t="s">
        <v>111</v>
      </c>
      <c r="D56" s="746"/>
      <c r="E56" s="792"/>
      <c r="F56" s="769"/>
      <c r="G56" s="801"/>
      <c r="H56" s="844"/>
      <c r="I56" s="270" t="str">
        <f t="shared" si="1"/>
        <v/>
      </c>
      <c r="J56" s="811"/>
    </row>
    <row r="57" spans="1:10" ht="15">
      <c r="A57" s="288"/>
      <c r="B57" s="266" t="s">
        <v>97</v>
      </c>
      <c r="C57" s="278" t="s">
        <v>112</v>
      </c>
      <c r="D57" s="746"/>
      <c r="E57" s="792"/>
      <c r="F57" s="769"/>
      <c r="G57" s="801"/>
      <c r="H57" s="844"/>
      <c r="I57" s="270" t="str">
        <f t="shared" si="1"/>
        <v/>
      </c>
      <c r="J57" s="811"/>
    </row>
    <row r="58" spans="1:10" ht="15">
      <c r="A58" s="288"/>
      <c r="B58" s="266" t="s">
        <v>14</v>
      </c>
      <c r="C58" s="278" t="s">
        <v>113</v>
      </c>
      <c r="D58" s="746"/>
      <c r="E58" s="792"/>
      <c r="F58" s="769"/>
      <c r="G58" s="801"/>
      <c r="H58" s="844"/>
      <c r="I58" s="270" t="str">
        <f t="shared" si="1"/>
        <v/>
      </c>
      <c r="J58" s="811"/>
    </row>
    <row r="59" spans="1:10" ht="15">
      <c r="A59" s="288"/>
      <c r="B59" s="266" t="s">
        <v>16</v>
      </c>
      <c r="C59" s="278" t="s">
        <v>114</v>
      </c>
      <c r="D59" s="746"/>
      <c r="E59" s="792"/>
      <c r="F59" s="769"/>
      <c r="G59" s="801"/>
      <c r="H59" s="844"/>
      <c r="I59" s="270" t="str">
        <f t="shared" si="1"/>
        <v/>
      </c>
      <c r="J59" s="811"/>
    </row>
    <row r="60" spans="1:10" ht="15">
      <c r="A60" s="1083" t="s">
        <v>20</v>
      </c>
      <c r="B60" s="272" t="s">
        <v>95</v>
      </c>
      <c r="C60" s="278" t="s">
        <v>115</v>
      </c>
      <c r="D60" s="744">
        <v>1</v>
      </c>
      <c r="E60" s="791">
        <v>0.95</v>
      </c>
      <c r="F60" s="767" t="s">
        <v>327</v>
      </c>
      <c r="G60" s="800">
        <v>1.55</v>
      </c>
      <c r="H60" s="843"/>
      <c r="I60" s="265">
        <f>IF(D60="","",IF(H60="ano",D60*E60*G60*2,D60*E60*G60))/2</f>
        <v>0.73625</v>
      </c>
      <c r="J60" s="810" t="s">
        <v>429</v>
      </c>
    </row>
    <row r="61" spans="1:10" ht="15">
      <c r="A61" s="288"/>
      <c r="B61" s="266" t="s">
        <v>16</v>
      </c>
      <c r="C61" s="278" t="s">
        <v>116</v>
      </c>
      <c r="D61" s="746"/>
      <c r="E61" s="792"/>
      <c r="F61" s="769"/>
      <c r="G61" s="801"/>
      <c r="H61" s="844"/>
      <c r="I61" s="270" t="str">
        <f t="shared" si="1"/>
        <v/>
      </c>
      <c r="J61" s="811"/>
    </row>
    <row r="62" spans="1:10" ht="15">
      <c r="A62" s="288"/>
      <c r="B62" s="266" t="s">
        <v>16</v>
      </c>
      <c r="C62" s="278" t="s">
        <v>117</v>
      </c>
      <c r="D62" s="746"/>
      <c r="E62" s="792"/>
      <c r="F62" s="769"/>
      <c r="G62" s="801"/>
      <c r="H62" s="844"/>
      <c r="I62" s="270" t="str">
        <f t="shared" si="1"/>
        <v/>
      </c>
      <c r="J62" s="811"/>
    </row>
    <row r="63" spans="1:10" ht="15">
      <c r="A63" s="288"/>
      <c r="B63" s="266" t="s">
        <v>97</v>
      </c>
      <c r="C63" s="278" t="s">
        <v>118</v>
      </c>
      <c r="D63" s="744">
        <v>1</v>
      </c>
      <c r="E63" s="791">
        <v>1.02</v>
      </c>
      <c r="F63" s="767" t="s">
        <v>327</v>
      </c>
      <c r="G63" s="800">
        <v>1.73</v>
      </c>
      <c r="H63" s="843"/>
      <c r="I63" s="265">
        <f t="shared" si="1"/>
        <v>1.7646</v>
      </c>
      <c r="J63" s="810"/>
    </row>
    <row r="64" spans="1:10" ht="15">
      <c r="A64" s="288"/>
      <c r="B64" s="266" t="s">
        <v>94</v>
      </c>
      <c r="C64" s="861" t="s">
        <v>396</v>
      </c>
      <c r="D64" s="576"/>
      <c r="E64" s="637"/>
      <c r="F64" s="657"/>
      <c r="G64" s="647"/>
      <c r="H64" s="846"/>
      <c r="I64" s="273" t="str">
        <f t="shared" si="1"/>
        <v/>
      </c>
      <c r="J64" s="812"/>
    </row>
    <row r="65" spans="1:10" ht="15">
      <c r="A65" s="288"/>
      <c r="B65" s="266" t="s">
        <v>90</v>
      </c>
      <c r="C65" s="278" t="s">
        <v>119</v>
      </c>
      <c r="D65" s="744">
        <v>1</v>
      </c>
      <c r="E65" s="791">
        <v>1.02</v>
      </c>
      <c r="F65" s="767" t="s">
        <v>327</v>
      </c>
      <c r="G65" s="800">
        <v>1.73</v>
      </c>
      <c r="H65" s="843"/>
      <c r="I65" s="268">
        <f t="shared" si="1"/>
        <v>1.7646</v>
      </c>
      <c r="J65" s="810"/>
    </row>
    <row r="66" spans="1:10" ht="15">
      <c r="A66" s="288"/>
      <c r="B66" s="266" t="s">
        <v>90</v>
      </c>
      <c r="C66" s="278" t="s">
        <v>120</v>
      </c>
      <c r="D66" s="744">
        <v>1</v>
      </c>
      <c r="E66" s="791">
        <v>1.02</v>
      </c>
      <c r="F66" s="767" t="s">
        <v>327</v>
      </c>
      <c r="G66" s="800">
        <v>1.73</v>
      </c>
      <c r="H66" s="843"/>
      <c r="I66" s="268">
        <f t="shared" si="1"/>
        <v>1.7646</v>
      </c>
      <c r="J66" s="810"/>
    </row>
    <row r="67" spans="1:10" ht="15">
      <c r="A67" s="288"/>
      <c r="B67" s="266" t="s">
        <v>61</v>
      </c>
      <c r="C67" s="278" t="s">
        <v>121</v>
      </c>
      <c r="D67" s="744">
        <v>2</v>
      </c>
      <c r="E67" s="791">
        <v>1.02</v>
      </c>
      <c r="F67" s="767" t="s">
        <v>327</v>
      </c>
      <c r="G67" s="800">
        <v>1.73</v>
      </c>
      <c r="H67" s="843"/>
      <c r="I67" s="268">
        <f t="shared" si="1"/>
        <v>3.5292</v>
      </c>
      <c r="J67" s="810"/>
    </row>
    <row r="68" spans="1:10" ht="15">
      <c r="A68" s="288"/>
      <c r="B68" s="266" t="s">
        <v>25</v>
      </c>
      <c r="C68" s="278" t="s">
        <v>122</v>
      </c>
      <c r="D68" s="746"/>
      <c r="E68" s="792"/>
      <c r="F68" s="769"/>
      <c r="G68" s="801"/>
      <c r="H68" s="844"/>
      <c r="I68" s="270" t="str">
        <f t="shared" si="1"/>
        <v/>
      </c>
      <c r="J68" s="811"/>
    </row>
    <row r="69" spans="1:10" ht="15">
      <c r="A69" s="288"/>
      <c r="B69" s="266" t="s">
        <v>90</v>
      </c>
      <c r="C69" s="278" t="s">
        <v>123</v>
      </c>
      <c r="D69" s="744">
        <v>1</v>
      </c>
      <c r="E69" s="791">
        <v>1.03</v>
      </c>
      <c r="F69" s="767" t="s">
        <v>327</v>
      </c>
      <c r="G69" s="800">
        <v>1.75</v>
      </c>
      <c r="H69" s="843"/>
      <c r="I69" s="268">
        <f t="shared" si="1"/>
        <v>1.8025</v>
      </c>
      <c r="J69" s="810"/>
    </row>
    <row r="70" spans="1:10" ht="15">
      <c r="A70" s="288"/>
      <c r="B70" s="266" t="s">
        <v>90</v>
      </c>
      <c r="C70" s="278" t="s">
        <v>124</v>
      </c>
      <c r="D70" s="744">
        <v>1</v>
      </c>
      <c r="E70" s="791">
        <v>1.03</v>
      </c>
      <c r="F70" s="767" t="s">
        <v>327</v>
      </c>
      <c r="G70" s="800">
        <v>1.75</v>
      </c>
      <c r="H70" s="843"/>
      <c r="I70" s="268">
        <f t="shared" si="1"/>
        <v>1.8025</v>
      </c>
      <c r="J70" s="810"/>
    </row>
    <row r="71" spans="1:10" ht="15">
      <c r="A71" s="288"/>
      <c r="B71" s="266" t="s">
        <v>90</v>
      </c>
      <c r="C71" s="278" t="s">
        <v>131</v>
      </c>
      <c r="D71" s="744">
        <v>2</v>
      </c>
      <c r="E71" s="791">
        <v>1.03</v>
      </c>
      <c r="F71" s="767" t="s">
        <v>327</v>
      </c>
      <c r="G71" s="800">
        <v>1.75</v>
      </c>
      <c r="H71" s="843"/>
      <c r="I71" s="268">
        <f t="shared" si="1"/>
        <v>3.605</v>
      </c>
      <c r="J71" s="810"/>
    </row>
    <row r="72" spans="1:10" ht="15">
      <c r="A72" s="1083" t="s">
        <v>98</v>
      </c>
      <c r="B72" s="272" t="s">
        <v>95</v>
      </c>
      <c r="C72" s="278" t="s">
        <v>125</v>
      </c>
      <c r="D72" s="746"/>
      <c r="E72" s="792"/>
      <c r="F72" s="769"/>
      <c r="G72" s="801"/>
      <c r="H72" s="844"/>
      <c r="I72" s="270" t="str">
        <f t="shared" si="1"/>
        <v/>
      </c>
      <c r="J72" s="811"/>
    </row>
    <row r="73" spans="1:10" ht="15">
      <c r="A73" s="288"/>
      <c r="B73" s="266" t="s">
        <v>61</v>
      </c>
      <c r="C73" s="278" t="s">
        <v>126</v>
      </c>
      <c r="D73" s="746"/>
      <c r="E73" s="792"/>
      <c r="F73" s="769"/>
      <c r="G73" s="801"/>
      <c r="H73" s="844"/>
      <c r="I73" s="270" t="str">
        <f t="shared" si="1"/>
        <v/>
      </c>
      <c r="J73" s="811"/>
    </row>
    <row r="74" spans="1:10" ht="15">
      <c r="A74" s="288"/>
      <c r="B74" s="266" t="s">
        <v>14</v>
      </c>
      <c r="C74" s="278" t="s">
        <v>127</v>
      </c>
      <c r="D74" s="746"/>
      <c r="E74" s="792"/>
      <c r="F74" s="769"/>
      <c r="G74" s="801"/>
      <c r="H74" s="844"/>
      <c r="I74" s="270" t="str">
        <f t="shared" si="1"/>
        <v/>
      </c>
      <c r="J74" s="811"/>
    </row>
    <row r="75" spans="1:10" ht="15">
      <c r="A75" s="288"/>
      <c r="B75" s="266" t="s">
        <v>14</v>
      </c>
      <c r="C75" s="278" t="s">
        <v>128</v>
      </c>
      <c r="D75" s="746"/>
      <c r="E75" s="792"/>
      <c r="F75" s="769"/>
      <c r="G75" s="801"/>
      <c r="H75" s="844"/>
      <c r="I75" s="270" t="str">
        <f t="shared" si="1"/>
        <v/>
      </c>
      <c r="J75" s="811"/>
    </row>
    <row r="76" spans="1:10" ht="15">
      <c r="A76" s="288"/>
      <c r="B76" s="266" t="s">
        <v>97</v>
      </c>
      <c r="C76" s="278" t="s">
        <v>129</v>
      </c>
      <c r="D76" s="744">
        <v>1</v>
      </c>
      <c r="E76" s="791">
        <v>1.05</v>
      </c>
      <c r="F76" s="767" t="s">
        <v>327</v>
      </c>
      <c r="G76" s="800">
        <v>1.74</v>
      </c>
      <c r="H76" s="843"/>
      <c r="I76" s="268">
        <f t="shared" si="1"/>
        <v>1.827</v>
      </c>
      <c r="J76" s="810"/>
    </row>
    <row r="77" spans="1:10" ht="15">
      <c r="A77" s="288"/>
      <c r="B77" s="266" t="s">
        <v>94</v>
      </c>
      <c r="C77" s="861" t="s">
        <v>397</v>
      </c>
      <c r="D77" s="576"/>
      <c r="E77" s="637"/>
      <c r="F77" s="657"/>
      <c r="G77" s="647"/>
      <c r="H77" s="846"/>
      <c r="I77" s="273" t="str">
        <f t="shared" si="1"/>
        <v/>
      </c>
      <c r="J77" s="812"/>
    </row>
    <row r="78" spans="1:10" ht="15">
      <c r="A78" s="288"/>
      <c r="B78" s="266" t="s">
        <v>99</v>
      </c>
      <c r="C78" s="278" t="s">
        <v>130</v>
      </c>
      <c r="D78" s="744">
        <v>2</v>
      </c>
      <c r="E78" s="791">
        <v>1.05</v>
      </c>
      <c r="F78" s="767" t="s">
        <v>327</v>
      </c>
      <c r="G78" s="800">
        <v>1.74</v>
      </c>
      <c r="H78" s="843"/>
      <c r="I78" s="268">
        <f t="shared" si="1"/>
        <v>3.654</v>
      </c>
      <c r="J78" s="810"/>
    </row>
    <row r="79" spans="1:10" ht="15">
      <c r="A79" s="288"/>
      <c r="B79" s="266" t="s">
        <v>143</v>
      </c>
      <c r="C79" s="278" t="s">
        <v>142</v>
      </c>
      <c r="D79" s="744">
        <v>2</v>
      </c>
      <c r="E79" s="791">
        <v>1.05</v>
      </c>
      <c r="F79" s="767" t="s">
        <v>327</v>
      </c>
      <c r="G79" s="800">
        <v>1.74</v>
      </c>
      <c r="H79" s="843"/>
      <c r="I79" s="268">
        <f t="shared" si="1"/>
        <v>3.654</v>
      </c>
      <c r="J79" s="810"/>
    </row>
    <row r="80" spans="1:10" ht="15">
      <c r="A80" s="288"/>
      <c r="B80" s="266" t="s">
        <v>100</v>
      </c>
      <c r="C80" s="278" t="s">
        <v>132</v>
      </c>
      <c r="D80" s="744">
        <v>2</v>
      </c>
      <c r="E80" s="791">
        <v>1.05</v>
      </c>
      <c r="F80" s="767" t="s">
        <v>327</v>
      </c>
      <c r="G80" s="800">
        <v>1.74</v>
      </c>
      <c r="H80" s="843"/>
      <c r="I80" s="268">
        <f t="shared" si="1"/>
        <v>3.654</v>
      </c>
      <c r="J80" s="810"/>
    </row>
    <row r="81" spans="1:10" ht="15">
      <c r="A81" s="288"/>
      <c r="B81" s="266" t="s">
        <v>276</v>
      </c>
      <c r="C81" s="278" t="s">
        <v>138</v>
      </c>
      <c r="D81" s="744">
        <v>1</v>
      </c>
      <c r="E81" s="791">
        <v>1.05</v>
      </c>
      <c r="F81" s="767" t="s">
        <v>327</v>
      </c>
      <c r="G81" s="800">
        <v>1.74</v>
      </c>
      <c r="H81" s="843"/>
      <c r="I81" s="268">
        <f t="shared" si="1"/>
        <v>1.827</v>
      </c>
      <c r="J81" s="810"/>
    </row>
    <row r="82" spans="1:10" ht="15" thickBot="1">
      <c r="A82" s="312"/>
      <c r="B82" s="283" t="s">
        <v>141</v>
      </c>
      <c r="C82" s="785" t="s">
        <v>139</v>
      </c>
      <c r="D82" s="747">
        <v>1</v>
      </c>
      <c r="E82" s="794">
        <v>1.05</v>
      </c>
      <c r="F82" s="772" t="s">
        <v>327</v>
      </c>
      <c r="G82" s="803">
        <v>1.74</v>
      </c>
      <c r="H82" s="845"/>
      <c r="I82" s="755">
        <f t="shared" si="1"/>
        <v>1.827</v>
      </c>
      <c r="J82" s="817"/>
    </row>
    <row r="83" spans="1:10" ht="15" thickBot="1">
      <c r="A83" s="857" t="str">
        <f>"Mezisoučet: "&amp;A41</f>
        <v>Mezisoučet:  Budova Neulingerova 151, Dačice</v>
      </c>
      <c r="B83" s="858"/>
      <c r="C83" s="858"/>
      <c r="D83" s="1105">
        <f>SUM(D43:D82)</f>
        <v>32</v>
      </c>
      <c r="E83" s="1140"/>
      <c r="F83" s="1140"/>
      <c r="G83" s="1140"/>
      <c r="H83" s="1140"/>
      <c r="I83" s="1106">
        <f>SUM(I43:I82)</f>
        <v>56.80345</v>
      </c>
      <c r="J83" s="859"/>
    </row>
    <row r="84" spans="1:10" ht="7.5" customHeight="1" thickBot="1">
      <c r="A84" s="1150"/>
      <c r="B84" s="1150"/>
      <c r="C84" s="1150"/>
      <c r="D84" s="1150"/>
      <c r="E84" s="1150"/>
      <c r="F84" s="1150"/>
      <c r="G84" s="1150"/>
      <c r="H84" s="1150"/>
      <c r="I84" s="1150"/>
      <c r="J84" s="1150"/>
    </row>
    <row r="85" spans="1:10" ht="15" thickBot="1">
      <c r="A85" s="1137" t="s">
        <v>419</v>
      </c>
      <c r="B85" s="1138"/>
      <c r="C85" s="1138"/>
      <c r="D85" s="1138"/>
      <c r="E85" s="1138"/>
      <c r="F85" s="1138"/>
      <c r="G85" s="1138"/>
      <c r="H85" s="1138"/>
      <c r="I85" s="1138"/>
      <c r="J85" s="1139"/>
    </row>
    <row r="86" spans="1:10" ht="15" thickBot="1">
      <c r="A86" s="1145" t="s">
        <v>347</v>
      </c>
      <c r="B86" s="1146"/>
      <c r="C86" s="1146"/>
      <c r="D86" s="1146"/>
      <c r="E86" s="1146"/>
      <c r="F86" s="1146"/>
      <c r="G86" s="1146"/>
      <c r="H86" s="1146"/>
      <c r="I86" s="1146"/>
      <c r="J86" s="1147"/>
    </row>
    <row r="87" spans="1:10" ht="15.75" customHeight="1">
      <c r="A87" s="1082" t="s">
        <v>8</v>
      </c>
      <c r="B87" s="263" t="s">
        <v>154</v>
      </c>
      <c r="C87" s="279" t="s">
        <v>173</v>
      </c>
      <c r="D87" s="746"/>
      <c r="E87" s="792"/>
      <c r="F87" s="769"/>
      <c r="G87" s="801"/>
      <c r="H87" s="844"/>
      <c r="I87" s="270" t="str">
        <f aca="true" t="shared" si="2" ref="I87:I150">IF(D87="","",IF(H87="ano",D87*E87*G87*2,D87*E87*G87))</f>
        <v/>
      </c>
      <c r="J87" s="815"/>
    </row>
    <row r="88" spans="1:10" ht="15">
      <c r="A88" s="288"/>
      <c r="B88" s="266" t="s">
        <v>155</v>
      </c>
      <c r="C88" s="280" t="s">
        <v>174</v>
      </c>
      <c r="D88" s="744">
        <v>2</v>
      </c>
      <c r="E88" s="791">
        <v>1</v>
      </c>
      <c r="F88" s="767" t="s">
        <v>327</v>
      </c>
      <c r="G88" s="800">
        <v>1.45</v>
      </c>
      <c r="H88" s="843" t="s">
        <v>351</v>
      </c>
      <c r="I88" s="268">
        <f t="shared" si="2"/>
        <v>5.8</v>
      </c>
      <c r="J88" s="810"/>
    </row>
    <row r="89" spans="1:10" ht="15">
      <c r="A89" s="288"/>
      <c r="B89" s="266" t="s">
        <v>156</v>
      </c>
      <c r="C89" s="280" t="s">
        <v>175</v>
      </c>
      <c r="D89" s="744">
        <v>1</v>
      </c>
      <c r="E89" s="791">
        <v>0.74</v>
      </c>
      <c r="F89" s="767" t="s">
        <v>327</v>
      </c>
      <c r="G89" s="800">
        <v>1</v>
      </c>
      <c r="H89" s="843" t="s">
        <v>351</v>
      </c>
      <c r="I89" s="268">
        <f t="shared" si="2"/>
        <v>1.48</v>
      </c>
      <c r="J89" s="810"/>
    </row>
    <row r="90" spans="1:10" ht="15">
      <c r="A90" s="288"/>
      <c r="B90" s="1160" t="s">
        <v>195</v>
      </c>
      <c r="C90" s="1156" t="s">
        <v>205</v>
      </c>
      <c r="D90" s="744">
        <v>2</v>
      </c>
      <c r="E90" s="791">
        <v>1.02</v>
      </c>
      <c r="F90" s="767" t="s">
        <v>327</v>
      </c>
      <c r="G90" s="800">
        <v>1.32</v>
      </c>
      <c r="H90" s="843" t="s">
        <v>351</v>
      </c>
      <c r="I90" s="1158">
        <f>IF(D90="","",IF(H90="ano",D90*E90*G90*2,D90*E90*G90))+IF(D91="","",IF(H91="ano",D91*E91*G91*2,D91*E91*G91))</f>
        <v>11.1856</v>
      </c>
      <c r="J90" s="810"/>
    </row>
    <row r="91" spans="1:10" ht="15">
      <c r="A91" s="288"/>
      <c r="B91" s="1161"/>
      <c r="C91" s="1157"/>
      <c r="D91" s="744">
        <v>2</v>
      </c>
      <c r="E91" s="791">
        <v>1</v>
      </c>
      <c r="F91" s="767" t="s">
        <v>327</v>
      </c>
      <c r="G91" s="800">
        <v>1.45</v>
      </c>
      <c r="H91" s="843" t="s">
        <v>351</v>
      </c>
      <c r="I91" s="1159"/>
      <c r="J91" s="810"/>
    </row>
    <row r="92" spans="1:10" ht="15">
      <c r="A92" s="288"/>
      <c r="B92" s="266" t="s">
        <v>196</v>
      </c>
      <c r="C92" s="280" t="s">
        <v>206</v>
      </c>
      <c r="D92" s="744">
        <v>1</v>
      </c>
      <c r="E92" s="791">
        <v>1.2</v>
      </c>
      <c r="F92" s="767" t="s">
        <v>327</v>
      </c>
      <c r="G92" s="800">
        <v>1.66</v>
      </c>
      <c r="H92" s="843" t="s">
        <v>351</v>
      </c>
      <c r="I92" s="268">
        <f t="shared" si="2"/>
        <v>3.9839999999999995</v>
      </c>
      <c r="J92" s="810"/>
    </row>
    <row r="93" spans="1:10" ht="15">
      <c r="A93" s="288"/>
      <c r="B93" s="266" t="s">
        <v>144</v>
      </c>
      <c r="C93" s="280" t="s">
        <v>145</v>
      </c>
      <c r="D93" s="746"/>
      <c r="E93" s="792"/>
      <c r="F93" s="769"/>
      <c r="G93" s="801"/>
      <c r="H93" s="844"/>
      <c r="I93" s="270" t="str">
        <f t="shared" si="2"/>
        <v/>
      </c>
      <c r="J93" s="811"/>
    </row>
    <row r="94" spans="1:10" ht="15">
      <c r="A94" s="288"/>
      <c r="B94" s="266" t="s">
        <v>157</v>
      </c>
      <c r="C94" s="280" t="s">
        <v>176</v>
      </c>
      <c r="D94" s="744">
        <v>1</v>
      </c>
      <c r="E94" s="791">
        <v>0.85</v>
      </c>
      <c r="F94" s="767" t="s">
        <v>327</v>
      </c>
      <c r="G94" s="800">
        <v>1.25</v>
      </c>
      <c r="H94" s="843" t="s">
        <v>351</v>
      </c>
      <c r="I94" s="268">
        <f t="shared" si="2"/>
        <v>2.125</v>
      </c>
      <c r="J94" s="810"/>
    </row>
    <row r="95" spans="1:10" ht="15">
      <c r="A95" s="288"/>
      <c r="B95" s="266" t="s">
        <v>277</v>
      </c>
      <c r="C95" s="280" t="s">
        <v>278</v>
      </c>
      <c r="D95" s="746"/>
      <c r="E95" s="792"/>
      <c r="F95" s="769"/>
      <c r="G95" s="801"/>
      <c r="H95" s="844"/>
      <c r="I95" s="270" t="str">
        <f t="shared" si="2"/>
        <v/>
      </c>
      <c r="J95" s="811"/>
    </row>
    <row r="96" spans="1:10" ht="15">
      <c r="A96" s="288"/>
      <c r="B96" s="266" t="s">
        <v>158</v>
      </c>
      <c r="C96" s="280" t="s">
        <v>177</v>
      </c>
      <c r="D96" s="744">
        <v>1</v>
      </c>
      <c r="E96" s="791">
        <v>0.85</v>
      </c>
      <c r="F96" s="767" t="s">
        <v>327</v>
      </c>
      <c r="G96" s="800">
        <v>1.48</v>
      </c>
      <c r="H96" s="843" t="s">
        <v>351</v>
      </c>
      <c r="I96" s="268">
        <f t="shared" si="2"/>
        <v>2.516</v>
      </c>
      <c r="J96" s="810"/>
    </row>
    <row r="97" spans="1:10" ht="15">
      <c r="A97" s="288"/>
      <c r="B97" s="266" t="s">
        <v>25</v>
      </c>
      <c r="C97" s="280" t="s">
        <v>178</v>
      </c>
      <c r="D97" s="744">
        <v>1</v>
      </c>
      <c r="E97" s="791">
        <v>1.08</v>
      </c>
      <c r="F97" s="767" t="s">
        <v>327</v>
      </c>
      <c r="G97" s="800">
        <v>1.63</v>
      </c>
      <c r="H97" s="843" t="s">
        <v>351</v>
      </c>
      <c r="I97" s="268">
        <f t="shared" si="2"/>
        <v>3.5208</v>
      </c>
      <c r="J97" s="810"/>
    </row>
    <row r="98" spans="1:10" ht="15">
      <c r="A98" s="288"/>
      <c r="B98" s="266" t="s">
        <v>16</v>
      </c>
      <c r="C98" s="280" t="s">
        <v>179</v>
      </c>
      <c r="D98" s="744">
        <v>1</v>
      </c>
      <c r="E98" s="791">
        <v>1.08</v>
      </c>
      <c r="F98" s="767" t="s">
        <v>327</v>
      </c>
      <c r="G98" s="800">
        <v>1.63</v>
      </c>
      <c r="H98" s="843" t="s">
        <v>351</v>
      </c>
      <c r="I98" s="268">
        <f t="shared" si="2"/>
        <v>3.5208</v>
      </c>
      <c r="J98" s="810"/>
    </row>
    <row r="99" spans="1:10" ht="15">
      <c r="A99" s="288"/>
      <c r="B99" s="266" t="s">
        <v>147</v>
      </c>
      <c r="C99" s="280" t="s">
        <v>146</v>
      </c>
      <c r="D99" s="746"/>
      <c r="E99" s="792"/>
      <c r="F99" s="769"/>
      <c r="G99" s="801"/>
      <c r="H99" s="844"/>
      <c r="I99" s="270" t="str">
        <f t="shared" si="2"/>
        <v/>
      </c>
      <c r="J99" s="811"/>
    </row>
    <row r="100" spans="1:10" ht="15">
      <c r="A100" s="288"/>
      <c r="B100" s="266" t="s">
        <v>159</v>
      </c>
      <c r="C100" s="280" t="s">
        <v>180</v>
      </c>
      <c r="D100" s="746"/>
      <c r="E100" s="792"/>
      <c r="F100" s="769"/>
      <c r="G100" s="801"/>
      <c r="H100" s="844"/>
      <c r="I100" s="270" t="str">
        <f t="shared" si="2"/>
        <v/>
      </c>
      <c r="J100" s="811"/>
    </row>
    <row r="101" spans="1:10" ht="15">
      <c r="A101" s="288"/>
      <c r="B101" s="266" t="s">
        <v>94</v>
      </c>
      <c r="C101" s="280" t="s">
        <v>181</v>
      </c>
      <c r="D101" s="746"/>
      <c r="E101" s="792"/>
      <c r="F101" s="769"/>
      <c r="G101" s="801"/>
      <c r="H101" s="844"/>
      <c r="I101" s="270" t="str">
        <f t="shared" si="2"/>
        <v/>
      </c>
      <c r="J101" s="811"/>
    </row>
    <row r="102" spans="1:10" ht="15">
      <c r="A102" s="1083" t="s">
        <v>20</v>
      </c>
      <c r="B102" s="272" t="s">
        <v>61</v>
      </c>
      <c r="C102" s="280" t="s">
        <v>136</v>
      </c>
      <c r="D102" s="744">
        <v>2</v>
      </c>
      <c r="E102" s="791">
        <v>1.17</v>
      </c>
      <c r="F102" s="767" t="s">
        <v>327</v>
      </c>
      <c r="G102" s="800">
        <v>1.77</v>
      </c>
      <c r="H102" s="843" t="s">
        <v>351</v>
      </c>
      <c r="I102" s="268">
        <f t="shared" si="2"/>
        <v>8.2836</v>
      </c>
      <c r="J102" s="810"/>
    </row>
    <row r="103" spans="1:10" ht="15">
      <c r="A103" s="288"/>
      <c r="B103" s="266" t="s">
        <v>195</v>
      </c>
      <c r="C103" s="280" t="s">
        <v>111</v>
      </c>
      <c r="D103" s="744">
        <v>1</v>
      </c>
      <c r="E103" s="791">
        <v>1.17</v>
      </c>
      <c r="F103" s="767" t="s">
        <v>327</v>
      </c>
      <c r="G103" s="800">
        <v>1.77</v>
      </c>
      <c r="H103" s="843" t="s">
        <v>351</v>
      </c>
      <c r="I103" s="268">
        <f t="shared" si="2"/>
        <v>4.1418</v>
      </c>
      <c r="J103" s="810"/>
    </row>
    <row r="104" spans="1:10" ht="15">
      <c r="A104" s="288"/>
      <c r="B104" s="266" t="s">
        <v>195</v>
      </c>
      <c r="C104" s="280" t="s">
        <v>110</v>
      </c>
      <c r="D104" s="744">
        <v>2</v>
      </c>
      <c r="E104" s="791">
        <v>1.17</v>
      </c>
      <c r="F104" s="767" t="s">
        <v>327</v>
      </c>
      <c r="G104" s="800">
        <v>1.77</v>
      </c>
      <c r="H104" s="843" t="s">
        <v>351</v>
      </c>
      <c r="I104" s="268">
        <f t="shared" si="2"/>
        <v>8.2836</v>
      </c>
      <c r="J104" s="810"/>
    </row>
    <row r="105" spans="1:10" ht="15">
      <c r="A105" s="288"/>
      <c r="B105" s="266" t="s">
        <v>25</v>
      </c>
      <c r="C105" s="280" t="s">
        <v>133</v>
      </c>
      <c r="D105" s="746"/>
      <c r="E105" s="792"/>
      <c r="F105" s="769"/>
      <c r="G105" s="801"/>
      <c r="H105" s="844"/>
      <c r="I105" s="270" t="str">
        <f t="shared" si="2"/>
        <v/>
      </c>
      <c r="J105" s="811"/>
    </row>
    <row r="106" spans="1:10" ht="15">
      <c r="A106" s="288"/>
      <c r="B106" s="266" t="s">
        <v>157</v>
      </c>
      <c r="C106" s="280" t="s">
        <v>114</v>
      </c>
      <c r="D106" s="746"/>
      <c r="E106" s="792"/>
      <c r="F106" s="769"/>
      <c r="G106" s="801"/>
      <c r="H106" s="844"/>
      <c r="I106" s="270" t="str">
        <f t="shared" si="2"/>
        <v/>
      </c>
      <c r="J106" s="811"/>
    </row>
    <row r="107" spans="1:10" ht="15">
      <c r="A107" s="288"/>
      <c r="B107" s="266" t="s">
        <v>160</v>
      </c>
      <c r="C107" s="280" t="s">
        <v>137</v>
      </c>
      <c r="D107" s="744">
        <v>1</v>
      </c>
      <c r="E107" s="791">
        <v>0.46</v>
      </c>
      <c r="F107" s="767" t="s">
        <v>327</v>
      </c>
      <c r="G107" s="800">
        <v>0.7</v>
      </c>
      <c r="H107" s="843" t="s">
        <v>351</v>
      </c>
      <c r="I107" s="268">
        <f t="shared" si="2"/>
        <v>0.644</v>
      </c>
      <c r="J107" s="810"/>
    </row>
    <row r="108" spans="1:10" ht="15">
      <c r="A108" s="288"/>
      <c r="B108" s="266" t="s">
        <v>16</v>
      </c>
      <c r="C108" s="280" t="s">
        <v>109</v>
      </c>
      <c r="D108" s="746"/>
      <c r="E108" s="792"/>
      <c r="F108" s="769"/>
      <c r="G108" s="801"/>
      <c r="H108" s="844"/>
      <c r="I108" s="270" t="str">
        <f t="shared" si="2"/>
        <v/>
      </c>
      <c r="J108" s="811"/>
    </row>
    <row r="109" spans="1:10" ht="15">
      <c r="A109" s="288"/>
      <c r="B109" s="266" t="s">
        <v>80</v>
      </c>
      <c r="C109" s="280" t="s">
        <v>107</v>
      </c>
      <c r="D109" s="746"/>
      <c r="E109" s="792"/>
      <c r="F109" s="769"/>
      <c r="G109" s="801"/>
      <c r="H109" s="844"/>
      <c r="I109" s="270" t="str">
        <f t="shared" si="2"/>
        <v/>
      </c>
      <c r="J109" s="811"/>
    </row>
    <row r="110" spans="1:10" ht="15">
      <c r="A110" s="288"/>
      <c r="B110" s="266" t="s">
        <v>14</v>
      </c>
      <c r="C110" s="280" t="s">
        <v>113</v>
      </c>
      <c r="D110" s="746"/>
      <c r="E110" s="792"/>
      <c r="F110" s="769"/>
      <c r="G110" s="801"/>
      <c r="H110" s="844"/>
      <c r="I110" s="270" t="str">
        <f t="shared" si="2"/>
        <v/>
      </c>
      <c r="J110" s="811"/>
    </row>
    <row r="111" spans="1:10" ht="15">
      <c r="A111" s="288"/>
      <c r="B111" s="266" t="s">
        <v>152</v>
      </c>
      <c r="C111" s="280" t="s">
        <v>106</v>
      </c>
      <c r="D111" s="746"/>
      <c r="E111" s="792"/>
      <c r="F111" s="769"/>
      <c r="G111" s="801"/>
      <c r="H111" s="844"/>
      <c r="I111" s="270" t="str">
        <f t="shared" si="2"/>
        <v/>
      </c>
      <c r="J111" s="811"/>
    </row>
    <row r="112" spans="1:10" ht="15">
      <c r="A112" s="288"/>
      <c r="B112" s="266" t="s">
        <v>161</v>
      </c>
      <c r="C112" s="280" t="s">
        <v>105</v>
      </c>
      <c r="D112" s="744">
        <v>1</v>
      </c>
      <c r="E112" s="791">
        <v>1.17</v>
      </c>
      <c r="F112" s="767" t="s">
        <v>327</v>
      </c>
      <c r="G112" s="800">
        <v>1.77</v>
      </c>
      <c r="H112" s="843" t="s">
        <v>351</v>
      </c>
      <c r="I112" s="268">
        <f t="shared" si="2"/>
        <v>4.1418</v>
      </c>
      <c r="J112" s="810"/>
    </row>
    <row r="113" spans="1:10" ht="15">
      <c r="A113" s="288"/>
      <c r="B113" s="266" t="s">
        <v>162</v>
      </c>
      <c r="C113" s="280" t="s">
        <v>108</v>
      </c>
      <c r="D113" s="744">
        <v>2</v>
      </c>
      <c r="E113" s="791">
        <v>1.17</v>
      </c>
      <c r="F113" s="767" t="s">
        <v>327</v>
      </c>
      <c r="G113" s="800">
        <v>1.66</v>
      </c>
      <c r="H113" s="843" t="s">
        <v>351</v>
      </c>
      <c r="I113" s="268">
        <f t="shared" si="2"/>
        <v>7.768799999999999</v>
      </c>
      <c r="J113" s="810"/>
    </row>
    <row r="114" spans="1:10" ht="15">
      <c r="A114" s="288"/>
      <c r="B114" s="266" t="s">
        <v>162</v>
      </c>
      <c r="C114" s="280" t="s">
        <v>104</v>
      </c>
      <c r="D114" s="744">
        <v>2</v>
      </c>
      <c r="E114" s="791">
        <v>1.17</v>
      </c>
      <c r="F114" s="767" t="s">
        <v>327</v>
      </c>
      <c r="G114" s="800">
        <v>1.66</v>
      </c>
      <c r="H114" s="843" t="s">
        <v>351</v>
      </c>
      <c r="I114" s="268">
        <f t="shared" si="2"/>
        <v>7.768799999999999</v>
      </c>
      <c r="J114" s="810"/>
    </row>
    <row r="115" spans="1:10" ht="15">
      <c r="A115" s="288"/>
      <c r="B115" s="266" t="s">
        <v>197</v>
      </c>
      <c r="C115" s="280" t="s">
        <v>207</v>
      </c>
      <c r="D115" s="744">
        <v>1</v>
      </c>
      <c r="E115" s="791">
        <v>1.17</v>
      </c>
      <c r="F115" s="767" t="s">
        <v>327</v>
      </c>
      <c r="G115" s="800">
        <v>1.66</v>
      </c>
      <c r="H115" s="843" t="s">
        <v>351</v>
      </c>
      <c r="I115" s="268">
        <f>IF(D115="","",IF(H115="ano",D115*E115*G115*2,D115*E115*G115))</f>
        <v>3.8843999999999994</v>
      </c>
      <c r="J115" s="810"/>
    </row>
    <row r="116" spans="1:10" ht="15">
      <c r="A116" s="288"/>
      <c r="B116" s="266" t="s">
        <v>157</v>
      </c>
      <c r="C116" s="280" t="s">
        <v>182</v>
      </c>
      <c r="D116" s="746"/>
      <c r="E116" s="792"/>
      <c r="F116" s="769"/>
      <c r="G116" s="801"/>
      <c r="H116" s="844"/>
      <c r="I116" s="270" t="str">
        <f t="shared" si="2"/>
        <v/>
      </c>
      <c r="J116" s="811"/>
    </row>
    <row r="117" spans="1:10" ht="15">
      <c r="A117" s="288"/>
      <c r="B117" s="1152" t="s">
        <v>149</v>
      </c>
      <c r="C117" s="1156" t="s">
        <v>148</v>
      </c>
      <c r="D117" s="748">
        <v>1</v>
      </c>
      <c r="E117" s="791">
        <v>1.17</v>
      </c>
      <c r="F117" s="767" t="s">
        <v>327</v>
      </c>
      <c r="G117" s="800">
        <v>1.66</v>
      </c>
      <c r="H117" s="843" t="s">
        <v>351</v>
      </c>
      <c r="I117" s="1158">
        <f>IF(D117="","",IF(H117="ano",D117*E117*G117*2,D117*E117*G117))+IF(D118="","",IF(H118="ano",D118*E118*G118*2,D118*E118*G118))</f>
        <v>4.9643999999999995</v>
      </c>
      <c r="J117" s="816"/>
    </row>
    <row r="118" spans="1:10" ht="15">
      <c r="A118" s="288"/>
      <c r="B118" s="1153"/>
      <c r="C118" s="1157"/>
      <c r="D118" s="748">
        <v>1</v>
      </c>
      <c r="E118" s="791">
        <v>0.9</v>
      </c>
      <c r="F118" s="767" t="s">
        <v>327</v>
      </c>
      <c r="G118" s="800">
        <v>0.6</v>
      </c>
      <c r="H118" s="843" t="s">
        <v>351</v>
      </c>
      <c r="I118" s="1159"/>
      <c r="J118" s="816"/>
    </row>
    <row r="119" spans="1:10" ht="15">
      <c r="A119" s="288"/>
      <c r="B119" s="266" t="s">
        <v>162</v>
      </c>
      <c r="C119" s="280" t="s">
        <v>208</v>
      </c>
      <c r="D119" s="744">
        <v>1</v>
      </c>
      <c r="E119" s="791">
        <v>1.17</v>
      </c>
      <c r="F119" s="767" t="s">
        <v>327</v>
      </c>
      <c r="G119" s="800">
        <v>1.66</v>
      </c>
      <c r="H119" s="843" t="s">
        <v>351</v>
      </c>
      <c r="I119" s="268">
        <f t="shared" si="2"/>
        <v>3.8843999999999994</v>
      </c>
      <c r="J119" s="810"/>
    </row>
    <row r="120" spans="1:10" ht="15">
      <c r="A120" s="288"/>
      <c r="B120" s="266" t="s">
        <v>94</v>
      </c>
      <c r="C120" s="861" t="s">
        <v>396</v>
      </c>
      <c r="D120" s="746"/>
      <c r="E120" s="792"/>
      <c r="F120" s="769"/>
      <c r="G120" s="801"/>
      <c r="H120" s="844"/>
      <c r="I120" s="270" t="str">
        <f t="shared" si="2"/>
        <v/>
      </c>
      <c r="J120" s="811"/>
    </row>
    <row r="121" spans="1:10" ht="15">
      <c r="A121" s="288"/>
      <c r="B121" s="266" t="s">
        <v>163</v>
      </c>
      <c r="C121" s="280" t="s">
        <v>183</v>
      </c>
      <c r="D121" s="746"/>
      <c r="E121" s="792"/>
      <c r="F121" s="769"/>
      <c r="G121" s="801"/>
      <c r="H121" s="844"/>
      <c r="I121" s="270" t="str">
        <f t="shared" si="2"/>
        <v/>
      </c>
      <c r="J121" s="811"/>
    </row>
    <row r="122" spans="1:10" ht="15">
      <c r="A122" s="288"/>
      <c r="B122" s="266" t="s">
        <v>164</v>
      </c>
      <c r="C122" s="280" t="s">
        <v>184</v>
      </c>
      <c r="D122" s="744">
        <v>2</v>
      </c>
      <c r="E122" s="791">
        <v>1.1</v>
      </c>
      <c r="F122" s="767" t="s">
        <v>327</v>
      </c>
      <c r="G122" s="800">
        <v>1.77</v>
      </c>
      <c r="H122" s="843" t="s">
        <v>351</v>
      </c>
      <c r="I122" s="268">
        <f t="shared" si="2"/>
        <v>7.788000000000001</v>
      </c>
      <c r="J122" s="810"/>
    </row>
    <row r="123" spans="1:10" ht="15">
      <c r="A123" s="288"/>
      <c r="B123" s="266" t="s">
        <v>95</v>
      </c>
      <c r="C123" s="280" t="s">
        <v>185</v>
      </c>
      <c r="D123" s="746"/>
      <c r="E123" s="792"/>
      <c r="F123" s="769"/>
      <c r="G123" s="801"/>
      <c r="H123" s="844"/>
      <c r="I123" s="270" t="str">
        <f t="shared" si="2"/>
        <v/>
      </c>
      <c r="J123" s="811"/>
    </row>
    <row r="124" spans="1:10" ht="15">
      <c r="A124" s="288"/>
      <c r="B124" s="266" t="s">
        <v>198</v>
      </c>
      <c r="C124" s="280" t="s">
        <v>101</v>
      </c>
      <c r="D124" s="744">
        <v>1</v>
      </c>
      <c r="E124" s="791">
        <v>1.18</v>
      </c>
      <c r="F124" s="767" t="s">
        <v>327</v>
      </c>
      <c r="G124" s="800">
        <v>1.65</v>
      </c>
      <c r="H124" s="843" t="s">
        <v>351</v>
      </c>
      <c r="I124" s="268">
        <f t="shared" si="2"/>
        <v>3.8939999999999997</v>
      </c>
      <c r="J124" s="810"/>
    </row>
    <row r="125" spans="1:10" ht="15">
      <c r="A125" s="288"/>
      <c r="B125" s="266" t="s">
        <v>199</v>
      </c>
      <c r="C125" s="280" t="s">
        <v>112</v>
      </c>
      <c r="D125" s="744">
        <v>3</v>
      </c>
      <c r="E125" s="791">
        <v>1.18</v>
      </c>
      <c r="F125" s="767" t="s">
        <v>327</v>
      </c>
      <c r="G125" s="800">
        <v>1.65</v>
      </c>
      <c r="H125" s="843" t="s">
        <v>351</v>
      </c>
      <c r="I125" s="268">
        <f t="shared" si="2"/>
        <v>11.681999999999999</v>
      </c>
      <c r="J125" s="810"/>
    </row>
    <row r="126" spans="1:10" ht="15">
      <c r="A126" s="288"/>
      <c r="B126" s="266" t="s">
        <v>200</v>
      </c>
      <c r="C126" s="280" t="s">
        <v>102</v>
      </c>
      <c r="D126" s="744">
        <v>1</v>
      </c>
      <c r="E126" s="791">
        <v>1.18</v>
      </c>
      <c r="F126" s="767" t="s">
        <v>327</v>
      </c>
      <c r="G126" s="800">
        <v>1.77</v>
      </c>
      <c r="H126" s="843" t="s">
        <v>351</v>
      </c>
      <c r="I126" s="268">
        <f t="shared" si="2"/>
        <v>4.1772</v>
      </c>
      <c r="J126" s="810"/>
    </row>
    <row r="127" spans="1:10" ht="15">
      <c r="A127" s="1083" t="s">
        <v>98</v>
      </c>
      <c r="B127" s="272" t="s">
        <v>61</v>
      </c>
      <c r="C127" s="280" t="s">
        <v>119</v>
      </c>
      <c r="D127" s="746"/>
      <c r="E127" s="792"/>
      <c r="F127" s="769"/>
      <c r="G127" s="801"/>
      <c r="H127" s="844"/>
      <c r="I127" s="270" t="str">
        <f t="shared" si="2"/>
        <v/>
      </c>
      <c r="J127" s="811"/>
    </row>
    <row r="128" spans="1:10" ht="15">
      <c r="A128" s="288"/>
      <c r="B128" s="266" t="s">
        <v>165</v>
      </c>
      <c r="C128" s="280" t="s">
        <v>124</v>
      </c>
      <c r="D128" s="744">
        <v>1</v>
      </c>
      <c r="E128" s="791">
        <v>1.1</v>
      </c>
      <c r="F128" s="767" t="s">
        <v>327</v>
      </c>
      <c r="G128" s="800">
        <v>1.66</v>
      </c>
      <c r="H128" s="843" t="s">
        <v>351</v>
      </c>
      <c r="I128" s="268">
        <f t="shared" si="2"/>
        <v>3.652</v>
      </c>
      <c r="J128" s="810"/>
    </row>
    <row r="129" spans="1:10" ht="15">
      <c r="A129" s="288"/>
      <c r="B129" s="266" t="s">
        <v>166</v>
      </c>
      <c r="C129" s="280" t="s">
        <v>186</v>
      </c>
      <c r="D129" s="744">
        <v>1</v>
      </c>
      <c r="E129" s="791">
        <v>1.1</v>
      </c>
      <c r="F129" s="767" t="s">
        <v>327</v>
      </c>
      <c r="G129" s="800">
        <v>1.66</v>
      </c>
      <c r="H129" s="843" t="s">
        <v>351</v>
      </c>
      <c r="I129" s="268">
        <f t="shared" si="2"/>
        <v>3.652</v>
      </c>
      <c r="J129" s="810"/>
    </row>
    <row r="130" spans="1:10" ht="15">
      <c r="A130" s="288"/>
      <c r="B130" s="266" t="s">
        <v>201</v>
      </c>
      <c r="C130" s="280" t="s">
        <v>209</v>
      </c>
      <c r="D130" s="744">
        <v>1</v>
      </c>
      <c r="E130" s="791">
        <v>1.1</v>
      </c>
      <c r="F130" s="767" t="s">
        <v>327</v>
      </c>
      <c r="G130" s="800">
        <v>1.66</v>
      </c>
      <c r="H130" s="843" t="s">
        <v>351</v>
      </c>
      <c r="I130" s="268">
        <f t="shared" si="2"/>
        <v>3.652</v>
      </c>
      <c r="J130" s="810"/>
    </row>
    <row r="131" spans="1:10" ht="15">
      <c r="A131" s="288"/>
      <c r="B131" s="266" t="s">
        <v>25</v>
      </c>
      <c r="C131" s="280" t="s">
        <v>187</v>
      </c>
      <c r="D131" s="744">
        <v>1</v>
      </c>
      <c r="E131" s="791">
        <v>0.55</v>
      </c>
      <c r="F131" s="767" t="s">
        <v>327</v>
      </c>
      <c r="G131" s="800">
        <v>0.8</v>
      </c>
      <c r="H131" s="843" t="s">
        <v>351</v>
      </c>
      <c r="I131" s="268">
        <f t="shared" si="2"/>
        <v>0.8800000000000001</v>
      </c>
      <c r="J131" s="810"/>
    </row>
    <row r="132" spans="1:10" ht="15">
      <c r="A132" s="288"/>
      <c r="B132" s="266" t="s">
        <v>57</v>
      </c>
      <c r="C132" s="280" t="s">
        <v>150</v>
      </c>
      <c r="D132" s="746"/>
      <c r="E132" s="792"/>
      <c r="F132" s="769"/>
      <c r="G132" s="801"/>
      <c r="H132" s="844"/>
      <c r="I132" s="270" t="str">
        <f t="shared" si="2"/>
        <v/>
      </c>
      <c r="J132" s="811"/>
    </row>
    <row r="133" spans="1:10" ht="15">
      <c r="A133" s="288"/>
      <c r="B133" s="266" t="s">
        <v>167</v>
      </c>
      <c r="C133" s="280" t="s">
        <v>131</v>
      </c>
      <c r="D133" s="746"/>
      <c r="E133" s="792"/>
      <c r="F133" s="769"/>
      <c r="G133" s="801"/>
      <c r="H133" s="844"/>
      <c r="I133" s="270" t="str">
        <f t="shared" si="2"/>
        <v/>
      </c>
      <c r="J133" s="811"/>
    </row>
    <row r="134" spans="1:10" ht="15">
      <c r="A134" s="288"/>
      <c r="B134" s="266" t="s">
        <v>14</v>
      </c>
      <c r="C134" s="280" t="s">
        <v>188</v>
      </c>
      <c r="D134" s="746"/>
      <c r="E134" s="792"/>
      <c r="F134" s="769"/>
      <c r="G134" s="801"/>
      <c r="H134" s="844"/>
      <c r="I134" s="270" t="str">
        <f t="shared" si="2"/>
        <v/>
      </c>
      <c r="J134" s="811"/>
    </row>
    <row r="135" spans="1:10" ht="15">
      <c r="A135" s="288"/>
      <c r="B135" s="266" t="s">
        <v>168</v>
      </c>
      <c r="C135" s="280" t="s">
        <v>189</v>
      </c>
      <c r="D135" s="746"/>
      <c r="E135" s="792"/>
      <c r="F135" s="769"/>
      <c r="G135" s="801"/>
      <c r="H135" s="844"/>
      <c r="I135" s="270" t="str">
        <f t="shared" si="2"/>
        <v/>
      </c>
      <c r="J135" s="811"/>
    </row>
    <row r="136" spans="1:10" ht="15">
      <c r="A136" s="288"/>
      <c r="B136" s="266" t="s">
        <v>169</v>
      </c>
      <c r="C136" s="280" t="s">
        <v>190</v>
      </c>
      <c r="D136" s="746"/>
      <c r="E136" s="792"/>
      <c r="F136" s="769"/>
      <c r="G136" s="801"/>
      <c r="H136" s="844"/>
      <c r="I136" s="270" t="str">
        <f t="shared" si="2"/>
        <v/>
      </c>
      <c r="J136" s="811"/>
    </row>
    <row r="137" spans="1:10" ht="15">
      <c r="A137" s="288"/>
      <c r="B137" s="266" t="s">
        <v>16</v>
      </c>
      <c r="C137" s="280" t="s">
        <v>191</v>
      </c>
      <c r="D137" s="744">
        <v>1</v>
      </c>
      <c r="E137" s="791">
        <v>1</v>
      </c>
      <c r="F137" s="767" t="s">
        <v>327</v>
      </c>
      <c r="G137" s="800">
        <v>1.4</v>
      </c>
      <c r="H137" s="843" t="s">
        <v>351</v>
      </c>
      <c r="I137" s="268">
        <f t="shared" si="2"/>
        <v>2.8</v>
      </c>
      <c r="J137" s="810"/>
    </row>
    <row r="138" spans="1:10" ht="15">
      <c r="A138" s="288"/>
      <c r="B138" s="266" t="s">
        <v>202</v>
      </c>
      <c r="C138" s="280" t="s">
        <v>210</v>
      </c>
      <c r="D138" s="744">
        <v>2</v>
      </c>
      <c r="E138" s="791">
        <v>1</v>
      </c>
      <c r="F138" s="767" t="s">
        <v>327</v>
      </c>
      <c r="G138" s="800">
        <v>1.4</v>
      </c>
      <c r="H138" s="843" t="s">
        <v>351</v>
      </c>
      <c r="I138" s="268">
        <f t="shared" si="2"/>
        <v>5.6</v>
      </c>
      <c r="J138" s="810"/>
    </row>
    <row r="139" spans="1:10" ht="15">
      <c r="A139" s="288"/>
      <c r="B139" s="1152" t="s">
        <v>203</v>
      </c>
      <c r="C139" s="1156" t="s">
        <v>211</v>
      </c>
      <c r="D139" s="744">
        <v>3</v>
      </c>
      <c r="E139" s="791">
        <v>1.1</v>
      </c>
      <c r="F139" s="767" t="s">
        <v>327</v>
      </c>
      <c r="G139" s="800">
        <v>1.66</v>
      </c>
      <c r="H139" s="843" t="s">
        <v>351</v>
      </c>
      <c r="I139" s="1158">
        <f>IF(D139="","",IF(H139="ano",D139*E139*G139*2,D139*E139*G139))+IF(D140="","",IF(H140="ano",D140*E140*G140*2,D140*E140*G140))</f>
        <v>13.756</v>
      </c>
      <c r="J139" s="810"/>
    </row>
    <row r="140" spans="1:10" ht="15">
      <c r="A140" s="288"/>
      <c r="B140" s="1153"/>
      <c r="C140" s="1157"/>
      <c r="D140" s="744">
        <v>1</v>
      </c>
      <c r="E140" s="791">
        <v>1</v>
      </c>
      <c r="F140" s="767" t="s">
        <v>327</v>
      </c>
      <c r="G140" s="800">
        <v>1.4</v>
      </c>
      <c r="H140" s="843" t="s">
        <v>351</v>
      </c>
      <c r="I140" s="1159"/>
      <c r="J140" s="810"/>
    </row>
    <row r="141" spans="1:10" ht="15">
      <c r="A141" s="288"/>
      <c r="B141" s="266" t="s">
        <v>170</v>
      </c>
      <c r="C141" s="280" t="s">
        <v>192</v>
      </c>
      <c r="D141" s="746"/>
      <c r="E141" s="792"/>
      <c r="F141" s="769"/>
      <c r="G141" s="801"/>
      <c r="H141" s="844"/>
      <c r="I141" s="270" t="str">
        <f t="shared" si="2"/>
        <v/>
      </c>
      <c r="J141" s="811"/>
    </row>
    <row r="142" spans="1:10" ht="15">
      <c r="A142" s="288"/>
      <c r="B142" s="266" t="s">
        <v>204</v>
      </c>
      <c r="C142" s="280" t="s">
        <v>212</v>
      </c>
      <c r="D142" s="744">
        <v>3</v>
      </c>
      <c r="E142" s="791">
        <v>1.1</v>
      </c>
      <c r="F142" s="767" t="s">
        <v>327</v>
      </c>
      <c r="G142" s="800">
        <v>1.66</v>
      </c>
      <c r="H142" s="843" t="s">
        <v>351</v>
      </c>
      <c r="I142" s="268">
        <f t="shared" si="2"/>
        <v>10.956</v>
      </c>
      <c r="J142" s="810"/>
    </row>
    <row r="143" spans="1:10" ht="15">
      <c r="A143" s="288"/>
      <c r="B143" s="266" t="s">
        <v>151</v>
      </c>
      <c r="C143" s="280" t="s">
        <v>153</v>
      </c>
      <c r="D143" s="744">
        <v>1</v>
      </c>
      <c r="E143" s="791">
        <v>1.1</v>
      </c>
      <c r="F143" s="767" t="s">
        <v>327</v>
      </c>
      <c r="G143" s="800">
        <v>1.66</v>
      </c>
      <c r="H143" s="843" t="s">
        <v>351</v>
      </c>
      <c r="I143" s="268">
        <f t="shared" si="2"/>
        <v>3.652</v>
      </c>
      <c r="J143" s="810"/>
    </row>
    <row r="144" spans="1:10" ht="15">
      <c r="A144" s="288"/>
      <c r="B144" s="266" t="s">
        <v>94</v>
      </c>
      <c r="C144" s="861" t="s">
        <v>397</v>
      </c>
      <c r="D144" s="746"/>
      <c r="E144" s="792"/>
      <c r="F144" s="769"/>
      <c r="G144" s="801"/>
      <c r="H144" s="844"/>
      <c r="I144" s="270" t="str">
        <f t="shared" si="2"/>
        <v/>
      </c>
      <c r="J144" s="811"/>
    </row>
    <row r="145" spans="1:10" ht="15">
      <c r="A145" s="288"/>
      <c r="B145" s="266" t="s">
        <v>163</v>
      </c>
      <c r="C145" s="280" t="s">
        <v>193</v>
      </c>
      <c r="D145" s="744">
        <v>2</v>
      </c>
      <c r="E145" s="791">
        <v>1.1</v>
      </c>
      <c r="F145" s="767" t="s">
        <v>327</v>
      </c>
      <c r="G145" s="800">
        <v>1.66</v>
      </c>
      <c r="H145" s="843" t="s">
        <v>351</v>
      </c>
      <c r="I145" s="268">
        <f t="shared" si="2"/>
        <v>7.304</v>
      </c>
      <c r="J145" s="810"/>
    </row>
    <row r="146" spans="1:10" ht="15">
      <c r="A146" s="288"/>
      <c r="B146" s="266" t="s">
        <v>95</v>
      </c>
      <c r="C146" s="280" t="s">
        <v>194</v>
      </c>
      <c r="D146" s="746"/>
      <c r="E146" s="792"/>
      <c r="F146" s="769"/>
      <c r="G146" s="801"/>
      <c r="H146" s="844"/>
      <c r="I146" s="270" t="str">
        <f t="shared" si="2"/>
        <v/>
      </c>
      <c r="J146" s="811"/>
    </row>
    <row r="147" spans="1:10" ht="15">
      <c r="A147" s="288"/>
      <c r="B147" s="266" t="s">
        <v>151</v>
      </c>
      <c r="C147" s="280" t="s">
        <v>115</v>
      </c>
      <c r="D147" s="744">
        <v>1</v>
      </c>
      <c r="E147" s="791">
        <v>1.1</v>
      </c>
      <c r="F147" s="767" t="s">
        <v>327</v>
      </c>
      <c r="G147" s="800">
        <v>1.66</v>
      </c>
      <c r="H147" s="843" t="s">
        <v>351</v>
      </c>
      <c r="I147" s="268">
        <f t="shared" si="2"/>
        <v>3.652</v>
      </c>
      <c r="J147" s="810"/>
    </row>
    <row r="148" spans="1:10" ht="15">
      <c r="A148" s="288"/>
      <c r="B148" s="266" t="s">
        <v>152</v>
      </c>
      <c r="C148" s="280" t="s">
        <v>117</v>
      </c>
      <c r="D148" s="746"/>
      <c r="E148" s="792"/>
      <c r="F148" s="769"/>
      <c r="G148" s="801"/>
      <c r="H148" s="844"/>
      <c r="I148" s="270" t="str">
        <f t="shared" si="2"/>
        <v/>
      </c>
      <c r="J148" s="811"/>
    </row>
    <row r="149" spans="1:10" ht="15">
      <c r="A149" s="288"/>
      <c r="B149" s="266" t="s">
        <v>59</v>
      </c>
      <c r="C149" s="280" t="s">
        <v>116</v>
      </c>
      <c r="D149" s="746"/>
      <c r="E149" s="792"/>
      <c r="F149" s="769"/>
      <c r="G149" s="801"/>
      <c r="H149" s="844"/>
      <c r="I149" s="270" t="str">
        <f t="shared" si="2"/>
        <v/>
      </c>
      <c r="J149" s="811"/>
    </row>
    <row r="150" spans="1:10" ht="15">
      <c r="A150" s="288"/>
      <c r="B150" s="266" t="s">
        <v>171</v>
      </c>
      <c r="C150" s="280" t="s">
        <v>120</v>
      </c>
      <c r="D150" s="746"/>
      <c r="E150" s="792"/>
      <c r="F150" s="769"/>
      <c r="G150" s="801"/>
      <c r="H150" s="844"/>
      <c r="I150" s="270" t="str">
        <f t="shared" si="2"/>
        <v/>
      </c>
      <c r="J150" s="811"/>
    </row>
    <row r="151" spans="1:10" ht="15">
      <c r="A151" s="288"/>
      <c r="B151" s="266" t="s">
        <v>166</v>
      </c>
      <c r="C151" s="280" t="s">
        <v>122</v>
      </c>
      <c r="D151" s="744">
        <v>1</v>
      </c>
      <c r="E151" s="791">
        <v>1.1</v>
      </c>
      <c r="F151" s="767" t="s">
        <v>327</v>
      </c>
      <c r="G151" s="800">
        <v>1.66</v>
      </c>
      <c r="H151" s="843" t="s">
        <v>351</v>
      </c>
      <c r="I151" s="268">
        <f aca="true" t="shared" si="3" ref="I151:I152">IF(D151="","",IF(H151="ano",D151*E151*G151*2,D151*E151*G151))</f>
        <v>3.652</v>
      </c>
      <c r="J151" s="810"/>
    </row>
    <row r="152" spans="1:10" ht="15" thickBot="1">
      <c r="A152" s="288"/>
      <c r="B152" s="283" t="s">
        <v>172</v>
      </c>
      <c r="C152" s="284" t="s">
        <v>121</v>
      </c>
      <c r="D152" s="747">
        <v>2</v>
      </c>
      <c r="E152" s="794">
        <v>1.1</v>
      </c>
      <c r="F152" s="772" t="s">
        <v>327</v>
      </c>
      <c r="G152" s="803">
        <v>1.66</v>
      </c>
      <c r="H152" s="845" t="s">
        <v>351</v>
      </c>
      <c r="I152" s="755">
        <f t="shared" si="3"/>
        <v>7.304</v>
      </c>
      <c r="J152" s="817"/>
    </row>
    <row r="153" spans="1:10" ht="15" thickBot="1">
      <c r="A153" s="857" t="str">
        <f>"Mezisoučet: "&amp;A85</f>
        <v>Mezisoučet: Budova Krajířova 27, Dačice</v>
      </c>
      <c r="B153" s="858"/>
      <c r="C153" s="858"/>
      <c r="D153" s="1105">
        <f>SUM(D87:D152)</f>
        <v>55</v>
      </c>
      <c r="E153" s="1140"/>
      <c r="F153" s="1140"/>
      <c r="G153" s="1140"/>
      <c r="H153" s="1140"/>
      <c r="I153" s="1106">
        <f>SUM(I87:I152)</f>
        <v>185.95099999999996</v>
      </c>
      <c r="J153" s="859"/>
    </row>
    <row r="154" spans="1:10" ht="7.5" customHeight="1" thickBot="1">
      <c r="A154" s="1150"/>
      <c r="B154" s="1150"/>
      <c r="C154" s="1150"/>
      <c r="D154" s="1150"/>
      <c r="E154" s="1150"/>
      <c r="F154" s="1150"/>
      <c r="G154" s="1150"/>
      <c r="H154" s="1150"/>
      <c r="I154" s="1150"/>
      <c r="J154" s="1150"/>
    </row>
    <row r="155" spans="1:10" ht="15" thickBot="1">
      <c r="A155" s="1137" t="s">
        <v>420</v>
      </c>
      <c r="B155" s="1138"/>
      <c r="C155" s="1138"/>
      <c r="D155" s="1138"/>
      <c r="E155" s="1138"/>
      <c r="F155" s="1138"/>
      <c r="G155" s="1138"/>
      <c r="H155" s="1138"/>
      <c r="I155" s="1138"/>
      <c r="J155" s="1139"/>
    </row>
    <row r="156" spans="1:10" s="108" customFormat="1" ht="15" thickBot="1">
      <c r="A156" s="1145" t="s">
        <v>347</v>
      </c>
      <c r="B156" s="1146"/>
      <c r="C156" s="1146"/>
      <c r="D156" s="1146"/>
      <c r="E156" s="1146"/>
      <c r="F156" s="1146"/>
      <c r="G156" s="1146"/>
      <c r="H156" s="1146"/>
      <c r="I156" s="1146"/>
      <c r="J156" s="1147"/>
    </row>
    <row r="157" spans="1:10" ht="15.75" customHeight="1">
      <c r="A157" s="1082" t="s">
        <v>8</v>
      </c>
      <c r="B157" s="286" t="s">
        <v>154</v>
      </c>
      <c r="C157" s="287" t="s">
        <v>259</v>
      </c>
      <c r="D157" s="749"/>
      <c r="E157" s="795"/>
      <c r="F157" s="773"/>
      <c r="G157" s="804"/>
      <c r="H157" s="848"/>
      <c r="I157" s="756" t="str">
        <f aca="true" t="shared" si="4" ref="I157:I202">IF(D157="","",IF(H157="ano",D157*E157*G157*2,D157*E157*G157))</f>
        <v/>
      </c>
      <c r="J157" s="818"/>
    </row>
    <row r="158" spans="1:10" ht="15">
      <c r="A158" s="288"/>
      <c r="B158" s="266" t="s">
        <v>235</v>
      </c>
      <c r="C158" s="278" t="s">
        <v>207</v>
      </c>
      <c r="D158" s="744">
        <v>1</v>
      </c>
      <c r="E158" s="791">
        <v>1.1</v>
      </c>
      <c r="F158" s="767" t="s">
        <v>327</v>
      </c>
      <c r="G158" s="800">
        <v>1.56</v>
      </c>
      <c r="H158" s="843" t="s">
        <v>351</v>
      </c>
      <c r="I158" s="268">
        <f t="shared" si="4"/>
        <v>3.4320000000000004</v>
      </c>
      <c r="J158" s="810"/>
    </row>
    <row r="159" spans="1:10" ht="15">
      <c r="A159" s="288"/>
      <c r="B159" s="266" t="s">
        <v>260</v>
      </c>
      <c r="C159" s="278" t="s">
        <v>148</v>
      </c>
      <c r="D159" s="744">
        <v>1</v>
      </c>
      <c r="E159" s="791">
        <v>1</v>
      </c>
      <c r="F159" s="767" t="s">
        <v>327</v>
      </c>
      <c r="G159" s="800">
        <v>1.8</v>
      </c>
      <c r="H159" s="899"/>
      <c r="I159" s="268">
        <f t="shared" si="4"/>
        <v>1.8</v>
      </c>
      <c r="J159" s="810" t="s">
        <v>279</v>
      </c>
    </row>
    <row r="160" spans="1:10" ht="15">
      <c r="A160" s="288"/>
      <c r="B160" s="266" t="s">
        <v>236</v>
      </c>
      <c r="C160" s="278" t="s">
        <v>113</v>
      </c>
      <c r="D160" s="744">
        <v>3</v>
      </c>
      <c r="E160" s="791">
        <v>1.1</v>
      </c>
      <c r="F160" s="767" t="s">
        <v>327</v>
      </c>
      <c r="G160" s="800">
        <v>1.56</v>
      </c>
      <c r="H160" s="843" t="s">
        <v>351</v>
      </c>
      <c r="I160" s="268">
        <f t="shared" si="4"/>
        <v>10.296000000000001</v>
      </c>
      <c r="J160" s="810"/>
    </row>
    <row r="161" spans="1:10" ht="15">
      <c r="A161" s="288"/>
      <c r="B161" s="266" t="s">
        <v>237</v>
      </c>
      <c r="C161" s="278" t="s">
        <v>114</v>
      </c>
      <c r="D161" s="746"/>
      <c r="E161" s="792"/>
      <c r="F161" s="769"/>
      <c r="G161" s="801"/>
      <c r="H161" s="844"/>
      <c r="I161" s="270" t="str">
        <f t="shared" si="4"/>
        <v/>
      </c>
      <c r="J161" s="811"/>
    </row>
    <row r="162" spans="1:10" ht="15">
      <c r="A162" s="288"/>
      <c r="B162" s="266" t="s">
        <v>238</v>
      </c>
      <c r="C162" s="278" t="s">
        <v>111</v>
      </c>
      <c r="D162" s="578">
        <v>1</v>
      </c>
      <c r="E162" s="791">
        <v>0.95</v>
      </c>
      <c r="F162" s="767" t="s">
        <v>327</v>
      </c>
      <c r="G162" s="800">
        <v>1.45</v>
      </c>
      <c r="H162" s="899"/>
      <c r="I162" s="268">
        <f t="shared" si="4"/>
        <v>1.3775</v>
      </c>
      <c r="J162" s="813" t="s">
        <v>279</v>
      </c>
    </row>
    <row r="163" spans="1:10" ht="15">
      <c r="A163" s="288"/>
      <c r="B163" s="266" t="s">
        <v>11</v>
      </c>
      <c r="C163" s="278" t="s">
        <v>103</v>
      </c>
      <c r="D163" s="746"/>
      <c r="E163" s="792"/>
      <c r="F163" s="769"/>
      <c r="G163" s="801"/>
      <c r="H163" s="844"/>
      <c r="I163" s="270" t="str">
        <f t="shared" si="4"/>
        <v/>
      </c>
      <c r="J163" s="811"/>
    </row>
    <row r="164" spans="1:10" ht="15">
      <c r="A164" s="288"/>
      <c r="B164" s="266" t="s">
        <v>239</v>
      </c>
      <c r="C164" s="278" t="s">
        <v>112</v>
      </c>
      <c r="D164" s="746"/>
      <c r="E164" s="792"/>
      <c r="F164" s="769"/>
      <c r="G164" s="801"/>
      <c r="H164" s="844"/>
      <c r="I164" s="270" t="str">
        <f t="shared" si="4"/>
        <v/>
      </c>
      <c r="J164" s="811"/>
    </row>
    <row r="165" spans="1:10" ht="15">
      <c r="A165" s="288"/>
      <c r="B165" s="266" t="s">
        <v>61</v>
      </c>
      <c r="C165" s="278" t="s">
        <v>102</v>
      </c>
      <c r="D165" s="744">
        <v>1</v>
      </c>
      <c r="E165" s="791">
        <v>0.85</v>
      </c>
      <c r="F165" s="767" t="s">
        <v>327</v>
      </c>
      <c r="G165" s="800">
        <v>1.2</v>
      </c>
      <c r="H165" s="843" t="s">
        <v>351</v>
      </c>
      <c r="I165" s="268">
        <f t="shared" si="4"/>
        <v>2.04</v>
      </c>
      <c r="J165" s="810"/>
    </row>
    <row r="166" spans="1:10" ht="15">
      <c r="A166" s="288"/>
      <c r="B166" s="1152" t="s">
        <v>240</v>
      </c>
      <c r="C166" s="1154" t="s">
        <v>110</v>
      </c>
      <c r="D166" s="744">
        <v>2</v>
      </c>
      <c r="E166" s="791">
        <v>0.88</v>
      </c>
      <c r="F166" s="767" t="s">
        <v>327</v>
      </c>
      <c r="G166" s="800">
        <v>1.2</v>
      </c>
      <c r="H166" s="843" t="s">
        <v>351</v>
      </c>
      <c r="I166" s="1158">
        <f>IF(D166="","",IF(H166="ano",D166*E166*G166*2,D166*E166*G166))+IF(D167="","",IF(H167="ano",D167*E167*G167*2,D167*E167*G167))</f>
        <v>4.704000000000001</v>
      </c>
      <c r="J166" s="819"/>
    </row>
    <row r="167" spans="1:10" ht="15">
      <c r="A167" s="288"/>
      <c r="B167" s="1153"/>
      <c r="C167" s="1155"/>
      <c r="D167" s="744">
        <v>2</v>
      </c>
      <c r="E167" s="791">
        <v>0.4</v>
      </c>
      <c r="F167" s="767" t="s">
        <v>327</v>
      </c>
      <c r="G167" s="800">
        <v>0.6</v>
      </c>
      <c r="H167" s="899"/>
      <c r="I167" s="1159"/>
      <c r="J167" s="819" t="s">
        <v>280</v>
      </c>
    </row>
    <row r="168" spans="1:10" ht="15">
      <c r="A168" s="288"/>
      <c r="B168" s="266" t="s">
        <v>241</v>
      </c>
      <c r="C168" s="278" t="s">
        <v>133</v>
      </c>
      <c r="D168" s="745">
        <v>5</v>
      </c>
      <c r="E168" s="791">
        <v>1.95</v>
      </c>
      <c r="F168" s="767" t="s">
        <v>327</v>
      </c>
      <c r="G168" s="800">
        <v>0.75</v>
      </c>
      <c r="H168" s="843" t="s">
        <v>351</v>
      </c>
      <c r="I168" s="268">
        <f t="shared" si="4"/>
        <v>14.625</v>
      </c>
      <c r="J168" s="819"/>
    </row>
    <row r="169" spans="1:10" ht="15">
      <c r="A169" s="288"/>
      <c r="B169" s="266" t="s">
        <v>95</v>
      </c>
      <c r="C169" s="278" t="s">
        <v>107</v>
      </c>
      <c r="D169" s="746"/>
      <c r="E169" s="792"/>
      <c r="F169" s="769"/>
      <c r="G169" s="801"/>
      <c r="H169" s="844"/>
      <c r="I169" s="270" t="str">
        <f t="shared" si="4"/>
        <v/>
      </c>
      <c r="J169" s="811"/>
    </row>
    <row r="170" spans="1:10" ht="15">
      <c r="A170" s="288"/>
      <c r="B170" s="266" t="s">
        <v>242</v>
      </c>
      <c r="C170" s="278" t="s">
        <v>106</v>
      </c>
      <c r="D170" s="576"/>
      <c r="E170" s="637"/>
      <c r="F170" s="657"/>
      <c r="G170" s="647"/>
      <c r="H170" s="846"/>
      <c r="I170" s="273" t="str">
        <f t="shared" si="4"/>
        <v/>
      </c>
      <c r="J170" s="812"/>
    </row>
    <row r="171" spans="1:10" ht="15">
      <c r="A171" s="288"/>
      <c r="B171" s="266" t="s">
        <v>281</v>
      </c>
      <c r="C171" s="278" t="s">
        <v>109</v>
      </c>
      <c r="D171" s="745">
        <v>2</v>
      </c>
      <c r="E171" s="791">
        <v>1</v>
      </c>
      <c r="F171" s="767" t="s">
        <v>327</v>
      </c>
      <c r="G171" s="800">
        <v>1.3</v>
      </c>
      <c r="H171" s="843" t="s">
        <v>351</v>
      </c>
      <c r="I171" s="268">
        <f t="shared" si="4"/>
        <v>5.2</v>
      </c>
      <c r="J171" s="810"/>
    </row>
    <row r="172" spans="1:10" ht="15">
      <c r="A172" s="288"/>
      <c r="B172" s="266" t="s">
        <v>94</v>
      </c>
      <c r="C172" s="861" t="s">
        <v>396</v>
      </c>
      <c r="D172" s="746"/>
      <c r="E172" s="792"/>
      <c r="F172" s="769"/>
      <c r="G172" s="801"/>
      <c r="H172" s="844"/>
      <c r="I172" s="270" t="str">
        <f t="shared" si="4"/>
        <v/>
      </c>
      <c r="J172" s="811"/>
    </row>
    <row r="173" spans="1:10" ht="15">
      <c r="A173" s="288"/>
      <c r="B173" s="266" t="s">
        <v>282</v>
      </c>
      <c r="C173" s="278" t="s">
        <v>108</v>
      </c>
      <c r="D173" s="746"/>
      <c r="E173" s="792"/>
      <c r="F173" s="769"/>
      <c r="G173" s="801"/>
      <c r="H173" s="844"/>
      <c r="I173" s="270" t="str">
        <f t="shared" si="4"/>
        <v/>
      </c>
      <c r="J173" s="811"/>
    </row>
    <row r="174" spans="1:10" ht="15">
      <c r="A174" s="288"/>
      <c r="B174" s="266" t="s">
        <v>239</v>
      </c>
      <c r="C174" s="278" t="s">
        <v>182</v>
      </c>
      <c r="D174" s="746"/>
      <c r="E174" s="792"/>
      <c r="F174" s="769"/>
      <c r="G174" s="801"/>
      <c r="H174" s="844"/>
      <c r="I174" s="270" t="str">
        <f t="shared" si="4"/>
        <v/>
      </c>
      <c r="J174" s="811"/>
    </row>
    <row r="175" spans="1:10" ht="15">
      <c r="A175" s="288"/>
      <c r="B175" s="266" t="s">
        <v>239</v>
      </c>
      <c r="C175" s="278" t="s">
        <v>104</v>
      </c>
      <c r="D175" s="746"/>
      <c r="E175" s="792"/>
      <c r="F175" s="769"/>
      <c r="G175" s="801"/>
      <c r="H175" s="844"/>
      <c r="I175" s="270" t="str">
        <f t="shared" si="4"/>
        <v/>
      </c>
      <c r="J175" s="811"/>
    </row>
    <row r="176" spans="1:10" ht="15">
      <c r="A176" s="288"/>
      <c r="B176" s="266" t="s">
        <v>283</v>
      </c>
      <c r="C176" s="278" t="s">
        <v>105</v>
      </c>
      <c r="D176" s="746"/>
      <c r="E176" s="792"/>
      <c r="F176" s="769"/>
      <c r="G176" s="801"/>
      <c r="H176" s="844"/>
      <c r="I176" s="270" t="str">
        <f t="shared" si="4"/>
        <v/>
      </c>
      <c r="J176" s="811"/>
    </row>
    <row r="177" spans="1:10" ht="15">
      <c r="A177" s="288"/>
      <c r="B177" s="283" t="s">
        <v>246</v>
      </c>
      <c r="C177" s="785" t="s">
        <v>137</v>
      </c>
      <c r="D177" s="750"/>
      <c r="E177" s="796"/>
      <c r="F177" s="774"/>
      <c r="G177" s="805"/>
      <c r="H177" s="849"/>
      <c r="I177" s="757" t="str">
        <f t="shared" si="4"/>
        <v/>
      </c>
      <c r="J177" s="820"/>
    </row>
    <row r="178" spans="1:10" ht="15">
      <c r="A178" s="1083" t="s">
        <v>20</v>
      </c>
      <c r="B178" s="272" t="s">
        <v>247</v>
      </c>
      <c r="C178" s="278" t="s">
        <v>115</v>
      </c>
      <c r="D178" s="746"/>
      <c r="E178" s="792"/>
      <c r="F178" s="769"/>
      <c r="G178" s="801"/>
      <c r="H178" s="844"/>
      <c r="I178" s="270" t="str">
        <f t="shared" si="4"/>
        <v/>
      </c>
      <c r="J178" s="811"/>
    </row>
    <row r="179" spans="1:10" ht="15">
      <c r="A179" s="288"/>
      <c r="B179" s="266" t="s">
        <v>61</v>
      </c>
      <c r="C179" s="278" t="s">
        <v>116</v>
      </c>
      <c r="D179" s="578">
        <v>3</v>
      </c>
      <c r="E179" s="791">
        <v>0.9</v>
      </c>
      <c r="F179" s="767" t="s">
        <v>327</v>
      </c>
      <c r="G179" s="800">
        <v>1.2</v>
      </c>
      <c r="H179" s="843" t="s">
        <v>351</v>
      </c>
      <c r="I179" s="268">
        <f t="shared" si="4"/>
        <v>6.48</v>
      </c>
      <c r="J179" s="813"/>
    </row>
    <row r="180" spans="1:10" ht="15">
      <c r="A180" s="288"/>
      <c r="B180" s="266" t="s">
        <v>248</v>
      </c>
      <c r="C180" s="278" t="s">
        <v>117</v>
      </c>
      <c r="D180" s="744">
        <v>3</v>
      </c>
      <c r="E180" s="791">
        <v>0.9</v>
      </c>
      <c r="F180" s="767" t="s">
        <v>327</v>
      </c>
      <c r="G180" s="800">
        <v>1.2</v>
      </c>
      <c r="H180" s="843" t="s">
        <v>351</v>
      </c>
      <c r="I180" s="268">
        <f t="shared" si="4"/>
        <v>6.48</v>
      </c>
      <c r="J180" s="810"/>
    </row>
    <row r="181" spans="1:10" ht="15">
      <c r="A181" s="288"/>
      <c r="B181" s="266" t="s">
        <v>163</v>
      </c>
      <c r="C181" s="278" t="s">
        <v>118</v>
      </c>
      <c r="D181" s="576"/>
      <c r="E181" s="637"/>
      <c r="F181" s="657"/>
      <c r="G181" s="647"/>
      <c r="H181" s="846"/>
      <c r="I181" s="758" t="str">
        <f t="shared" si="4"/>
        <v/>
      </c>
      <c r="J181" s="821"/>
    </row>
    <row r="182" spans="1:10" ht="15">
      <c r="A182" s="288"/>
      <c r="B182" s="266" t="s">
        <v>94</v>
      </c>
      <c r="C182" s="861" t="s">
        <v>397</v>
      </c>
      <c r="D182" s="576"/>
      <c r="E182" s="637"/>
      <c r="F182" s="657"/>
      <c r="G182" s="647"/>
      <c r="H182" s="846"/>
      <c r="I182" s="758" t="str">
        <f t="shared" si="4"/>
        <v/>
      </c>
      <c r="J182" s="821"/>
    </row>
    <row r="183" spans="1:10" ht="15">
      <c r="A183" s="288"/>
      <c r="B183" s="1152" t="s">
        <v>249</v>
      </c>
      <c r="C183" s="1154" t="s">
        <v>119</v>
      </c>
      <c r="D183" s="578">
        <v>1</v>
      </c>
      <c r="E183" s="791">
        <v>1</v>
      </c>
      <c r="F183" s="767" t="s">
        <v>327</v>
      </c>
      <c r="G183" s="800">
        <v>1.2</v>
      </c>
      <c r="H183" s="899"/>
      <c r="I183" s="1158">
        <f>IF(D183="","",IF(H183="ano",D183*E183*G183*2,D183*E183*G183))+IF(D184="","",IF(H184="ano",D184*E184*G184*2,D184*E184*G184))</f>
        <v>3.7199999999999998</v>
      </c>
      <c r="J183" s="813" t="s">
        <v>284</v>
      </c>
    </row>
    <row r="184" spans="1:10" ht="15">
      <c r="A184" s="288"/>
      <c r="B184" s="1153"/>
      <c r="C184" s="1155"/>
      <c r="D184" s="578">
        <v>1</v>
      </c>
      <c r="E184" s="791">
        <v>1.4</v>
      </c>
      <c r="F184" s="767" t="s">
        <v>327</v>
      </c>
      <c r="G184" s="800">
        <v>0.9</v>
      </c>
      <c r="H184" s="843" t="s">
        <v>351</v>
      </c>
      <c r="I184" s="1159"/>
      <c r="J184" s="813"/>
    </row>
    <row r="185" spans="1:10" ht="15">
      <c r="A185" s="288"/>
      <c r="B185" s="266" t="s">
        <v>250</v>
      </c>
      <c r="C185" s="278" t="s">
        <v>120</v>
      </c>
      <c r="D185" s="578">
        <v>2</v>
      </c>
      <c r="E185" s="791">
        <v>1</v>
      </c>
      <c r="F185" s="767" t="s">
        <v>327</v>
      </c>
      <c r="G185" s="800">
        <v>1.2</v>
      </c>
      <c r="H185" s="843" t="s">
        <v>351</v>
      </c>
      <c r="I185" s="268">
        <f t="shared" si="4"/>
        <v>4.8</v>
      </c>
      <c r="J185" s="813"/>
    </row>
    <row r="186" spans="1:10" ht="15">
      <c r="A186" s="288"/>
      <c r="B186" s="266" t="s">
        <v>251</v>
      </c>
      <c r="C186" s="278" t="s">
        <v>121</v>
      </c>
      <c r="D186" s="576"/>
      <c r="E186" s="637"/>
      <c r="F186" s="657"/>
      <c r="G186" s="647"/>
      <c r="H186" s="846"/>
      <c r="I186" s="273" t="str">
        <f t="shared" si="4"/>
        <v/>
      </c>
      <c r="J186" s="812"/>
    </row>
    <row r="187" spans="1:10" ht="15">
      <c r="A187" s="288"/>
      <c r="B187" s="266" t="s">
        <v>61</v>
      </c>
      <c r="C187" s="278" t="s">
        <v>122</v>
      </c>
      <c r="D187" s="576"/>
      <c r="E187" s="637"/>
      <c r="F187" s="657"/>
      <c r="G187" s="647"/>
      <c r="H187" s="846"/>
      <c r="I187" s="273" t="str">
        <f t="shared" si="4"/>
        <v/>
      </c>
      <c r="J187" s="812"/>
    </row>
    <row r="188" spans="1:10" ht="15">
      <c r="A188" s="288"/>
      <c r="B188" s="266" t="s">
        <v>239</v>
      </c>
      <c r="C188" s="278" t="s">
        <v>123</v>
      </c>
      <c r="D188" s="746"/>
      <c r="E188" s="792"/>
      <c r="F188" s="769"/>
      <c r="G188" s="801"/>
      <c r="H188" s="844"/>
      <c r="I188" s="270" t="str">
        <f t="shared" si="4"/>
        <v/>
      </c>
      <c r="J188" s="811"/>
    </row>
    <row r="189" spans="1:10" ht="15">
      <c r="A189" s="288"/>
      <c r="B189" s="266" t="s">
        <v>239</v>
      </c>
      <c r="C189" s="278" t="s">
        <v>124</v>
      </c>
      <c r="D189" s="746"/>
      <c r="E189" s="792"/>
      <c r="F189" s="769"/>
      <c r="G189" s="801"/>
      <c r="H189" s="844"/>
      <c r="I189" s="270" t="str">
        <f t="shared" si="4"/>
        <v/>
      </c>
      <c r="J189" s="811"/>
    </row>
    <row r="190" spans="1:10" ht="15">
      <c r="A190" s="288"/>
      <c r="B190" s="266" t="s">
        <v>285</v>
      </c>
      <c r="C190" s="278" t="s">
        <v>131</v>
      </c>
      <c r="D190" s="746"/>
      <c r="E190" s="792"/>
      <c r="F190" s="769"/>
      <c r="G190" s="801"/>
      <c r="H190" s="844"/>
      <c r="I190" s="270" t="str">
        <f t="shared" si="4"/>
        <v/>
      </c>
      <c r="J190" s="811"/>
    </row>
    <row r="191" spans="1:10" ht="15">
      <c r="A191" s="288"/>
      <c r="B191" s="266" t="s">
        <v>253</v>
      </c>
      <c r="C191" s="278" t="s">
        <v>186</v>
      </c>
      <c r="D191" s="578">
        <v>1</v>
      </c>
      <c r="E191" s="791">
        <v>2</v>
      </c>
      <c r="F191" s="767" t="s">
        <v>327</v>
      </c>
      <c r="G191" s="800">
        <v>1</v>
      </c>
      <c r="H191" s="843" t="s">
        <v>351</v>
      </c>
      <c r="I191" s="268">
        <f t="shared" si="4"/>
        <v>4</v>
      </c>
      <c r="J191" s="813"/>
    </row>
    <row r="192" spans="1:10" ht="15">
      <c r="A192" s="288"/>
      <c r="B192" s="283" t="s">
        <v>254</v>
      </c>
      <c r="C192" s="785" t="s">
        <v>209</v>
      </c>
      <c r="D192" s="583">
        <v>1</v>
      </c>
      <c r="E192" s="791">
        <v>2</v>
      </c>
      <c r="F192" s="767" t="s">
        <v>327</v>
      </c>
      <c r="G192" s="800">
        <v>1</v>
      </c>
      <c r="H192" s="843" t="s">
        <v>351</v>
      </c>
      <c r="I192" s="268">
        <f t="shared" si="4"/>
        <v>4</v>
      </c>
      <c r="J192" s="822"/>
    </row>
    <row r="193" spans="1:10" ht="15">
      <c r="A193" s="288"/>
      <c r="B193" s="289" t="s">
        <v>255</v>
      </c>
      <c r="C193" s="290" t="s">
        <v>187</v>
      </c>
      <c r="D193" s="751">
        <v>3</v>
      </c>
      <c r="E193" s="791">
        <v>2</v>
      </c>
      <c r="F193" s="767" t="s">
        <v>327</v>
      </c>
      <c r="G193" s="800">
        <v>1</v>
      </c>
      <c r="H193" s="843" t="s">
        <v>351</v>
      </c>
      <c r="I193" s="268">
        <f t="shared" si="4"/>
        <v>12</v>
      </c>
      <c r="J193" s="823"/>
    </row>
    <row r="194" spans="1:10" ht="15">
      <c r="A194" s="288"/>
      <c r="B194" s="291" t="s">
        <v>151</v>
      </c>
      <c r="C194" s="290" t="s">
        <v>150</v>
      </c>
      <c r="D194" s="584"/>
      <c r="E194" s="641"/>
      <c r="F194" s="664"/>
      <c r="G194" s="651"/>
      <c r="H194" s="850"/>
      <c r="I194" s="543" t="str">
        <f t="shared" si="4"/>
        <v/>
      </c>
      <c r="J194" s="824"/>
    </row>
    <row r="195" spans="1:10" ht="15">
      <c r="A195" s="1083" t="s">
        <v>98</v>
      </c>
      <c r="B195" s="292" t="s">
        <v>225</v>
      </c>
      <c r="C195" s="290" t="s">
        <v>125</v>
      </c>
      <c r="D195" s="584"/>
      <c r="E195" s="641"/>
      <c r="F195" s="664"/>
      <c r="G195" s="651"/>
      <c r="H195" s="850"/>
      <c r="I195" s="543" t="str">
        <f t="shared" si="4"/>
        <v/>
      </c>
      <c r="J195" s="824"/>
    </row>
    <row r="196" spans="1:10" ht="15">
      <c r="A196" s="288"/>
      <c r="B196" s="291" t="s">
        <v>256</v>
      </c>
      <c r="C196" s="290" t="s">
        <v>126</v>
      </c>
      <c r="D196" s="751">
        <v>6</v>
      </c>
      <c r="E196" s="791">
        <v>0.75</v>
      </c>
      <c r="F196" s="767" t="s">
        <v>327</v>
      </c>
      <c r="G196" s="800">
        <v>0.75</v>
      </c>
      <c r="H196" s="843" t="s">
        <v>351</v>
      </c>
      <c r="I196" s="268">
        <f t="shared" si="4"/>
        <v>6.75</v>
      </c>
      <c r="J196" s="823"/>
    </row>
    <row r="197" spans="1:10" ht="15">
      <c r="A197" s="288"/>
      <c r="B197" s="291" t="s">
        <v>286</v>
      </c>
      <c r="C197" s="290" t="s">
        <v>127</v>
      </c>
      <c r="D197" s="751">
        <v>2</v>
      </c>
      <c r="E197" s="791">
        <v>1</v>
      </c>
      <c r="F197" s="767" t="s">
        <v>327</v>
      </c>
      <c r="G197" s="800">
        <v>0.6</v>
      </c>
      <c r="H197" s="899"/>
      <c r="I197" s="268">
        <f t="shared" si="4"/>
        <v>1.2</v>
      </c>
      <c r="J197" s="823" t="s">
        <v>287</v>
      </c>
    </row>
    <row r="198" spans="1:10" ht="15">
      <c r="A198" s="288"/>
      <c r="B198" s="291" t="s">
        <v>286</v>
      </c>
      <c r="C198" s="290" t="s">
        <v>128</v>
      </c>
      <c r="D198" s="751">
        <v>2</v>
      </c>
      <c r="E198" s="791">
        <v>1</v>
      </c>
      <c r="F198" s="767" t="s">
        <v>327</v>
      </c>
      <c r="G198" s="800">
        <v>0.6</v>
      </c>
      <c r="H198" s="899"/>
      <c r="I198" s="268">
        <f t="shared" si="4"/>
        <v>1.2</v>
      </c>
      <c r="J198" s="823" t="s">
        <v>287</v>
      </c>
    </row>
    <row r="199" spans="1:10" ht="15">
      <c r="A199" s="288"/>
      <c r="B199" s="266" t="s">
        <v>239</v>
      </c>
      <c r="C199" s="290" t="s">
        <v>129</v>
      </c>
      <c r="D199" s="584"/>
      <c r="E199" s="641"/>
      <c r="F199" s="664"/>
      <c r="G199" s="651"/>
      <c r="H199" s="850"/>
      <c r="I199" s="543" t="str">
        <f t="shared" si="4"/>
        <v/>
      </c>
      <c r="J199" s="824"/>
    </row>
    <row r="200" spans="1:10" ht="15">
      <c r="A200" s="288"/>
      <c r="B200" s="266" t="s">
        <v>239</v>
      </c>
      <c r="C200" s="290" t="s">
        <v>130</v>
      </c>
      <c r="D200" s="584"/>
      <c r="E200" s="641"/>
      <c r="F200" s="664"/>
      <c r="G200" s="651"/>
      <c r="H200" s="850"/>
      <c r="I200" s="543" t="str">
        <f t="shared" si="4"/>
        <v/>
      </c>
      <c r="J200" s="824"/>
    </row>
    <row r="201" spans="1:10" ht="15">
      <c r="A201" s="288"/>
      <c r="B201" s="291" t="s">
        <v>25</v>
      </c>
      <c r="C201" s="290" t="s">
        <v>142</v>
      </c>
      <c r="D201" s="584"/>
      <c r="E201" s="641"/>
      <c r="F201" s="664"/>
      <c r="G201" s="651"/>
      <c r="H201" s="850"/>
      <c r="I201" s="543" t="str">
        <f t="shared" si="4"/>
        <v/>
      </c>
      <c r="J201" s="824"/>
    </row>
    <row r="202" spans="1:10" ht="15" thickBot="1">
      <c r="A202" s="293"/>
      <c r="B202" s="294" t="s">
        <v>288</v>
      </c>
      <c r="C202" s="295" t="s">
        <v>132</v>
      </c>
      <c r="D202" s="585"/>
      <c r="E202" s="642"/>
      <c r="F202" s="665"/>
      <c r="G202" s="652"/>
      <c r="H202" s="851"/>
      <c r="I202" s="544" t="str">
        <f t="shared" si="4"/>
        <v/>
      </c>
      <c r="J202" s="825"/>
    </row>
    <row r="203" spans="1:10" ht="15" thickBot="1">
      <c r="A203" s="777" t="str">
        <f>"Mezisoučet: "&amp;A155</f>
        <v>Mezisoučet: Budova Palackého nám. 2, Dačice</v>
      </c>
      <c r="B203" s="778"/>
      <c r="C203" s="778"/>
      <c r="D203" s="1105">
        <f>SUM(D157:D202)</f>
        <v>43</v>
      </c>
      <c r="E203" s="1140"/>
      <c r="F203" s="1140"/>
      <c r="G203" s="1140"/>
      <c r="H203" s="1140"/>
      <c r="I203" s="1106">
        <f>SUM(I157:I202)</f>
        <v>94.10450000000002</v>
      </c>
      <c r="J203" s="779"/>
    </row>
    <row r="204" spans="1:10" ht="7.5" customHeight="1" thickBot="1">
      <c r="A204" s="1150"/>
      <c r="B204" s="1150"/>
      <c r="C204" s="1150"/>
      <c r="D204" s="1150"/>
      <c r="E204" s="1150"/>
      <c r="F204" s="1150"/>
      <c r="G204" s="1150"/>
      <c r="H204" s="1150"/>
      <c r="I204" s="1150"/>
      <c r="J204" s="1150"/>
    </row>
    <row r="205" spans="1:10" ht="15" thickBot="1">
      <c r="A205" s="1137" t="s">
        <v>421</v>
      </c>
      <c r="B205" s="1138"/>
      <c r="C205" s="1138"/>
      <c r="D205" s="1138"/>
      <c r="E205" s="1138"/>
      <c r="F205" s="1138"/>
      <c r="G205" s="1138"/>
      <c r="H205" s="1138"/>
      <c r="I205" s="1138"/>
      <c r="J205" s="1139"/>
    </row>
    <row r="206" spans="1:10" s="108" customFormat="1" ht="15" thickBot="1">
      <c r="A206" s="1145" t="s">
        <v>348</v>
      </c>
      <c r="B206" s="1146"/>
      <c r="C206" s="1146"/>
      <c r="D206" s="1146"/>
      <c r="E206" s="1146"/>
      <c r="F206" s="1146"/>
      <c r="G206" s="1146"/>
      <c r="H206" s="1146"/>
      <c r="I206" s="1146"/>
      <c r="J206" s="1147"/>
    </row>
    <row r="207" spans="1:10" ht="15">
      <c r="A207" s="1082" t="s">
        <v>8</v>
      </c>
      <c r="B207" s="263" t="s">
        <v>62</v>
      </c>
      <c r="C207" s="860" t="s">
        <v>353</v>
      </c>
      <c r="D207" s="581">
        <v>1</v>
      </c>
      <c r="E207" s="791">
        <v>1.2</v>
      </c>
      <c r="F207" s="767" t="s">
        <v>327</v>
      </c>
      <c r="G207" s="800">
        <v>1</v>
      </c>
      <c r="H207" s="843"/>
      <c r="I207" s="268">
        <f>IF(D207="","",IF(H207="ano",D207*E207*G207*2,D207*E207*G207))/2</f>
        <v>0.6</v>
      </c>
      <c r="J207" s="826" t="s">
        <v>429</v>
      </c>
    </row>
    <row r="208" spans="1:10" ht="15">
      <c r="A208" s="288"/>
      <c r="B208" s="266" t="s">
        <v>63</v>
      </c>
      <c r="C208" s="861" t="s">
        <v>354</v>
      </c>
      <c r="D208" s="744">
        <v>1</v>
      </c>
      <c r="E208" s="791">
        <v>1.45</v>
      </c>
      <c r="F208" s="767" t="s">
        <v>327</v>
      </c>
      <c r="G208" s="800">
        <v>1.45</v>
      </c>
      <c r="H208" s="843" t="s">
        <v>351</v>
      </c>
      <c r="I208" s="268">
        <f aca="true" t="shared" si="5" ref="I208:I213">IF(D208="","",IF(H208="ano",D208*E208*G208*2,D208*E208*G208))</f>
        <v>4.205</v>
      </c>
      <c r="J208" s="810"/>
    </row>
    <row r="209" spans="1:10" ht="15">
      <c r="A209" s="288"/>
      <c r="B209" s="266" t="s">
        <v>64</v>
      </c>
      <c r="C209" s="861" t="s">
        <v>355</v>
      </c>
      <c r="D209" s="744">
        <v>1</v>
      </c>
      <c r="E209" s="791">
        <v>1.15</v>
      </c>
      <c r="F209" s="767" t="s">
        <v>327</v>
      </c>
      <c r="G209" s="800">
        <v>1.45</v>
      </c>
      <c r="H209" s="843" t="s">
        <v>351</v>
      </c>
      <c r="I209" s="268">
        <f t="shared" si="5"/>
        <v>3.3349999999999995</v>
      </c>
      <c r="J209" s="810"/>
    </row>
    <row r="210" spans="1:10" ht="15">
      <c r="A210" s="288"/>
      <c r="B210" s="283" t="s">
        <v>65</v>
      </c>
      <c r="C210" s="862" t="s">
        <v>356</v>
      </c>
      <c r="D210" s="747">
        <v>1</v>
      </c>
      <c r="E210" s="791">
        <v>1.15</v>
      </c>
      <c r="F210" s="767" t="s">
        <v>327</v>
      </c>
      <c r="G210" s="800">
        <v>1.45</v>
      </c>
      <c r="H210" s="843" t="s">
        <v>351</v>
      </c>
      <c r="I210" s="268">
        <f t="shared" si="5"/>
        <v>3.3349999999999995</v>
      </c>
      <c r="J210" s="817"/>
    </row>
    <row r="211" spans="1:10" ht="15">
      <c r="A211" s="288"/>
      <c r="B211" s="266" t="s">
        <v>24</v>
      </c>
      <c r="C211" s="863" t="s">
        <v>357</v>
      </c>
      <c r="D211" s="746"/>
      <c r="E211" s="792"/>
      <c r="F211" s="769"/>
      <c r="G211" s="801"/>
      <c r="H211" s="844"/>
      <c r="I211" s="270" t="str">
        <f t="shared" si="5"/>
        <v/>
      </c>
      <c r="J211" s="811"/>
    </row>
    <row r="212" spans="1:10" ht="15">
      <c r="A212" s="288"/>
      <c r="B212" s="266" t="s">
        <v>66</v>
      </c>
      <c r="C212" s="863" t="s">
        <v>358</v>
      </c>
      <c r="D212" s="746"/>
      <c r="E212" s="792"/>
      <c r="F212" s="769"/>
      <c r="G212" s="801"/>
      <c r="H212" s="844"/>
      <c r="I212" s="270" t="str">
        <f t="shared" si="5"/>
        <v/>
      </c>
      <c r="J212" s="811"/>
    </row>
    <row r="213" spans="1:10" ht="15" thickBot="1">
      <c r="A213" s="288"/>
      <c r="B213" s="283" t="s">
        <v>57</v>
      </c>
      <c r="C213" s="864" t="s">
        <v>359</v>
      </c>
      <c r="D213" s="750"/>
      <c r="E213" s="796"/>
      <c r="F213" s="774"/>
      <c r="G213" s="805"/>
      <c r="H213" s="849"/>
      <c r="I213" s="757" t="str">
        <f t="shared" si="5"/>
        <v/>
      </c>
      <c r="J213" s="820"/>
    </row>
    <row r="214" spans="1:10" ht="15" thickBot="1">
      <c r="A214" s="857" t="str">
        <f>"Mezisoučet: "&amp;A205</f>
        <v>Mezisoučet: Budova Palackého nám. 62, Dačice</v>
      </c>
      <c r="B214" s="858"/>
      <c r="C214" s="858"/>
      <c r="D214" s="1105">
        <f>SUM(D207:D213)</f>
        <v>4</v>
      </c>
      <c r="E214" s="1140"/>
      <c r="F214" s="1140"/>
      <c r="G214" s="1140"/>
      <c r="H214" s="1140"/>
      <c r="I214" s="1106">
        <f>SUM(I207:I213)</f>
        <v>11.474999999999998</v>
      </c>
      <c r="J214" s="859"/>
    </row>
    <row r="215" spans="1:10" ht="7.5" customHeight="1" thickBot="1">
      <c r="A215" s="1150"/>
      <c r="B215" s="1150"/>
      <c r="C215" s="1150"/>
      <c r="D215" s="1150"/>
      <c r="E215" s="1150"/>
      <c r="F215" s="1150"/>
      <c r="G215" s="1150"/>
      <c r="H215" s="1150"/>
      <c r="I215" s="1150"/>
      <c r="J215" s="1150"/>
    </row>
    <row r="216" spans="1:10" ht="15" thickBot="1">
      <c r="A216" s="1137" t="s">
        <v>422</v>
      </c>
      <c r="B216" s="1138"/>
      <c r="C216" s="1138"/>
      <c r="D216" s="1138"/>
      <c r="E216" s="1138"/>
      <c r="F216" s="1138"/>
      <c r="G216" s="1138"/>
      <c r="H216" s="1138"/>
      <c r="I216" s="1138"/>
      <c r="J216" s="1139"/>
    </row>
    <row r="217" spans="1:10" s="108" customFormat="1" ht="30.65" customHeight="1" thickBot="1">
      <c r="A217" s="1142" t="s">
        <v>349</v>
      </c>
      <c r="B217" s="1143"/>
      <c r="C217" s="1143"/>
      <c r="D217" s="1143"/>
      <c r="E217" s="1143"/>
      <c r="F217" s="1143"/>
      <c r="G217" s="1143"/>
      <c r="H217" s="1143"/>
      <c r="I217" s="1143"/>
      <c r="J217" s="1144"/>
    </row>
    <row r="218" spans="1:10" ht="15.75" customHeight="1">
      <c r="A218" s="1082" t="s">
        <v>8</v>
      </c>
      <c r="B218" s="263" t="s">
        <v>67</v>
      </c>
      <c r="C218" s="786" t="s">
        <v>71</v>
      </c>
      <c r="D218" s="752"/>
      <c r="E218" s="797"/>
      <c r="F218" s="775"/>
      <c r="G218" s="806"/>
      <c r="H218" s="852"/>
      <c r="I218" s="759" t="str">
        <f aca="true" t="shared" si="6" ref="I218:I238">IF(D218="","",IF(H218="ano",D218*E218*G218*2,D218*E218*G218))</f>
        <v/>
      </c>
      <c r="J218" s="815"/>
    </row>
    <row r="219" spans="1:10" ht="15">
      <c r="A219" s="288"/>
      <c r="B219" s="266" t="s">
        <v>68</v>
      </c>
      <c r="C219" s="278" t="s">
        <v>72</v>
      </c>
      <c r="D219" s="746"/>
      <c r="E219" s="792"/>
      <c r="F219" s="769"/>
      <c r="G219" s="801"/>
      <c r="H219" s="844"/>
      <c r="I219" s="270" t="str">
        <f t="shared" si="6"/>
        <v/>
      </c>
      <c r="J219" s="811"/>
    </row>
    <row r="220" spans="1:10" ht="15">
      <c r="A220" s="288"/>
      <c r="B220" s="266" t="s">
        <v>69</v>
      </c>
      <c r="C220" s="278" t="s">
        <v>73</v>
      </c>
      <c r="D220" s="746"/>
      <c r="E220" s="792"/>
      <c r="F220" s="769"/>
      <c r="G220" s="801"/>
      <c r="H220" s="844"/>
      <c r="I220" s="270" t="str">
        <f t="shared" si="6"/>
        <v/>
      </c>
      <c r="J220" s="811"/>
    </row>
    <row r="221" spans="1:10" ht="15">
      <c r="A221" s="288"/>
      <c r="B221" s="266" t="s">
        <v>70</v>
      </c>
      <c r="C221" s="278" t="s">
        <v>74</v>
      </c>
      <c r="D221" s="744">
        <v>1</v>
      </c>
      <c r="E221" s="791">
        <v>0.5</v>
      </c>
      <c r="F221" s="767" t="s">
        <v>327</v>
      </c>
      <c r="G221" s="800">
        <v>1.1</v>
      </c>
      <c r="H221" s="843" t="s">
        <v>351</v>
      </c>
      <c r="I221" s="268">
        <f t="shared" si="6"/>
        <v>1.1</v>
      </c>
      <c r="J221" s="810"/>
    </row>
    <row r="222" spans="1:10" ht="15">
      <c r="A222" s="1083" t="s">
        <v>20</v>
      </c>
      <c r="B222" s="272" t="s">
        <v>75</v>
      </c>
      <c r="C222" s="278" t="s">
        <v>81</v>
      </c>
      <c r="D222" s="746"/>
      <c r="E222" s="792"/>
      <c r="F222" s="769"/>
      <c r="G222" s="801"/>
      <c r="H222" s="844"/>
      <c r="I222" s="270" t="str">
        <f t="shared" si="6"/>
        <v/>
      </c>
      <c r="J222" s="811"/>
    </row>
    <row r="223" spans="1:10" ht="15">
      <c r="A223" s="288"/>
      <c r="B223" s="266" t="s">
        <v>25</v>
      </c>
      <c r="C223" s="278" t="s">
        <v>82</v>
      </c>
      <c r="D223" s="746"/>
      <c r="E223" s="792"/>
      <c r="F223" s="769"/>
      <c r="G223" s="801"/>
      <c r="H223" s="844"/>
      <c r="I223" s="270" t="str">
        <f t="shared" si="6"/>
        <v/>
      </c>
      <c r="J223" s="811"/>
    </row>
    <row r="224" spans="1:10" ht="15">
      <c r="A224" s="288"/>
      <c r="B224" s="266" t="s">
        <v>76</v>
      </c>
      <c r="C224" s="278" t="s">
        <v>83</v>
      </c>
      <c r="D224" s="746"/>
      <c r="E224" s="792"/>
      <c r="F224" s="769"/>
      <c r="G224" s="801"/>
      <c r="H224" s="844"/>
      <c r="I224" s="270" t="str">
        <f t="shared" si="6"/>
        <v/>
      </c>
      <c r="J224" s="811"/>
    </row>
    <row r="225" spans="1:10" ht="15">
      <c r="A225" s="288"/>
      <c r="B225" s="266" t="s">
        <v>289</v>
      </c>
      <c r="C225" s="278" t="s">
        <v>84</v>
      </c>
      <c r="D225" s="746"/>
      <c r="E225" s="792"/>
      <c r="F225" s="769"/>
      <c r="G225" s="801"/>
      <c r="H225" s="844"/>
      <c r="I225" s="270" t="str">
        <f t="shared" si="6"/>
        <v/>
      </c>
      <c r="J225" s="811"/>
    </row>
    <row r="226" spans="1:10" ht="15">
      <c r="A226" s="288"/>
      <c r="B226" s="266" t="s">
        <v>66</v>
      </c>
      <c r="C226" s="278" t="s">
        <v>85</v>
      </c>
      <c r="D226" s="746"/>
      <c r="E226" s="792"/>
      <c r="F226" s="769"/>
      <c r="G226" s="801"/>
      <c r="H226" s="844"/>
      <c r="I226" s="270" t="str">
        <f t="shared" si="6"/>
        <v/>
      </c>
      <c r="J226" s="811"/>
    </row>
    <row r="227" spans="1:10" ht="15">
      <c r="A227" s="288"/>
      <c r="B227" s="266" t="s">
        <v>95</v>
      </c>
      <c r="C227" s="278" t="s">
        <v>290</v>
      </c>
      <c r="D227" s="744">
        <v>1</v>
      </c>
      <c r="E227" s="791">
        <v>1.25</v>
      </c>
      <c r="F227" s="767" t="s">
        <v>327</v>
      </c>
      <c r="G227" s="800">
        <v>1.3</v>
      </c>
      <c r="H227" s="843" t="s">
        <v>351</v>
      </c>
      <c r="I227" s="268">
        <f t="shared" si="6"/>
        <v>3.25</v>
      </c>
      <c r="J227" s="810"/>
    </row>
    <row r="228" spans="1:10" ht="15">
      <c r="A228" s="288"/>
      <c r="B228" s="266" t="s">
        <v>61</v>
      </c>
      <c r="C228" s="278" t="s">
        <v>291</v>
      </c>
      <c r="D228" s="744">
        <v>6</v>
      </c>
      <c r="E228" s="791">
        <v>1.5</v>
      </c>
      <c r="F228" s="767" t="s">
        <v>327</v>
      </c>
      <c r="G228" s="800">
        <v>1.2</v>
      </c>
      <c r="H228" s="843" t="s">
        <v>351</v>
      </c>
      <c r="I228" s="268">
        <f t="shared" si="6"/>
        <v>21.599999999999998</v>
      </c>
      <c r="J228" s="810"/>
    </row>
    <row r="229" spans="1:10" ht="15">
      <c r="A229" s="288"/>
      <c r="B229" s="266" t="s">
        <v>86</v>
      </c>
      <c r="C229" s="278" t="s">
        <v>292</v>
      </c>
      <c r="D229" s="746"/>
      <c r="E229" s="792"/>
      <c r="F229" s="769"/>
      <c r="G229" s="801"/>
      <c r="H229" s="844"/>
      <c r="I229" s="270" t="str">
        <f t="shared" si="6"/>
        <v/>
      </c>
      <c r="J229" s="811"/>
    </row>
    <row r="230" spans="1:10" ht="15">
      <c r="A230" s="288"/>
      <c r="B230" s="266" t="s">
        <v>77</v>
      </c>
      <c r="C230" s="271">
        <v>129</v>
      </c>
      <c r="D230" s="746"/>
      <c r="E230" s="792"/>
      <c r="F230" s="769"/>
      <c r="G230" s="801"/>
      <c r="H230" s="844"/>
      <c r="I230" s="270" t="str">
        <f t="shared" si="6"/>
        <v/>
      </c>
      <c r="J230" s="811"/>
    </row>
    <row r="231" spans="1:10" ht="15">
      <c r="A231" s="288"/>
      <c r="B231" s="266" t="s">
        <v>78</v>
      </c>
      <c r="C231" s="271">
        <v>130</v>
      </c>
      <c r="D231" s="744">
        <v>2</v>
      </c>
      <c r="E231" s="791">
        <v>0.5</v>
      </c>
      <c r="F231" s="767" t="s">
        <v>327</v>
      </c>
      <c r="G231" s="800">
        <v>1.1</v>
      </c>
      <c r="H231" s="843"/>
      <c r="I231" s="268">
        <f t="shared" si="6"/>
        <v>1.1</v>
      </c>
      <c r="J231" s="810" t="s">
        <v>293</v>
      </c>
    </row>
    <row r="232" spans="1:10" ht="15">
      <c r="A232" s="288"/>
      <c r="B232" s="266" t="s">
        <v>79</v>
      </c>
      <c r="C232" s="271">
        <v>132</v>
      </c>
      <c r="D232" s="744">
        <v>2</v>
      </c>
      <c r="E232" s="791">
        <v>0.5</v>
      </c>
      <c r="F232" s="767" t="s">
        <v>327</v>
      </c>
      <c r="G232" s="800">
        <v>1.1</v>
      </c>
      <c r="H232" s="843"/>
      <c r="I232" s="268">
        <f t="shared" si="6"/>
        <v>1.1</v>
      </c>
      <c r="J232" s="810" t="s">
        <v>293</v>
      </c>
    </row>
    <row r="233" spans="1:10" ht="15">
      <c r="A233" s="288"/>
      <c r="B233" s="266" t="s">
        <v>80</v>
      </c>
      <c r="C233" s="271">
        <v>133</v>
      </c>
      <c r="D233" s="746"/>
      <c r="E233" s="792"/>
      <c r="F233" s="769"/>
      <c r="G233" s="801"/>
      <c r="H233" s="844"/>
      <c r="I233" s="270" t="str">
        <f t="shared" si="6"/>
        <v/>
      </c>
      <c r="J233" s="811"/>
    </row>
    <row r="234" spans="1:10" ht="15">
      <c r="A234" s="288"/>
      <c r="B234" s="266" t="s">
        <v>80</v>
      </c>
      <c r="C234" s="271">
        <v>134</v>
      </c>
      <c r="D234" s="746"/>
      <c r="E234" s="792"/>
      <c r="F234" s="769"/>
      <c r="G234" s="801"/>
      <c r="H234" s="844"/>
      <c r="I234" s="270" t="str">
        <f t="shared" si="6"/>
        <v/>
      </c>
      <c r="J234" s="811"/>
    </row>
    <row r="235" spans="1:10" ht="15">
      <c r="A235" s="288"/>
      <c r="B235" s="266" t="s">
        <v>79</v>
      </c>
      <c r="C235" s="271">
        <v>135</v>
      </c>
      <c r="D235" s="746"/>
      <c r="E235" s="792"/>
      <c r="F235" s="769"/>
      <c r="G235" s="801"/>
      <c r="H235" s="844"/>
      <c r="I235" s="270" t="str">
        <f t="shared" si="6"/>
        <v/>
      </c>
      <c r="J235" s="811"/>
    </row>
    <row r="236" spans="1:10" ht="15">
      <c r="A236" s="288"/>
      <c r="B236" s="266" t="s">
        <v>77</v>
      </c>
      <c r="C236" s="271">
        <v>136</v>
      </c>
      <c r="D236" s="746"/>
      <c r="E236" s="792"/>
      <c r="F236" s="769"/>
      <c r="G236" s="801"/>
      <c r="H236" s="844"/>
      <c r="I236" s="270" t="str">
        <f t="shared" si="6"/>
        <v/>
      </c>
      <c r="J236" s="811"/>
    </row>
    <row r="237" spans="1:10" ht="15">
      <c r="A237" s="288"/>
      <c r="B237" s="266" t="s">
        <v>78</v>
      </c>
      <c r="C237" s="271">
        <v>137</v>
      </c>
      <c r="D237" s="746"/>
      <c r="E237" s="792"/>
      <c r="F237" s="769"/>
      <c r="G237" s="801"/>
      <c r="H237" s="844"/>
      <c r="I237" s="270" t="str">
        <f t="shared" si="6"/>
        <v/>
      </c>
      <c r="J237" s="811"/>
    </row>
    <row r="238" spans="1:10" ht="15" thickBot="1">
      <c r="A238" s="288"/>
      <c r="B238" s="283" t="s">
        <v>25</v>
      </c>
      <c r="C238" s="784">
        <v>138</v>
      </c>
      <c r="D238" s="747">
        <v>1</v>
      </c>
      <c r="E238" s="794">
        <v>1.5</v>
      </c>
      <c r="F238" s="772" t="s">
        <v>327</v>
      </c>
      <c r="G238" s="803">
        <v>1.2</v>
      </c>
      <c r="H238" s="845" t="s">
        <v>351</v>
      </c>
      <c r="I238" s="755">
        <f t="shared" si="6"/>
        <v>3.5999999999999996</v>
      </c>
      <c r="J238" s="817"/>
    </row>
    <row r="239" spans="1:10" ht="15" thickBot="1">
      <c r="A239" s="857" t="str">
        <f>"Mezisoučet: "&amp;A216</f>
        <v>Mezisoučet: Budova Antonínská 15, Dačice</v>
      </c>
      <c r="B239" s="858"/>
      <c r="C239" s="858"/>
      <c r="D239" s="1105">
        <f>SUM(D218:D238)</f>
        <v>13</v>
      </c>
      <c r="E239" s="1140"/>
      <c r="F239" s="1140"/>
      <c r="G239" s="1140"/>
      <c r="H239" s="1140"/>
      <c r="I239" s="1106">
        <f>SUM(I218:I238)</f>
        <v>31.75</v>
      </c>
      <c r="J239" s="859"/>
    </row>
    <row r="240" spans="1:10" ht="7.5" customHeight="1" thickBot="1">
      <c r="A240" s="1150"/>
      <c r="B240" s="1150"/>
      <c r="C240" s="1150"/>
      <c r="D240" s="1150"/>
      <c r="E240" s="1150"/>
      <c r="F240" s="1150"/>
      <c r="G240" s="1150"/>
      <c r="H240" s="1150"/>
      <c r="I240" s="1150"/>
      <c r="J240" s="1150"/>
    </row>
    <row r="241" spans="1:10" ht="15" thickBot="1">
      <c r="A241" s="1137" t="s">
        <v>423</v>
      </c>
      <c r="B241" s="1138"/>
      <c r="C241" s="1138"/>
      <c r="D241" s="1138"/>
      <c r="E241" s="1138"/>
      <c r="F241" s="1138"/>
      <c r="G241" s="1138"/>
      <c r="H241" s="1138"/>
      <c r="I241" s="1138"/>
      <c r="J241" s="1139"/>
    </row>
    <row r="242" spans="1:10" s="108" customFormat="1" ht="15" thickBot="1">
      <c r="A242" s="1145" t="s">
        <v>350</v>
      </c>
      <c r="B242" s="1146"/>
      <c r="C242" s="1146"/>
      <c r="D242" s="1146"/>
      <c r="E242" s="1146"/>
      <c r="F242" s="1146"/>
      <c r="G242" s="1146"/>
      <c r="H242" s="1146"/>
      <c r="I242" s="1146"/>
      <c r="J242" s="1147"/>
    </row>
    <row r="243" spans="1:10" ht="15.75" customHeight="1">
      <c r="A243" s="1082" t="s">
        <v>213</v>
      </c>
      <c r="B243" s="286" t="s">
        <v>218</v>
      </c>
      <c r="C243" s="865" t="s">
        <v>353</v>
      </c>
      <c r="D243" s="582">
        <v>1</v>
      </c>
      <c r="E243" s="791">
        <v>2</v>
      </c>
      <c r="F243" s="767" t="s">
        <v>327</v>
      </c>
      <c r="G243" s="800">
        <v>2.2</v>
      </c>
      <c r="H243" s="843"/>
      <c r="I243" s="268">
        <f aca="true" t="shared" si="7" ref="I243:I290">IF(D243="","",IF(H243="ano",D243*E243*G243*2,D243*E243*G243))</f>
        <v>4.4</v>
      </c>
      <c r="J243" s="827" t="s">
        <v>275</v>
      </c>
    </row>
    <row r="244" spans="1:10" ht="15">
      <c r="A244" s="288"/>
      <c r="B244" s="266" t="s">
        <v>61</v>
      </c>
      <c r="C244" s="861" t="s">
        <v>354</v>
      </c>
      <c r="D244" s="746"/>
      <c r="E244" s="792"/>
      <c r="F244" s="769"/>
      <c r="G244" s="801"/>
      <c r="H244" s="844"/>
      <c r="I244" s="270" t="str">
        <f t="shared" si="7"/>
        <v/>
      </c>
      <c r="J244" s="811"/>
    </row>
    <row r="245" spans="1:10" ht="15">
      <c r="A245" s="288"/>
      <c r="B245" s="266" t="s">
        <v>61</v>
      </c>
      <c r="C245" s="861" t="s">
        <v>355</v>
      </c>
      <c r="D245" s="746"/>
      <c r="E245" s="792"/>
      <c r="F245" s="769"/>
      <c r="G245" s="801"/>
      <c r="H245" s="844"/>
      <c r="I245" s="270" t="str">
        <f t="shared" si="7"/>
        <v/>
      </c>
      <c r="J245" s="811"/>
    </row>
    <row r="246" spans="1:10" ht="15">
      <c r="A246" s="288"/>
      <c r="B246" s="266" t="s">
        <v>95</v>
      </c>
      <c r="C246" s="861" t="s">
        <v>356</v>
      </c>
      <c r="D246" s="746"/>
      <c r="E246" s="792"/>
      <c r="F246" s="769"/>
      <c r="G246" s="801"/>
      <c r="H246" s="844"/>
      <c r="I246" s="270" t="str">
        <f t="shared" si="7"/>
        <v/>
      </c>
      <c r="J246" s="811"/>
    </row>
    <row r="247" spans="1:10" ht="15">
      <c r="A247" s="1083" t="s">
        <v>228</v>
      </c>
      <c r="B247" s="272" t="s">
        <v>294</v>
      </c>
      <c r="C247" s="861" t="s">
        <v>357</v>
      </c>
      <c r="D247" s="744">
        <v>1</v>
      </c>
      <c r="E247" s="791">
        <v>1.1</v>
      </c>
      <c r="F247" s="767" t="s">
        <v>327</v>
      </c>
      <c r="G247" s="800">
        <v>1.3</v>
      </c>
      <c r="H247" s="843"/>
      <c r="I247" s="268">
        <f t="shared" si="7"/>
        <v>1.4300000000000002</v>
      </c>
      <c r="J247" s="810"/>
    </row>
    <row r="248" spans="1:10" ht="15">
      <c r="A248" s="288"/>
      <c r="B248" s="266" t="s">
        <v>94</v>
      </c>
      <c r="C248" s="861" t="s">
        <v>358</v>
      </c>
      <c r="D248" s="746"/>
      <c r="E248" s="792"/>
      <c r="F248" s="769"/>
      <c r="G248" s="801"/>
      <c r="H248" s="844"/>
      <c r="I248" s="270" t="str">
        <f t="shared" si="7"/>
        <v/>
      </c>
      <c r="J248" s="811"/>
    </row>
    <row r="249" spans="1:10" ht="15">
      <c r="A249" s="288"/>
      <c r="B249" s="266" t="s">
        <v>220</v>
      </c>
      <c r="C249" s="861" t="s">
        <v>359</v>
      </c>
      <c r="D249" s="746"/>
      <c r="E249" s="792"/>
      <c r="F249" s="769"/>
      <c r="G249" s="801"/>
      <c r="H249" s="844"/>
      <c r="I249" s="270" t="str">
        <f t="shared" si="7"/>
        <v/>
      </c>
      <c r="J249" s="811"/>
    </row>
    <row r="250" spans="1:10" ht="15">
      <c r="A250" s="288"/>
      <c r="B250" s="266" t="s">
        <v>221</v>
      </c>
      <c r="C250" s="861" t="s">
        <v>360</v>
      </c>
      <c r="D250" s="746"/>
      <c r="E250" s="792"/>
      <c r="F250" s="769"/>
      <c r="G250" s="801"/>
      <c r="H250" s="844"/>
      <c r="I250" s="270" t="str">
        <f t="shared" si="7"/>
        <v/>
      </c>
      <c r="J250" s="811"/>
    </row>
    <row r="251" spans="1:10" ht="15">
      <c r="A251" s="288"/>
      <c r="B251" s="266" t="s">
        <v>222</v>
      </c>
      <c r="C251" s="861" t="s">
        <v>361</v>
      </c>
      <c r="D251" s="746"/>
      <c r="E251" s="792"/>
      <c r="F251" s="769"/>
      <c r="G251" s="801"/>
      <c r="H251" s="844"/>
      <c r="I251" s="270" t="str">
        <f t="shared" si="7"/>
        <v/>
      </c>
      <c r="J251" s="811"/>
    </row>
    <row r="252" spans="1:10" ht="15">
      <c r="A252" s="1083" t="s">
        <v>229</v>
      </c>
      <c r="B252" s="272" t="s">
        <v>223</v>
      </c>
      <c r="C252" s="861" t="s">
        <v>362</v>
      </c>
      <c r="D252" s="746"/>
      <c r="E252" s="792"/>
      <c r="F252" s="769"/>
      <c r="G252" s="801"/>
      <c r="H252" s="844"/>
      <c r="I252" s="270" t="str">
        <f t="shared" si="7"/>
        <v/>
      </c>
      <c r="J252" s="811"/>
    </row>
    <row r="253" spans="1:10" ht="15">
      <c r="A253" s="288"/>
      <c r="B253" s="266" t="s">
        <v>61</v>
      </c>
      <c r="C253" s="861" t="s">
        <v>363</v>
      </c>
      <c r="D253" s="746"/>
      <c r="E253" s="792"/>
      <c r="F253" s="769"/>
      <c r="G253" s="801"/>
      <c r="H253" s="844"/>
      <c r="I253" s="270" t="str">
        <f t="shared" si="7"/>
        <v/>
      </c>
      <c r="J253" s="811"/>
    </row>
    <row r="254" spans="1:10" ht="15">
      <c r="A254" s="288"/>
      <c r="B254" s="1160" t="s">
        <v>224</v>
      </c>
      <c r="C254" s="1176" t="s">
        <v>364</v>
      </c>
      <c r="D254" s="744">
        <v>1</v>
      </c>
      <c r="E254" s="791">
        <v>1.95</v>
      </c>
      <c r="F254" s="767" t="s">
        <v>327</v>
      </c>
      <c r="G254" s="800">
        <v>1.4</v>
      </c>
      <c r="H254" s="856"/>
      <c r="I254" s="1158">
        <f>IF(D254="","",IF(H254="ano",D254*E254*G254*2,D254*E254*G254))+IF(D255="","",IF(H255="ano",D255*E255*G255*2,D255*E255*G255))</f>
        <v>11.31</v>
      </c>
      <c r="J254" s="810"/>
    </row>
    <row r="255" spans="1:10" ht="15">
      <c r="A255" s="288"/>
      <c r="B255" s="1161"/>
      <c r="C255" s="1177"/>
      <c r="D255" s="744">
        <v>2</v>
      </c>
      <c r="E255" s="791">
        <v>1.95</v>
      </c>
      <c r="F255" s="767" t="s">
        <v>327</v>
      </c>
      <c r="G255" s="800">
        <v>2.2</v>
      </c>
      <c r="H255" s="842"/>
      <c r="I255" s="1159"/>
      <c r="J255" s="810"/>
    </row>
    <row r="256" spans="1:10" ht="15">
      <c r="A256" s="288"/>
      <c r="B256" s="266" t="s">
        <v>25</v>
      </c>
      <c r="C256" s="861" t="s">
        <v>365</v>
      </c>
      <c r="D256" s="746"/>
      <c r="E256" s="792"/>
      <c r="F256" s="769"/>
      <c r="G256" s="801"/>
      <c r="H256" s="844"/>
      <c r="I256" s="270" t="str">
        <f t="shared" si="7"/>
        <v/>
      </c>
      <c r="J256" s="811"/>
    </row>
    <row r="257" spans="1:10" ht="15">
      <c r="A257" s="288"/>
      <c r="B257" s="266" t="s">
        <v>14</v>
      </c>
      <c r="C257" s="863" t="s">
        <v>366</v>
      </c>
      <c r="D257" s="746"/>
      <c r="E257" s="792"/>
      <c r="F257" s="769"/>
      <c r="G257" s="801"/>
      <c r="H257" s="844"/>
      <c r="I257" s="270" t="str">
        <f t="shared" si="7"/>
        <v/>
      </c>
      <c r="J257" s="811"/>
    </row>
    <row r="258" spans="1:10" ht="15">
      <c r="A258" s="288"/>
      <c r="B258" s="266" t="s">
        <v>16</v>
      </c>
      <c r="C258" s="863" t="s">
        <v>367</v>
      </c>
      <c r="D258" s="746"/>
      <c r="E258" s="792"/>
      <c r="F258" s="769"/>
      <c r="G258" s="801"/>
      <c r="H258" s="844"/>
      <c r="I258" s="270" t="str">
        <f t="shared" si="7"/>
        <v/>
      </c>
      <c r="J258" s="811"/>
    </row>
    <row r="259" spans="1:10" ht="15">
      <c r="A259" s="288"/>
      <c r="B259" s="266" t="s">
        <v>57</v>
      </c>
      <c r="C259" s="863" t="s">
        <v>368</v>
      </c>
      <c r="D259" s="746"/>
      <c r="E259" s="792"/>
      <c r="F259" s="769"/>
      <c r="G259" s="801"/>
      <c r="H259" s="844"/>
      <c r="I259" s="270" t="str">
        <f t="shared" si="7"/>
        <v/>
      </c>
      <c r="J259" s="811"/>
    </row>
    <row r="260" spans="1:10" ht="15">
      <c r="A260" s="288"/>
      <c r="B260" s="266" t="s">
        <v>61</v>
      </c>
      <c r="C260" s="863" t="s">
        <v>369</v>
      </c>
      <c r="D260" s="744">
        <v>2</v>
      </c>
      <c r="E260" s="791">
        <v>1.15</v>
      </c>
      <c r="F260" s="767" t="s">
        <v>327</v>
      </c>
      <c r="G260" s="800">
        <v>1.45</v>
      </c>
      <c r="H260" s="843"/>
      <c r="I260" s="268">
        <f t="shared" si="7"/>
        <v>3.3349999999999995</v>
      </c>
      <c r="J260" s="810"/>
    </row>
    <row r="261" spans="1:10" ht="15">
      <c r="A261" s="288"/>
      <c r="B261" s="283" t="s">
        <v>225</v>
      </c>
      <c r="C261" s="863" t="s">
        <v>370</v>
      </c>
      <c r="D261" s="744">
        <v>1</v>
      </c>
      <c r="E261" s="791">
        <v>0.95</v>
      </c>
      <c r="F261" s="767" t="s">
        <v>327</v>
      </c>
      <c r="G261" s="800">
        <v>1.45</v>
      </c>
      <c r="H261" s="843"/>
      <c r="I261" s="268">
        <f t="shared" si="7"/>
        <v>1.3775</v>
      </c>
      <c r="J261" s="810"/>
    </row>
    <row r="262" spans="1:10" ht="15">
      <c r="A262" s="288"/>
      <c r="B262" s="289" t="s">
        <v>94</v>
      </c>
      <c r="C262" s="867" t="s">
        <v>371</v>
      </c>
      <c r="D262" s="576"/>
      <c r="E262" s="637"/>
      <c r="F262" s="657"/>
      <c r="G262" s="647"/>
      <c r="H262" s="846"/>
      <c r="I262" s="273" t="str">
        <f t="shared" si="7"/>
        <v/>
      </c>
      <c r="J262" s="812"/>
    </row>
    <row r="263" spans="1:10" ht="15">
      <c r="A263" s="1083" t="s">
        <v>230</v>
      </c>
      <c r="B263" s="263" t="s">
        <v>61</v>
      </c>
      <c r="C263" s="863" t="s">
        <v>372</v>
      </c>
      <c r="D263" s="746"/>
      <c r="E263" s="792"/>
      <c r="F263" s="769"/>
      <c r="G263" s="801"/>
      <c r="H263" s="844"/>
      <c r="I263" s="270" t="str">
        <f t="shared" si="7"/>
        <v/>
      </c>
      <c r="J263" s="811"/>
    </row>
    <row r="264" spans="1:10" ht="15">
      <c r="A264" s="288"/>
      <c r="B264" s="266" t="s">
        <v>95</v>
      </c>
      <c r="C264" s="863" t="s">
        <v>373</v>
      </c>
      <c r="D264" s="746"/>
      <c r="E264" s="792"/>
      <c r="F264" s="769"/>
      <c r="G264" s="801"/>
      <c r="H264" s="844"/>
      <c r="I264" s="270" t="str">
        <f t="shared" si="7"/>
        <v/>
      </c>
      <c r="J264" s="811"/>
    </row>
    <row r="265" spans="1:10" ht="15">
      <c r="A265" s="1083" t="s">
        <v>231</v>
      </c>
      <c r="B265" s="266" t="s">
        <v>95</v>
      </c>
      <c r="C265" s="863" t="s">
        <v>374</v>
      </c>
      <c r="D265" s="746"/>
      <c r="E265" s="792"/>
      <c r="F265" s="769"/>
      <c r="G265" s="801"/>
      <c r="H265" s="844"/>
      <c r="I265" s="270" t="str">
        <f t="shared" si="7"/>
        <v/>
      </c>
      <c r="J265" s="811"/>
    </row>
    <row r="266" spans="1:10" ht="15">
      <c r="A266" s="288"/>
      <c r="B266" s="266" t="s">
        <v>226</v>
      </c>
      <c r="C266" s="863" t="s">
        <v>375</v>
      </c>
      <c r="D266" s="744">
        <v>2</v>
      </c>
      <c r="E266" s="791">
        <v>1.75</v>
      </c>
      <c r="F266" s="767" t="s">
        <v>327</v>
      </c>
      <c r="G266" s="800">
        <v>1.55</v>
      </c>
      <c r="H266" s="843"/>
      <c r="I266" s="268">
        <f t="shared" si="7"/>
        <v>5.425</v>
      </c>
      <c r="J266" s="810"/>
    </row>
    <row r="267" spans="1:10" ht="15">
      <c r="A267" s="288"/>
      <c r="B267" s="266" t="s">
        <v>94</v>
      </c>
      <c r="C267" s="863" t="s">
        <v>327</v>
      </c>
      <c r="D267" s="576"/>
      <c r="E267" s="637"/>
      <c r="F267" s="657"/>
      <c r="G267" s="647"/>
      <c r="H267" s="846"/>
      <c r="I267" s="273" t="str">
        <f t="shared" si="7"/>
        <v/>
      </c>
      <c r="J267" s="812"/>
    </row>
    <row r="268" spans="1:10" ht="15">
      <c r="A268" s="288"/>
      <c r="B268" s="266" t="s">
        <v>220</v>
      </c>
      <c r="C268" s="863" t="s">
        <v>376</v>
      </c>
      <c r="D268" s="746"/>
      <c r="E268" s="792"/>
      <c r="F268" s="769"/>
      <c r="G268" s="801"/>
      <c r="H268" s="844"/>
      <c r="I268" s="270" t="str">
        <f t="shared" si="7"/>
        <v/>
      </c>
      <c r="J268" s="811"/>
    </row>
    <row r="269" spans="1:10" ht="15">
      <c r="A269" s="288"/>
      <c r="B269" s="266" t="s">
        <v>221</v>
      </c>
      <c r="C269" s="861" t="s">
        <v>377</v>
      </c>
      <c r="D269" s="746"/>
      <c r="E269" s="792"/>
      <c r="F269" s="769"/>
      <c r="G269" s="801"/>
      <c r="H269" s="844"/>
      <c r="I269" s="270" t="str">
        <f t="shared" si="7"/>
        <v/>
      </c>
      <c r="J269" s="811"/>
    </row>
    <row r="270" spans="1:10" ht="15">
      <c r="A270" s="288"/>
      <c r="B270" s="266" t="s">
        <v>222</v>
      </c>
      <c r="C270" s="861" t="s">
        <v>379</v>
      </c>
      <c r="D270" s="746"/>
      <c r="E270" s="792"/>
      <c r="F270" s="769"/>
      <c r="G270" s="801"/>
      <c r="H270" s="844"/>
      <c r="I270" s="270" t="str">
        <f t="shared" si="7"/>
        <v/>
      </c>
      <c r="J270" s="811"/>
    </row>
    <row r="271" spans="1:10" ht="15">
      <c r="A271" s="288"/>
      <c r="B271" s="266" t="s">
        <v>227</v>
      </c>
      <c r="C271" s="863" t="s">
        <v>380</v>
      </c>
      <c r="D271" s="744">
        <v>2</v>
      </c>
      <c r="E271" s="791">
        <v>0.9</v>
      </c>
      <c r="F271" s="767" t="s">
        <v>327</v>
      </c>
      <c r="G271" s="800">
        <v>1.6</v>
      </c>
      <c r="H271" s="843"/>
      <c r="I271" s="268">
        <f t="shared" si="7"/>
        <v>2.8800000000000003</v>
      </c>
      <c r="J271" s="810"/>
    </row>
    <row r="272" spans="1:10" ht="15">
      <c r="A272" s="1083" t="s">
        <v>215</v>
      </c>
      <c r="B272" s="266" t="s">
        <v>61</v>
      </c>
      <c r="C272" s="863" t="s">
        <v>381</v>
      </c>
      <c r="D272" s="578">
        <v>2</v>
      </c>
      <c r="E272" s="791">
        <v>1.15</v>
      </c>
      <c r="F272" s="767" t="s">
        <v>327</v>
      </c>
      <c r="G272" s="800">
        <v>1.45</v>
      </c>
      <c r="H272" s="843"/>
      <c r="I272" s="268">
        <f t="shared" si="7"/>
        <v>3.3349999999999995</v>
      </c>
      <c r="J272" s="813"/>
    </row>
    <row r="273" spans="1:10" ht="15">
      <c r="A273" s="288"/>
      <c r="B273" s="1152" t="s">
        <v>225</v>
      </c>
      <c r="C273" s="1174" t="s">
        <v>382</v>
      </c>
      <c r="D273" s="744">
        <v>1</v>
      </c>
      <c r="E273" s="791">
        <v>0.95</v>
      </c>
      <c r="F273" s="767" t="s">
        <v>327</v>
      </c>
      <c r="G273" s="800">
        <v>1.45</v>
      </c>
      <c r="H273" s="856"/>
      <c r="I273" s="1158">
        <f>IF(D273="","",IF(H273="ano",D273*E273*G273*2,D273*E273*G273))+IF(D274="","",IF(H274="ano",D274*E274*G274*2,D274*E274*G274))</f>
        <v>4.2775</v>
      </c>
      <c r="J273" s="810"/>
    </row>
    <row r="274" spans="1:10" ht="15">
      <c r="A274" s="288"/>
      <c r="B274" s="1153"/>
      <c r="C274" s="1175"/>
      <c r="D274" s="744">
        <v>1</v>
      </c>
      <c r="E274" s="791">
        <v>2</v>
      </c>
      <c r="F274" s="767" t="s">
        <v>327</v>
      </c>
      <c r="G274" s="800">
        <v>1.45</v>
      </c>
      <c r="H274" s="842"/>
      <c r="I274" s="1159"/>
      <c r="J274" s="810"/>
    </row>
    <row r="275" spans="1:10" ht="15">
      <c r="A275" s="288"/>
      <c r="B275" s="266" t="s">
        <v>94</v>
      </c>
      <c r="C275" s="863" t="s">
        <v>383</v>
      </c>
      <c r="D275" s="576"/>
      <c r="E275" s="637"/>
      <c r="F275" s="657"/>
      <c r="G275" s="647"/>
      <c r="H275" s="846"/>
      <c r="I275" s="273" t="str">
        <f t="shared" si="7"/>
        <v/>
      </c>
      <c r="J275" s="812"/>
    </row>
    <row r="276" spans="1:10" ht="15">
      <c r="A276" s="288"/>
      <c r="B276" s="266" t="s">
        <v>216</v>
      </c>
      <c r="C276" s="863" t="s">
        <v>384</v>
      </c>
      <c r="D276" s="746"/>
      <c r="E276" s="792"/>
      <c r="F276" s="769"/>
      <c r="G276" s="801"/>
      <c r="H276" s="844"/>
      <c r="I276" s="270" t="str">
        <f t="shared" si="7"/>
        <v/>
      </c>
      <c r="J276" s="811"/>
    </row>
    <row r="277" spans="1:10" ht="15">
      <c r="A277" s="288"/>
      <c r="B277" s="266" t="s">
        <v>217</v>
      </c>
      <c r="C277" s="863" t="s">
        <v>385</v>
      </c>
      <c r="D277" s="746"/>
      <c r="E277" s="792"/>
      <c r="F277" s="769"/>
      <c r="G277" s="801"/>
      <c r="H277" s="844"/>
      <c r="I277" s="270" t="str">
        <f t="shared" si="7"/>
        <v/>
      </c>
      <c r="J277" s="811"/>
    </row>
    <row r="278" spans="1:10" ht="15">
      <c r="A278" s="1083" t="s">
        <v>232</v>
      </c>
      <c r="B278" s="266" t="s">
        <v>95</v>
      </c>
      <c r="C278" s="863" t="s">
        <v>386</v>
      </c>
      <c r="D278" s="746"/>
      <c r="E278" s="792"/>
      <c r="F278" s="769"/>
      <c r="G278" s="801"/>
      <c r="H278" s="844"/>
      <c r="I278" s="270" t="str">
        <f t="shared" si="7"/>
        <v/>
      </c>
      <c r="J278" s="811"/>
    </row>
    <row r="279" spans="1:10" ht="15">
      <c r="A279" s="1083" t="s">
        <v>233</v>
      </c>
      <c r="B279" s="266" t="s">
        <v>95</v>
      </c>
      <c r="C279" s="863" t="s">
        <v>387</v>
      </c>
      <c r="D279" s="746"/>
      <c r="E279" s="792"/>
      <c r="F279" s="769"/>
      <c r="G279" s="801"/>
      <c r="H279" s="844"/>
      <c r="I279" s="270" t="str">
        <f t="shared" si="7"/>
        <v/>
      </c>
      <c r="J279" s="811"/>
    </row>
    <row r="280" spans="1:10" ht="15">
      <c r="A280" s="288"/>
      <c r="B280" s="266" t="s">
        <v>226</v>
      </c>
      <c r="C280" s="863" t="s">
        <v>388</v>
      </c>
      <c r="D280" s="744">
        <v>2</v>
      </c>
      <c r="E280" s="791">
        <v>1.75</v>
      </c>
      <c r="F280" s="767" t="s">
        <v>327</v>
      </c>
      <c r="G280" s="800">
        <v>1.55</v>
      </c>
      <c r="H280" s="843"/>
      <c r="I280" s="268">
        <f t="shared" si="7"/>
        <v>5.425</v>
      </c>
      <c r="J280" s="810"/>
    </row>
    <row r="281" spans="1:10" ht="15">
      <c r="A281" s="288"/>
      <c r="B281" s="266" t="s">
        <v>94</v>
      </c>
      <c r="C281" s="863" t="s">
        <v>389</v>
      </c>
      <c r="D281" s="576"/>
      <c r="E281" s="637"/>
      <c r="F281" s="657"/>
      <c r="G281" s="647"/>
      <c r="H281" s="846"/>
      <c r="I281" s="273" t="str">
        <f t="shared" si="7"/>
        <v/>
      </c>
      <c r="J281" s="812"/>
    </row>
    <row r="282" spans="1:10" ht="15">
      <c r="A282" s="288"/>
      <c r="B282" s="266" t="s">
        <v>220</v>
      </c>
      <c r="C282" s="863" t="s">
        <v>390</v>
      </c>
      <c r="D282" s="746"/>
      <c r="E282" s="792"/>
      <c r="F282" s="769"/>
      <c r="G282" s="801"/>
      <c r="H282" s="844"/>
      <c r="I282" s="270" t="str">
        <f t="shared" si="7"/>
        <v/>
      </c>
      <c r="J282" s="811"/>
    </row>
    <row r="283" spans="1:10" ht="15">
      <c r="A283" s="288"/>
      <c r="B283" s="266" t="s">
        <v>221</v>
      </c>
      <c r="C283" s="861" t="s">
        <v>391</v>
      </c>
      <c r="D283" s="746"/>
      <c r="E283" s="792"/>
      <c r="F283" s="769"/>
      <c r="G283" s="801"/>
      <c r="H283" s="844"/>
      <c r="I283" s="270" t="str">
        <f t="shared" si="7"/>
        <v/>
      </c>
      <c r="J283" s="811"/>
    </row>
    <row r="284" spans="1:10" ht="15">
      <c r="A284" s="288"/>
      <c r="B284" s="266" t="s">
        <v>222</v>
      </c>
      <c r="C284" s="861" t="s">
        <v>392</v>
      </c>
      <c r="D284" s="746"/>
      <c r="E284" s="792"/>
      <c r="F284" s="769"/>
      <c r="G284" s="801"/>
      <c r="H284" s="844"/>
      <c r="I284" s="270" t="str">
        <f t="shared" si="7"/>
        <v/>
      </c>
      <c r="J284" s="811"/>
    </row>
    <row r="285" spans="1:10" ht="15">
      <c r="A285" s="288"/>
      <c r="B285" s="283" t="s">
        <v>227</v>
      </c>
      <c r="C285" s="863" t="s">
        <v>393</v>
      </c>
      <c r="D285" s="746"/>
      <c r="E285" s="792"/>
      <c r="F285" s="769"/>
      <c r="G285" s="801"/>
      <c r="H285" s="844"/>
      <c r="I285" s="270" t="str">
        <f t="shared" si="7"/>
        <v/>
      </c>
      <c r="J285" s="811"/>
    </row>
    <row r="286" spans="1:10" ht="15">
      <c r="A286" s="1083" t="s">
        <v>234</v>
      </c>
      <c r="B286" s="1172" t="s">
        <v>61</v>
      </c>
      <c r="C286" s="1170" t="s">
        <v>394</v>
      </c>
      <c r="D286" s="578">
        <v>2</v>
      </c>
      <c r="E286" s="791">
        <v>1.15</v>
      </c>
      <c r="F286" s="767" t="s">
        <v>327</v>
      </c>
      <c r="G286" s="800">
        <v>1.45</v>
      </c>
      <c r="H286" s="856"/>
      <c r="I286" s="1158">
        <f>IF(D286="","",IF(H286="ano",D286*E286*G286*2,D286*E286*G286))+IF(D287="","",IF(H287="ano",D287*E287*G287*2,D287*E287*G287))</f>
        <v>5.4375</v>
      </c>
      <c r="J286" s="813"/>
    </row>
    <row r="287" spans="1:10" ht="15">
      <c r="A287" s="297"/>
      <c r="B287" s="1173"/>
      <c r="C287" s="1171"/>
      <c r="D287" s="583">
        <v>1</v>
      </c>
      <c r="E287" s="791">
        <v>1.45</v>
      </c>
      <c r="F287" s="767" t="s">
        <v>327</v>
      </c>
      <c r="G287" s="800">
        <v>1.45</v>
      </c>
      <c r="H287" s="842"/>
      <c r="I287" s="1159"/>
      <c r="J287" s="822"/>
    </row>
    <row r="288" spans="1:10" ht="15">
      <c r="A288" s="297"/>
      <c r="B288" s="1167" t="s">
        <v>225</v>
      </c>
      <c r="C288" s="1168" t="s">
        <v>378</v>
      </c>
      <c r="D288" s="583">
        <v>1</v>
      </c>
      <c r="E288" s="791">
        <v>0.95</v>
      </c>
      <c r="F288" s="767" t="s">
        <v>327</v>
      </c>
      <c r="G288" s="800">
        <v>1.45</v>
      </c>
      <c r="H288" s="856"/>
      <c r="I288" s="1158">
        <f>IF(D288="","",IF(H288="ano",D288*E288*G288*2,D288*E288*G288))+IF(D289="","",IF(H289="ano",D289*E289*G289*2,D289*E289*G289))</f>
        <v>4.2775</v>
      </c>
      <c r="J288" s="822"/>
    </row>
    <row r="289" spans="1:10" ht="15">
      <c r="A289" s="297"/>
      <c r="B289" s="1153"/>
      <c r="C289" s="1169"/>
      <c r="D289" s="583">
        <v>1</v>
      </c>
      <c r="E289" s="791">
        <v>2</v>
      </c>
      <c r="F289" s="767" t="s">
        <v>327</v>
      </c>
      <c r="G289" s="800">
        <v>1.45</v>
      </c>
      <c r="H289" s="842"/>
      <c r="I289" s="1159"/>
      <c r="J289" s="822"/>
    </row>
    <row r="290" spans="1:10" ht="15" thickBot="1">
      <c r="A290" s="293"/>
      <c r="B290" s="298" t="s">
        <v>94</v>
      </c>
      <c r="C290" s="869" t="s">
        <v>395</v>
      </c>
      <c r="D290" s="587"/>
      <c r="E290" s="644"/>
      <c r="F290" s="662"/>
      <c r="G290" s="654"/>
      <c r="H290" s="853"/>
      <c r="I290" s="545" t="str">
        <f t="shared" si="7"/>
        <v/>
      </c>
      <c r="J290" s="828"/>
    </row>
    <row r="291" spans="1:10" ht="15" thickBot="1">
      <c r="A291" s="777" t="str">
        <f>"Mezisoučet: "&amp;A241</f>
        <v>Mezisoučet: Budova Bratrská 221, Dačice</v>
      </c>
      <c r="B291" s="778"/>
      <c r="C291" s="778"/>
      <c r="D291" s="1105">
        <f>SUM(D243:D290)</f>
        <v>23</v>
      </c>
      <c r="E291" s="1140"/>
      <c r="F291" s="1140"/>
      <c r="G291" s="1140"/>
      <c r="H291" s="1140"/>
      <c r="I291" s="1106">
        <f>SUM(I243:I290)</f>
        <v>52.91</v>
      </c>
      <c r="J291" s="779"/>
    </row>
    <row r="292" spans="1:10" ht="7.5" customHeight="1" thickBot="1">
      <c r="A292" s="1148"/>
      <c r="B292" s="1149"/>
      <c r="C292" s="1149"/>
      <c r="D292" s="1149"/>
      <c r="E292" s="1149"/>
      <c r="F292" s="1149"/>
      <c r="G292" s="1149"/>
      <c r="H292" s="1149"/>
      <c r="I292" s="1149"/>
      <c r="J292" s="1149"/>
    </row>
    <row r="293" spans="1:10" ht="15" thickBot="1">
      <c r="A293" s="1137" t="s">
        <v>424</v>
      </c>
      <c r="B293" s="1138"/>
      <c r="C293" s="1138"/>
      <c r="D293" s="1138"/>
      <c r="E293" s="1138"/>
      <c r="F293" s="1138"/>
      <c r="G293" s="1138"/>
      <c r="H293" s="1138"/>
      <c r="I293" s="1138"/>
      <c r="J293" s="1139"/>
    </row>
    <row r="294" spans="1:10" ht="15" thickBot="1">
      <c r="A294" s="1082" t="s">
        <v>8</v>
      </c>
      <c r="B294" s="763" t="s">
        <v>61</v>
      </c>
      <c r="C294" s="865" t="s">
        <v>353</v>
      </c>
      <c r="D294" s="753"/>
      <c r="E294" s="640"/>
      <c r="F294" s="661"/>
      <c r="G294" s="650"/>
      <c r="H294" s="854"/>
      <c r="I294" s="760" t="str">
        <f aca="true" t="shared" si="8" ref="I294:I295">IF(D294="","",IF(H294="ano",D294*E294*G294*2,D294*E294*G294))</f>
        <v/>
      </c>
      <c r="J294" s="829"/>
    </row>
    <row r="295" spans="1:10" ht="16" thickBot="1">
      <c r="A295" s="762"/>
      <c r="B295" s="780" t="s">
        <v>87</v>
      </c>
      <c r="C295" s="866" t="s">
        <v>354</v>
      </c>
      <c r="D295" s="754"/>
      <c r="E295" s="798"/>
      <c r="F295" s="776"/>
      <c r="G295" s="807"/>
      <c r="H295" s="855"/>
      <c r="I295" s="761" t="str">
        <f t="shared" si="8"/>
        <v/>
      </c>
      <c r="J295" s="830"/>
    </row>
    <row r="296" spans="1:10" ht="15" thickBot="1">
      <c r="A296" s="777" t="str">
        <f>"Mezisoučet: "&amp;A293</f>
        <v>Mezisoučet: Budova Palackého nám. 3, Dačice</v>
      </c>
      <c r="B296" s="778"/>
      <c r="C296" s="778"/>
      <c r="D296" s="1105">
        <f>SUM(D294:D295)</f>
        <v>0</v>
      </c>
      <c r="E296" s="1140"/>
      <c r="F296" s="1140"/>
      <c r="G296" s="1140"/>
      <c r="H296" s="1140"/>
      <c r="I296" s="1106">
        <f>SUM(I294:I295)</f>
        <v>0</v>
      </c>
      <c r="J296" s="779"/>
    </row>
    <row r="297" spans="1:10" ht="7.5" customHeight="1" thickBot="1">
      <c r="A297" s="1148"/>
      <c r="B297" s="1149"/>
      <c r="C297" s="1149"/>
      <c r="D297" s="1149"/>
      <c r="E297" s="1149"/>
      <c r="F297" s="1149"/>
      <c r="G297" s="1149"/>
      <c r="H297" s="1149"/>
      <c r="I297" s="1149"/>
      <c r="J297" s="1149"/>
    </row>
    <row r="298" spans="1:10" ht="15" customHeight="1" thickBot="1">
      <c r="A298" s="549" t="s">
        <v>323</v>
      </c>
      <c r="B298" s="741"/>
      <c r="C298" s="742"/>
      <c r="D298" s="1107">
        <f>SUM(D39,D83,D153,D203,D214,D239,D291,D296)</f>
        <v>195</v>
      </c>
      <c r="E298" s="1141"/>
      <c r="F298" s="1141"/>
      <c r="G298" s="1141"/>
      <c r="H298" s="1141"/>
      <c r="I298" s="1108">
        <f>SUM(I39,I83,I153,I203,I214,I239,I291,I296)</f>
        <v>557.15255</v>
      </c>
      <c r="J298" s="831"/>
    </row>
  </sheetData>
  <sheetProtection sheet="1" objects="1" scenarios="1"/>
  <mergeCells count="64">
    <mergeCell ref="I166:I167"/>
    <mergeCell ref="I183:I184"/>
    <mergeCell ref="A206:J206"/>
    <mergeCell ref="I254:I255"/>
    <mergeCell ref="B288:B289"/>
    <mergeCell ref="C288:C289"/>
    <mergeCell ref="C286:C287"/>
    <mergeCell ref="B286:B287"/>
    <mergeCell ref="B273:B274"/>
    <mergeCell ref="C273:C274"/>
    <mergeCell ref="I273:I274"/>
    <mergeCell ref="I286:I287"/>
    <mergeCell ref="I288:I289"/>
    <mergeCell ref="B254:B255"/>
    <mergeCell ref="C254:C255"/>
    <mergeCell ref="A216:J216"/>
    <mergeCell ref="B26:B27"/>
    <mergeCell ref="C26:C27"/>
    <mergeCell ref="A9:J9"/>
    <mergeCell ref="A42:J42"/>
    <mergeCell ref="I26:I27"/>
    <mergeCell ref="E39:H39"/>
    <mergeCell ref="A40:J40"/>
    <mergeCell ref="B139:B140"/>
    <mergeCell ref="C139:C140"/>
    <mergeCell ref="I90:I91"/>
    <mergeCell ref="I117:I118"/>
    <mergeCell ref="I139:I140"/>
    <mergeCell ref="B90:B91"/>
    <mergeCell ref="C90:C91"/>
    <mergeCell ref="B117:B118"/>
    <mergeCell ref="C117:C118"/>
    <mergeCell ref="E83:H83"/>
    <mergeCell ref="E6:G6"/>
    <mergeCell ref="A292:J292"/>
    <mergeCell ref="A293:J293"/>
    <mergeCell ref="A8:J8"/>
    <mergeCell ref="B166:B167"/>
    <mergeCell ref="C166:C167"/>
    <mergeCell ref="A240:J240"/>
    <mergeCell ref="A241:J241"/>
    <mergeCell ref="B183:B184"/>
    <mergeCell ref="C183:C184"/>
    <mergeCell ref="A7:J7"/>
    <mergeCell ref="A41:J41"/>
    <mergeCell ref="A84:J84"/>
    <mergeCell ref="A86:J86"/>
    <mergeCell ref="A156:J156"/>
    <mergeCell ref="A85:J85"/>
    <mergeCell ref="E296:H296"/>
    <mergeCell ref="E298:H298"/>
    <mergeCell ref="E153:H153"/>
    <mergeCell ref="E203:H203"/>
    <mergeCell ref="E214:H214"/>
    <mergeCell ref="E239:H239"/>
    <mergeCell ref="E291:H291"/>
    <mergeCell ref="A217:J217"/>
    <mergeCell ref="A242:J242"/>
    <mergeCell ref="A297:J297"/>
    <mergeCell ref="A154:J154"/>
    <mergeCell ref="A155:J155"/>
    <mergeCell ref="A204:J204"/>
    <mergeCell ref="A205:J205"/>
    <mergeCell ref="A215:J215"/>
  </mergeCells>
  <printOptions horizontalCentered="1"/>
  <pageMargins left="0.2362204724409449" right="0.2362204724409449" top="0.15748031496062992" bottom="0.42" header="0.15748031496062992" footer="0.17"/>
  <pageSetup fitToHeight="0" fitToWidth="1" horizontalDpi="600" verticalDpi="600" orientation="portrait" paperSize="9" scale="78" r:id="rId1"/>
  <headerFooter>
    <oddFooter>&amp;C&amp;P z &amp;N</oddFooter>
  </headerFooter>
  <rowBreaks count="1" manualBreakCount="1">
    <brk id="20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5"/>
  <sheetViews>
    <sheetView zoomScale="95" zoomScaleNormal="95" zoomScaleSheetLayoutView="30" workbookViewId="0" topLeftCell="A1">
      <pane ySplit="6" topLeftCell="A7" activePane="bottomLeft" state="frozen"/>
      <selection pane="topLeft" activeCell="A4" sqref="A4:H10"/>
      <selection pane="bottomLeft" activeCell="A5" sqref="A5"/>
    </sheetView>
  </sheetViews>
  <sheetFormatPr defaultColWidth="11.421875" defaultRowHeight="15"/>
  <cols>
    <col min="1" max="1" width="8.8515625" style="1" bestFit="1" customWidth="1"/>
    <col min="2" max="2" width="43.140625" style="1" customWidth="1"/>
    <col min="3" max="3" width="9.00390625" style="301" bestFit="1" customWidth="1"/>
    <col min="4" max="4" width="5.57421875" style="574" bestFit="1" customWidth="1"/>
    <col min="5" max="5" width="7.00390625" style="542" customWidth="1"/>
    <col min="6" max="6" width="1.8515625" style="301" customWidth="1"/>
    <col min="7" max="7" width="7.00390625" style="542" customWidth="1"/>
    <col min="8" max="8" width="14.8515625" style="542" bestFit="1" customWidth="1"/>
    <col min="9" max="9" width="5.421875" style="589" bestFit="1" customWidth="1"/>
    <col min="10" max="10" width="7.00390625" style="546" customWidth="1"/>
    <col min="11" max="11" width="1.8515625" style="302" customWidth="1"/>
    <col min="12" max="12" width="7.00390625" style="546" customWidth="1"/>
    <col min="13" max="13" width="14.28125" style="546" bestFit="1" customWidth="1"/>
    <col min="14" max="14" width="6.7109375" style="589" customWidth="1"/>
    <col min="15" max="15" width="7.00390625" style="546" customWidth="1"/>
    <col min="16" max="16" width="1.8515625" style="302" customWidth="1"/>
    <col min="17" max="17" width="7.00390625" style="546" customWidth="1"/>
    <col min="18" max="18" width="14.28125" style="546" bestFit="1" customWidth="1"/>
    <col min="19" max="16384" width="11.421875" style="1" customWidth="1"/>
  </cols>
  <sheetData>
    <row r="1" spans="1:18" s="214" customFormat="1" ht="15">
      <c r="A1" s="212" t="s">
        <v>270</v>
      </c>
      <c r="B1" s="213"/>
      <c r="D1" s="552"/>
      <c r="E1" s="533"/>
      <c r="G1" s="533"/>
      <c r="H1" s="533"/>
      <c r="I1" s="552"/>
      <c r="J1" s="533"/>
      <c r="L1" s="533"/>
      <c r="M1" s="533"/>
      <c r="N1" s="907"/>
      <c r="O1" s="908"/>
      <c r="P1"/>
      <c r="Q1" s="908"/>
      <c r="R1" s="908"/>
    </row>
    <row r="2" spans="1:18" s="214" customFormat="1" ht="15">
      <c r="A2" s="213" t="s">
        <v>398</v>
      </c>
      <c r="D2" s="552"/>
      <c r="E2" s="533"/>
      <c r="G2" s="533"/>
      <c r="H2" s="533"/>
      <c r="I2" s="552"/>
      <c r="J2" s="533"/>
      <c r="L2" s="533"/>
      <c r="M2" s="533"/>
      <c r="N2" s="907"/>
      <c r="O2" s="908"/>
      <c r="P2"/>
      <c r="Q2" s="908"/>
      <c r="R2" s="908"/>
    </row>
    <row r="3" spans="1:18" s="214" customFormat="1" ht="10" customHeight="1">
      <c r="A3" s="213"/>
      <c r="D3" s="552"/>
      <c r="E3" s="533"/>
      <c r="G3" s="533"/>
      <c r="H3" s="533"/>
      <c r="I3" s="552"/>
      <c r="J3" s="533"/>
      <c r="L3" s="533"/>
      <c r="M3" s="533"/>
      <c r="N3" s="907"/>
      <c r="O3" s="908"/>
      <c r="P3"/>
      <c r="Q3" s="908"/>
      <c r="R3" s="908"/>
    </row>
    <row r="4" spans="1:18" s="214" customFormat="1" ht="18.5">
      <c r="A4" s="215" t="s">
        <v>324</v>
      </c>
      <c r="D4" s="552"/>
      <c r="E4" s="533"/>
      <c r="G4" s="533"/>
      <c r="H4" s="533"/>
      <c r="I4" s="552"/>
      <c r="J4" s="533"/>
      <c r="L4" s="533"/>
      <c r="M4" s="533"/>
      <c r="N4" s="907"/>
      <c r="O4" s="908"/>
      <c r="P4"/>
      <c r="Q4" s="908"/>
      <c r="R4" s="908"/>
    </row>
    <row r="5" spans="3:18" ht="15" thickBot="1">
      <c r="C5" s="1"/>
      <c r="D5" s="553"/>
      <c r="E5" s="593"/>
      <c r="F5" s="108"/>
      <c r="G5" s="593"/>
      <c r="H5" s="183"/>
      <c r="I5" s="553"/>
      <c r="J5" s="183"/>
      <c r="K5" s="1"/>
      <c r="L5" s="183"/>
      <c r="M5" s="183"/>
      <c r="N5" s="553"/>
      <c r="O5" s="183"/>
      <c r="P5" s="1"/>
      <c r="Q5" s="183"/>
      <c r="R5" s="183"/>
    </row>
    <row r="6" spans="1:18" ht="29.5" thickBot="1">
      <c r="A6" s="738" t="s">
        <v>322</v>
      </c>
      <c r="B6" s="782" t="s">
        <v>273</v>
      </c>
      <c r="C6" s="1069" t="s">
        <v>399</v>
      </c>
      <c r="D6" s="1084" t="s">
        <v>319</v>
      </c>
      <c r="E6" s="1200" t="s">
        <v>448</v>
      </c>
      <c r="F6" s="1200"/>
      <c r="G6" s="1200"/>
      <c r="H6" s="1085" t="s">
        <v>326</v>
      </c>
      <c r="I6" s="1070" t="s">
        <v>320</v>
      </c>
      <c r="J6" s="1182" t="s">
        <v>321</v>
      </c>
      <c r="K6" s="1182"/>
      <c r="L6" s="1182"/>
      <c r="M6" s="1086" t="s">
        <v>325</v>
      </c>
      <c r="N6" s="1077" t="s">
        <v>437</v>
      </c>
      <c r="O6" s="1178" t="s">
        <v>438</v>
      </c>
      <c r="P6" s="1178"/>
      <c r="Q6" s="1178"/>
      <c r="R6" s="1078" t="s">
        <v>439</v>
      </c>
    </row>
    <row r="7" spans="1:18" ht="7.5" customHeight="1" thickBot="1">
      <c r="A7" s="531"/>
      <c r="B7" s="531"/>
      <c r="C7" s="532"/>
      <c r="D7" s="554"/>
      <c r="E7" s="534"/>
      <c r="F7" s="532"/>
      <c r="G7" s="534"/>
      <c r="H7" s="534"/>
      <c r="I7" s="554"/>
      <c r="J7" s="534"/>
      <c r="K7" s="532"/>
      <c r="L7" s="534"/>
      <c r="M7" s="534"/>
      <c r="N7" s="909"/>
      <c r="O7" s="910"/>
      <c r="P7" s="911"/>
      <c r="Q7" s="910"/>
      <c r="R7" s="910"/>
    </row>
    <row r="8" spans="1:18" ht="15" thickBot="1">
      <c r="A8" s="1179" t="s">
        <v>417</v>
      </c>
      <c r="B8" s="1180"/>
      <c r="C8" s="1180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1"/>
    </row>
    <row r="9" spans="1:18" ht="15" thickBot="1">
      <c r="A9" s="1145" t="s">
        <v>295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7"/>
    </row>
    <row r="10" spans="1:18" ht="15" customHeight="1">
      <c r="A10" s="1082" t="s">
        <v>8</v>
      </c>
      <c r="B10" s="263" t="s">
        <v>28</v>
      </c>
      <c r="C10" s="264">
        <v>13881</v>
      </c>
      <c r="D10" s="304">
        <v>1</v>
      </c>
      <c r="E10" s="594">
        <v>0.58</v>
      </c>
      <c r="F10" s="592" t="s">
        <v>327</v>
      </c>
      <c r="G10" s="596">
        <v>1.6</v>
      </c>
      <c r="H10" s="305">
        <f>D10*E10*G10</f>
        <v>0.9279999999999999</v>
      </c>
      <c r="I10" s="575"/>
      <c r="J10" s="636"/>
      <c r="K10" s="832"/>
      <c r="L10" s="646"/>
      <c r="M10" s="636"/>
      <c r="N10" s="912"/>
      <c r="O10" s="636"/>
      <c r="P10" s="832"/>
      <c r="Q10" s="646"/>
      <c r="R10" s="951"/>
    </row>
    <row r="11" spans="1:18" ht="15">
      <c r="A11" s="288"/>
      <c r="B11" s="266" t="s">
        <v>29</v>
      </c>
      <c r="C11" s="267">
        <v>13516</v>
      </c>
      <c r="D11" s="306"/>
      <c r="E11" s="601"/>
      <c r="F11" s="621"/>
      <c r="G11" s="540"/>
      <c r="H11" s="308"/>
      <c r="I11" s="576"/>
      <c r="J11" s="637"/>
      <c r="K11" s="657"/>
      <c r="L11" s="647"/>
      <c r="M11" s="637"/>
      <c r="N11" s="913">
        <v>1</v>
      </c>
      <c r="O11" s="791">
        <v>0.32</v>
      </c>
      <c r="P11" s="767" t="s">
        <v>327</v>
      </c>
      <c r="Q11" s="800">
        <v>0.47</v>
      </c>
      <c r="R11" s="914">
        <f>N11*O11*Q11</f>
        <v>0.1504</v>
      </c>
    </row>
    <row r="12" spans="1:18" ht="15">
      <c r="A12" s="288"/>
      <c r="B12" s="266" t="s">
        <v>262</v>
      </c>
      <c r="C12" s="267">
        <v>13150</v>
      </c>
      <c r="D12" s="306"/>
      <c r="E12" s="601"/>
      <c r="F12" s="621"/>
      <c r="G12" s="540"/>
      <c r="H12" s="308"/>
      <c r="I12" s="577"/>
      <c r="J12" s="638"/>
      <c r="K12" s="658"/>
      <c r="L12" s="648"/>
      <c r="M12" s="637"/>
      <c r="N12" s="915"/>
      <c r="O12" s="638"/>
      <c r="P12" s="658"/>
      <c r="Q12" s="648"/>
      <c r="R12" s="916"/>
    </row>
    <row r="13" spans="1:18" ht="15">
      <c r="A13" s="288"/>
      <c r="B13" s="266" t="s">
        <v>261</v>
      </c>
      <c r="C13" s="267">
        <v>14246</v>
      </c>
      <c r="D13" s="306"/>
      <c r="E13" s="601"/>
      <c r="F13" s="621"/>
      <c r="G13" s="540"/>
      <c r="H13" s="308"/>
      <c r="I13" s="577"/>
      <c r="J13" s="638"/>
      <c r="K13" s="658"/>
      <c r="L13" s="648"/>
      <c r="M13" s="637"/>
      <c r="N13" s="915"/>
      <c r="O13" s="638"/>
      <c r="P13" s="658"/>
      <c r="Q13" s="648"/>
      <c r="R13" s="916"/>
    </row>
    <row r="14" spans="1:18" ht="15">
      <c r="A14" s="288"/>
      <c r="B14" s="1152" t="s">
        <v>9</v>
      </c>
      <c r="C14" s="1162">
        <v>44927</v>
      </c>
      <c r="D14" s="306"/>
      <c r="E14" s="601"/>
      <c r="F14" s="621"/>
      <c r="G14" s="540"/>
      <c r="H14" s="308"/>
      <c r="I14" s="576"/>
      <c r="J14" s="637"/>
      <c r="K14" s="657"/>
      <c r="L14" s="647"/>
      <c r="M14" s="637"/>
      <c r="N14" s="913">
        <v>1</v>
      </c>
      <c r="O14" s="791">
        <v>0.75</v>
      </c>
      <c r="P14" s="767" t="s">
        <v>327</v>
      </c>
      <c r="Q14" s="800">
        <v>0.75</v>
      </c>
      <c r="R14" s="1183">
        <f>N14*O14*Q14+N15*O15*Q15</f>
        <v>1.1625</v>
      </c>
    </row>
    <row r="15" spans="1:18" ht="15">
      <c r="A15" s="288"/>
      <c r="B15" s="1153"/>
      <c r="C15" s="1163"/>
      <c r="D15" s="306"/>
      <c r="E15" s="603"/>
      <c r="F15" s="936"/>
      <c r="G15" s="613"/>
      <c r="H15" s="311"/>
      <c r="I15" s="576"/>
      <c r="J15" s="637"/>
      <c r="K15" s="657"/>
      <c r="L15" s="647"/>
      <c r="M15" s="637"/>
      <c r="N15" s="913">
        <v>1</v>
      </c>
      <c r="O15" s="791">
        <v>0.8</v>
      </c>
      <c r="P15" s="767" t="s">
        <v>327</v>
      </c>
      <c r="Q15" s="800">
        <v>0.75</v>
      </c>
      <c r="R15" s="1184"/>
    </row>
    <row r="16" spans="1:18" ht="15">
      <c r="A16" s="288"/>
      <c r="B16" s="266" t="s">
        <v>10</v>
      </c>
      <c r="C16" s="267">
        <v>44562</v>
      </c>
      <c r="D16" s="307">
        <v>1</v>
      </c>
      <c r="E16" s="594">
        <v>1.2</v>
      </c>
      <c r="F16" s="592" t="s">
        <v>327</v>
      </c>
      <c r="G16" s="596">
        <v>2</v>
      </c>
      <c r="H16" s="305">
        <f>D16*E16*G16</f>
        <v>2.4</v>
      </c>
      <c r="I16" s="578">
        <v>1</v>
      </c>
      <c r="J16" s="637"/>
      <c r="K16" s="659"/>
      <c r="L16" s="647"/>
      <c r="M16" s="598">
        <v>10.77</v>
      </c>
      <c r="N16" s="917"/>
      <c r="O16" s="637"/>
      <c r="P16" s="659"/>
      <c r="Q16" s="647"/>
      <c r="R16" s="916"/>
    </row>
    <row r="17" spans="1:18" ht="15">
      <c r="A17" s="288"/>
      <c r="B17" s="266" t="s">
        <v>11</v>
      </c>
      <c r="C17" s="267">
        <v>12785</v>
      </c>
      <c r="D17" s="306"/>
      <c r="E17" s="601"/>
      <c r="F17" s="621"/>
      <c r="G17" s="540"/>
      <c r="H17" s="308"/>
      <c r="I17" s="576"/>
      <c r="J17" s="637"/>
      <c r="K17" s="659"/>
      <c r="L17" s="647"/>
      <c r="M17" s="637"/>
      <c r="N17" s="917"/>
      <c r="O17" s="637"/>
      <c r="P17" s="659"/>
      <c r="Q17" s="647"/>
      <c r="R17" s="916"/>
    </row>
    <row r="18" spans="1:18" ht="15">
      <c r="A18" s="288"/>
      <c r="B18" s="266" t="s">
        <v>55</v>
      </c>
      <c r="C18" s="267">
        <v>11689</v>
      </c>
      <c r="D18" s="306"/>
      <c r="E18" s="601"/>
      <c r="F18" s="621"/>
      <c r="G18" s="540"/>
      <c r="H18" s="308"/>
      <c r="I18" s="576"/>
      <c r="J18" s="637"/>
      <c r="K18" s="659"/>
      <c r="L18" s="647"/>
      <c r="M18" s="637"/>
      <c r="N18" s="917"/>
      <c r="O18" s="637"/>
      <c r="P18" s="659"/>
      <c r="Q18" s="647"/>
      <c r="R18" s="916"/>
    </row>
    <row r="19" spans="1:18" ht="15">
      <c r="A19" s="288"/>
      <c r="B19" s="266" t="s">
        <v>12</v>
      </c>
      <c r="C19" s="267">
        <v>45658</v>
      </c>
      <c r="D19" s="306"/>
      <c r="E19" s="601"/>
      <c r="F19" s="621"/>
      <c r="G19" s="540"/>
      <c r="H19" s="308"/>
      <c r="I19" s="576"/>
      <c r="J19" s="637"/>
      <c r="K19" s="657"/>
      <c r="L19" s="647"/>
      <c r="M19" s="637"/>
      <c r="N19" s="913">
        <v>1</v>
      </c>
      <c r="O19" s="791">
        <v>0.29</v>
      </c>
      <c r="P19" s="767" t="s">
        <v>327</v>
      </c>
      <c r="Q19" s="800">
        <v>0.29</v>
      </c>
      <c r="R19" s="914">
        <f>N19*O19*Q19</f>
        <v>0.0841</v>
      </c>
    </row>
    <row r="20" spans="1:18" ht="15">
      <c r="A20" s="288"/>
      <c r="B20" s="266" t="s">
        <v>14</v>
      </c>
      <c r="C20" s="271" t="s">
        <v>13</v>
      </c>
      <c r="D20" s="306"/>
      <c r="E20" s="601"/>
      <c r="F20" s="622"/>
      <c r="G20" s="540"/>
      <c r="H20" s="308"/>
      <c r="I20" s="576"/>
      <c r="J20" s="637"/>
      <c r="K20" s="657"/>
      <c r="L20" s="647"/>
      <c r="M20" s="637"/>
      <c r="N20" s="917"/>
      <c r="O20" s="637"/>
      <c r="P20" s="657"/>
      <c r="Q20" s="647"/>
      <c r="R20" s="916"/>
    </row>
    <row r="21" spans="1:18" ht="15">
      <c r="A21" s="288"/>
      <c r="B21" s="266" t="s">
        <v>16</v>
      </c>
      <c r="C21" s="271" t="s">
        <v>15</v>
      </c>
      <c r="D21" s="306"/>
      <c r="E21" s="601"/>
      <c r="F21" s="622"/>
      <c r="G21" s="540"/>
      <c r="H21" s="308"/>
      <c r="I21" s="576"/>
      <c r="J21" s="637"/>
      <c r="K21" s="659"/>
      <c r="L21" s="647"/>
      <c r="M21" s="637"/>
      <c r="N21" s="917"/>
      <c r="O21" s="637"/>
      <c r="P21" s="659"/>
      <c r="Q21" s="647"/>
      <c r="R21" s="916"/>
    </row>
    <row r="22" spans="1:18" ht="15">
      <c r="A22" s="288"/>
      <c r="B22" s="266" t="s">
        <v>57</v>
      </c>
      <c r="C22" s="267">
        <v>47119</v>
      </c>
      <c r="D22" s="306"/>
      <c r="E22" s="601"/>
      <c r="F22" s="621"/>
      <c r="G22" s="540"/>
      <c r="H22" s="308"/>
      <c r="I22" s="576"/>
      <c r="J22" s="637"/>
      <c r="K22" s="659"/>
      <c r="L22" s="647"/>
      <c r="M22" s="637"/>
      <c r="N22" s="917"/>
      <c r="O22" s="637"/>
      <c r="P22" s="659"/>
      <c r="Q22" s="647"/>
      <c r="R22" s="916"/>
    </row>
    <row r="23" spans="1:18" ht="15">
      <c r="A23" s="288"/>
      <c r="B23" s="266" t="s">
        <v>18</v>
      </c>
      <c r="C23" s="271" t="s">
        <v>17</v>
      </c>
      <c r="D23" s="306"/>
      <c r="E23" s="601"/>
      <c r="F23" s="622"/>
      <c r="G23" s="540"/>
      <c r="H23" s="308"/>
      <c r="I23" s="576"/>
      <c r="J23" s="637"/>
      <c r="K23" s="659"/>
      <c r="L23" s="647"/>
      <c r="M23" s="637"/>
      <c r="N23" s="917"/>
      <c r="O23" s="637"/>
      <c r="P23" s="659"/>
      <c r="Q23" s="647"/>
      <c r="R23" s="916"/>
    </row>
    <row r="24" spans="1:18" ht="15">
      <c r="A24" s="288"/>
      <c r="B24" s="266" t="s">
        <v>19</v>
      </c>
      <c r="C24" s="267">
        <v>45292</v>
      </c>
      <c r="D24" s="307">
        <v>1</v>
      </c>
      <c r="E24" s="594">
        <v>2.6</v>
      </c>
      <c r="F24" s="592" t="s">
        <v>327</v>
      </c>
      <c r="G24" s="596">
        <v>2.1</v>
      </c>
      <c r="H24" s="305">
        <f>D24*E24*G24</f>
        <v>5.460000000000001</v>
      </c>
      <c r="I24" s="578">
        <v>1</v>
      </c>
      <c r="J24" s="637"/>
      <c r="K24" s="659"/>
      <c r="L24" s="647"/>
      <c r="M24" s="598">
        <v>3.46</v>
      </c>
      <c r="N24" s="917"/>
      <c r="O24" s="637"/>
      <c r="P24" s="659"/>
      <c r="Q24" s="647"/>
      <c r="R24" s="916"/>
    </row>
    <row r="25" spans="1:18" ht="15">
      <c r="A25" s="1083" t="s">
        <v>20</v>
      </c>
      <c r="B25" s="272" t="s">
        <v>30</v>
      </c>
      <c r="C25" s="267">
        <v>12816</v>
      </c>
      <c r="D25" s="306"/>
      <c r="E25" s="601"/>
      <c r="F25" s="621"/>
      <c r="G25" s="540"/>
      <c r="H25" s="308"/>
      <c r="I25" s="576"/>
      <c r="J25" s="637"/>
      <c r="K25" s="657"/>
      <c r="L25" s="647"/>
      <c r="M25" s="637"/>
      <c r="N25" s="917"/>
      <c r="O25" s="637"/>
      <c r="P25" s="657"/>
      <c r="Q25" s="647"/>
      <c r="R25" s="916"/>
    </row>
    <row r="26" spans="1:18" ht="15">
      <c r="A26" s="288"/>
      <c r="B26" s="266" t="s">
        <v>31</v>
      </c>
      <c r="C26" s="267">
        <v>12451</v>
      </c>
      <c r="D26" s="307">
        <v>1</v>
      </c>
      <c r="E26" s="594">
        <v>0.58</v>
      </c>
      <c r="F26" s="592" t="s">
        <v>327</v>
      </c>
      <c r="G26" s="596">
        <v>1.6</v>
      </c>
      <c r="H26" s="305">
        <f>D26*E26*G26</f>
        <v>0.9279999999999999</v>
      </c>
      <c r="I26" s="576"/>
      <c r="J26" s="637"/>
      <c r="K26" s="657"/>
      <c r="L26" s="647"/>
      <c r="M26" s="637"/>
      <c r="N26" s="917"/>
      <c r="O26" s="637"/>
      <c r="P26" s="657"/>
      <c r="Q26" s="647"/>
      <c r="R26" s="916"/>
    </row>
    <row r="27" spans="1:18" ht="15">
      <c r="A27" s="288"/>
      <c r="B27" s="266" t="s">
        <v>32</v>
      </c>
      <c r="C27" s="267">
        <v>12086</v>
      </c>
      <c r="D27" s="306"/>
      <c r="E27" s="601"/>
      <c r="F27" s="621"/>
      <c r="G27" s="540"/>
      <c r="H27" s="308"/>
      <c r="I27" s="576"/>
      <c r="J27" s="637"/>
      <c r="K27" s="657"/>
      <c r="L27" s="647"/>
      <c r="M27" s="637"/>
      <c r="N27" s="917"/>
      <c r="O27" s="637"/>
      <c r="P27" s="657"/>
      <c r="Q27" s="647"/>
      <c r="R27" s="916"/>
    </row>
    <row r="28" spans="1:18" ht="15">
      <c r="A28" s="288"/>
      <c r="B28" s="266" t="s">
        <v>33</v>
      </c>
      <c r="C28" s="267">
        <v>11720</v>
      </c>
      <c r="D28" s="306"/>
      <c r="E28" s="601"/>
      <c r="F28" s="621"/>
      <c r="G28" s="540"/>
      <c r="H28" s="308"/>
      <c r="I28" s="576"/>
      <c r="J28" s="637"/>
      <c r="K28" s="657"/>
      <c r="L28" s="647"/>
      <c r="M28" s="637"/>
      <c r="N28" s="913">
        <v>1</v>
      </c>
      <c r="O28" s="791">
        <v>0.3</v>
      </c>
      <c r="P28" s="767" t="s">
        <v>327</v>
      </c>
      <c r="Q28" s="800">
        <v>0.8</v>
      </c>
      <c r="R28" s="914">
        <f>N28*O28*Q28</f>
        <v>0.24</v>
      </c>
    </row>
    <row r="29" spans="1:18" ht="15">
      <c r="A29" s="288"/>
      <c r="B29" s="266" t="s">
        <v>34</v>
      </c>
      <c r="C29" s="267">
        <v>11355</v>
      </c>
      <c r="D29" s="307">
        <v>1</v>
      </c>
      <c r="E29" s="594">
        <v>0.58</v>
      </c>
      <c r="F29" s="592" t="s">
        <v>327</v>
      </c>
      <c r="G29" s="596">
        <v>1.6</v>
      </c>
      <c r="H29" s="305">
        <f>D29*E29*G29</f>
        <v>0.9279999999999999</v>
      </c>
      <c r="I29" s="576"/>
      <c r="J29" s="637"/>
      <c r="K29" s="657"/>
      <c r="L29" s="647"/>
      <c r="M29" s="637"/>
      <c r="N29" s="917"/>
      <c r="O29" s="637"/>
      <c r="P29" s="657"/>
      <c r="Q29" s="647"/>
      <c r="R29" s="916"/>
    </row>
    <row r="30" spans="1:18" ht="15">
      <c r="A30" s="288"/>
      <c r="B30" s="266" t="s">
        <v>35</v>
      </c>
      <c r="C30" s="267">
        <v>10990</v>
      </c>
      <c r="D30" s="306"/>
      <c r="E30" s="601"/>
      <c r="F30" s="621"/>
      <c r="G30" s="540"/>
      <c r="H30" s="308"/>
      <c r="I30" s="576"/>
      <c r="J30" s="637"/>
      <c r="K30" s="657"/>
      <c r="L30" s="647"/>
      <c r="M30" s="637"/>
      <c r="N30" s="917"/>
      <c r="O30" s="637"/>
      <c r="P30" s="657"/>
      <c r="Q30" s="647"/>
      <c r="R30" s="916"/>
    </row>
    <row r="31" spans="1:18" ht="15">
      <c r="A31" s="288"/>
      <c r="B31" s="266" t="s">
        <v>36</v>
      </c>
      <c r="C31" s="267">
        <v>47150</v>
      </c>
      <c r="D31" s="306"/>
      <c r="E31" s="601"/>
      <c r="F31" s="621"/>
      <c r="G31" s="540"/>
      <c r="H31" s="308"/>
      <c r="I31" s="576"/>
      <c r="J31" s="637"/>
      <c r="K31" s="657"/>
      <c r="L31" s="647"/>
      <c r="M31" s="637"/>
      <c r="N31" s="913">
        <v>1</v>
      </c>
      <c r="O31" s="791">
        <v>0.35</v>
      </c>
      <c r="P31" s="767" t="s">
        <v>327</v>
      </c>
      <c r="Q31" s="800">
        <v>0.6</v>
      </c>
      <c r="R31" s="914">
        <f>N31*O31*Q31</f>
        <v>0.21</v>
      </c>
    </row>
    <row r="32" spans="1:18" ht="15">
      <c r="A32" s="288"/>
      <c r="B32" s="266" t="s">
        <v>21</v>
      </c>
      <c r="C32" s="267">
        <v>44593</v>
      </c>
      <c r="D32" s="307">
        <v>1</v>
      </c>
      <c r="E32" s="594">
        <v>1.38</v>
      </c>
      <c r="F32" s="592" t="s">
        <v>327</v>
      </c>
      <c r="G32" s="596">
        <v>1.86</v>
      </c>
      <c r="H32" s="305">
        <f>D32*E32*G32</f>
        <v>2.5667999999999997</v>
      </c>
      <c r="I32" s="578">
        <v>1</v>
      </c>
      <c r="J32" s="598">
        <v>1.3</v>
      </c>
      <c r="K32" s="597" t="s">
        <v>327</v>
      </c>
      <c r="L32" s="600">
        <v>1.98</v>
      </c>
      <c r="M32" s="594">
        <f>I32*J32*L32</f>
        <v>2.574</v>
      </c>
      <c r="N32" s="917"/>
      <c r="O32" s="637"/>
      <c r="P32" s="657"/>
      <c r="Q32" s="647"/>
      <c r="R32" s="918"/>
    </row>
    <row r="33" spans="1:18" ht="15">
      <c r="A33" s="288"/>
      <c r="B33" s="266" t="s">
        <v>264</v>
      </c>
      <c r="C33" s="870" t="s">
        <v>364</v>
      </c>
      <c r="D33" s="306"/>
      <c r="E33" s="601"/>
      <c r="F33" s="621"/>
      <c r="G33" s="540"/>
      <c r="H33" s="308"/>
      <c r="I33" s="578">
        <v>2</v>
      </c>
      <c r="J33" s="598">
        <v>2.5</v>
      </c>
      <c r="K33" s="597" t="s">
        <v>327</v>
      </c>
      <c r="L33" s="600">
        <v>0.8</v>
      </c>
      <c r="M33" s="594">
        <f>I33*J33*L33</f>
        <v>4</v>
      </c>
      <c r="N33" s="917"/>
      <c r="O33" s="637"/>
      <c r="P33" s="657"/>
      <c r="Q33" s="647"/>
      <c r="R33" s="918"/>
    </row>
    <row r="34" spans="1:18" ht="15">
      <c r="A34" s="288"/>
      <c r="B34" s="266" t="s">
        <v>16</v>
      </c>
      <c r="C34" s="267" t="s">
        <v>22</v>
      </c>
      <c r="D34" s="306"/>
      <c r="E34" s="601"/>
      <c r="F34" s="621"/>
      <c r="G34" s="540"/>
      <c r="H34" s="308"/>
      <c r="I34" s="576"/>
      <c r="J34" s="637"/>
      <c r="K34" s="659"/>
      <c r="L34" s="647"/>
      <c r="M34" s="637"/>
      <c r="N34" s="913">
        <v>1</v>
      </c>
      <c r="O34" s="791">
        <v>0.6</v>
      </c>
      <c r="P34" s="919" t="s">
        <v>327</v>
      </c>
      <c r="Q34" s="800">
        <v>0.5</v>
      </c>
      <c r="R34" s="914">
        <f>N34*O34*Q34</f>
        <v>0.3</v>
      </c>
    </row>
    <row r="35" spans="1:18" ht="15">
      <c r="A35" s="288"/>
      <c r="B35" s="266" t="s">
        <v>14</v>
      </c>
      <c r="C35" s="271" t="s">
        <v>23</v>
      </c>
      <c r="D35" s="306"/>
      <c r="E35" s="601"/>
      <c r="F35" s="622"/>
      <c r="G35" s="540"/>
      <c r="H35" s="308"/>
      <c r="I35" s="576"/>
      <c r="J35" s="637"/>
      <c r="K35" s="657"/>
      <c r="L35" s="647"/>
      <c r="M35" s="637"/>
      <c r="N35" s="913">
        <v>1</v>
      </c>
      <c r="O35" s="791">
        <v>0.25</v>
      </c>
      <c r="P35" s="767" t="s">
        <v>327</v>
      </c>
      <c r="Q35" s="800">
        <v>0.36</v>
      </c>
      <c r="R35" s="914">
        <f>N35*O35*Q35</f>
        <v>0.09</v>
      </c>
    </row>
    <row r="36" spans="1:18" ht="15">
      <c r="A36" s="288"/>
      <c r="B36" s="266" t="s">
        <v>24</v>
      </c>
      <c r="C36" s="267">
        <v>46054</v>
      </c>
      <c r="D36" s="306"/>
      <c r="E36" s="601"/>
      <c r="F36" s="621"/>
      <c r="G36" s="540"/>
      <c r="H36" s="308"/>
      <c r="I36" s="576"/>
      <c r="J36" s="637"/>
      <c r="K36" s="659"/>
      <c r="L36" s="647"/>
      <c r="M36" s="637"/>
      <c r="N36" s="917"/>
      <c r="O36" s="637"/>
      <c r="P36" s="659"/>
      <c r="Q36" s="647"/>
      <c r="R36" s="916"/>
    </row>
    <row r="37" spans="1:18" ht="15">
      <c r="A37" s="288"/>
      <c r="B37" s="266" t="s">
        <v>25</v>
      </c>
      <c r="C37" s="267">
        <v>13547</v>
      </c>
      <c r="D37" s="306"/>
      <c r="E37" s="601"/>
      <c r="F37" s="621"/>
      <c r="G37" s="540"/>
      <c r="H37" s="308"/>
      <c r="I37" s="576"/>
      <c r="J37" s="637"/>
      <c r="K37" s="659"/>
      <c r="L37" s="647"/>
      <c r="M37" s="637"/>
      <c r="N37" s="917"/>
      <c r="O37" s="637"/>
      <c r="P37" s="659"/>
      <c r="Q37" s="647"/>
      <c r="R37" s="916"/>
    </row>
    <row r="38" spans="1:18" ht="15" thickBot="1">
      <c r="A38" s="288"/>
      <c r="B38" s="283" t="s">
        <v>152</v>
      </c>
      <c r="C38" s="522">
        <v>13181</v>
      </c>
      <c r="D38" s="555"/>
      <c r="E38" s="602"/>
      <c r="F38" s="623"/>
      <c r="G38" s="612"/>
      <c r="H38" s="521"/>
      <c r="I38" s="579"/>
      <c r="J38" s="639"/>
      <c r="K38" s="660"/>
      <c r="L38" s="649"/>
      <c r="M38" s="639"/>
      <c r="N38" s="920"/>
      <c r="O38" s="639"/>
      <c r="P38" s="660"/>
      <c r="Q38" s="649"/>
      <c r="R38" s="921"/>
    </row>
    <row r="39" spans="1:18" ht="15" thickBot="1">
      <c r="A39" s="523" t="str">
        <f>"Mezisoučet: "&amp;A8</f>
        <v>Mezisoučet: Budova Palackého nám. 1, Dačice</v>
      </c>
      <c r="B39" s="524"/>
      <c r="C39" s="525"/>
      <c r="D39" s="1102">
        <f>SUM(D8:D38)</f>
        <v>6</v>
      </c>
      <c r="E39" s="1073"/>
      <c r="F39" s="1074"/>
      <c r="G39" s="1073"/>
      <c r="H39" s="1100">
        <f>SUM(H8:H38)</f>
        <v>13.210800000000003</v>
      </c>
      <c r="I39" s="1103">
        <f>SUM(I8:I38)</f>
        <v>5</v>
      </c>
      <c r="J39" s="1075"/>
      <c r="K39" s="1076"/>
      <c r="L39" s="1075"/>
      <c r="M39" s="1101">
        <f>SUM(M8:M38)</f>
        <v>20.804000000000002</v>
      </c>
      <c r="N39" s="1104">
        <f>SUM(N8:N38)</f>
        <v>8</v>
      </c>
      <c r="O39" s="1079"/>
      <c r="P39" s="1080"/>
      <c r="Q39" s="1079"/>
      <c r="R39" s="1099">
        <f>SUM(R8:R38)</f>
        <v>2.237</v>
      </c>
    </row>
    <row r="40" spans="1:18" ht="7.5" customHeight="1" thickBot="1">
      <c r="A40" s="526"/>
      <c r="B40" s="527"/>
      <c r="C40" s="528"/>
      <c r="D40" s="556"/>
      <c r="E40" s="595"/>
      <c r="F40" s="528"/>
      <c r="G40" s="595"/>
      <c r="H40" s="529"/>
      <c r="I40" s="580"/>
      <c r="J40" s="599"/>
      <c r="K40" s="530"/>
      <c r="L40" s="599"/>
      <c r="M40" s="529"/>
      <c r="N40" s="922"/>
      <c r="O40" s="923"/>
      <c r="P40" s="924"/>
      <c r="Q40" s="923"/>
      <c r="R40" s="925"/>
    </row>
    <row r="41" spans="1:18" ht="15" thickBot="1">
      <c r="A41" s="1179" t="s">
        <v>425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1"/>
    </row>
    <row r="42" spans="1:18" ht="15" thickBot="1">
      <c r="A42" s="1145" t="s">
        <v>295</v>
      </c>
      <c r="B42" s="1146"/>
      <c r="C42" s="1146"/>
      <c r="D42" s="1146"/>
      <c r="E42" s="1146"/>
      <c r="F42" s="1146"/>
      <c r="G42" s="1146"/>
      <c r="H42" s="1146"/>
      <c r="I42" s="1146"/>
      <c r="J42" s="1146"/>
      <c r="K42" s="1146"/>
      <c r="L42" s="1146"/>
      <c r="M42" s="1146"/>
      <c r="N42" s="1146"/>
      <c r="O42" s="1146"/>
      <c r="P42" s="1146"/>
      <c r="Q42" s="1146"/>
      <c r="R42" s="1147"/>
    </row>
    <row r="43" spans="1:18" ht="15" customHeight="1">
      <c r="A43" s="1082" t="s">
        <v>8</v>
      </c>
      <c r="B43" s="263" t="s">
        <v>134</v>
      </c>
      <c r="C43" s="786" t="s">
        <v>136</v>
      </c>
      <c r="D43" s="557"/>
      <c r="E43" s="603"/>
      <c r="F43" s="624"/>
      <c r="G43" s="613"/>
      <c r="H43" s="311"/>
      <c r="I43" s="575"/>
      <c r="J43" s="636"/>
      <c r="K43" s="926"/>
      <c r="L43" s="646"/>
      <c r="M43" s="636"/>
      <c r="N43" s="912"/>
      <c r="O43" s="636"/>
      <c r="P43" s="926"/>
      <c r="Q43" s="646"/>
      <c r="R43" s="833"/>
    </row>
    <row r="44" spans="1:18" ht="15">
      <c r="A44" s="288"/>
      <c r="B44" s="1160" t="s">
        <v>61</v>
      </c>
      <c r="C44" s="1154" t="s">
        <v>101</v>
      </c>
      <c r="D44" s="307">
        <v>1</v>
      </c>
      <c r="E44" s="594">
        <v>0.67</v>
      </c>
      <c r="F44" s="592" t="s">
        <v>327</v>
      </c>
      <c r="G44" s="596">
        <v>1.6</v>
      </c>
      <c r="H44" s="1158">
        <f>D44*E44*G44+D45*E45*G45</f>
        <v>2.152</v>
      </c>
      <c r="I44" s="578">
        <v>2</v>
      </c>
      <c r="J44" s="637"/>
      <c r="K44" s="657"/>
      <c r="L44" s="647"/>
      <c r="M44" s="598">
        <v>3.18</v>
      </c>
      <c r="N44" s="917"/>
      <c r="O44" s="637"/>
      <c r="P44" s="657"/>
      <c r="Q44" s="647"/>
      <c r="R44" s="834"/>
    </row>
    <row r="45" spans="1:18" ht="15">
      <c r="A45" s="288"/>
      <c r="B45" s="1161"/>
      <c r="C45" s="1155"/>
      <c r="D45" s="307">
        <v>1</v>
      </c>
      <c r="E45" s="594">
        <v>1.8</v>
      </c>
      <c r="F45" s="592" t="s">
        <v>327</v>
      </c>
      <c r="G45" s="596">
        <v>0.6</v>
      </c>
      <c r="H45" s="1159"/>
      <c r="I45" s="576"/>
      <c r="J45" s="637"/>
      <c r="K45" s="657"/>
      <c r="L45" s="647"/>
      <c r="M45" s="637"/>
      <c r="N45" s="917"/>
      <c r="O45" s="637"/>
      <c r="P45" s="657"/>
      <c r="Q45" s="647"/>
      <c r="R45" s="834"/>
    </row>
    <row r="46" spans="1:18" ht="15">
      <c r="A46" s="288"/>
      <c r="B46" s="266" t="s">
        <v>88</v>
      </c>
      <c r="C46" s="278" t="s">
        <v>102</v>
      </c>
      <c r="D46" s="306"/>
      <c r="E46" s="601"/>
      <c r="F46" s="625"/>
      <c r="G46" s="540"/>
      <c r="H46" s="308"/>
      <c r="I46" s="576"/>
      <c r="J46" s="637"/>
      <c r="K46" s="657"/>
      <c r="L46" s="647"/>
      <c r="M46" s="637"/>
      <c r="N46" s="917"/>
      <c r="O46" s="637"/>
      <c r="P46" s="657"/>
      <c r="Q46" s="647"/>
      <c r="R46" s="834"/>
    </row>
    <row r="47" spans="1:18" ht="15">
      <c r="A47" s="288"/>
      <c r="B47" s="266" t="s">
        <v>89</v>
      </c>
      <c r="C47" s="278" t="s">
        <v>103</v>
      </c>
      <c r="D47" s="306"/>
      <c r="E47" s="601"/>
      <c r="F47" s="625"/>
      <c r="G47" s="540"/>
      <c r="H47" s="308"/>
      <c r="I47" s="576"/>
      <c r="J47" s="637"/>
      <c r="K47" s="657"/>
      <c r="L47" s="647"/>
      <c r="M47" s="637"/>
      <c r="N47" s="917"/>
      <c r="O47" s="637"/>
      <c r="P47" s="657"/>
      <c r="Q47" s="647"/>
      <c r="R47" s="834"/>
    </row>
    <row r="48" spans="1:18" ht="15">
      <c r="A48" s="288"/>
      <c r="B48" s="266" t="s">
        <v>90</v>
      </c>
      <c r="C48" s="278" t="s">
        <v>104</v>
      </c>
      <c r="D48" s="306"/>
      <c r="E48" s="601"/>
      <c r="F48" s="625"/>
      <c r="G48" s="540"/>
      <c r="H48" s="308"/>
      <c r="I48" s="576"/>
      <c r="J48" s="637"/>
      <c r="K48" s="657"/>
      <c r="L48" s="647"/>
      <c r="M48" s="637"/>
      <c r="N48" s="917"/>
      <c r="O48" s="637"/>
      <c r="P48" s="657"/>
      <c r="Q48" s="647"/>
      <c r="R48" s="834"/>
    </row>
    <row r="49" spans="1:18" ht="15">
      <c r="A49" s="288"/>
      <c r="B49" s="266" t="s">
        <v>91</v>
      </c>
      <c r="C49" s="278" t="s">
        <v>105</v>
      </c>
      <c r="D49" s="306"/>
      <c r="E49" s="601"/>
      <c r="F49" s="625"/>
      <c r="G49" s="540"/>
      <c r="H49" s="308"/>
      <c r="I49" s="576"/>
      <c r="J49" s="637"/>
      <c r="K49" s="657"/>
      <c r="L49" s="647"/>
      <c r="M49" s="637"/>
      <c r="N49" s="917"/>
      <c r="O49" s="637"/>
      <c r="P49" s="657"/>
      <c r="Q49" s="647"/>
      <c r="R49" s="834"/>
    </row>
    <row r="50" spans="1:18" ht="15">
      <c r="A50" s="288"/>
      <c r="B50" s="266" t="s">
        <v>92</v>
      </c>
      <c r="C50" s="278" t="s">
        <v>106</v>
      </c>
      <c r="D50" s="306"/>
      <c r="E50" s="601"/>
      <c r="F50" s="625"/>
      <c r="G50" s="540"/>
      <c r="H50" s="308"/>
      <c r="I50" s="576"/>
      <c r="J50" s="637"/>
      <c r="K50" s="657"/>
      <c r="L50" s="647"/>
      <c r="M50" s="637"/>
      <c r="N50" s="917"/>
      <c r="O50" s="637"/>
      <c r="P50" s="657"/>
      <c r="Q50" s="647"/>
      <c r="R50" s="834"/>
    </row>
    <row r="51" spans="1:18" ht="15">
      <c r="A51" s="288"/>
      <c r="B51" s="266" t="s">
        <v>90</v>
      </c>
      <c r="C51" s="278" t="s">
        <v>107</v>
      </c>
      <c r="D51" s="306"/>
      <c r="E51" s="601"/>
      <c r="F51" s="625"/>
      <c r="G51" s="540"/>
      <c r="H51" s="308"/>
      <c r="I51" s="576"/>
      <c r="J51" s="637"/>
      <c r="K51" s="657"/>
      <c r="L51" s="647"/>
      <c r="M51" s="637"/>
      <c r="N51" s="917"/>
      <c r="O51" s="637"/>
      <c r="P51" s="657"/>
      <c r="Q51" s="647"/>
      <c r="R51" s="834"/>
    </row>
    <row r="52" spans="1:18" ht="15">
      <c r="A52" s="288"/>
      <c r="B52" s="266" t="s">
        <v>61</v>
      </c>
      <c r="C52" s="278" t="s">
        <v>108</v>
      </c>
      <c r="D52" s="307">
        <v>1</v>
      </c>
      <c r="E52" s="594">
        <v>0.6</v>
      </c>
      <c r="F52" s="592" t="s">
        <v>327</v>
      </c>
      <c r="G52" s="596">
        <v>1.65</v>
      </c>
      <c r="H52" s="305">
        <f>D52*E52*G52</f>
        <v>0.9899999999999999</v>
      </c>
      <c r="I52" s="576"/>
      <c r="J52" s="637"/>
      <c r="K52" s="659"/>
      <c r="L52" s="647"/>
      <c r="M52" s="637"/>
      <c r="N52" s="917"/>
      <c r="O52" s="637"/>
      <c r="P52" s="659"/>
      <c r="Q52" s="647"/>
      <c r="R52" s="834"/>
    </row>
    <row r="53" spans="1:18" ht="15">
      <c r="A53" s="288"/>
      <c r="B53" s="266" t="s">
        <v>93</v>
      </c>
      <c r="C53" s="278" t="s">
        <v>109</v>
      </c>
      <c r="D53" s="307">
        <v>1</v>
      </c>
      <c r="E53" s="594">
        <v>0.6</v>
      </c>
      <c r="F53" s="592" t="s">
        <v>327</v>
      </c>
      <c r="G53" s="596">
        <v>1.65</v>
      </c>
      <c r="H53" s="305">
        <f>D53*E53*G53</f>
        <v>0.9899999999999999</v>
      </c>
      <c r="I53" s="836"/>
      <c r="J53" s="637"/>
      <c r="K53" s="659"/>
      <c r="L53" s="647"/>
      <c r="M53" s="637"/>
      <c r="N53" s="927"/>
      <c r="O53" s="637"/>
      <c r="P53" s="659"/>
      <c r="Q53" s="647"/>
      <c r="R53" s="834"/>
    </row>
    <row r="54" spans="1:18" ht="15">
      <c r="A54" s="288"/>
      <c r="B54" s="266" t="s">
        <v>57</v>
      </c>
      <c r="C54" s="278" t="s">
        <v>137</v>
      </c>
      <c r="D54" s="306"/>
      <c r="E54" s="601"/>
      <c r="F54" s="625"/>
      <c r="G54" s="540"/>
      <c r="H54" s="308"/>
      <c r="I54" s="576"/>
      <c r="J54" s="637"/>
      <c r="K54" s="659"/>
      <c r="L54" s="647"/>
      <c r="M54" s="637"/>
      <c r="N54" s="917"/>
      <c r="O54" s="637"/>
      <c r="P54" s="659"/>
      <c r="Q54" s="647"/>
      <c r="R54" s="834"/>
    </row>
    <row r="55" spans="1:18" ht="15">
      <c r="A55" s="288"/>
      <c r="B55" s="266" t="s">
        <v>94</v>
      </c>
      <c r="C55" s="278" t="s">
        <v>133</v>
      </c>
      <c r="D55" s="306"/>
      <c r="E55" s="601"/>
      <c r="F55" s="626"/>
      <c r="G55" s="540"/>
      <c r="H55" s="308"/>
      <c r="I55" s="576"/>
      <c r="J55" s="637"/>
      <c r="K55" s="659"/>
      <c r="L55" s="647"/>
      <c r="M55" s="637"/>
      <c r="N55" s="913">
        <v>1</v>
      </c>
      <c r="O55" s="791">
        <v>0.9</v>
      </c>
      <c r="P55" s="919" t="s">
        <v>327</v>
      </c>
      <c r="Q55" s="800">
        <v>0.98</v>
      </c>
      <c r="R55" s="914">
        <f>N55*O55*Q55</f>
        <v>0.882</v>
      </c>
    </row>
    <row r="56" spans="1:18" ht="15">
      <c r="A56" s="288"/>
      <c r="B56" s="266" t="s">
        <v>95</v>
      </c>
      <c r="C56" s="278" t="s">
        <v>110</v>
      </c>
      <c r="D56" s="306"/>
      <c r="E56" s="601"/>
      <c r="F56" s="625"/>
      <c r="G56" s="540"/>
      <c r="H56" s="308"/>
      <c r="I56" s="576"/>
      <c r="J56" s="637"/>
      <c r="K56" s="659"/>
      <c r="L56" s="647"/>
      <c r="M56" s="637"/>
      <c r="N56" s="917"/>
      <c r="O56" s="637"/>
      <c r="P56" s="659"/>
      <c r="Q56" s="647"/>
      <c r="R56" s="834"/>
    </row>
    <row r="57" spans="1:18" ht="15">
      <c r="A57" s="288"/>
      <c r="B57" s="266" t="s">
        <v>96</v>
      </c>
      <c r="C57" s="278" t="s">
        <v>111</v>
      </c>
      <c r="D57" s="306"/>
      <c r="E57" s="601"/>
      <c r="F57" s="625"/>
      <c r="G57" s="540"/>
      <c r="H57" s="308"/>
      <c r="I57" s="576"/>
      <c r="J57" s="637"/>
      <c r="K57" s="659"/>
      <c r="L57" s="647"/>
      <c r="M57" s="637"/>
      <c r="N57" s="913">
        <v>1</v>
      </c>
      <c r="O57" s="791">
        <v>0.25</v>
      </c>
      <c r="P57" s="919" t="s">
        <v>327</v>
      </c>
      <c r="Q57" s="800">
        <v>0.35</v>
      </c>
      <c r="R57" s="914">
        <f>N57*O57*Q57</f>
        <v>0.0875</v>
      </c>
    </row>
    <row r="58" spans="1:18" ht="15">
      <c r="A58" s="288"/>
      <c r="B58" s="266" t="s">
        <v>97</v>
      </c>
      <c r="C58" s="278" t="s">
        <v>112</v>
      </c>
      <c r="D58" s="306"/>
      <c r="E58" s="601"/>
      <c r="F58" s="625"/>
      <c r="G58" s="540"/>
      <c r="H58" s="308"/>
      <c r="I58" s="576"/>
      <c r="J58" s="637"/>
      <c r="K58" s="659"/>
      <c r="L58" s="647"/>
      <c r="M58" s="637"/>
      <c r="N58" s="917"/>
      <c r="O58" s="637"/>
      <c r="P58" s="659"/>
      <c r="Q58" s="647"/>
      <c r="R58" s="834"/>
    </row>
    <row r="59" spans="1:18" ht="15">
      <c r="A59" s="288"/>
      <c r="B59" s="266" t="s">
        <v>14</v>
      </c>
      <c r="C59" s="278" t="s">
        <v>113</v>
      </c>
      <c r="D59" s="306"/>
      <c r="E59" s="601"/>
      <c r="F59" s="625"/>
      <c r="G59" s="540"/>
      <c r="H59" s="308"/>
      <c r="I59" s="576"/>
      <c r="J59" s="637"/>
      <c r="K59" s="659"/>
      <c r="L59" s="647"/>
      <c r="M59" s="637"/>
      <c r="N59" s="917"/>
      <c r="O59" s="637"/>
      <c r="P59" s="659"/>
      <c r="Q59" s="647"/>
      <c r="R59" s="834"/>
    </row>
    <row r="60" spans="1:18" ht="15">
      <c r="A60" s="288"/>
      <c r="B60" s="266" t="s">
        <v>16</v>
      </c>
      <c r="C60" s="278" t="s">
        <v>114</v>
      </c>
      <c r="D60" s="306"/>
      <c r="E60" s="601"/>
      <c r="F60" s="625"/>
      <c r="G60" s="540"/>
      <c r="H60" s="308"/>
      <c r="I60" s="576"/>
      <c r="J60" s="637"/>
      <c r="K60" s="659"/>
      <c r="L60" s="647"/>
      <c r="M60" s="637"/>
      <c r="N60" s="917"/>
      <c r="O60" s="637"/>
      <c r="P60" s="659"/>
      <c r="Q60" s="647"/>
      <c r="R60" s="834"/>
    </row>
    <row r="61" spans="1:18" ht="15">
      <c r="A61" s="1083" t="s">
        <v>20</v>
      </c>
      <c r="B61" s="272" t="s">
        <v>95</v>
      </c>
      <c r="C61" s="278" t="s">
        <v>115</v>
      </c>
      <c r="D61" s="306"/>
      <c r="E61" s="601"/>
      <c r="F61" s="625"/>
      <c r="G61" s="540"/>
      <c r="H61" s="308"/>
      <c r="I61" s="576"/>
      <c r="J61" s="637"/>
      <c r="K61" s="657"/>
      <c r="L61" s="647"/>
      <c r="M61" s="637"/>
      <c r="N61" s="917"/>
      <c r="O61" s="637"/>
      <c r="P61" s="657"/>
      <c r="Q61" s="647"/>
      <c r="R61" s="834"/>
    </row>
    <row r="62" spans="1:18" ht="15">
      <c r="A62" s="288"/>
      <c r="B62" s="266" t="s">
        <v>16</v>
      </c>
      <c r="C62" s="278" t="s">
        <v>116</v>
      </c>
      <c r="D62" s="306"/>
      <c r="E62" s="601"/>
      <c r="F62" s="625"/>
      <c r="G62" s="540"/>
      <c r="H62" s="308"/>
      <c r="I62" s="576"/>
      <c r="J62" s="637"/>
      <c r="K62" s="659"/>
      <c r="L62" s="647"/>
      <c r="M62" s="637"/>
      <c r="N62" s="917"/>
      <c r="O62" s="637"/>
      <c r="P62" s="659"/>
      <c r="Q62" s="647"/>
      <c r="R62" s="834"/>
    </row>
    <row r="63" spans="1:18" ht="15">
      <c r="A63" s="288"/>
      <c r="B63" s="266" t="s">
        <v>16</v>
      </c>
      <c r="C63" s="278" t="s">
        <v>117</v>
      </c>
      <c r="D63" s="306"/>
      <c r="E63" s="601"/>
      <c r="F63" s="625"/>
      <c r="G63" s="540"/>
      <c r="H63" s="308"/>
      <c r="I63" s="576"/>
      <c r="J63" s="637"/>
      <c r="K63" s="659"/>
      <c r="L63" s="647"/>
      <c r="M63" s="637"/>
      <c r="N63" s="917"/>
      <c r="O63" s="637"/>
      <c r="P63" s="659"/>
      <c r="Q63" s="647"/>
      <c r="R63" s="834"/>
    </row>
    <row r="64" spans="1:18" ht="15">
      <c r="A64" s="288"/>
      <c r="B64" s="266" t="s">
        <v>97</v>
      </c>
      <c r="C64" s="278" t="s">
        <v>118</v>
      </c>
      <c r="D64" s="307">
        <v>1</v>
      </c>
      <c r="E64" s="594">
        <v>0.38</v>
      </c>
      <c r="F64" s="592" t="s">
        <v>327</v>
      </c>
      <c r="G64" s="596">
        <v>0.98</v>
      </c>
      <c r="H64" s="305">
        <f>D64*E64*G64</f>
        <v>0.3724</v>
      </c>
      <c r="I64" s="576"/>
      <c r="J64" s="637"/>
      <c r="K64" s="657"/>
      <c r="L64" s="647"/>
      <c r="M64" s="637"/>
      <c r="N64" s="913">
        <v>1</v>
      </c>
      <c r="O64" s="791">
        <v>0.5</v>
      </c>
      <c r="P64" s="767" t="s">
        <v>327</v>
      </c>
      <c r="Q64" s="800">
        <v>0.9</v>
      </c>
      <c r="R64" s="914">
        <f>N64*O64*Q64</f>
        <v>0.45</v>
      </c>
    </row>
    <row r="65" spans="1:18" ht="15">
      <c r="A65" s="288"/>
      <c r="B65" s="266" t="s">
        <v>94</v>
      </c>
      <c r="C65" s="861" t="s">
        <v>396</v>
      </c>
      <c r="D65" s="306"/>
      <c r="E65" s="601"/>
      <c r="F65" s="625"/>
      <c r="G65" s="540"/>
      <c r="H65" s="308"/>
      <c r="I65" s="576"/>
      <c r="J65" s="637"/>
      <c r="K65" s="657"/>
      <c r="L65" s="647"/>
      <c r="M65" s="637"/>
      <c r="N65" s="917"/>
      <c r="O65" s="637"/>
      <c r="P65" s="657"/>
      <c r="Q65" s="647"/>
      <c r="R65" s="834"/>
    </row>
    <row r="66" spans="1:18" ht="15">
      <c r="A66" s="288"/>
      <c r="B66" s="266" t="s">
        <v>90</v>
      </c>
      <c r="C66" s="278" t="s">
        <v>119</v>
      </c>
      <c r="D66" s="306"/>
      <c r="E66" s="601"/>
      <c r="F66" s="625"/>
      <c r="G66" s="540"/>
      <c r="H66" s="308"/>
      <c r="I66" s="576"/>
      <c r="J66" s="637"/>
      <c r="K66" s="657"/>
      <c r="L66" s="647"/>
      <c r="M66" s="637"/>
      <c r="N66" s="917"/>
      <c r="O66" s="637"/>
      <c r="P66" s="657"/>
      <c r="Q66" s="647"/>
      <c r="R66" s="834"/>
    </row>
    <row r="67" spans="1:18" ht="15">
      <c r="A67" s="288"/>
      <c r="B67" s="266" t="s">
        <v>90</v>
      </c>
      <c r="C67" s="278" t="s">
        <v>120</v>
      </c>
      <c r="D67" s="306"/>
      <c r="E67" s="601"/>
      <c r="F67" s="625"/>
      <c r="G67" s="540"/>
      <c r="H67" s="308"/>
      <c r="I67" s="576"/>
      <c r="J67" s="637"/>
      <c r="K67" s="657"/>
      <c r="L67" s="647"/>
      <c r="M67" s="637"/>
      <c r="N67" s="917"/>
      <c r="O67" s="637"/>
      <c r="P67" s="657"/>
      <c r="Q67" s="647"/>
      <c r="R67" s="834"/>
    </row>
    <row r="68" spans="1:18" ht="15">
      <c r="A68" s="288"/>
      <c r="B68" s="266" t="s">
        <v>61</v>
      </c>
      <c r="C68" s="278" t="s">
        <v>121</v>
      </c>
      <c r="D68" s="306"/>
      <c r="E68" s="601"/>
      <c r="F68" s="625"/>
      <c r="G68" s="540"/>
      <c r="H68" s="308"/>
      <c r="I68" s="576"/>
      <c r="J68" s="637"/>
      <c r="K68" s="657"/>
      <c r="L68" s="647"/>
      <c r="M68" s="637"/>
      <c r="N68" s="917"/>
      <c r="O68" s="637"/>
      <c r="P68" s="657"/>
      <c r="Q68" s="647"/>
      <c r="R68" s="834"/>
    </row>
    <row r="69" spans="1:18" ht="15">
      <c r="A69" s="288"/>
      <c r="B69" s="266" t="s">
        <v>25</v>
      </c>
      <c r="C69" s="278" t="s">
        <v>122</v>
      </c>
      <c r="D69" s="306"/>
      <c r="E69" s="601"/>
      <c r="F69" s="625"/>
      <c r="G69" s="540"/>
      <c r="H69" s="308"/>
      <c r="I69" s="576"/>
      <c r="J69" s="637"/>
      <c r="K69" s="659"/>
      <c r="L69" s="647"/>
      <c r="M69" s="637"/>
      <c r="N69" s="917"/>
      <c r="O69" s="637"/>
      <c r="P69" s="659"/>
      <c r="Q69" s="647"/>
      <c r="R69" s="834"/>
    </row>
    <row r="70" spans="1:18" ht="15">
      <c r="A70" s="288"/>
      <c r="B70" s="266" t="s">
        <v>90</v>
      </c>
      <c r="C70" s="278" t="s">
        <v>123</v>
      </c>
      <c r="D70" s="306"/>
      <c r="E70" s="601"/>
      <c r="F70" s="625"/>
      <c r="G70" s="540"/>
      <c r="H70" s="308"/>
      <c r="I70" s="576"/>
      <c r="J70" s="637"/>
      <c r="K70" s="657"/>
      <c r="L70" s="647"/>
      <c r="M70" s="637"/>
      <c r="N70" s="917"/>
      <c r="O70" s="637"/>
      <c r="P70" s="657"/>
      <c r="Q70" s="647"/>
      <c r="R70" s="834"/>
    </row>
    <row r="71" spans="1:18" ht="15">
      <c r="A71" s="288"/>
      <c r="B71" s="266" t="s">
        <v>90</v>
      </c>
      <c r="C71" s="278" t="s">
        <v>124</v>
      </c>
      <c r="D71" s="306"/>
      <c r="E71" s="601"/>
      <c r="F71" s="625"/>
      <c r="G71" s="540"/>
      <c r="H71" s="308"/>
      <c r="I71" s="576"/>
      <c r="J71" s="637"/>
      <c r="K71" s="657"/>
      <c r="L71" s="647"/>
      <c r="M71" s="637"/>
      <c r="N71" s="917"/>
      <c r="O71" s="637"/>
      <c r="P71" s="657"/>
      <c r="Q71" s="647"/>
      <c r="R71" s="834"/>
    </row>
    <row r="72" spans="1:18" ht="15">
      <c r="A72" s="288"/>
      <c r="B72" s="266" t="s">
        <v>90</v>
      </c>
      <c r="C72" s="278" t="s">
        <v>131</v>
      </c>
      <c r="D72" s="306"/>
      <c r="E72" s="601"/>
      <c r="F72" s="626"/>
      <c r="G72" s="540"/>
      <c r="H72" s="308"/>
      <c r="I72" s="576"/>
      <c r="J72" s="637"/>
      <c r="K72" s="657"/>
      <c r="L72" s="647"/>
      <c r="M72" s="637"/>
      <c r="N72" s="917"/>
      <c r="O72" s="637"/>
      <c r="P72" s="657"/>
      <c r="Q72" s="647"/>
      <c r="R72" s="834"/>
    </row>
    <row r="73" spans="1:18" ht="15">
      <c r="A73" s="1083" t="s">
        <v>98</v>
      </c>
      <c r="B73" s="272" t="s">
        <v>95</v>
      </c>
      <c r="C73" s="278" t="s">
        <v>125</v>
      </c>
      <c r="D73" s="306"/>
      <c r="E73" s="601"/>
      <c r="F73" s="625"/>
      <c r="G73" s="540"/>
      <c r="H73" s="308"/>
      <c r="I73" s="576"/>
      <c r="J73" s="637"/>
      <c r="K73" s="659"/>
      <c r="L73" s="647"/>
      <c r="M73" s="637"/>
      <c r="N73" s="917"/>
      <c r="O73" s="637"/>
      <c r="P73" s="659"/>
      <c r="Q73" s="647"/>
      <c r="R73" s="834"/>
    </row>
    <row r="74" spans="1:18" ht="15">
      <c r="A74" s="288"/>
      <c r="B74" s="266" t="s">
        <v>61</v>
      </c>
      <c r="C74" s="278" t="s">
        <v>126</v>
      </c>
      <c r="D74" s="306"/>
      <c r="E74" s="601"/>
      <c r="F74" s="625"/>
      <c r="G74" s="540"/>
      <c r="H74" s="308"/>
      <c r="I74" s="576"/>
      <c r="J74" s="637"/>
      <c r="K74" s="659"/>
      <c r="L74" s="647"/>
      <c r="M74" s="637"/>
      <c r="N74" s="917"/>
      <c r="O74" s="637"/>
      <c r="P74" s="659"/>
      <c r="Q74" s="647"/>
      <c r="R74" s="834"/>
    </row>
    <row r="75" spans="1:18" ht="15">
      <c r="A75" s="288"/>
      <c r="B75" s="266" t="s">
        <v>14</v>
      </c>
      <c r="C75" s="278" t="s">
        <v>127</v>
      </c>
      <c r="D75" s="306"/>
      <c r="E75" s="601"/>
      <c r="F75" s="625"/>
      <c r="G75" s="540"/>
      <c r="H75" s="308"/>
      <c r="I75" s="576"/>
      <c r="J75" s="637"/>
      <c r="K75" s="659"/>
      <c r="L75" s="647"/>
      <c r="M75" s="637"/>
      <c r="N75" s="917"/>
      <c r="O75" s="637"/>
      <c r="P75" s="659"/>
      <c r="Q75" s="647"/>
      <c r="R75" s="834"/>
    </row>
    <row r="76" spans="1:18" ht="15">
      <c r="A76" s="288"/>
      <c r="B76" s="266" t="s">
        <v>14</v>
      </c>
      <c r="C76" s="278" t="s">
        <v>128</v>
      </c>
      <c r="D76" s="306"/>
      <c r="E76" s="601"/>
      <c r="F76" s="625"/>
      <c r="G76" s="540"/>
      <c r="H76" s="308"/>
      <c r="I76" s="576"/>
      <c r="J76" s="637"/>
      <c r="K76" s="659"/>
      <c r="L76" s="647"/>
      <c r="M76" s="637"/>
      <c r="N76" s="917"/>
      <c r="O76" s="637"/>
      <c r="P76" s="659"/>
      <c r="Q76" s="647"/>
      <c r="R76" s="834"/>
    </row>
    <row r="77" spans="1:18" ht="15">
      <c r="A77" s="288"/>
      <c r="B77" s="266" t="s">
        <v>97</v>
      </c>
      <c r="C77" s="278" t="s">
        <v>129</v>
      </c>
      <c r="D77" s="307">
        <v>1</v>
      </c>
      <c r="E77" s="594">
        <v>0.38</v>
      </c>
      <c r="F77" s="592" t="s">
        <v>327</v>
      </c>
      <c r="G77" s="596">
        <v>0.98</v>
      </c>
      <c r="H77" s="305">
        <f>D77*E77*G77</f>
        <v>0.3724</v>
      </c>
      <c r="I77" s="576"/>
      <c r="J77" s="637"/>
      <c r="K77" s="657"/>
      <c r="L77" s="647"/>
      <c r="M77" s="637"/>
      <c r="N77" s="913">
        <v>1</v>
      </c>
      <c r="O77" s="791">
        <v>0.25</v>
      </c>
      <c r="P77" s="767" t="s">
        <v>327</v>
      </c>
      <c r="Q77" s="800">
        <v>0.35</v>
      </c>
      <c r="R77" s="914">
        <f>N77*O77*Q77</f>
        <v>0.0875</v>
      </c>
    </row>
    <row r="78" spans="1:18" ht="15">
      <c r="A78" s="288"/>
      <c r="B78" s="266" t="s">
        <v>94</v>
      </c>
      <c r="C78" s="861" t="s">
        <v>397</v>
      </c>
      <c r="D78" s="306"/>
      <c r="E78" s="601"/>
      <c r="F78" s="625"/>
      <c r="G78" s="540"/>
      <c r="H78" s="308"/>
      <c r="I78" s="576"/>
      <c r="J78" s="637"/>
      <c r="K78" s="657"/>
      <c r="L78" s="647"/>
      <c r="M78" s="637"/>
      <c r="N78" s="917"/>
      <c r="O78" s="637"/>
      <c r="P78" s="657"/>
      <c r="Q78" s="647"/>
      <c r="R78" s="834"/>
    </row>
    <row r="79" spans="1:18" ht="15">
      <c r="A79" s="288"/>
      <c r="B79" s="266" t="s">
        <v>99</v>
      </c>
      <c r="C79" s="278" t="s">
        <v>130</v>
      </c>
      <c r="D79" s="306"/>
      <c r="E79" s="601"/>
      <c r="F79" s="625"/>
      <c r="G79" s="540"/>
      <c r="H79" s="308"/>
      <c r="I79" s="576"/>
      <c r="J79" s="637"/>
      <c r="K79" s="657"/>
      <c r="L79" s="647"/>
      <c r="M79" s="637"/>
      <c r="N79" s="913">
        <v>1</v>
      </c>
      <c r="O79" s="791">
        <v>0.3</v>
      </c>
      <c r="P79" s="767" t="s">
        <v>327</v>
      </c>
      <c r="Q79" s="800">
        <v>0.44</v>
      </c>
      <c r="R79" s="914">
        <f>N79*O79*Q79</f>
        <v>0.132</v>
      </c>
    </row>
    <row r="80" spans="1:18" ht="15">
      <c r="A80" s="288"/>
      <c r="B80" s="266" t="s">
        <v>143</v>
      </c>
      <c r="C80" s="278" t="s">
        <v>142</v>
      </c>
      <c r="D80" s="306"/>
      <c r="E80" s="601"/>
      <c r="F80" s="625"/>
      <c r="G80" s="540"/>
      <c r="H80" s="308"/>
      <c r="I80" s="576"/>
      <c r="J80" s="637"/>
      <c r="K80" s="657"/>
      <c r="L80" s="647"/>
      <c r="M80" s="637"/>
      <c r="N80" s="917"/>
      <c r="O80" s="637"/>
      <c r="P80" s="657"/>
      <c r="Q80" s="647"/>
      <c r="R80" s="834"/>
    </row>
    <row r="81" spans="1:18" ht="15">
      <c r="A81" s="288"/>
      <c r="B81" s="266" t="s">
        <v>100</v>
      </c>
      <c r="C81" s="278" t="s">
        <v>132</v>
      </c>
      <c r="D81" s="306"/>
      <c r="E81" s="601"/>
      <c r="F81" s="625"/>
      <c r="G81" s="540"/>
      <c r="H81" s="308"/>
      <c r="I81" s="576"/>
      <c r="J81" s="637"/>
      <c r="K81" s="657"/>
      <c r="L81" s="647"/>
      <c r="M81" s="637"/>
      <c r="N81" s="917"/>
      <c r="O81" s="637"/>
      <c r="P81" s="657"/>
      <c r="Q81" s="647"/>
      <c r="R81" s="834"/>
    </row>
    <row r="82" spans="1:18" ht="15">
      <c r="A82" s="288"/>
      <c r="B82" s="266" t="s">
        <v>276</v>
      </c>
      <c r="C82" s="278" t="s">
        <v>138</v>
      </c>
      <c r="D82" s="306"/>
      <c r="E82" s="601"/>
      <c r="F82" s="625"/>
      <c r="G82" s="540"/>
      <c r="H82" s="308"/>
      <c r="I82" s="576"/>
      <c r="J82" s="637"/>
      <c r="K82" s="657"/>
      <c r="L82" s="647"/>
      <c r="M82" s="637"/>
      <c r="N82" s="917"/>
      <c r="O82" s="637"/>
      <c r="P82" s="657"/>
      <c r="Q82" s="647"/>
      <c r="R82" s="834"/>
    </row>
    <row r="83" spans="1:18" ht="15" thickBot="1">
      <c r="A83" s="312"/>
      <c r="B83" s="283" t="s">
        <v>141</v>
      </c>
      <c r="C83" s="785" t="s">
        <v>139</v>
      </c>
      <c r="D83" s="555"/>
      <c r="E83" s="602"/>
      <c r="F83" s="627"/>
      <c r="G83" s="612"/>
      <c r="H83" s="521"/>
      <c r="I83" s="579"/>
      <c r="J83" s="639"/>
      <c r="K83" s="662"/>
      <c r="L83" s="649"/>
      <c r="M83" s="639"/>
      <c r="N83" s="920"/>
      <c r="O83" s="639"/>
      <c r="P83" s="662"/>
      <c r="Q83" s="649"/>
      <c r="R83" s="835"/>
    </row>
    <row r="84" spans="1:18" ht="15" thickBot="1">
      <c r="A84" s="523" t="str">
        <f>"Mezisoučet: "&amp;A41</f>
        <v>Mezisoučet: Budova Neulingerova 151, Dačice</v>
      </c>
      <c r="B84" s="524"/>
      <c r="C84" s="525"/>
      <c r="D84" s="1102">
        <f>SUM(D43:D83)</f>
        <v>6</v>
      </c>
      <c r="E84" s="1073"/>
      <c r="F84" s="1074"/>
      <c r="G84" s="1073"/>
      <c r="H84" s="1100">
        <f>SUM(H43:H83)</f>
        <v>4.876799999999999</v>
      </c>
      <c r="I84" s="1103">
        <f>SUM(I43:I83)</f>
        <v>2</v>
      </c>
      <c r="J84" s="1075"/>
      <c r="K84" s="1076"/>
      <c r="L84" s="1075"/>
      <c r="M84" s="1101">
        <f>SUM(M43:M83)</f>
        <v>3.18</v>
      </c>
      <c r="N84" s="1104">
        <f>SUM(N43:N83)</f>
        <v>5</v>
      </c>
      <c r="O84" s="1079"/>
      <c r="P84" s="1080"/>
      <c r="Q84" s="1079"/>
      <c r="R84" s="1099">
        <f>SUM(R43:R83)</f>
        <v>1.6389999999999998</v>
      </c>
    </row>
    <row r="85" spans="1:18" ht="7.5" customHeight="1" thickBot="1">
      <c r="A85" s="526"/>
      <c r="B85" s="527"/>
      <c r="C85" s="528"/>
      <c r="D85" s="556"/>
      <c r="E85" s="595"/>
      <c r="F85" s="528"/>
      <c r="G85" s="595"/>
      <c r="H85" s="529"/>
      <c r="I85" s="580"/>
      <c r="J85" s="599"/>
      <c r="K85" s="530"/>
      <c r="L85" s="599"/>
      <c r="M85" s="529"/>
      <c r="N85" s="922"/>
      <c r="O85" s="923"/>
      <c r="P85" s="924"/>
      <c r="Q85" s="923"/>
      <c r="R85" s="925"/>
    </row>
    <row r="86" spans="1:18" ht="15" thickBot="1">
      <c r="A86" s="1179" t="s">
        <v>419</v>
      </c>
      <c r="B86" s="1180"/>
      <c r="C86" s="1180"/>
      <c r="D86" s="1180"/>
      <c r="E86" s="1180"/>
      <c r="F86" s="1180"/>
      <c r="G86" s="1180"/>
      <c r="H86" s="1180"/>
      <c r="I86" s="1180"/>
      <c r="J86" s="1180"/>
      <c r="K86" s="1180"/>
      <c r="L86" s="1180"/>
      <c r="M86" s="1180"/>
      <c r="N86" s="1180"/>
      <c r="O86" s="1180"/>
      <c r="P86" s="1180"/>
      <c r="Q86" s="1180"/>
      <c r="R86" s="1181"/>
    </row>
    <row r="87" spans="1:18" ht="15" thickBot="1">
      <c r="A87" s="1145" t="s">
        <v>295</v>
      </c>
      <c r="B87" s="1146"/>
      <c r="C87" s="1146"/>
      <c r="D87" s="1146"/>
      <c r="E87" s="1146"/>
      <c r="F87" s="1146"/>
      <c r="G87" s="1146"/>
      <c r="H87" s="1146"/>
      <c r="I87" s="1146"/>
      <c r="J87" s="1146"/>
      <c r="K87" s="1146"/>
      <c r="L87" s="1146"/>
      <c r="M87" s="1146"/>
      <c r="N87" s="1146"/>
      <c r="O87" s="1146"/>
      <c r="P87" s="1146"/>
      <c r="Q87" s="1146"/>
      <c r="R87" s="1147"/>
    </row>
    <row r="88" spans="1:18" ht="15.75" customHeight="1">
      <c r="A88" s="1082" t="s">
        <v>8</v>
      </c>
      <c r="B88" s="263" t="s">
        <v>154</v>
      </c>
      <c r="C88" s="279" t="s">
        <v>173</v>
      </c>
      <c r="D88" s="558">
        <v>1</v>
      </c>
      <c r="E88" s="594">
        <v>1.76</v>
      </c>
      <c r="F88" s="592" t="s">
        <v>327</v>
      </c>
      <c r="G88" s="596">
        <v>2.15</v>
      </c>
      <c r="H88" s="305">
        <f>D88*E88*G88</f>
        <v>3.784</v>
      </c>
      <c r="I88" s="581">
        <v>2</v>
      </c>
      <c r="J88" s="636"/>
      <c r="K88" s="926"/>
      <c r="L88" s="646"/>
      <c r="M88" s="952">
        <v>13.83</v>
      </c>
      <c r="N88" s="912"/>
      <c r="O88" s="636"/>
      <c r="P88" s="926"/>
      <c r="Q88" s="646"/>
      <c r="R88" s="833"/>
    </row>
    <row r="89" spans="1:18" ht="15">
      <c r="A89" s="288"/>
      <c r="B89" s="266" t="s">
        <v>155</v>
      </c>
      <c r="C89" s="280" t="s">
        <v>174</v>
      </c>
      <c r="D89" s="559"/>
      <c r="E89" s="604"/>
      <c r="F89" s="628"/>
      <c r="G89" s="614"/>
      <c r="H89" s="535"/>
      <c r="I89" s="576"/>
      <c r="J89" s="637"/>
      <c r="K89" s="657"/>
      <c r="L89" s="647"/>
      <c r="M89" s="637"/>
      <c r="N89" s="913">
        <v>1</v>
      </c>
      <c r="O89" s="791">
        <v>1</v>
      </c>
      <c r="P89" s="767" t="s">
        <v>327</v>
      </c>
      <c r="Q89" s="800">
        <v>1.75</v>
      </c>
      <c r="R89" s="914">
        <f>N89*O89*Q89</f>
        <v>1.75</v>
      </c>
    </row>
    <row r="90" spans="1:18" ht="15">
      <c r="A90" s="288"/>
      <c r="B90" s="266" t="s">
        <v>156</v>
      </c>
      <c r="C90" s="280" t="s">
        <v>175</v>
      </c>
      <c r="D90" s="559"/>
      <c r="E90" s="604"/>
      <c r="F90" s="628"/>
      <c r="G90" s="614"/>
      <c r="H90" s="535"/>
      <c r="I90" s="576"/>
      <c r="J90" s="637"/>
      <c r="K90" s="657"/>
      <c r="L90" s="647"/>
      <c r="M90" s="637"/>
      <c r="N90" s="917"/>
      <c r="O90" s="637"/>
      <c r="P90" s="657"/>
      <c r="Q90" s="647"/>
      <c r="R90" s="834"/>
    </row>
    <row r="91" spans="1:18" ht="15">
      <c r="A91" s="288"/>
      <c r="B91" s="266" t="s">
        <v>195</v>
      </c>
      <c r="C91" s="280" t="s">
        <v>205</v>
      </c>
      <c r="D91" s="560">
        <v>1</v>
      </c>
      <c r="E91" s="594">
        <v>0.82</v>
      </c>
      <c r="F91" s="592" t="s">
        <v>327</v>
      </c>
      <c r="G91" s="596">
        <v>1.6</v>
      </c>
      <c r="H91" s="305">
        <f>D91*E91*G91</f>
        <v>1.312</v>
      </c>
      <c r="I91" s="576"/>
      <c r="J91" s="637"/>
      <c r="K91" s="657"/>
      <c r="L91" s="647"/>
      <c r="M91" s="637"/>
      <c r="N91" s="917"/>
      <c r="O91" s="637"/>
      <c r="P91" s="657"/>
      <c r="Q91" s="647"/>
      <c r="R91" s="834"/>
    </row>
    <row r="92" spans="1:18" ht="15">
      <c r="A92" s="288"/>
      <c r="B92" s="266" t="s">
        <v>196</v>
      </c>
      <c r="C92" s="280" t="s">
        <v>206</v>
      </c>
      <c r="D92" s="559"/>
      <c r="E92" s="604"/>
      <c r="F92" s="628"/>
      <c r="G92" s="614"/>
      <c r="H92" s="535"/>
      <c r="I92" s="576"/>
      <c r="J92" s="637"/>
      <c r="K92" s="657"/>
      <c r="L92" s="647"/>
      <c r="M92" s="637"/>
      <c r="N92" s="917"/>
      <c r="O92" s="637"/>
      <c r="P92" s="657"/>
      <c r="Q92" s="647"/>
      <c r="R92" s="834"/>
    </row>
    <row r="93" spans="1:18" ht="15">
      <c r="A93" s="288"/>
      <c r="B93" s="266" t="s">
        <v>144</v>
      </c>
      <c r="C93" s="280" t="s">
        <v>145</v>
      </c>
      <c r="D93" s="559"/>
      <c r="E93" s="604"/>
      <c r="F93" s="628"/>
      <c r="G93" s="614"/>
      <c r="H93" s="535"/>
      <c r="I93" s="576"/>
      <c r="J93" s="637"/>
      <c r="K93" s="659"/>
      <c r="L93" s="647"/>
      <c r="M93" s="637"/>
      <c r="N93" s="917"/>
      <c r="O93" s="637"/>
      <c r="P93" s="659"/>
      <c r="Q93" s="647"/>
      <c r="R93" s="834"/>
    </row>
    <row r="94" spans="1:18" ht="15">
      <c r="A94" s="288"/>
      <c r="B94" s="266" t="s">
        <v>157</v>
      </c>
      <c r="C94" s="280" t="s">
        <v>176</v>
      </c>
      <c r="D94" s="559"/>
      <c r="E94" s="604"/>
      <c r="F94" s="628"/>
      <c r="G94" s="614"/>
      <c r="H94" s="535"/>
      <c r="I94" s="576"/>
      <c r="J94" s="637"/>
      <c r="K94" s="657"/>
      <c r="L94" s="647"/>
      <c r="M94" s="637"/>
      <c r="N94" s="917"/>
      <c r="O94" s="637"/>
      <c r="P94" s="657"/>
      <c r="Q94" s="647"/>
      <c r="R94" s="834"/>
    </row>
    <row r="95" spans="1:18" ht="15">
      <c r="A95" s="288"/>
      <c r="B95" s="266" t="s">
        <v>277</v>
      </c>
      <c r="C95" s="280" t="s">
        <v>278</v>
      </c>
      <c r="D95" s="559"/>
      <c r="E95" s="604"/>
      <c r="F95" s="628"/>
      <c r="G95" s="614"/>
      <c r="H95" s="535"/>
      <c r="I95" s="576"/>
      <c r="J95" s="637"/>
      <c r="K95" s="659"/>
      <c r="L95" s="647"/>
      <c r="M95" s="637"/>
      <c r="N95" s="917"/>
      <c r="O95" s="637"/>
      <c r="P95" s="659"/>
      <c r="Q95" s="647"/>
      <c r="R95" s="834"/>
    </row>
    <row r="96" spans="1:18" ht="15">
      <c r="A96" s="288"/>
      <c r="B96" s="266" t="s">
        <v>158</v>
      </c>
      <c r="C96" s="280" t="s">
        <v>177</v>
      </c>
      <c r="D96" s="559"/>
      <c r="E96" s="604"/>
      <c r="F96" s="628"/>
      <c r="G96" s="614"/>
      <c r="H96" s="535"/>
      <c r="I96" s="576"/>
      <c r="J96" s="637"/>
      <c r="K96" s="657"/>
      <c r="L96" s="647"/>
      <c r="M96" s="637"/>
      <c r="N96" s="917"/>
      <c r="O96" s="637"/>
      <c r="P96" s="657"/>
      <c r="Q96" s="647"/>
      <c r="R96" s="834"/>
    </row>
    <row r="97" spans="1:18" ht="15">
      <c r="A97" s="288"/>
      <c r="B97" s="266" t="s">
        <v>25</v>
      </c>
      <c r="C97" s="280" t="s">
        <v>178</v>
      </c>
      <c r="D97" s="559"/>
      <c r="E97" s="604"/>
      <c r="F97" s="628"/>
      <c r="G97" s="614"/>
      <c r="H97" s="535"/>
      <c r="I97" s="576"/>
      <c r="J97" s="637"/>
      <c r="K97" s="657"/>
      <c r="L97" s="647"/>
      <c r="M97" s="637"/>
      <c r="N97" s="917"/>
      <c r="O97" s="637"/>
      <c r="P97" s="657"/>
      <c r="Q97" s="647"/>
      <c r="R97" s="834"/>
    </row>
    <row r="98" spans="1:18" ht="15">
      <c r="A98" s="288"/>
      <c r="B98" s="266" t="s">
        <v>16</v>
      </c>
      <c r="C98" s="280" t="s">
        <v>179</v>
      </c>
      <c r="D98" s="559"/>
      <c r="E98" s="604"/>
      <c r="F98" s="628"/>
      <c r="G98" s="614"/>
      <c r="H98" s="535"/>
      <c r="I98" s="576"/>
      <c r="J98" s="637"/>
      <c r="K98" s="657"/>
      <c r="L98" s="647"/>
      <c r="M98" s="637"/>
      <c r="N98" s="917"/>
      <c r="O98" s="637"/>
      <c r="P98" s="657"/>
      <c r="Q98" s="647"/>
      <c r="R98" s="834"/>
    </row>
    <row r="99" spans="1:18" ht="15">
      <c r="A99" s="288"/>
      <c r="B99" s="266" t="s">
        <v>147</v>
      </c>
      <c r="C99" s="280" t="s">
        <v>146</v>
      </c>
      <c r="D99" s="559"/>
      <c r="E99" s="604"/>
      <c r="F99" s="628"/>
      <c r="G99" s="614"/>
      <c r="H99" s="535"/>
      <c r="I99" s="576"/>
      <c r="J99" s="637"/>
      <c r="K99" s="659"/>
      <c r="L99" s="647"/>
      <c r="M99" s="637"/>
      <c r="N99" s="917"/>
      <c r="O99" s="637"/>
      <c r="P99" s="659"/>
      <c r="Q99" s="647"/>
      <c r="R99" s="834"/>
    </row>
    <row r="100" spans="1:18" ht="15">
      <c r="A100" s="288"/>
      <c r="B100" s="266" t="s">
        <v>159</v>
      </c>
      <c r="C100" s="280" t="s">
        <v>180</v>
      </c>
      <c r="D100" s="559"/>
      <c r="E100" s="604"/>
      <c r="F100" s="628"/>
      <c r="G100" s="614"/>
      <c r="H100" s="535"/>
      <c r="I100" s="576"/>
      <c r="J100" s="637"/>
      <c r="K100" s="659"/>
      <c r="L100" s="647"/>
      <c r="M100" s="637"/>
      <c r="N100" s="917"/>
      <c r="O100" s="637"/>
      <c r="P100" s="659"/>
      <c r="Q100" s="647"/>
      <c r="R100" s="834"/>
    </row>
    <row r="101" spans="1:18" ht="15">
      <c r="A101" s="288"/>
      <c r="B101" s="266" t="s">
        <v>94</v>
      </c>
      <c r="C101" s="280" t="s">
        <v>181</v>
      </c>
      <c r="D101" s="559"/>
      <c r="E101" s="604"/>
      <c r="F101" s="628"/>
      <c r="G101" s="614"/>
      <c r="H101" s="535"/>
      <c r="I101" s="576"/>
      <c r="J101" s="637"/>
      <c r="K101" s="659"/>
      <c r="L101" s="647"/>
      <c r="M101" s="637"/>
      <c r="N101" s="913">
        <v>1</v>
      </c>
      <c r="O101" s="791">
        <v>0.68</v>
      </c>
      <c r="P101" s="919" t="s">
        <v>327</v>
      </c>
      <c r="Q101" s="800">
        <v>0.9</v>
      </c>
      <c r="R101" s="914">
        <f>N101*O101*Q101</f>
        <v>0.6120000000000001</v>
      </c>
    </row>
    <row r="102" spans="1:18" ht="15">
      <c r="A102" s="1083" t="s">
        <v>20</v>
      </c>
      <c r="B102" s="272" t="s">
        <v>61</v>
      </c>
      <c r="C102" s="280" t="s">
        <v>136</v>
      </c>
      <c r="D102" s="559"/>
      <c r="E102" s="604"/>
      <c r="F102" s="628"/>
      <c r="G102" s="614"/>
      <c r="H102" s="535"/>
      <c r="I102" s="576"/>
      <c r="J102" s="637"/>
      <c r="K102" s="657"/>
      <c r="L102" s="647"/>
      <c r="M102" s="637"/>
      <c r="N102" s="917"/>
      <c r="O102" s="637"/>
      <c r="P102" s="657"/>
      <c r="Q102" s="647"/>
      <c r="R102" s="834"/>
    </row>
    <row r="103" spans="1:18" ht="15">
      <c r="A103" s="288"/>
      <c r="B103" s="266" t="s">
        <v>195</v>
      </c>
      <c r="C103" s="280" t="s">
        <v>111</v>
      </c>
      <c r="D103" s="559"/>
      <c r="E103" s="604"/>
      <c r="F103" s="628"/>
      <c r="G103" s="614"/>
      <c r="H103" s="535"/>
      <c r="I103" s="576"/>
      <c r="J103" s="637"/>
      <c r="K103" s="657"/>
      <c r="L103" s="647"/>
      <c r="M103" s="637"/>
      <c r="N103" s="917"/>
      <c r="O103" s="637"/>
      <c r="P103" s="657"/>
      <c r="Q103" s="647"/>
      <c r="R103" s="834"/>
    </row>
    <row r="104" spans="1:18" ht="15">
      <c r="A104" s="288"/>
      <c r="B104" s="266" t="s">
        <v>195</v>
      </c>
      <c r="C104" s="280" t="s">
        <v>110</v>
      </c>
      <c r="D104" s="559"/>
      <c r="E104" s="604"/>
      <c r="F104" s="628"/>
      <c r="G104" s="614"/>
      <c r="H104" s="535"/>
      <c r="I104" s="576"/>
      <c r="J104" s="637"/>
      <c r="K104" s="657"/>
      <c r="L104" s="647"/>
      <c r="M104" s="637"/>
      <c r="N104" s="917"/>
      <c r="O104" s="637"/>
      <c r="P104" s="657"/>
      <c r="Q104" s="647"/>
      <c r="R104" s="834"/>
    </row>
    <row r="105" spans="1:18" ht="15">
      <c r="A105" s="288"/>
      <c r="B105" s="266" t="s">
        <v>25</v>
      </c>
      <c r="C105" s="280" t="s">
        <v>133</v>
      </c>
      <c r="D105" s="559"/>
      <c r="E105" s="604"/>
      <c r="F105" s="628"/>
      <c r="G105" s="614"/>
      <c r="H105" s="535"/>
      <c r="I105" s="576"/>
      <c r="J105" s="637"/>
      <c r="K105" s="659"/>
      <c r="L105" s="647"/>
      <c r="M105" s="637"/>
      <c r="N105" s="917"/>
      <c r="O105" s="637"/>
      <c r="P105" s="659"/>
      <c r="Q105" s="647"/>
      <c r="R105" s="834"/>
    </row>
    <row r="106" spans="1:18" ht="15">
      <c r="A106" s="288"/>
      <c r="B106" s="266" t="s">
        <v>157</v>
      </c>
      <c r="C106" s="280" t="s">
        <v>114</v>
      </c>
      <c r="D106" s="559"/>
      <c r="E106" s="604"/>
      <c r="F106" s="628"/>
      <c r="G106" s="614"/>
      <c r="H106" s="535"/>
      <c r="I106" s="576"/>
      <c r="J106" s="637"/>
      <c r="K106" s="659"/>
      <c r="L106" s="647"/>
      <c r="M106" s="637"/>
      <c r="N106" s="917"/>
      <c r="O106" s="637"/>
      <c r="P106" s="659"/>
      <c r="Q106" s="647"/>
      <c r="R106" s="834"/>
    </row>
    <row r="107" spans="1:18" ht="15">
      <c r="A107" s="288"/>
      <c r="B107" s="266" t="s">
        <v>160</v>
      </c>
      <c r="C107" s="280" t="s">
        <v>137</v>
      </c>
      <c r="D107" s="559"/>
      <c r="E107" s="604"/>
      <c r="F107" s="628"/>
      <c r="G107" s="614"/>
      <c r="H107" s="535"/>
      <c r="I107" s="576"/>
      <c r="J107" s="637"/>
      <c r="K107" s="657"/>
      <c r="L107" s="647"/>
      <c r="M107" s="637"/>
      <c r="N107" s="917"/>
      <c r="O107" s="637"/>
      <c r="P107" s="657"/>
      <c r="Q107" s="647"/>
      <c r="R107" s="834"/>
    </row>
    <row r="108" spans="1:18" ht="15">
      <c r="A108" s="288"/>
      <c r="B108" s="266" t="s">
        <v>16</v>
      </c>
      <c r="C108" s="280" t="s">
        <v>109</v>
      </c>
      <c r="D108" s="559"/>
      <c r="E108" s="604"/>
      <c r="F108" s="628"/>
      <c r="G108" s="614"/>
      <c r="H108" s="535"/>
      <c r="I108" s="576"/>
      <c r="J108" s="637"/>
      <c r="K108" s="659"/>
      <c r="L108" s="647"/>
      <c r="M108" s="637"/>
      <c r="N108" s="913">
        <v>1</v>
      </c>
      <c r="O108" s="791">
        <v>0.24</v>
      </c>
      <c r="P108" s="919" t="s">
        <v>327</v>
      </c>
      <c r="Q108" s="800">
        <v>0.36</v>
      </c>
      <c r="R108" s="914">
        <f>N108*O108*Q108</f>
        <v>0.08639999999999999</v>
      </c>
    </row>
    <row r="109" spans="1:18" ht="15">
      <c r="A109" s="288"/>
      <c r="B109" s="266" t="s">
        <v>80</v>
      </c>
      <c r="C109" s="280" t="s">
        <v>107</v>
      </c>
      <c r="D109" s="559"/>
      <c r="E109" s="604"/>
      <c r="F109" s="628"/>
      <c r="G109" s="614"/>
      <c r="H109" s="535"/>
      <c r="I109" s="576"/>
      <c r="J109" s="637"/>
      <c r="K109" s="659"/>
      <c r="L109" s="647"/>
      <c r="M109" s="637"/>
      <c r="N109" s="913">
        <v>1</v>
      </c>
      <c r="O109" s="791">
        <v>0.24</v>
      </c>
      <c r="P109" s="919" t="s">
        <v>327</v>
      </c>
      <c r="Q109" s="800">
        <v>0.36</v>
      </c>
      <c r="R109" s="914">
        <f>N109*O109*Q109</f>
        <v>0.08639999999999999</v>
      </c>
    </row>
    <row r="110" spans="1:18" ht="15">
      <c r="A110" s="288"/>
      <c r="B110" s="266" t="s">
        <v>14</v>
      </c>
      <c r="C110" s="280" t="s">
        <v>113</v>
      </c>
      <c r="D110" s="559"/>
      <c r="E110" s="604"/>
      <c r="F110" s="628"/>
      <c r="G110" s="614"/>
      <c r="H110" s="535"/>
      <c r="I110" s="576"/>
      <c r="J110" s="637"/>
      <c r="K110" s="659"/>
      <c r="L110" s="647"/>
      <c r="M110" s="637"/>
      <c r="N110" s="917"/>
      <c r="O110" s="637"/>
      <c r="P110" s="659"/>
      <c r="Q110" s="647"/>
      <c r="R110" s="834"/>
    </row>
    <row r="111" spans="1:18" ht="15">
      <c r="A111" s="288"/>
      <c r="B111" s="266" t="s">
        <v>152</v>
      </c>
      <c r="C111" s="280" t="s">
        <v>106</v>
      </c>
      <c r="D111" s="559"/>
      <c r="E111" s="604"/>
      <c r="F111" s="628"/>
      <c r="G111" s="614"/>
      <c r="H111" s="535"/>
      <c r="I111" s="576"/>
      <c r="J111" s="637"/>
      <c r="K111" s="659"/>
      <c r="L111" s="647"/>
      <c r="M111" s="637"/>
      <c r="N111" s="917"/>
      <c r="O111" s="637"/>
      <c r="P111" s="659"/>
      <c r="Q111" s="647"/>
      <c r="R111" s="834"/>
    </row>
    <row r="112" spans="1:18" ht="15">
      <c r="A112" s="288"/>
      <c r="B112" s="266" t="s">
        <v>161</v>
      </c>
      <c r="C112" s="280" t="s">
        <v>105</v>
      </c>
      <c r="D112" s="559"/>
      <c r="E112" s="604"/>
      <c r="F112" s="628"/>
      <c r="G112" s="614"/>
      <c r="H112" s="535"/>
      <c r="I112" s="576"/>
      <c r="J112" s="637"/>
      <c r="K112" s="657"/>
      <c r="L112" s="647"/>
      <c r="M112" s="637"/>
      <c r="N112" s="917"/>
      <c r="O112" s="637"/>
      <c r="P112" s="657"/>
      <c r="Q112" s="647"/>
      <c r="R112" s="834"/>
    </row>
    <row r="113" spans="1:18" ht="15">
      <c r="A113" s="288"/>
      <c r="B113" s="266" t="s">
        <v>162</v>
      </c>
      <c r="C113" s="280" t="s">
        <v>108</v>
      </c>
      <c r="D113" s="559"/>
      <c r="E113" s="604"/>
      <c r="F113" s="628"/>
      <c r="G113" s="614"/>
      <c r="H113" s="535"/>
      <c r="I113" s="576"/>
      <c r="J113" s="637"/>
      <c r="K113" s="657"/>
      <c r="L113" s="647"/>
      <c r="M113" s="637"/>
      <c r="N113" s="917"/>
      <c r="O113" s="637"/>
      <c r="P113" s="657"/>
      <c r="Q113" s="647"/>
      <c r="R113" s="834"/>
    </row>
    <row r="114" spans="1:18" ht="15">
      <c r="A114" s="288"/>
      <c r="B114" s="266" t="s">
        <v>162</v>
      </c>
      <c r="C114" s="280" t="s">
        <v>104</v>
      </c>
      <c r="D114" s="559"/>
      <c r="E114" s="604"/>
      <c r="F114" s="628"/>
      <c r="G114" s="614"/>
      <c r="H114" s="535"/>
      <c r="I114" s="576"/>
      <c r="J114" s="637"/>
      <c r="K114" s="657"/>
      <c r="L114" s="647"/>
      <c r="M114" s="637"/>
      <c r="N114" s="917"/>
      <c r="O114" s="637"/>
      <c r="P114" s="657"/>
      <c r="Q114" s="647"/>
      <c r="R114" s="834"/>
    </row>
    <row r="115" spans="1:18" ht="15">
      <c r="A115" s="288"/>
      <c r="B115" s="266" t="s">
        <v>197</v>
      </c>
      <c r="C115" s="280" t="s">
        <v>207</v>
      </c>
      <c r="D115" s="559"/>
      <c r="E115" s="604"/>
      <c r="F115" s="628"/>
      <c r="G115" s="614"/>
      <c r="H115" s="535"/>
      <c r="I115" s="576"/>
      <c r="J115" s="637"/>
      <c r="K115" s="657"/>
      <c r="L115" s="647"/>
      <c r="M115" s="637"/>
      <c r="N115" s="917"/>
      <c r="O115" s="637"/>
      <c r="P115" s="657"/>
      <c r="Q115" s="647"/>
      <c r="R115" s="834"/>
    </row>
    <row r="116" spans="1:18" ht="15">
      <c r="A116" s="288"/>
      <c r="B116" s="266" t="s">
        <v>157</v>
      </c>
      <c r="C116" s="280" t="s">
        <v>182</v>
      </c>
      <c r="D116" s="559"/>
      <c r="E116" s="604"/>
      <c r="F116" s="628"/>
      <c r="G116" s="614"/>
      <c r="H116" s="535"/>
      <c r="I116" s="576"/>
      <c r="J116" s="637"/>
      <c r="K116" s="659"/>
      <c r="L116" s="647"/>
      <c r="M116" s="637"/>
      <c r="N116" s="917"/>
      <c r="O116" s="637"/>
      <c r="P116" s="659"/>
      <c r="Q116" s="647"/>
      <c r="R116" s="834"/>
    </row>
    <row r="117" spans="1:18" ht="15">
      <c r="A117" s="288"/>
      <c r="B117" s="266" t="s">
        <v>149</v>
      </c>
      <c r="C117" s="280" t="s">
        <v>148</v>
      </c>
      <c r="D117" s="559"/>
      <c r="E117" s="604"/>
      <c r="F117" s="628"/>
      <c r="G117" s="614"/>
      <c r="H117" s="535"/>
      <c r="I117" s="576"/>
      <c r="J117" s="637"/>
      <c r="K117" s="659"/>
      <c r="L117" s="647"/>
      <c r="M117" s="637"/>
      <c r="N117" s="917"/>
      <c r="O117" s="637"/>
      <c r="P117" s="659"/>
      <c r="Q117" s="647"/>
      <c r="R117" s="834"/>
    </row>
    <row r="118" spans="1:18" ht="15">
      <c r="A118" s="288"/>
      <c r="B118" s="266" t="s">
        <v>162</v>
      </c>
      <c r="C118" s="280" t="s">
        <v>208</v>
      </c>
      <c r="D118" s="559"/>
      <c r="E118" s="604"/>
      <c r="F118" s="628"/>
      <c r="G118" s="614"/>
      <c r="H118" s="535"/>
      <c r="I118" s="576"/>
      <c r="J118" s="637"/>
      <c r="K118" s="657"/>
      <c r="L118" s="647"/>
      <c r="M118" s="637"/>
      <c r="N118" s="954">
        <v>1</v>
      </c>
      <c r="O118" s="598">
        <v>0.6</v>
      </c>
      <c r="P118" s="597" t="s">
        <v>327</v>
      </c>
      <c r="Q118" s="600">
        <v>0.83</v>
      </c>
      <c r="R118" s="914">
        <f>N118*O118*Q118</f>
        <v>0.49799999999999994</v>
      </c>
    </row>
    <row r="119" spans="1:18" ht="15">
      <c r="A119" s="288"/>
      <c r="B119" s="266" t="s">
        <v>94</v>
      </c>
      <c r="C119" s="861" t="s">
        <v>396</v>
      </c>
      <c r="D119" s="559"/>
      <c r="E119" s="604"/>
      <c r="F119" s="628"/>
      <c r="G119" s="614"/>
      <c r="H119" s="535"/>
      <c r="I119" s="576"/>
      <c r="J119" s="637"/>
      <c r="K119" s="659"/>
      <c r="L119" s="647"/>
      <c r="M119" s="637"/>
      <c r="N119" s="917"/>
      <c r="O119" s="637"/>
      <c r="P119" s="659"/>
      <c r="Q119" s="647"/>
      <c r="R119" s="834"/>
    </row>
    <row r="120" spans="1:18" ht="15">
      <c r="A120" s="288"/>
      <c r="B120" s="266" t="s">
        <v>163</v>
      </c>
      <c r="C120" s="280" t="s">
        <v>183</v>
      </c>
      <c r="D120" s="559"/>
      <c r="E120" s="604"/>
      <c r="F120" s="628"/>
      <c r="G120" s="614"/>
      <c r="H120" s="535"/>
      <c r="I120" s="576"/>
      <c r="J120" s="637"/>
      <c r="K120" s="659"/>
      <c r="L120" s="647"/>
      <c r="M120" s="637"/>
      <c r="N120" s="917"/>
      <c r="O120" s="637"/>
      <c r="P120" s="659"/>
      <c r="Q120" s="647"/>
      <c r="R120" s="834"/>
    </row>
    <row r="121" spans="1:18" ht="15">
      <c r="A121" s="288"/>
      <c r="B121" s="266" t="s">
        <v>164</v>
      </c>
      <c r="C121" s="280" t="s">
        <v>184</v>
      </c>
      <c r="D121" s="559"/>
      <c r="E121" s="604"/>
      <c r="F121" s="628"/>
      <c r="G121" s="614"/>
      <c r="H121" s="535"/>
      <c r="I121" s="576"/>
      <c r="J121" s="637"/>
      <c r="K121" s="657"/>
      <c r="L121" s="647"/>
      <c r="M121" s="637"/>
      <c r="N121" s="917"/>
      <c r="O121" s="637"/>
      <c r="P121" s="657"/>
      <c r="Q121" s="647"/>
      <c r="R121" s="834"/>
    </row>
    <row r="122" spans="1:18" ht="15">
      <c r="A122" s="288"/>
      <c r="B122" s="266" t="s">
        <v>95</v>
      </c>
      <c r="C122" s="280" t="s">
        <v>185</v>
      </c>
      <c r="D122" s="559"/>
      <c r="E122" s="604"/>
      <c r="F122" s="628"/>
      <c r="G122" s="614"/>
      <c r="H122" s="535"/>
      <c r="I122" s="576"/>
      <c r="J122" s="637"/>
      <c r="K122" s="659"/>
      <c r="L122" s="647"/>
      <c r="M122" s="637"/>
      <c r="N122" s="917"/>
      <c r="O122" s="637"/>
      <c r="P122" s="659"/>
      <c r="Q122" s="647"/>
      <c r="R122" s="834"/>
    </row>
    <row r="123" spans="1:18" ht="15">
      <c r="A123" s="288"/>
      <c r="B123" s="266" t="s">
        <v>198</v>
      </c>
      <c r="C123" s="280" t="s">
        <v>101</v>
      </c>
      <c r="D123" s="559"/>
      <c r="E123" s="604"/>
      <c r="F123" s="628"/>
      <c r="G123" s="614"/>
      <c r="H123" s="535"/>
      <c r="I123" s="576"/>
      <c r="J123" s="637"/>
      <c r="K123" s="657"/>
      <c r="L123" s="647"/>
      <c r="M123" s="637"/>
      <c r="N123" s="917"/>
      <c r="O123" s="637"/>
      <c r="P123" s="657"/>
      <c r="Q123" s="647"/>
      <c r="R123" s="834"/>
    </row>
    <row r="124" spans="1:18" ht="15">
      <c r="A124" s="288"/>
      <c r="B124" s="266" t="s">
        <v>199</v>
      </c>
      <c r="C124" s="280" t="s">
        <v>112</v>
      </c>
      <c r="D124" s="559"/>
      <c r="E124" s="604"/>
      <c r="F124" s="628"/>
      <c r="G124" s="614"/>
      <c r="H124" s="535"/>
      <c r="I124" s="576"/>
      <c r="J124" s="637"/>
      <c r="K124" s="657"/>
      <c r="L124" s="647"/>
      <c r="M124" s="637"/>
      <c r="N124" s="917"/>
      <c r="O124" s="637"/>
      <c r="P124" s="657"/>
      <c r="Q124" s="647"/>
      <c r="R124" s="834"/>
    </row>
    <row r="125" spans="1:18" ht="15">
      <c r="A125" s="288"/>
      <c r="B125" s="266" t="s">
        <v>200</v>
      </c>
      <c r="C125" s="280" t="s">
        <v>102</v>
      </c>
      <c r="D125" s="559"/>
      <c r="E125" s="604"/>
      <c r="F125" s="628"/>
      <c r="G125" s="614"/>
      <c r="H125" s="535"/>
      <c r="I125" s="576"/>
      <c r="J125" s="637"/>
      <c r="K125" s="657"/>
      <c r="L125" s="647"/>
      <c r="M125" s="637"/>
      <c r="N125" s="917"/>
      <c r="O125" s="637"/>
      <c r="P125" s="657"/>
      <c r="Q125" s="647"/>
      <c r="R125" s="834"/>
    </row>
    <row r="126" spans="1:18" ht="15">
      <c r="A126" s="1083" t="s">
        <v>98</v>
      </c>
      <c r="B126" s="272" t="s">
        <v>61</v>
      </c>
      <c r="C126" s="280" t="s">
        <v>119</v>
      </c>
      <c r="D126" s="559"/>
      <c r="E126" s="604"/>
      <c r="F126" s="628"/>
      <c r="G126" s="614"/>
      <c r="H126" s="535"/>
      <c r="I126" s="576"/>
      <c r="J126" s="637"/>
      <c r="K126" s="659"/>
      <c r="L126" s="647"/>
      <c r="M126" s="637"/>
      <c r="N126" s="917"/>
      <c r="O126" s="637"/>
      <c r="P126" s="659"/>
      <c r="Q126" s="647"/>
      <c r="R126" s="834"/>
    </row>
    <row r="127" spans="1:18" ht="15">
      <c r="A127" s="288"/>
      <c r="B127" s="266" t="s">
        <v>165</v>
      </c>
      <c r="C127" s="280" t="s">
        <v>124</v>
      </c>
      <c r="D127" s="559"/>
      <c r="E127" s="604"/>
      <c r="F127" s="628"/>
      <c r="G127" s="614"/>
      <c r="H127" s="535"/>
      <c r="I127" s="576"/>
      <c r="J127" s="637"/>
      <c r="K127" s="657"/>
      <c r="L127" s="647"/>
      <c r="M127" s="637"/>
      <c r="N127" s="917"/>
      <c r="O127" s="637"/>
      <c r="P127" s="657"/>
      <c r="Q127" s="647"/>
      <c r="R127" s="834"/>
    </row>
    <row r="128" spans="1:18" ht="15">
      <c r="A128" s="288"/>
      <c r="B128" s="266" t="s">
        <v>166</v>
      </c>
      <c r="C128" s="280" t="s">
        <v>186</v>
      </c>
      <c r="D128" s="559"/>
      <c r="E128" s="604"/>
      <c r="F128" s="628"/>
      <c r="G128" s="614"/>
      <c r="H128" s="535"/>
      <c r="I128" s="576"/>
      <c r="J128" s="637"/>
      <c r="K128" s="657"/>
      <c r="L128" s="647"/>
      <c r="M128" s="637"/>
      <c r="N128" s="917"/>
      <c r="O128" s="637"/>
      <c r="P128" s="657"/>
      <c r="Q128" s="647"/>
      <c r="R128" s="834"/>
    </row>
    <row r="129" spans="1:18" ht="15">
      <c r="A129" s="288"/>
      <c r="B129" s="266" t="s">
        <v>201</v>
      </c>
      <c r="C129" s="280" t="s">
        <v>209</v>
      </c>
      <c r="D129" s="559"/>
      <c r="E129" s="604"/>
      <c r="F129" s="628"/>
      <c r="G129" s="614"/>
      <c r="H129" s="535"/>
      <c r="I129" s="576"/>
      <c r="J129" s="637"/>
      <c r="K129" s="657"/>
      <c r="L129" s="647"/>
      <c r="M129" s="637"/>
      <c r="N129" s="917"/>
      <c r="O129" s="637"/>
      <c r="P129" s="657"/>
      <c r="Q129" s="647"/>
      <c r="R129" s="834"/>
    </row>
    <row r="130" spans="1:18" ht="15">
      <c r="A130" s="288"/>
      <c r="B130" s="266" t="s">
        <v>25</v>
      </c>
      <c r="C130" s="280" t="s">
        <v>187</v>
      </c>
      <c r="D130" s="559"/>
      <c r="E130" s="604"/>
      <c r="F130" s="628"/>
      <c r="G130" s="614"/>
      <c r="H130" s="535"/>
      <c r="I130" s="576"/>
      <c r="J130" s="637"/>
      <c r="K130" s="657"/>
      <c r="L130" s="647"/>
      <c r="M130" s="637"/>
      <c r="N130" s="917"/>
      <c r="O130" s="637"/>
      <c r="P130" s="657"/>
      <c r="Q130" s="647"/>
      <c r="R130" s="834"/>
    </row>
    <row r="131" spans="1:18" ht="15">
      <c r="A131" s="288"/>
      <c r="B131" s="266" t="s">
        <v>57</v>
      </c>
      <c r="C131" s="280" t="s">
        <v>150</v>
      </c>
      <c r="D131" s="559"/>
      <c r="E131" s="604"/>
      <c r="F131" s="628"/>
      <c r="G131" s="614"/>
      <c r="H131" s="535"/>
      <c r="I131" s="576"/>
      <c r="J131" s="637"/>
      <c r="K131" s="659"/>
      <c r="L131" s="647"/>
      <c r="M131" s="637"/>
      <c r="N131" s="917"/>
      <c r="O131" s="637"/>
      <c r="P131" s="659"/>
      <c r="Q131" s="647"/>
      <c r="R131" s="834"/>
    </row>
    <row r="132" spans="1:18" ht="15">
      <c r="A132" s="288"/>
      <c r="B132" s="266" t="s">
        <v>167</v>
      </c>
      <c r="C132" s="280" t="s">
        <v>131</v>
      </c>
      <c r="D132" s="559"/>
      <c r="E132" s="604"/>
      <c r="F132" s="628"/>
      <c r="G132" s="614"/>
      <c r="H132" s="535"/>
      <c r="I132" s="576"/>
      <c r="J132" s="637"/>
      <c r="K132" s="659"/>
      <c r="L132" s="647"/>
      <c r="M132" s="637"/>
      <c r="N132" s="917"/>
      <c r="O132" s="637"/>
      <c r="P132" s="659"/>
      <c r="Q132" s="647"/>
      <c r="R132" s="834"/>
    </row>
    <row r="133" spans="1:18" ht="15">
      <c r="A133" s="288"/>
      <c r="B133" s="266" t="s">
        <v>14</v>
      </c>
      <c r="C133" s="280" t="s">
        <v>188</v>
      </c>
      <c r="D133" s="559"/>
      <c r="E133" s="604"/>
      <c r="F133" s="628"/>
      <c r="G133" s="614"/>
      <c r="H133" s="535"/>
      <c r="I133" s="576"/>
      <c r="J133" s="637"/>
      <c r="K133" s="659"/>
      <c r="L133" s="647"/>
      <c r="M133" s="637"/>
      <c r="N133" s="917"/>
      <c r="O133" s="637"/>
      <c r="P133" s="659"/>
      <c r="Q133" s="647"/>
      <c r="R133" s="834"/>
    </row>
    <row r="134" spans="1:18" ht="15">
      <c r="A134" s="288"/>
      <c r="B134" s="266" t="s">
        <v>168</v>
      </c>
      <c r="C134" s="280" t="s">
        <v>189</v>
      </c>
      <c r="D134" s="559"/>
      <c r="E134" s="604"/>
      <c r="F134" s="628"/>
      <c r="G134" s="614"/>
      <c r="H134" s="535"/>
      <c r="I134" s="576"/>
      <c r="J134" s="637"/>
      <c r="K134" s="659"/>
      <c r="L134" s="647"/>
      <c r="M134" s="637"/>
      <c r="N134" s="913">
        <v>1</v>
      </c>
      <c r="O134" s="791">
        <v>0.24</v>
      </c>
      <c r="P134" s="919" t="s">
        <v>327</v>
      </c>
      <c r="Q134" s="800">
        <v>0.28</v>
      </c>
      <c r="R134" s="914">
        <f>N134*O134*Q134</f>
        <v>0.06720000000000001</v>
      </c>
    </row>
    <row r="135" spans="1:18" ht="15">
      <c r="A135" s="288"/>
      <c r="B135" s="266" t="s">
        <v>169</v>
      </c>
      <c r="C135" s="280" t="s">
        <v>190</v>
      </c>
      <c r="D135" s="559"/>
      <c r="E135" s="604"/>
      <c r="F135" s="628"/>
      <c r="G135" s="614"/>
      <c r="H135" s="535"/>
      <c r="I135" s="576"/>
      <c r="J135" s="637"/>
      <c r="K135" s="659"/>
      <c r="L135" s="647"/>
      <c r="M135" s="637"/>
      <c r="N135" s="913">
        <v>1</v>
      </c>
      <c r="O135" s="791">
        <v>0.24</v>
      </c>
      <c r="P135" s="919" t="s">
        <v>327</v>
      </c>
      <c r="Q135" s="800">
        <v>0.36</v>
      </c>
      <c r="R135" s="914">
        <f>N135*O135*Q135</f>
        <v>0.08639999999999999</v>
      </c>
    </row>
    <row r="136" spans="1:18" ht="15">
      <c r="A136" s="288"/>
      <c r="B136" s="266" t="s">
        <v>16</v>
      </c>
      <c r="C136" s="280" t="s">
        <v>191</v>
      </c>
      <c r="D136" s="559"/>
      <c r="E136" s="604"/>
      <c r="F136" s="628"/>
      <c r="G136" s="614"/>
      <c r="H136" s="535"/>
      <c r="I136" s="576"/>
      <c r="J136" s="637"/>
      <c r="K136" s="657"/>
      <c r="L136" s="647"/>
      <c r="M136" s="637"/>
      <c r="N136" s="917"/>
      <c r="O136" s="637"/>
      <c r="P136" s="657"/>
      <c r="Q136" s="647"/>
      <c r="R136" s="834"/>
    </row>
    <row r="137" spans="1:18" ht="15">
      <c r="A137" s="288"/>
      <c r="B137" s="266" t="s">
        <v>202</v>
      </c>
      <c r="C137" s="280" t="s">
        <v>210</v>
      </c>
      <c r="D137" s="560">
        <v>1</v>
      </c>
      <c r="E137" s="594">
        <v>1.26</v>
      </c>
      <c r="F137" s="592" t="s">
        <v>327</v>
      </c>
      <c r="G137" s="596">
        <v>2.13</v>
      </c>
      <c r="H137" s="305">
        <f>D137*E137*G137</f>
        <v>2.6837999999999997</v>
      </c>
      <c r="I137" s="576"/>
      <c r="J137" s="637"/>
      <c r="K137" s="657"/>
      <c r="L137" s="647"/>
      <c r="M137" s="637"/>
      <c r="N137" s="954">
        <v>1</v>
      </c>
      <c r="O137" s="598">
        <v>0.26</v>
      </c>
      <c r="P137" s="597" t="s">
        <v>327</v>
      </c>
      <c r="Q137" s="600">
        <v>1.75</v>
      </c>
      <c r="R137" s="914">
        <f>N137*O137*Q137</f>
        <v>0.455</v>
      </c>
    </row>
    <row r="138" spans="1:18" ht="15">
      <c r="A138" s="288"/>
      <c r="B138" s="281" t="s">
        <v>203</v>
      </c>
      <c r="C138" s="282" t="s">
        <v>211</v>
      </c>
      <c r="D138" s="561"/>
      <c r="E138" s="605"/>
      <c r="F138" s="629"/>
      <c r="G138" s="615"/>
      <c r="H138" s="536"/>
      <c r="I138" s="576"/>
      <c r="J138" s="637"/>
      <c r="K138" s="657"/>
      <c r="L138" s="647"/>
      <c r="M138" s="637"/>
      <c r="N138" s="954">
        <v>1</v>
      </c>
      <c r="O138" s="598">
        <v>0.33</v>
      </c>
      <c r="P138" s="597" t="s">
        <v>327</v>
      </c>
      <c r="Q138" s="600">
        <v>1.75</v>
      </c>
      <c r="R138" s="914">
        <f>N138*O138*Q138</f>
        <v>0.5775</v>
      </c>
    </row>
    <row r="139" spans="1:18" ht="15">
      <c r="A139" s="288"/>
      <c r="B139" s="266" t="s">
        <v>170</v>
      </c>
      <c r="C139" s="280" t="s">
        <v>192</v>
      </c>
      <c r="D139" s="560">
        <v>1</v>
      </c>
      <c r="E139" s="594">
        <v>0.58</v>
      </c>
      <c r="F139" s="592" t="s">
        <v>327</v>
      </c>
      <c r="G139" s="596">
        <v>1.15</v>
      </c>
      <c r="H139" s="305">
        <f>D139*E139*G139</f>
        <v>0.6669999999999999</v>
      </c>
      <c r="I139" s="576"/>
      <c r="J139" s="637"/>
      <c r="K139" s="659"/>
      <c r="L139" s="647"/>
      <c r="M139" s="637"/>
      <c r="N139" s="917"/>
      <c r="O139" s="637"/>
      <c r="P139" s="659"/>
      <c r="Q139" s="647"/>
      <c r="R139" s="834"/>
    </row>
    <row r="140" spans="1:18" ht="15">
      <c r="A140" s="288"/>
      <c r="B140" s="266" t="s">
        <v>204</v>
      </c>
      <c r="C140" s="280" t="s">
        <v>212</v>
      </c>
      <c r="D140" s="559"/>
      <c r="E140" s="604"/>
      <c r="F140" s="628"/>
      <c r="G140" s="614"/>
      <c r="H140" s="535"/>
      <c r="I140" s="576"/>
      <c r="J140" s="637"/>
      <c r="K140" s="657"/>
      <c r="L140" s="647"/>
      <c r="M140" s="637"/>
      <c r="N140" s="917"/>
      <c r="O140" s="637"/>
      <c r="P140" s="657"/>
      <c r="Q140" s="647"/>
      <c r="R140" s="834"/>
    </row>
    <row r="141" spans="1:18" ht="15">
      <c r="A141" s="288"/>
      <c r="B141" s="266" t="s">
        <v>151</v>
      </c>
      <c r="C141" s="280" t="s">
        <v>153</v>
      </c>
      <c r="D141" s="559"/>
      <c r="E141" s="604"/>
      <c r="F141" s="628"/>
      <c r="G141" s="614"/>
      <c r="H141" s="535"/>
      <c r="I141" s="576"/>
      <c r="J141" s="637"/>
      <c r="K141" s="657"/>
      <c r="L141" s="647"/>
      <c r="M141" s="637"/>
      <c r="N141" s="917"/>
      <c r="O141" s="637"/>
      <c r="P141" s="657"/>
      <c r="Q141" s="647"/>
      <c r="R141" s="834"/>
    </row>
    <row r="142" spans="1:18" ht="15">
      <c r="A142" s="288"/>
      <c r="B142" s="266" t="s">
        <v>94</v>
      </c>
      <c r="C142" s="861" t="s">
        <v>397</v>
      </c>
      <c r="D142" s="559"/>
      <c r="E142" s="604"/>
      <c r="F142" s="628"/>
      <c r="G142" s="614"/>
      <c r="H142" s="535"/>
      <c r="I142" s="576"/>
      <c r="J142" s="637"/>
      <c r="K142" s="659"/>
      <c r="L142" s="647"/>
      <c r="M142" s="637"/>
      <c r="N142" s="917"/>
      <c r="O142" s="637"/>
      <c r="P142" s="659"/>
      <c r="Q142" s="647"/>
      <c r="R142" s="834"/>
    </row>
    <row r="143" spans="1:18" ht="15">
      <c r="A143" s="288"/>
      <c r="B143" s="266" t="s">
        <v>163</v>
      </c>
      <c r="C143" s="280" t="s">
        <v>193</v>
      </c>
      <c r="D143" s="559"/>
      <c r="E143" s="604"/>
      <c r="F143" s="628"/>
      <c r="G143" s="614"/>
      <c r="H143" s="535"/>
      <c r="I143" s="576"/>
      <c r="J143" s="637"/>
      <c r="K143" s="657"/>
      <c r="L143" s="647"/>
      <c r="M143" s="637"/>
      <c r="N143" s="917"/>
      <c r="O143" s="637"/>
      <c r="P143" s="657"/>
      <c r="Q143" s="647"/>
      <c r="R143" s="834"/>
    </row>
    <row r="144" spans="1:18" ht="15">
      <c r="A144" s="288"/>
      <c r="B144" s="266" t="s">
        <v>95</v>
      </c>
      <c r="C144" s="280" t="s">
        <v>194</v>
      </c>
      <c r="D144" s="559"/>
      <c r="E144" s="604"/>
      <c r="F144" s="628"/>
      <c r="G144" s="614"/>
      <c r="H144" s="535"/>
      <c r="I144" s="576"/>
      <c r="J144" s="637"/>
      <c r="K144" s="659"/>
      <c r="L144" s="647"/>
      <c r="M144" s="637"/>
      <c r="N144" s="917"/>
      <c r="O144" s="637"/>
      <c r="P144" s="659"/>
      <c r="Q144" s="647"/>
      <c r="R144" s="834"/>
    </row>
    <row r="145" spans="1:18" ht="15">
      <c r="A145" s="288"/>
      <c r="B145" s="266" t="s">
        <v>151</v>
      </c>
      <c r="C145" s="280" t="s">
        <v>115</v>
      </c>
      <c r="D145" s="559"/>
      <c r="E145" s="604"/>
      <c r="F145" s="628"/>
      <c r="G145" s="614"/>
      <c r="H145" s="535"/>
      <c r="I145" s="576"/>
      <c r="J145" s="637"/>
      <c r="K145" s="657"/>
      <c r="L145" s="647"/>
      <c r="M145" s="637"/>
      <c r="N145" s="917"/>
      <c r="O145" s="637"/>
      <c r="P145" s="657"/>
      <c r="Q145" s="647"/>
      <c r="R145" s="834"/>
    </row>
    <row r="146" spans="1:18" ht="15">
      <c r="A146" s="288"/>
      <c r="B146" s="266" t="s">
        <v>152</v>
      </c>
      <c r="C146" s="280" t="s">
        <v>117</v>
      </c>
      <c r="D146" s="559"/>
      <c r="E146" s="604"/>
      <c r="F146" s="628"/>
      <c r="G146" s="614"/>
      <c r="H146" s="535"/>
      <c r="I146" s="576"/>
      <c r="J146" s="637"/>
      <c r="K146" s="659"/>
      <c r="L146" s="647"/>
      <c r="M146" s="637"/>
      <c r="N146" s="917"/>
      <c r="O146" s="637"/>
      <c r="P146" s="659"/>
      <c r="Q146" s="647"/>
      <c r="R146" s="834"/>
    </row>
    <row r="147" spans="1:18" ht="15">
      <c r="A147" s="288"/>
      <c r="B147" s="266" t="s">
        <v>59</v>
      </c>
      <c r="C147" s="280" t="s">
        <v>116</v>
      </c>
      <c r="D147" s="559"/>
      <c r="E147" s="604"/>
      <c r="F147" s="628"/>
      <c r="G147" s="614"/>
      <c r="H147" s="535"/>
      <c r="I147" s="576"/>
      <c r="J147" s="637"/>
      <c r="K147" s="659"/>
      <c r="L147" s="647"/>
      <c r="M147" s="637"/>
      <c r="N147" s="917"/>
      <c r="O147" s="637"/>
      <c r="P147" s="659"/>
      <c r="Q147" s="647"/>
      <c r="R147" s="834"/>
    </row>
    <row r="148" spans="1:18" ht="15">
      <c r="A148" s="288"/>
      <c r="B148" s="266" t="s">
        <v>171</v>
      </c>
      <c r="C148" s="280" t="s">
        <v>120</v>
      </c>
      <c r="D148" s="559"/>
      <c r="E148" s="604"/>
      <c r="F148" s="628"/>
      <c r="G148" s="614"/>
      <c r="H148" s="535"/>
      <c r="I148" s="576"/>
      <c r="J148" s="637"/>
      <c r="K148" s="659"/>
      <c r="L148" s="647"/>
      <c r="M148" s="637"/>
      <c r="N148" s="917"/>
      <c r="O148" s="637"/>
      <c r="P148" s="659"/>
      <c r="Q148" s="647"/>
      <c r="R148" s="834"/>
    </row>
    <row r="149" spans="1:18" ht="15">
      <c r="A149" s="288"/>
      <c r="B149" s="266" t="s">
        <v>166</v>
      </c>
      <c r="C149" s="280" t="s">
        <v>122</v>
      </c>
      <c r="D149" s="559"/>
      <c r="E149" s="604"/>
      <c r="F149" s="628"/>
      <c r="G149" s="614"/>
      <c r="H149" s="535"/>
      <c r="I149" s="576"/>
      <c r="J149" s="637"/>
      <c r="K149" s="657"/>
      <c r="L149" s="647"/>
      <c r="M149" s="637"/>
      <c r="N149" s="917"/>
      <c r="O149" s="637"/>
      <c r="P149" s="657"/>
      <c r="Q149" s="647"/>
      <c r="R149" s="834"/>
    </row>
    <row r="150" spans="1:18" ht="15" thickBot="1">
      <c r="A150" s="288"/>
      <c r="B150" s="283" t="s">
        <v>172</v>
      </c>
      <c r="C150" s="284" t="s">
        <v>121</v>
      </c>
      <c r="D150" s="562"/>
      <c r="E150" s="606"/>
      <c r="F150" s="630"/>
      <c r="G150" s="616"/>
      <c r="H150" s="537"/>
      <c r="I150" s="579"/>
      <c r="J150" s="639"/>
      <c r="K150" s="662"/>
      <c r="L150" s="649"/>
      <c r="M150" s="639"/>
      <c r="N150" s="920"/>
      <c r="O150" s="639"/>
      <c r="P150" s="662"/>
      <c r="Q150" s="649"/>
      <c r="R150" s="835"/>
    </row>
    <row r="151" spans="1:18" ht="15" thickBot="1">
      <c r="A151" s="523" t="str">
        <f>"Mezisoučet: "&amp;A86</f>
        <v>Mezisoučet: Budova Krajířova 27, Dačice</v>
      </c>
      <c r="B151" s="524"/>
      <c r="C151" s="525"/>
      <c r="D151" s="1102">
        <f>SUM(D88:D150)</f>
        <v>4</v>
      </c>
      <c r="E151" s="1073"/>
      <c r="F151" s="1074"/>
      <c r="G151" s="1073"/>
      <c r="H151" s="1100">
        <f>SUM(H88:H150)</f>
        <v>8.4468</v>
      </c>
      <c r="I151" s="1103">
        <f>SUM(I88:I150)</f>
        <v>2</v>
      </c>
      <c r="J151" s="1075"/>
      <c r="K151" s="1076"/>
      <c r="L151" s="1075"/>
      <c r="M151" s="1101">
        <f>SUM(M88:M150)</f>
        <v>13.83</v>
      </c>
      <c r="N151" s="1104">
        <f>SUM(N88:N150)</f>
        <v>9</v>
      </c>
      <c r="O151" s="1079"/>
      <c r="P151" s="1080"/>
      <c r="Q151" s="1079"/>
      <c r="R151" s="1099">
        <f>SUM(R88:R150)</f>
        <v>4.2189</v>
      </c>
    </row>
    <row r="152" spans="1:18" ht="7.5" customHeight="1" thickBot="1">
      <c r="A152" s="526"/>
      <c r="B152" s="527"/>
      <c r="C152" s="528"/>
      <c r="D152" s="556"/>
      <c r="E152" s="595"/>
      <c r="F152" s="528"/>
      <c r="G152" s="595"/>
      <c r="H152" s="529"/>
      <c r="I152" s="580"/>
      <c r="J152" s="599"/>
      <c r="K152" s="530"/>
      <c r="L152" s="599"/>
      <c r="M152" s="529"/>
      <c r="N152" s="922"/>
      <c r="O152" s="923"/>
      <c r="P152" s="924"/>
      <c r="Q152" s="923"/>
      <c r="R152" s="925"/>
    </row>
    <row r="153" spans="1:18" ht="15" thickBot="1">
      <c r="A153" s="1179" t="s">
        <v>420</v>
      </c>
      <c r="B153" s="1180"/>
      <c r="C153" s="1180"/>
      <c r="D153" s="1180"/>
      <c r="E153" s="1180"/>
      <c r="F153" s="1180"/>
      <c r="G153" s="1180"/>
      <c r="H153" s="1180"/>
      <c r="I153" s="1180"/>
      <c r="J153" s="1180"/>
      <c r="K153" s="1180"/>
      <c r="L153" s="1180"/>
      <c r="M153" s="1180"/>
      <c r="N153" s="1180"/>
      <c r="O153" s="1180"/>
      <c r="P153" s="1180"/>
      <c r="Q153" s="1180"/>
      <c r="R153" s="1181"/>
    </row>
    <row r="154" spans="1:18" ht="15" thickBot="1">
      <c r="A154" s="1145" t="s">
        <v>295</v>
      </c>
      <c r="B154" s="1146"/>
      <c r="C154" s="1146"/>
      <c r="D154" s="1146"/>
      <c r="E154" s="1146"/>
      <c r="F154" s="1146"/>
      <c r="G154" s="1146"/>
      <c r="H154" s="1146"/>
      <c r="I154" s="1146"/>
      <c r="J154" s="1146"/>
      <c r="K154" s="1146"/>
      <c r="L154" s="1146"/>
      <c r="M154" s="1146"/>
      <c r="N154" s="1146"/>
      <c r="O154" s="1146"/>
      <c r="P154" s="1146"/>
      <c r="Q154" s="1146"/>
      <c r="R154" s="1147"/>
    </row>
    <row r="155" spans="1:18" ht="15.75" customHeight="1">
      <c r="A155" s="1082" t="s">
        <v>8</v>
      </c>
      <c r="B155" s="286" t="s">
        <v>154</v>
      </c>
      <c r="C155" s="287" t="s">
        <v>259</v>
      </c>
      <c r="D155" s="563">
        <v>1</v>
      </c>
      <c r="E155" s="594">
        <v>0.55</v>
      </c>
      <c r="F155" s="592" t="s">
        <v>327</v>
      </c>
      <c r="G155" s="596">
        <v>1.34</v>
      </c>
      <c r="H155" s="305">
        <f>D155*E155*G155</f>
        <v>0.7370000000000001</v>
      </c>
      <c r="I155" s="582">
        <v>1</v>
      </c>
      <c r="J155" s="640"/>
      <c r="K155" s="656"/>
      <c r="L155" s="650"/>
      <c r="M155" s="953">
        <v>8.4</v>
      </c>
      <c r="N155" s="912"/>
      <c r="O155" s="640"/>
      <c r="P155" s="656"/>
      <c r="Q155" s="650"/>
      <c r="R155" s="928"/>
    </row>
    <row r="156" spans="1:18" ht="15">
      <c r="A156" s="288"/>
      <c r="B156" s="266" t="s">
        <v>235</v>
      </c>
      <c r="C156" s="278" t="s">
        <v>207</v>
      </c>
      <c r="D156" s="307">
        <v>1</v>
      </c>
      <c r="E156" s="594">
        <v>0.5</v>
      </c>
      <c r="F156" s="592" t="s">
        <v>327</v>
      </c>
      <c r="G156" s="596">
        <v>1.1</v>
      </c>
      <c r="H156" s="305">
        <f>D156*E156*G156</f>
        <v>0.55</v>
      </c>
      <c r="I156" s="576"/>
      <c r="J156" s="637"/>
      <c r="K156" s="657"/>
      <c r="L156" s="647"/>
      <c r="M156" s="637"/>
      <c r="N156" s="917"/>
      <c r="O156" s="637"/>
      <c r="P156" s="657"/>
      <c r="Q156" s="647"/>
      <c r="R156" s="834"/>
    </row>
    <row r="157" spans="1:18" ht="15">
      <c r="A157" s="288"/>
      <c r="B157" s="266" t="s">
        <v>260</v>
      </c>
      <c r="C157" s="278" t="s">
        <v>148</v>
      </c>
      <c r="D157" s="306"/>
      <c r="E157" s="601"/>
      <c r="F157" s="625"/>
      <c r="G157" s="540"/>
      <c r="H157" s="308"/>
      <c r="I157" s="576"/>
      <c r="J157" s="637"/>
      <c r="K157" s="657"/>
      <c r="L157" s="647"/>
      <c r="M157" s="637"/>
      <c r="N157" s="917"/>
      <c r="O157" s="637"/>
      <c r="P157" s="657"/>
      <c r="Q157" s="647"/>
      <c r="R157" s="834"/>
    </row>
    <row r="158" spans="1:18" ht="15">
      <c r="A158" s="288"/>
      <c r="B158" s="266" t="s">
        <v>236</v>
      </c>
      <c r="C158" s="278" t="s">
        <v>113</v>
      </c>
      <c r="D158" s="306"/>
      <c r="E158" s="601"/>
      <c r="F158" s="625"/>
      <c r="G158" s="540"/>
      <c r="H158" s="308"/>
      <c r="I158" s="576"/>
      <c r="J158" s="637"/>
      <c r="K158" s="657"/>
      <c r="L158" s="647"/>
      <c r="M158" s="637"/>
      <c r="N158" s="917"/>
      <c r="O158" s="637"/>
      <c r="P158" s="657"/>
      <c r="Q158" s="647"/>
      <c r="R158" s="834"/>
    </row>
    <row r="159" spans="1:18" ht="15">
      <c r="A159" s="288"/>
      <c r="B159" s="266" t="s">
        <v>237</v>
      </c>
      <c r="C159" s="278" t="s">
        <v>114</v>
      </c>
      <c r="D159" s="306"/>
      <c r="E159" s="601"/>
      <c r="F159" s="625"/>
      <c r="G159" s="540"/>
      <c r="H159" s="308"/>
      <c r="I159" s="576"/>
      <c r="J159" s="637"/>
      <c r="K159" s="659"/>
      <c r="L159" s="647"/>
      <c r="M159" s="637"/>
      <c r="N159" s="917"/>
      <c r="O159" s="637"/>
      <c r="P159" s="659"/>
      <c r="Q159" s="647"/>
      <c r="R159" s="834"/>
    </row>
    <row r="160" spans="1:18" ht="15">
      <c r="A160" s="288"/>
      <c r="B160" s="266" t="s">
        <v>238</v>
      </c>
      <c r="C160" s="278" t="s">
        <v>111</v>
      </c>
      <c r="D160" s="307">
        <v>1</v>
      </c>
      <c r="E160" s="594">
        <v>1</v>
      </c>
      <c r="F160" s="592" t="s">
        <v>327</v>
      </c>
      <c r="G160" s="596">
        <v>1.74</v>
      </c>
      <c r="H160" s="305">
        <f>D160*E160*G160</f>
        <v>1.74</v>
      </c>
      <c r="I160" s="576"/>
      <c r="J160" s="637"/>
      <c r="K160" s="659"/>
      <c r="L160" s="647"/>
      <c r="M160" s="637"/>
      <c r="N160" s="917"/>
      <c r="O160" s="637"/>
      <c r="P160" s="659"/>
      <c r="Q160" s="647"/>
      <c r="R160" s="834"/>
    </row>
    <row r="161" spans="1:18" ht="15">
      <c r="A161" s="288"/>
      <c r="B161" s="266" t="s">
        <v>11</v>
      </c>
      <c r="C161" s="278" t="s">
        <v>103</v>
      </c>
      <c r="D161" s="306"/>
      <c r="E161" s="601"/>
      <c r="F161" s="625"/>
      <c r="G161" s="540"/>
      <c r="H161" s="308"/>
      <c r="I161" s="576"/>
      <c r="J161" s="637"/>
      <c r="K161" s="659"/>
      <c r="L161" s="647"/>
      <c r="M161" s="637"/>
      <c r="N161" s="917"/>
      <c r="O161" s="637"/>
      <c r="P161" s="659"/>
      <c r="Q161" s="647"/>
      <c r="R161" s="834"/>
    </row>
    <row r="162" spans="1:18" ht="15">
      <c r="A162" s="288"/>
      <c r="B162" s="266" t="s">
        <v>239</v>
      </c>
      <c r="C162" s="278" t="s">
        <v>112</v>
      </c>
      <c r="D162" s="306"/>
      <c r="E162" s="601"/>
      <c r="F162" s="625"/>
      <c r="G162" s="540"/>
      <c r="H162" s="308"/>
      <c r="I162" s="576"/>
      <c r="J162" s="637"/>
      <c r="K162" s="659"/>
      <c r="L162" s="647"/>
      <c r="M162" s="637"/>
      <c r="N162" s="913">
        <v>1</v>
      </c>
      <c r="O162" s="791">
        <v>0.6</v>
      </c>
      <c r="P162" s="919" t="s">
        <v>327</v>
      </c>
      <c r="Q162" s="800">
        <v>0.53</v>
      </c>
      <c r="R162" s="914">
        <f>N162*O162*Q162</f>
        <v>0.318</v>
      </c>
    </row>
    <row r="163" spans="1:18" ht="15">
      <c r="A163" s="288"/>
      <c r="B163" s="266" t="s">
        <v>61</v>
      </c>
      <c r="C163" s="278" t="s">
        <v>102</v>
      </c>
      <c r="D163" s="307">
        <v>1</v>
      </c>
      <c r="E163" s="594">
        <v>0.67</v>
      </c>
      <c r="F163" s="592" t="s">
        <v>327</v>
      </c>
      <c r="G163" s="596">
        <v>1.1</v>
      </c>
      <c r="H163" s="305">
        <f>D163*E163*G163</f>
        <v>0.7370000000000001</v>
      </c>
      <c r="I163" s="578">
        <v>1</v>
      </c>
      <c r="J163" s="598">
        <v>2.48</v>
      </c>
      <c r="K163" s="597" t="s">
        <v>327</v>
      </c>
      <c r="L163" s="600">
        <v>1.7</v>
      </c>
      <c r="M163" s="594">
        <f>I163*J163*L163</f>
        <v>4.216</v>
      </c>
      <c r="N163" s="917"/>
      <c r="O163" s="637"/>
      <c r="P163" s="657"/>
      <c r="Q163" s="647"/>
      <c r="R163" s="929"/>
    </row>
    <row r="164" spans="1:18" ht="15">
      <c r="A164" s="288"/>
      <c r="B164" s="266" t="s">
        <v>240</v>
      </c>
      <c r="C164" s="278" t="s">
        <v>110</v>
      </c>
      <c r="D164" s="306"/>
      <c r="E164" s="601"/>
      <c r="F164" s="625"/>
      <c r="G164" s="540"/>
      <c r="H164" s="308"/>
      <c r="I164" s="576"/>
      <c r="J164" s="637"/>
      <c r="K164" s="657"/>
      <c r="L164" s="647"/>
      <c r="M164" s="637"/>
      <c r="N164" s="913">
        <v>1</v>
      </c>
      <c r="O164" s="791">
        <v>0.48</v>
      </c>
      <c r="P164" s="767" t="s">
        <v>327</v>
      </c>
      <c r="Q164" s="800">
        <v>0.78</v>
      </c>
      <c r="R164" s="914">
        <f>N164*O164*Q164</f>
        <v>0.3744</v>
      </c>
    </row>
    <row r="165" spans="1:18" ht="15">
      <c r="A165" s="288"/>
      <c r="B165" s="266" t="s">
        <v>241</v>
      </c>
      <c r="C165" s="278" t="s">
        <v>133</v>
      </c>
      <c r="D165" s="307">
        <v>1</v>
      </c>
      <c r="E165" s="594">
        <v>0.9</v>
      </c>
      <c r="F165" s="592" t="s">
        <v>327</v>
      </c>
      <c r="G165" s="596">
        <v>1.5</v>
      </c>
      <c r="H165" s="305">
        <f>D165*E165*G165</f>
        <v>1.35</v>
      </c>
      <c r="I165" s="578">
        <v>1</v>
      </c>
      <c r="J165" s="598">
        <v>0.9</v>
      </c>
      <c r="K165" s="597" t="s">
        <v>327</v>
      </c>
      <c r="L165" s="600">
        <v>1.5</v>
      </c>
      <c r="M165" s="594">
        <f>I165*J165*L165</f>
        <v>1.35</v>
      </c>
      <c r="N165" s="917"/>
      <c r="O165" s="637"/>
      <c r="P165" s="657"/>
      <c r="Q165" s="647"/>
      <c r="R165" s="929"/>
    </row>
    <row r="166" spans="1:18" ht="15">
      <c r="A166" s="288"/>
      <c r="B166" s="266" t="s">
        <v>95</v>
      </c>
      <c r="C166" s="278" t="s">
        <v>107</v>
      </c>
      <c r="D166" s="307">
        <v>1</v>
      </c>
      <c r="E166" s="594">
        <v>0.68</v>
      </c>
      <c r="F166" s="592" t="s">
        <v>327</v>
      </c>
      <c r="G166" s="596">
        <v>1.2</v>
      </c>
      <c r="H166" s="305">
        <f>D166*E166*G166</f>
        <v>0.8160000000000001</v>
      </c>
      <c r="I166" s="578">
        <v>1</v>
      </c>
      <c r="J166" s="598">
        <v>1.2</v>
      </c>
      <c r="K166" s="597" t="s">
        <v>327</v>
      </c>
      <c r="L166" s="600">
        <v>2.2</v>
      </c>
      <c r="M166" s="594">
        <f>I166*J166*L166</f>
        <v>2.64</v>
      </c>
      <c r="N166" s="917"/>
      <c r="O166" s="637"/>
      <c r="P166" s="657"/>
      <c r="Q166" s="647"/>
      <c r="R166" s="929"/>
    </row>
    <row r="167" spans="1:18" ht="15">
      <c r="A167" s="288"/>
      <c r="B167" s="266" t="s">
        <v>242</v>
      </c>
      <c r="C167" s="278" t="s">
        <v>106</v>
      </c>
      <c r="D167" s="307">
        <v>1</v>
      </c>
      <c r="E167" s="594">
        <v>1.03</v>
      </c>
      <c r="F167" s="592" t="s">
        <v>327</v>
      </c>
      <c r="G167" s="596">
        <v>1.62</v>
      </c>
      <c r="H167" s="305">
        <f>D167*E167*G167</f>
        <v>1.6686</v>
      </c>
      <c r="I167" s="576"/>
      <c r="J167" s="637"/>
      <c r="K167" s="657"/>
      <c r="L167" s="647"/>
      <c r="M167" s="637"/>
      <c r="N167" s="917"/>
      <c r="O167" s="637"/>
      <c r="P167" s="657"/>
      <c r="Q167" s="647"/>
      <c r="R167" s="834"/>
    </row>
    <row r="168" spans="1:18" ht="15">
      <c r="A168" s="288"/>
      <c r="B168" s="266" t="s">
        <v>281</v>
      </c>
      <c r="C168" s="278" t="s">
        <v>109</v>
      </c>
      <c r="D168" s="307">
        <v>1</v>
      </c>
      <c r="E168" s="594">
        <v>0.57</v>
      </c>
      <c r="F168" s="592" t="s">
        <v>327</v>
      </c>
      <c r="G168" s="596">
        <v>0.73</v>
      </c>
      <c r="H168" s="305">
        <f>D168*E168*G168</f>
        <v>0.41609999999999997</v>
      </c>
      <c r="I168" s="578">
        <v>1</v>
      </c>
      <c r="J168" s="637"/>
      <c r="K168" s="657"/>
      <c r="L168" s="647"/>
      <c r="M168" s="598">
        <v>4.4</v>
      </c>
      <c r="N168" s="917"/>
      <c r="O168" s="637"/>
      <c r="P168" s="657"/>
      <c r="Q168" s="647"/>
      <c r="R168" s="834"/>
    </row>
    <row r="169" spans="1:18" ht="15">
      <c r="A169" s="288"/>
      <c r="B169" s="266" t="s">
        <v>94</v>
      </c>
      <c r="C169" s="861" t="s">
        <v>396</v>
      </c>
      <c r="D169" s="306"/>
      <c r="E169" s="601"/>
      <c r="F169" s="625"/>
      <c r="G169" s="540"/>
      <c r="H169" s="308"/>
      <c r="I169" s="576"/>
      <c r="J169" s="637"/>
      <c r="K169" s="659"/>
      <c r="L169" s="647"/>
      <c r="M169" s="637"/>
      <c r="N169" s="917"/>
      <c r="O169" s="637"/>
      <c r="P169" s="659"/>
      <c r="Q169" s="647"/>
      <c r="R169" s="834"/>
    </row>
    <row r="170" spans="1:18" ht="15">
      <c r="A170" s="288"/>
      <c r="B170" s="266" t="s">
        <v>282</v>
      </c>
      <c r="C170" s="278" t="s">
        <v>108</v>
      </c>
      <c r="D170" s="306"/>
      <c r="E170" s="601"/>
      <c r="F170" s="625"/>
      <c r="G170" s="540"/>
      <c r="H170" s="308"/>
      <c r="I170" s="576"/>
      <c r="J170" s="637"/>
      <c r="K170" s="659"/>
      <c r="L170" s="647"/>
      <c r="M170" s="637"/>
      <c r="N170" s="917"/>
      <c r="O170" s="637"/>
      <c r="P170" s="659"/>
      <c r="Q170" s="647"/>
      <c r="R170" s="834"/>
    </row>
    <row r="171" spans="1:18" ht="15">
      <c r="A171" s="288"/>
      <c r="B171" s="266" t="s">
        <v>239</v>
      </c>
      <c r="C171" s="278" t="s">
        <v>182</v>
      </c>
      <c r="D171" s="306"/>
      <c r="E171" s="601"/>
      <c r="F171" s="625"/>
      <c r="G171" s="540"/>
      <c r="H171" s="308"/>
      <c r="I171" s="576"/>
      <c r="J171" s="637"/>
      <c r="K171" s="659"/>
      <c r="L171" s="647"/>
      <c r="M171" s="637"/>
      <c r="N171" s="913">
        <v>1</v>
      </c>
      <c r="O171" s="791">
        <v>0.6</v>
      </c>
      <c r="P171" s="919" t="s">
        <v>327</v>
      </c>
      <c r="Q171" s="800">
        <v>0.53</v>
      </c>
      <c r="R171" s="914">
        <f>N171*O171*Q171</f>
        <v>0.318</v>
      </c>
    </row>
    <row r="172" spans="1:18" ht="15">
      <c r="A172" s="288"/>
      <c r="B172" s="266" t="s">
        <v>239</v>
      </c>
      <c r="C172" s="278" t="s">
        <v>104</v>
      </c>
      <c r="D172" s="306"/>
      <c r="E172" s="601"/>
      <c r="F172" s="625"/>
      <c r="G172" s="540"/>
      <c r="H172" s="308"/>
      <c r="I172" s="576"/>
      <c r="J172" s="637"/>
      <c r="K172" s="659"/>
      <c r="L172" s="647"/>
      <c r="M172" s="637"/>
      <c r="N172" s="913">
        <v>1</v>
      </c>
      <c r="O172" s="791">
        <v>0.6</v>
      </c>
      <c r="P172" s="919" t="s">
        <v>327</v>
      </c>
      <c r="Q172" s="800">
        <v>0.53</v>
      </c>
      <c r="R172" s="914">
        <f>N172*O172*Q172</f>
        <v>0.318</v>
      </c>
    </row>
    <row r="173" spans="1:18" ht="15">
      <c r="A173" s="288"/>
      <c r="B173" s="266" t="s">
        <v>283</v>
      </c>
      <c r="C173" s="278" t="s">
        <v>105</v>
      </c>
      <c r="D173" s="306"/>
      <c r="E173" s="601"/>
      <c r="F173" s="625"/>
      <c r="G173" s="540"/>
      <c r="H173" s="308"/>
      <c r="I173" s="576"/>
      <c r="J173" s="637"/>
      <c r="K173" s="659"/>
      <c r="L173" s="647"/>
      <c r="M173" s="637"/>
      <c r="N173" s="917"/>
      <c r="O173" s="637"/>
      <c r="P173" s="659"/>
      <c r="Q173" s="647"/>
      <c r="R173" s="834"/>
    </row>
    <row r="174" spans="1:18" ht="15">
      <c r="A174" s="288"/>
      <c r="B174" s="283" t="s">
        <v>246</v>
      </c>
      <c r="C174" s="785" t="s">
        <v>137</v>
      </c>
      <c r="D174" s="555"/>
      <c r="E174" s="602"/>
      <c r="F174" s="627"/>
      <c r="G174" s="612"/>
      <c r="H174" s="521"/>
      <c r="I174" s="579"/>
      <c r="J174" s="639"/>
      <c r="K174" s="663"/>
      <c r="L174" s="649"/>
      <c r="M174" s="639"/>
      <c r="N174" s="930"/>
      <c r="O174" s="639"/>
      <c r="P174" s="663"/>
      <c r="Q174" s="649"/>
      <c r="R174" s="835"/>
    </row>
    <row r="175" spans="1:18" ht="15">
      <c r="A175" s="1083" t="s">
        <v>20</v>
      </c>
      <c r="B175" s="272" t="s">
        <v>247</v>
      </c>
      <c r="C175" s="278" t="s">
        <v>115</v>
      </c>
      <c r="D175" s="307">
        <v>1</v>
      </c>
      <c r="E175" s="594">
        <v>0.54</v>
      </c>
      <c r="F175" s="592" t="s">
        <v>327</v>
      </c>
      <c r="G175" s="596">
        <v>1.23</v>
      </c>
      <c r="H175" s="305">
        <f>D175*E175*G175</f>
        <v>0.6642</v>
      </c>
      <c r="I175" s="578">
        <v>1</v>
      </c>
      <c r="J175" s="637"/>
      <c r="K175" s="659"/>
      <c r="L175" s="647"/>
      <c r="M175" s="598">
        <v>1.15</v>
      </c>
      <c r="N175" s="917"/>
      <c r="O175" s="637"/>
      <c r="P175" s="659"/>
      <c r="Q175" s="647"/>
      <c r="R175" s="834"/>
    </row>
    <row r="176" spans="1:18" ht="15">
      <c r="A176" s="288"/>
      <c r="B176" s="266" t="s">
        <v>61</v>
      </c>
      <c r="C176" s="278" t="s">
        <v>116</v>
      </c>
      <c r="D176" s="307">
        <v>1</v>
      </c>
      <c r="E176" s="594">
        <v>0.97</v>
      </c>
      <c r="F176" s="592" t="s">
        <v>327</v>
      </c>
      <c r="G176" s="596">
        <v>1.9</v>
      </c>
      <c r="H176" s="305">
        <f>D176*E176*G176</f>
        <v>1.843</v>
      </c>
      <c r="I176" s="576"/>
      <c r="J176" s="637"/>
      <c r="K176" s="659"/>
      <c r="L176" s="647"/>
      <c r="M176" s="637"/>
      <c r="N176" s="917"/>
      <c r="O176" s="637"/>
      <c r="P176" s="659"/>
      <c r="Q176" s="647"/>
      <c r="R176" s="834"/>
    </row>
    <row r="177" spans="1:18" ht="15">
      <c r="A177" s="288"/>
      <c r="B177" s="266" t="s">
        <v>248</v>
      </c>
      <c r="C177" s="278" t="s">
        <v>117</v>
      </c>
      <c r="D177" s="307">
        <v>1</v>
      </c>
      <c r="E177" s="594">
        <v>1.7</v>
      </c>
      <c r="F177" s="592" t="s">
        <v>327</v>
      </c>
      <c r="G177" s="596">
        <v>0.7</v>
      </c>
      <c r="H177" s="305">
        <f>D177*E177*G177</f>
        <v>1.19</v>
      </c>
      <c r="I177" s="578">
        <v>1</v>
      </c>
      <c r="J177" s="598">
        <v>0.66</v>
      </c>
      <c r="K177" s="597" t="s">
        <v>327</v>
      </c>
      <c r="L177" s="600">
        <v>1.7</v>
      </c>
      <c r="M177" s="594">
        <f>I177*J177*L177</f>
        <v>1.122</v>
      </c>
      <c r="N177" s="917"/>
      <c r="O177" s="637"/>
      <c r="P177" s="657"/>
      <c r="Q177" s="647"/>
      <c r="R177" s="929"/>
    </row>
    <row r="178" spans="1:18" ht="15">
      <c r="A178" s="288"/>
      <c r="B178" s="266" t="s">
        <v>163</v>
      </c>
      <c r="C178" s="278" t="s">
        <v>118</v>
      </c>
      <c r="D178" s="306"/>
      <c r="E178" s="601"/>
      <c r="F178" s="625"/>
      <c r="G178" s="540"/>
      <c r="H178" s="308"/>
      <c r="I178" s="576"/>
      <c r="J178" s="637"/>
      <c r="K178" s="657"/>
      <c r="L178" s="647"/>
      <c r="M178" s="637"/>
      <c r="N178" s="917"/>
      <c r="O178" s="637"/>
      <c r="P178" s="657"/>
      <c r="Q178" s="647"/>
      <c r="R178" s="834"/>
    </row>
    <row r="179" spans="1:18" ht="15">
      <c r="A179" s="288"/>
      <c r="B179" s="266" t="s">
        <v>94</v>
      </c>
      <c r="C179" s="861" t="s">
        <v>397</v>
      </c>
      <c r="D179" s="306"/>
      <c r="E179" s="601"/>
      <c r="F179" s="625"/>
      <c r="G179" s="540"/>
      <c r="H179" s="308"/>
      <c r="I179" s="576"/>
      <c r="J179" s="637"/>
      <c r="K179" s="657"/>
      <c r="L179" s="647"/>
      <c r="M179" s="637"/>
      <c r="N179" s="917"/>
      <c r="O179" s="637"/>
      <c r="P179" s="657"/>
      <c r="Q179" s="647"/>
      <c r="R179" s="834"/>
    </row>
    <row r="180" spans="1:18" ht="15">
      <c r="A180" s="288"/>
      <c r="B180" s="266" t="s">
        <v>249</v>
      </c>
      <c r="C180" s="278" t="s">
        <v>119</v>
      </c>
      <c r="D180" s="307">
        <v>1</v>
      </c>
      <c r="E180" s="594">
        <v>0.5</v>
      </c>
      <c r="F180" s="592" t="s">
        <v>327</v>
      </c>
      <c r="G180" s="596">
        <v>1.6</v>
      </c>
      <c r="H180" s="305">
        <f>D180*E180*G180</f>
        <v>0.8</v>
      </c>
      <c r="I180" s="576"/>
      <c r="J180" s="637"/>
      <c r="K180" s="659"/>
      <c r="L180" s="647"/>
      <c r="M180" s="637"/>
      <c r="N180" s="917"/>
      <c r="O180" s="637"/>
      <c r="P180" s="659"/>
      <c r="Q180" s="647"/>
      <c r="R180" s="834"/>
    </row>
    <row r="181" spans="1:18" ht="15">
      <c r="A181" s="288"/>
      <c r="B181" s="266" t="s">
        <v>250</v>
      </c>
      <c r="C181" s="278" t="s">
        <v>120</v>
      </c>
      <c r="D181" s="306"/>
      <c r="E181" s="601"/>
      <c r="F181" s="625"/>
      <c r="G181" s="540"/>
      <c r="H181" s="308"/>
      <c r="I181" s="576"/>
      <c r="J181" s="637"/>
      <c r="K181" s="659"/>
      <c r="L181" s="647"/>
      <c r="M181" s="637"/>
      <c r="N181" s="917"/>
      <c r="O181" s="637"/>
      <c r="P181" s="659"/>
      <c r="Q181" s="647"/>
      <c r="R181" s="834"/>
    </row>
    <row r="182" spans="1:18" ht="15">
      <c r="A182" s="288"/>
      <c r="B182" s="266" t="s">
        <v>251</v>
      </c>
      <c r="C182" s="278" t="s">
        <v>121</v>
      </c>
      <c r="D182" s="306"/>
      <c r="E182" s="601"/>
      <c r="F182" s="625"/>
      <c r="G182" s="540"/>
      <c r="H182" s="308"/>
      <c r="I182" s="576"/>
      <c r="J182" s="637"/>
      <c r="K182" s="657"/>
      <c r="L182" s="647"/>
      <c r="M182" s="637"/>
      <c r="N182" s="917"/>
      <c r="O182" s="637"/>
      <c r="P182" s="657"/>
      <c r="Q182" s="647"/>
      <c r="R182" s="834"/>
    </row>
    <row r="183" spans="1:18" ht="15">
      <c r="A183" s="288"/>
      <c r="B183" s="266" t="s">
        <v>61</v>
      </c>
      <c r="C183" s="278" t="s">
        <v>122</v>
      </c>
      <c r="D183" s="306"/>
      <c r="E183" s="601"/>
      <c r="F183" s="625"/>
      <c r="G183" s="540"/>
      <c r="H183" s="308"/>
      <c r="I183" s="576"/>
      <c r="J183" s="637"/>
      <c r="K183" s="657"/>
      <c r="L183" s="647"/>
      <c r="M183" s="637"/>
      <c r="N183" s="917"/>
      <c r="O183" s="637"/>
      <c r="P183" s="657"/>
      <c r="Q183" s="647"/>
      <c r="R183" s="834"/>
    </row>
    <row r="184" spans="1:18" ht="15">
      <c r="A184" s="288"/>
      <c r="B184" s="266" t="s">
        <v>239</v>
      </c>
      <c r="C184" s="278" t="s">
        <v>123</v>
      </c>
      <c r="D184" s="306"/>
      <c r="E184" s="601"/>
      <c r="F184" s="625"/>
      <c r="G184" s="540"/>
      <c r="H184" s="308"/>
      <c r="I184" s="576"/>
      <c r="J184" s="637"/>
      <c r="K184" s="659"/>
      <c r="L184" s="647"/>
      <c r="M184" s="637"/>
      <c r="N184" s="913">
        <v>1</v>
      </c>
      <c r="O184" s="791">
        <v>0.6</v>
      </c>
      <c r="P184" s="919" t="s">
        <v>327</v>
      </c>
      <c r="Q184" s="800">
        <v>0.53</v>
      </c>
      <c r="R184" s="914">
        <f>N184*O184*Q184</f>
        <v>0.318</v>
      </c>
    </row>
    <row r="185" spans="1:18" ht="15">
      <c r="A185" s="288"/>
      <c r="B185" s="266" t="s">
        <v>239</v>
      </c>
      <c r="C185" s="278" t="s">
        <v>124</v>
      </c>
      <c r="D185" s="306"/>
      <c r="E185" s="601"/>
      <c r="F185" s="625"/>
      <c r="G185" s="540"/>
      <c r="H185" s="308"/>
      <c r="I185" s="576"/>
      <c r="J185" s="637"/>
      <c r="K185" s="659"/>
      <c r="L185" s="647"/>
      <c r="M185" s="637"/>
      <c r="N185" s="913">
        <v>1</v>
      </c>
      <c r="O185" s="791">
        <v>0.6</v>
      </c>
      <c r="P185" s="919" t="s">
        <v>327</v>
      </c>
      <c r="Q185" s="800">
        <v>0.53</v>
      </c>
      <c r="R185" s="914">
        <f>N185*O185*Q185</f>
        <v>0.318</v>
      </c>
    </row>
    <row r="186" spans="1:18" ht="15">
      <c r="A186" s="288"/>
      <c r="B186" s="266" t="s">
        <v>285</v>
      </c>
      <c r="C186" s="278" t="s">
        <v>131</v>
      </c>
      <c r="D186" s="306"/>
      <c r="E186" s="601"/>
      <c r="F186" s="625"/>
      <c r="G186" s="540"/>
      <c r="H186" s="308"/>
      <c r="I186" s="576"/>
      <c r="J186" s="637"/>
      <c r="K186" s="659"/>
      <c r="L186" s="647"/>
      <c r="M186" s="637"/>
      <c r="N186" s="917"/>
      <c r="O186" s="637"/>
      <c r="P186" s="659"/>
      <c r="Q186" s="647"/>
      <c r="R186" s="834"/>
    </row>
    <row r="187" spans="1:18" ht="15">
      <c r="A187" s="288"/>
      <c r="B187" s="283" t="s">
        <v>253</v>
      </c>
      <c r="C187" s="785" t="s">
        <v>186</v>
      </c>
      <c r="D187" s="306"/>
      <c r="E187" s="601"/>
      <c r="F187" s="625"/>
      <c r="G187" s="540"/>
      <c r="H187" s="308"/>
      <c r="I187" s="576"/>
      <c r="J187" s="637"/>
      <c r="K187" s="659"/>
      <c r="L187" s="647"/>
      <c r="M187" s="637"/>
      <c r="N187" s="930"/>
      <c r="O187" s="639"/>
      <c r="P187" s="663"/>
      <c r="Q187" s="649"/>
      <c r="R187" s="835"/>
    </row>
    <row r="188" spans="1:18" ht="15">
      <c r="A188" s="288"/>
      <c r="B188" s="1201" t="s">
        <v>254</v>
      </c>
      <c r="C188" s="1202" t="s">
        <v>209</v>
      </c>
      <c r="D188" s="949">
        <v>1</v>
      </c>
      <c r="E188" s="594">
        <v>0.63</v>
      </c>
      <c r="F188" s="592" t="s">
        <v>327</v>
      </c>
      <c r="G188" s="596">
        <v>1.6</v>
      </c>
      <c r="H188" s="305">
        <f>D188*E188*G188</f>
        <v>1.008</v>
      </c>
      <c r="I188" s="950">
        <v>1</v>
      </c>
      <c r="J188" s="598">
        <v>1.26</v>
      </c>
      <c r="K188" s="597" t="s">
        <v>327</v>
      </c>
      <c r="L188" s="600">
        <v>1.6</v>
      </c>
      <c r="M188" s="594">
        <f>I188*J188*L188</f>
        <v>2.016</v>
      </c>
      <c r="N188" s="931">
        <v>1</v>
      </c>
      <c r="O188" s="932">
        <v>0.33</v>
      </c>
      <c r="P188" s="933" t="s">
        <v>327</v>
      </c>
      <c r="Q188" s="934">
        <v>0.8</v>
      </c>
      <c r="R188" s="1197">
        <f>N188*O188*Q188+N189*O189*Q189</f>
        <v>0.856</v>
      </c>
    </row>
    <row r="189" spans="1:18" ht="15">
      <c r="A189" s="288"/>
      <c r="B189" s="1201"/>
      <c r="C189" s="1202"/>
      <c r="D189" s="943"/>
      <c r="E189" s="944"/>
      <c r="F189" s="945"/>
      <c r="G189" s="944"/>
      <c r="H189" s="944"/>
      <c r="I189" s="946"/>
      <c r="J189" s="947"/>
      <c r="K189" s="948"/>
      <c r="L189" s="947"/>
      <c r="M189" s="944"/>
      <c r="N189" s="931">
        <v>1</v>
      </c>
      <c r="O189" s="932">
        <v>0.8</v>
      </c>
      <c r="P189" s="933" t="s">
        <v>327</v>
      </c>
      <c r="Q189" s="934">
        <v>0.74</v>
      </c>
      <c r="R189" s="1198"/>
    </row>
    <row r="190" spans="1:18" ht="15">
      <c r="A190" s="288"/>
      <c r="B190" s="289" t="s">
        <v>255</v>
      </c>
      <c r="C190" s="290" t="s">
        <v>187</v>
      </c>
      <c r="D190" s="564"/>
      <c r="E190" s="607"/>
      <c r="F190" s="631"/>
      <c r="G190" s="617"/>
      <c r="H190" s="538"/>
      <c r="I190" s="584"/>
      <c r="J190" s="641"/>
      <c r="K190" s="664"/>
      <c r="L190" s="651"/>
      <c r="M190" s="641"/>
      <c r="N190" s="584"/>
      <c r="O190" s="641"/>
      <c r="P190" s="664"/>
      <c r="Q190" s="651"/>
      <c r="R190" s="837"/>
    </row>
    <row r="191" spans="1:18" ht="15">
      <c r="A191" s="288"/>
      <c r="B191" s="291" t="s">
        <v>151</v>
      </c>
      <c r="C191" s="290" t="s">
        <v>150</v>
      </c>
      <c r="D191" s="564"/>
      <c r="E191" s="607"/>
      <c r="F191" s="631"/>
      <c r="G191" s="617"/>
      <c r="H191" s="538"/>
      <c r="I191" s="584"/>
      <c r="J191" s="641"/>
      <c r="K191" s="664"/>
      <c r="L191" s="651"/>
      <c r="M191" s="641"/>
      <c r="N191" s="584"/>
      <c r="O191" s="641"/>
      <c r="P191" s="664"/>
      <c r="Q191" s="651"/>
      <c r="R191" s="837"/>
    </row>
    <row r="192" spans="1:18" ht="15">
      <c r="A192" s="1083" t="s">
        <v>98</v>
      </c>
      <c r="B192" s="292" t="s">
        <v>225</v>
      </c>
      <c r="C192" s="290" t="s">
        <v>125</v>
      </c>
      <c r="D192" s="564"/>
      <c r="E192" s="607"/>
      <c r="F192" s="631"/>
      <c r="G192" s="617"/>
      <c r="H192" s="538"/>
      <c r="I192" s="584"/>
      <c r="J192" s="641"/>
      <c r="K192" s="664"/>
      <c r="L192" s="651"/>
      <c r="M192" s="641"/>
      <c r="N192" s="584"/>
      <c r="O192" s="641"/>
      <c r="P192" s="664"/>
      <c r="Q192" s="651"/>
      <c r="R192" s="837"/>
    </row>
    <row r="193" spans="1:18" ht="15">
      <c r="A193" s="288"/>
      <c r="B193" s="291" t="s">
        <v>256</v>
      </c>
      <c r="C193" s="290" t="s">
        <v>126</v>
      </c>
      <c r="D193" s="564"/>
      <c r="E193" s="607"/>
      <c r="F193" s="631"/>
      <c r="G193" s="617"/>
      <c r="H193" s="538"/>
      <c r="I193" s="584"/>
      <c r="J193" s="641"/>
      <c r="K193" s="664"/>
      <c r="L193" s="651"/>
      <c r="M193" s="641"/>
      <c r="N193" s="584"/>
      <c r="O193" s="641"/>
      <c r="P193" s="664"/>
      <c r="Q193" s="651"/>
      <c r="R193" s="837"/>
    </row>
    <row r="194" spans="1:18" ht="15">
      <c r="A194" s="288"/>
      <c r="B194" s="291" t="s">
        <v>286</v>
      </c>
      <c r="C194" s="290" t="s">
        <v>127</v>
      </c>
      <c r="D194" s="564"/>
      <c r="E194" s="607"/>
      <c r="F194" s="631"/>
      <c r="G194" s="617"/>
      <c r="H194" s="538"/>
      <c r="I194" s="584"/>
      <c r="J194" s="641"/>
      <c r="K194" s="664"/>
      <c r="L194" s="651"/>
      <c r="M194" s="641"/>
      <c r="N194" s="584"/>
      <c r="O194" s="641"/>
      <c r="P194" s="664"/>
      <c r="Q194" s="651"/>
      <c r="R194" s="837"/>
    </row>
    <row r="195" spans="1:18" ht="15">
      <c r="A195" s="288"/>
      <c r="B195" s="291" t="s">
        <v>286</v>
      </c>
      <c r="C195" s="290" t="s">
        <v>128</v>
      </c>
      <c r="D195" s="564"/>
      <c r="E195" s="607"/>
      <c r="F195" s="631"/>
      <c r="G195" s="617"/>
      <c r="H195" s="538"/>
      <c r="I195" s="584"/>
      <c r="J195" s="641"/>
      <c r="K195" s="664"/>
      <c r="L195" s="651"/>
      <c r="M195" s="641"/>
      <c r="N195" s="584"/>
      <c r="O195" s="641"/>
      <c r="P195" s="664"/>
      <c r="Q195" s="651"/>
      <c r="R195" s="837"/>
    </row>
    <row r="196" spans="1:18" ht="15">
      <c r="A196" s="288"/>
      <c r="B196" s="266" t="s">
        <v>239</v>
      </c>
      <c r="C196" s="290" t="s">
        <v>129</v>
      </c>
      <c r="D196" s="564"/>
      <c r="E196" s="607"/>
      <c r="F196" s="631"/>
      <c r="G196" s="617"/>
      <c r="H196" s="538"/>
      <c r="I196" s="584"/>
      <c r="J196" s="641"/>
      <c r="K196" s="664"/>
      <c r="L196" s="651"/>
      <c r="M196" s="641"/>
      <c r="N196" s="913">
        <v>1</v>
      </c>
      <c r="O196" s="791">
        <v>0.6</v>
      </c>
      <c r="P196" s="919" t="s">
        <v>327</v>
      </c>
      <c r="Q196" s="800">
        <v>0.53</v>
      </c>
      <c r="R196" s="914">
        <f>N196*O196*Q196</f>
        <v>0.318</v>
      </c>
    </row>
    <row r="197" spans="1:18" ht="15">
      <c r="A197" s="288"/>
      <c r="B197" s="266" t="s">
        <v>239</v>
      </c>
      <c r="C197" s="290" t="s">
        <v>130</v>
      </c>
      <c r="D197" s="564"/>
      <c r="E197" s="607"/>
      <c r="F197" s="631"/>
      <c r="G197" s="617"/>
      <c r="H197" s="538"/>
      <c r="I197" s="584"/>
      <c r="J197" s="641"/>
      <c r="K197" s="664"/>
      <c r="L197" s="651"/>
      <c r="M197" s="641"/>
      <c r="N197" s="913">
        <v>1</v>
      </c>
      <c r="O197" s="791">
        <v>0.6</v>
      </c>
      <c r="P197" s="919" t="s">
        <v>327</v>
      </c>
      <c r="Q197" s="800">
        <v>0.53</v>
      </c>
      <c r="R197" s="914">
        <f>N197*O197*Q197</f>
        <v>0.318</v>
      </c>
    </row>
    <row r="198" spans="1:18" ht="15">
      <c r="A198" s="288"/>
      <c r="B198" s="291" t="s">
        <v>25</v>
      </c>
      <c r="C198" s="290" t="s">
        <v>142</v>
      </c>
      <c r="D198" s="564"/>
      <c r="E198" s="607"/>
      <c r="F198" s="631"/>
      <c r="G198" s="617"/>
      <c r="H198" s="538"/>
      <c r="I198" s="584"/>
      <c r="J198" s="641"/>
      <c r="K198" s="664"/>
      <c r="L198" s="651"/>
      <c r="M198" s="641"/>
      <c r="N198" s="584"/>
      <c r="O198" s="641"/>
      <c r="P198" s="664"/>
      <c r="Q198" s="651"/>
      <c r="R198" s="837"/>
    </row>
    <row r="199" spans="1:18" ht="15" thickBot="1">
      <c r="A199" s="293"/>
      <c r="B199" s="294" t="s">
        <v>288</v>
      </c>
      <c r="C199" s="295" t="s">
        <v>132</v>
      </c>
      <c r="D199" s="565"/>
      <c r="E199" s="608"/>
      <c r="F199" s="632"/>
      <c r="G199" s="618"/>
      <c r="H199" s="539"/>
      <c r="I199" s="585"/>
      <c r="J199" s="642"/>
      <c r="K199" s="665"/>
      <c r="L199" s="652"/>
      <c r="M199" s="642"/>
      <c r="N199" s="585"/>
      <c r="O199" s="642"/>
      <c r="P199" s="665"/>
      <c r="Q199" s="652"/>
      <c r="R199" s="838"/>
    </row>
    <row r="200" spans="1:18" ht="15" thickBot="1">
      <c r="A200" s="523" t="str">
        <f>"Mezisoučet: "&amp;A153</f>
        <v>Mezisoučet: Budova Palackého nám. 2, Dačice</v>
      </c>
      <c r="B200" s="524"/>
      <c r="C200" s="525"/>
      <c r="D200" s="1102">
        <f>SUM(D155:D199)</f>
        <v>13</v>
      </c>
      <c r="E200" s="1073"/>
      <c r="F200" s="1074"/>
      <c r="G200" s="1073"/>
      <c r="H200" s="1100">
        <f>SUM(H155:H199)</f>
        <v>13.5199</v>
      </c>
      <c r="I200" s="1103">
        <f>SUM(I155:I199)</f>
        <v>8</v>
      </c>
      <c r="J200" s="1075"/>
      <c r="K200" s="1076"/>
      <c r="L200" s="1075"/>
      <c r="M200" s="1101">
        <f>SUM(M155:M199)</f>
        <v>25.293999999999997</v>
      </c>
      <c r="N200" s="1104">
        <f>SUM(N155:N199)</f>
        <v>10</v>
      </c>
      <c r="O200" s="1079"/>
      <c r="P200" s="1080"/>
      <c r="Q200" s="1079"/>
      <c r="R200" s="1099">
        <f>SUM(R155:R199)</f>
        <v>3.4564000000000004</v>
      </c>
    </row>
    <row r="201" spans="1:18" ht="7.5" customHeight="1" thickBot="1">
      <c r="A201" s="526"/>
      <c r="B201" s="527"/>
      <c r="C201" s="528"/>
      <c r="D201" s="556"/>
      <c r="E201" s="595"/>
      <c r="F201" s="528"/>
      <c r="G201" s="595"/>
      <c r="H201" s="529"/>
      <c r="I201" s="580"/>
      <c r="J201" s="599"/>
      <c r="K201" s="530"/>
      <c r="L201" s="599"/>
      <c r="M201" s="529"/>
      <c r="N201" s="922"/>
      <c r="O201" s="923"/>
      <c r="P201" s="924"/>
      <c r="Q201" s="923"/>
      <c r="R201" s="925"/>
    </row>
    <row r="202" spans="1:18" ht="15" thickBot="1">
      <c r="A202" s="1179" t="s">
        <v>421</v>
      </c>
      <c r="B202" s="1180"/>
      <c r="C202" s="1180"/>
      <c r="D202" s="1180"/>
      <c r="E202" s="1180"/>
      <c r="F202" s="1180"/>
      <c r="G202" s="1180"/>
      <c r="H202" s="1180"/>
      <c r="I202" s="1180"/>
      <c r="J202" s="1180"/>
      <c r="K202" s="1180"/>
      <c r="L202" s="1180"/>
      <c r="M202" s="1180"/>
      <c r="N202" s="1180"/>
      <c r="O202" s="1180"/>
      <c r="P202" s="1180"/>
      <c r="Q202" s="1180"/>
      <c r="R202" s="1181"/>
    </row>
    <row r="203" spans="1:18" ht="15">
      <c r="A203" s="1082" t="s">
        <v>8</v>
      </c>
      <c r="B203" s="263" t="s">
        <v>62</v>
      </c>
      <c r="C203" s="860" t="s">
        <v>353</v>
      </c>
      <c r="D203" s="557"/>
      <c r="E203" s="603"/>
      <c r="F203" s="624"/>
      <c r="G203" s="613"/>
      <c r="H203" s="311"/>
      <c r="I203" s="575"/>
      <c r="J203" s="636"/>
      <c r="K203" s="926"/>
      <c r="L203" s="646"/>
      <c r="M203" s="636"/>
      <c r="N203" s="912"/>
      <c r="O203" s="636"/>
      <c r="P203" s="926"/>
      <c r="Q203" s="646"/>
      <c r="R203" s="833"/>
    </row>
    <row r="204" spans="1:18" ht="15">
      <c r="A204" s="288"/>
      <c r="B204" s="266" t="s">
        <v>63</v>
      </c>
      <c r="C204" s="861" t="s">
        <v>354</v>
      </c>
      <c r="D204" s="307">
        <v>1</v>
      </c>
      <c r="E204" s="594">
        <v>0.78</v>
      </c>
      <c r="F204" s="592" t="s">
        <v>327</v>
      </c>
      <c r="G204" s="596">
        <v>1.15</v>
      </c>
      <c r="H204" s="305">
        <f>D204*E204*G204</f>
        <v>0.8969999999999999</v>
      </c>
      <c r="I204" s="576"/>
      <c r="J204" s="637"/>
      <c r="K204" s="657"/>
      <c r="L204" s="647"/>
      <c r="M204" s="637"/>
      <c r="N204" s="917"/>
      <c r="O204" s="637"/>
      <c r="P204" s="657"/>
      <c r="Q204" s="647"/>
      <c r="R204" s="834"/>
    </row>
    <row r="205" spans="1:18" ht="15">
      <c r="A205" s="288"/>
      <c r="B205" s="266" t="s">
        <v>64</v>
      </c>
      <c r="C205" s="861" t="s">
        <v>355</v>
      </c>
      <c r="D205" s="306"/>
      <c r="E205" s="601"/>
      <c r="F205" s="625"/>
      <c r="G205" s="540"/>
      <c r="H205" s="308"/>
      <c r="I205" s="576"/>
      <c r="J205" s="637"/>
      <c r="K205" s="657"/>
      <c r="L205" s="647"/>
      <c r="M205" s="637"/>
      <c r="N205" s="917"/>
      <c r="O205" s="637"/>
      <c r="P205" s="657"/>
      <c r="Q205" s="647"/>
      <c r="R205" s="834"/>
    </row>
    <row r="206" spans="1:18" ht="15">
      <c r="A206" s="288"/>
      <c r="B206" s="283" t="s">
        <v>65</v>
      </c>
      <c r="C206" s="862" t="s">
        <v>356</v>
      </c>
      <c r="D206" s="555"/>
      <c r="E206" s="602"/>
      <c r="F206" s="627"/>
      <c r="G206" s="612"/>
      <c r="H206" s="521"/>
      <c r="I206" s="579"/>
      <c r="J206" s="637"/>
      <c r="K206" s="666"/>
      <c r="L206" s="649"/>
      <c r="M206" s="639"/>
      <c r="N206" s="930"/>
      <c r="O206" s="637"/>
      <c r="P206" s="666"/>
      <c r="Q206" s="649"/>
      <c r="R206" s="835"/>
    </row>
    <row r="207" spans="1:18" ht="15">
      <c r="A207" s="288"/>
      <c r="B207" s="266" t="s">
        <v>24</v>
      </c>
      <c r="C207" s="863" t="s">
        <v>357</v>
      </c>
      <c r="D207" s="306"/>
      <c r="E207" s="601"/>
      <c r="F207" s="622"/>
      <c r="G207" s="540"/>
      <c r="H207" s="308"/>
      <c r="I207" s="576"/>
      <c r="J207" s="637"/>
      <c r="K207" s="659"/>
      <c r="L207" s="647"/>
      <c r="M207" s="637"/>
      <c r="N207" s="913">
        <v>1</v>
      </c>
      <c r="O207" s="791">
        <v>0.25</v>
      </c>
      <c r="P207" s="919" t="s">
        <v>327</v>
      </c>
      <c r="Q207" s="800">
        <v>0.3</v>
      </c>
      <c r="R207" s="914">
        <f>N207*O207*Q207</f>
        <v>0.075</v>
      </c>
    </row>
    <row r="208" spans="1:18" ht="15">
      <c r="A208" s="288"/>
      <c r="B208" s="266" t="s">
        <v>66</v>
      </c>
      <c r="C208" s="863" t="s">
        <v>358</v>
      </c>
      <c r="D208" s="306"/>
      <c r="E208" s="601"/>
      <c r="F208" s="622"/>
      <c r="G208" s="540"/>
      <c r="H208" s="308"/>
      <c r="I208" s="576"/>
      <c r="J208" s="637"/>
      <c r="K208" s="659"/>
      <c r="L208" s="647"/>
      <c r="M208" s="637"/>
      <c r="N208" s="917"/>
      <c r="O208" s="637"/>
      <c r="P208" s="659"/>
      <c r="Q208" s="647"/>
      <c r="R208" s="834"/>
    </row>
    <row r="209" spans="1:18" ht="15" thickBot="1">
      <c r="A209" s="288"/>
      <c r="B209" s="283" t="s">
        <v>57</v>
      </c>
      <c r="C209" s="868" t="s">
        <v>359</v>
      </c>
      <c r="D209" s="555"/>
      <c r="E209" s="602"/>
      <c r="F209" s="633"/>
      <c r="G209" s="612"/>
      <c r="H209" s="521"/>
      <c r="I209" s="579"/>
      <c r="J209" s="639"/>
      <c r="K209" s="660"/>
      <c r="L209" s="649"/>
      <c r="M209" s="639"/>
      <c r="N209" s="920"/>
      <c r="O209" s="639"/>
      <c r="P209" s="660"/>
      <c r="Q209" s="649"/>
      <c r="R209" s="835"/>
    </row>
    <row r="210" spans="1:18" ht="15" thickBot="1">
      <c r="A210" s="523" t="str">
        <f>"Mezisoučet: "&amp;A202</f>
        <v>Mezisoučet: Budova Palackého nám. 62, Dačice</v>
      </c>
      <c r="B210" s="524"/>
      <c r="C210" s="525"/>
      <c r="D210" s="1102">
        <f>SUM(D203:D209)</f>
        <v>1</v>
      </c>
      <c r="E210" s="1073"/>
      <c r="F210" s="1074"/>
      <c r="G210" s="1073"/>
      <c r="H210" s="1100">
        <f>SUM(H203:H209)</f>
        <v>0.8969999999999999</v>
      </c>
      <c r="I210" s="1103">
        <f>SUM(I203:I209)</f>
        <v>0</v>
      </c>
      <c r="J210" s="1075"/>
      <c r="K210" s="1076"/>
      <c r="L210" s="1075"/>
      <c r="M210" s="1101">
        <f>SUM(M203:M209)</f>
        <v>0</v>
      </c>
      <c r="N210" s="1104">
        <f>SUM(N203:N209)</f>
        <v>1</v>
      </c>
      <c r="O210" s="1079"/>
      <c r="P210" s="1080"/>
      <c r="Q210" s="1079"/>
      <c r="R210" s="1099">
        <f>SUM(R203:R209)</f>
        <v>0.075</v>
      </c>
    </row>
    <row r="211" spans="1:18" ht="7.5" customHeight="1" thickBot="1">
      <c r="A211" s="526"/>
      <c r="B211" s="527"/>
      <c r="C211" s="528"/>
      <c r="D211" s="556"/>
      <c r="E211" s="595"/>
      <c r="F211" s="528"/>
      <c r="G211" s="595"/>
      <c r="H211" s="529"/>
      <c r="I211" s="580"/>
      <c r="J211" s="599"/>
      <c r="K211" s="530"/>
      <c r="L211" s="599"/>
      <c r="M211" s="529"/>
      <c r="N211" s="922"/>
      <c r="O211" s="923"/>
      <c r="P211" s="924"/>
      <c r="Q211" s="923"/>
      <c r="R211" s="925"/>
    </row>
    <row r="212" spans="1:18" ht="15" thickBot="1">
      <c r="A212" s="1179" t="s">
        <v>422</v>
      </c>
      <c r="B212" s="1180"/>
      <c r="C212" s="1180"/>
      <c r="D212" s="1180"/>
      <c r="E212" s="1180"/>
      <c r="F212" s="1180"/>
      <c r="G212" s="1180"/>
      <c r="H212" s="1180"/>
      <c r="I212" s="1180"/>
      <c r="J212" s="1180"/>
      <c r="K212" s="1180"/>
      <c r="L212" s="1180"/>
      <c r="M212" s="1180"/>
      <c r="N212" s="1180"/>
      <c r="O212" s="1180"/>
      <c r="P212" s="1180"/>
      <c r="Q212" s="1180"/>
      <c r="R212" s="1181"/>
    </row>
    <row r="213" spans="1:18" ht="15" thickBot="1">
      <c r="A213" s="1145" t="s">
        <v>295</v>
      </c>
      <c r="B213" s="1146"/>
      <c r="C213" s="1146"/>
      <c r="D213" s="1146"/>
      <c r="E213" s="1146"/>
      <c r="F213" s="1146"/>
      <c r="G213" s="1146"/>
      <c r="H213" s="1146"/>
      <c r="I213" s="1146"/>
      <c r="J213" s="1146"/>
      <c r="K213" s="1146"/>
      <c r="L213" s="1146"/>
      <c r="M213" s="1146"/>
      <c r="N213" s="1146"/>
      <c r="O213" s="1146"/>
      <c r="P213" s="1146"/>
      <c r="Q213" s="1146"/>
      <c r="R213" s="1147"/>
    </row>
    <row r="214" spans="1:18" ht="15.75" customHeight="1">
      <c r="A214" s="1082" t="s">
        <v>8</v>
      </c>
      <c r="B214" s="263" t="s">
        <v>67</v>
      </c>
      <c r="C214" s="786" t="s">
        <v>71</v>
      </c>
      <c r="D214" s="304">
        <v>1</v>
      </c>
      <c r="E214" s="594">
        <v>0.64</v>
      </c>
      <c r="F214" s="592" t="s">
        <v>327</v>
      </c>
      <c r="G214" s="596">
        <v>1.53</v>
      </c>
      <c r="H214" s="305">
        <f>D214*E214*G214</f>
        <v>0.9792000000000001</v>
      </c>
      <c r="I214" s="581">
        <v>1</v>
      </c>
      <c r="J214" s="636"/>
      <c r="K214" s="926"/>
      <c r="L214" s="646"/>
      <c r="M214" s="952">
        <v>1.68</v>
      </c>
      <c r="N214" s="912"/>
      <c r="O214" s="636"/>
      <c r="P214" s="926"/>
      <c r="Q214" s="646"/>
      <c r="R214" s="833"/>
    </row>
    <row r="215" spans="1:18" ht="15">
      <c r="A215" s="288"/>
      <c r="B215" s="266" t="s">
        <v>68</v>
      </c>
      <c r="C215" s="278" t="s">
        <v>72</v>
      </c>
      <c r="D215" s="307">
        <v>1</v>
      </c>
      <c r="E215" s="594">
        <v>1.3</v>
      </c>
      <c r="F215" s="592" t="s">
        <v>327</v>
      </c>
      <c r="G215" s="596">
        <v>1</v>
      </c>
      <c r="H215" s="305">
        <f>D215*E215*G215</f>
        <v>1.3</v>
      </c>
      <c r="I215" s="578">
        <v>1</v>
      </c>
      <c r="J215" s="637"/>
      <c r="K215" s="659"/>
      <c r="L215" s="647"/>
      <c r="M215" s="598">
        <v>4.38</v>
      </c>
      <c r="N215" s="917"/>
      <c r="O215" s="637"/>
      <c r="P215" s="659"/>
      <c r="Q215" s="647"/>
      <c r="R215" s="834"/>
    </row>
    <row r="216" spans="1:18" ht="15">
      <c r="A216" s="288"/>
      <c r="B216" s="266" t="s">
        <v>69</v>
      </c>
      <c r="C216" s="278" t="s">
        <v>73</v>
      </c>
      <c r="D216" s="306"/>
      <c r="E216" s="601"/>
      <c r="F216" s="625"/>
      <c r="G216" s="540"/>
      <c r="H216" s="308"/>
      <c r="I216" s="576"/>
      <c r="J216" s="637"/>
      <c r="K216" s="659"/>
      <c r="L216" s="647"/>
      <c r="M216" s="637"/>
      <c r="N216" s="917"/>
      <c r="O216" s="637"/>
      <c r="P216" s="659"/>
      <c r="Q216" s="647"/>
      <c r="R216" s="834"/>
    </row>
    <row r="217" spans="1:18" ht="15">
      <c r="A217" s="288"/>
      <c r="B217" s="266" t="s">
        <v>70</v>
      </c>
      <c r="C217" s="278" t="s">
        <v>74</v>
      </c>
      <c r="D217" s="306"/>
      <c r="E217" s="601"/>
      <c r="F217" s="625"/>
      <c r="G217" s="540"/>
      <c r="H217" s="308"/>
      <c r="I217" s="576"/>
      <c r="J217" s="637"/>
      <c r="K217" s="657"/>
      <c r="L217" s="647"/>
      <c r="M217" s="637"/>
      <c r="N217" s="917"/>
      <c r="O217" s="637"/>
      <c r="P217" s="657"/>
      <c r="Q217" s="647"/>
      <c r="R217" s="834"/>
    </row>
    <row r="218" spans="1:18" ht="15">
      <c r="A218" s="1083" t="s">
        <v>20</v>
      </c>
      <c r="B218" s="272" t="s">
        <v>75</v>
      </c>
      <c r="C218" s="278" t="s">
        <v>81</v>
      </c>
      <c r="D218" s="306"/>
      <c r="E218" s="601"/>
      <c r="F218" s="625"/>
      <c r="G218" s="540"/>
      <c r="H218" s="308"/>
      <c r="I218" s="576"/>
      <c r="J218" s="637"/>
      <c r="K218" s="659"/>
      <c r="L218" s="647"/>
      <c r="M218" s="637"/>
      <c r="N218" s="917"/>
      <c r="O218" s="637"/>
      <c r="P218" s="659"/>
      <c r="Q218" s="647"/>
      <c r="R218" s="834"/>
    </row>
    <row r="219" spans="1:18" ht="15">
      <c r="A219" s="288"/>
      <c r="B219" s="266" t="s">
        <v>25</v>
      </c>
      <c r="C219" s="278" t="s">
        <v>82</v>
      </c>
      <c r="D219" s="306"/>
      <c r="E219" s="601"/>
      <c r="F219" s="625"/>
      <c r="G219" s="540"/>
      <c r="H219" s="308"/>
      <c r="I219" s="576"/>
      <c r="J219" s="637"/>
      <c r="K219" s="659"/>
      <c r="L219" s="647"/>
      <c r="M219" s="637"/>
      <c r="N219" s="917"/>
      <c r="O219" s="637"/>
      <c r="P219" s="659"/>
      <c r="Q219" s="647"/>
      <c r="R219" s="834"/>
    </row>
    <row r="220" spans="1:18" ht="15">
      <c r="A220" s="288"/>
      <c r="B220" s="266" t="s">
        <v>76</v>
      </c>
      <c r="C220" s="278" t="s">
        <v>83</v>
      </c>
      <c r="D220" s="306"/>
      <c r="E220" s="601"/>
      <c r="F220" s="625"/>
      <c r="G220" s="540"/>
      <c r="H220" s="308"/>
      <c r="I220" s="576"/>
      <c r="J220" s="637"/>
      <c r="K220" s="659"/>
      <c r="L220" s="647"/>
      <c r="M220" s="637"/>
      <c r="N220" s="913">
        <v>1</v>
      </c>
      <c r="O220" s="791">
        <v>0.28</v>
      </c>
      <c r="P220" s="919" t="s">
        <v>327</v>
      </c>
      <c r="Q220" s="800">
        <v>0.24</v>
      </c>
      <c r="R220" s="914">
        <f>N220*O220*Q220</f>
        <v>0.06720000000000001</v>
      </c>
    </row>
    <row r="221" spans="1:18" ht="15">
      <c r="A221" s="288"/>
      <c r="B221" s="266" t="s">
        <v>289</v>
      </c>
      <c r="C221" s="278" t="s">
        <v>84</v>
      </c>
      <c r="D221" s="306"/>
      <c r="E221" s="601"/>
      <c r="F221" s="625"/>
      <c r="G221" s="540"/>
      <c r="H221" s="308"/>
      <c r="I221" s="576"/>
      <c r="J221" s="637"/>
      <c r="K221" s="659"/>
      <c r="L221" s="647"/>
      <c r="M221" s="637"/>
      <c r="N221" s="917"/>
      <c r="O221" s="637"/>
      <c r="P221" s="659"/>
      <c r="Q221" s="647"/>
      <c r="R221" s="834"/>
    </row>
    <row r="222" spans="1:18" ht="15">
      <c r="A222" s="288"/>
      <c r="B222" s="266" t="s">
        <v>66</v>
      </c>
      <c r="C222" s="278" t="s">
        <v>85</v>
      </c>
      <c r="D222" s="306"/>
      <c r="E222" s="601"/>
      <c r="F222" s="625"/>
      <c r="G222" s="540"/>
      <c r="H222" s="308"/>
      <c r="I222" s="576"/>
      <c r="J222" s="637"/>
      <c r="K222" s="659"/>
      <c r="L222" s="647"/>
      <c r="M222" s="637"/>
      <c r="N222" s="917"/>
      <c r="O222" s="637"/>
      <c r="P222" s="659"/>
      <c r="Q222" s="647"/>
      <c r="R222" s="834"/>
    </row>
    <row r="223" spans="1:18" ht="15">
      <c r="A223" s="288"/>
      <c r="B223" s="266" t="s">
        <v>95</v>
      </c>
      <c r="C223" s="278" t="s">
        <v>290</v>
      </c>
      <c r="D223" s="306"/>
      <c r="E223" s="601"/>
      <c r="F223" s="625"/>
      <c r="G223" s="540"/>
      <c r="H223" s="308"/>
      <c r="I223" s="576"/>
      <c r="J223" s="637"/>
      <c r="K223" s="657"/>
      <c r="L223" s="647"/>
      <c r="M223" s="637"/>
      <c r="N223" s="917"/>
      <c r="O223" s="637"/>
      <c r="P223" s="657"/>
      <c r="Q223" s="647"/>
      <c r="R223" s="834"/>
    </row>
    <row r="224" spans="1:18" ht="15">
      <c r="A224" s="288"/>
      <c r="B224" s="266" t="s">
        <v>61</v>
      </c>
      <c r="C224" s="278" t="s">
        <v>291</v>
      </c>
      <c r="D224" s="307">
        <v>1</v>
      </c>
      <c r="E224" s="594">
        <v>0.8</v>
      </c>
      <c r="F224" s="592" t="s">
        <v>327</v>
      </c>
      <c r="G224" s="596">
        <v>1.15</v>
      </c>
      <c r="H224" s="305">
        <f>D224*E224*G224</f>
        <v>0.9199999999999999</v>
      </c>
      <c r="I224" s="576"/>
      <c r="J224" s="637"/>
      <c r="K224" s="657"/>
      <c r="L224" s="647"/>
      <c r="M224" s="637"/>
      <c r="N224" s="917"/>
      <c r="O224" s="637"/>
      <c r="P224" s="657"/>
      <c r="Q224" s="647"/>
      <c r="R224" s="834"/>
    </row>
    <row r="225" spans="1:18" ht="15">
      <c r="A225" s="288"/>
      <c r="B225" s="266" t="s">
        <v>86</v>
      </c>
      <c r="C225" s="278" t="s">
        <v>292</v>
      </c>
      <c r="D225" s="307">
        <v>1</v>
      </c>
      <c r="E225" s="594">
        <v>0.53</v>
      </c>
      <c r="F225" s="592" t="s">
        <v>327</v>
      </c>
      <c r="G225" s="596">
        <v>1.03</v>
      </c>
      <c r="H225" s="305">
        <f>D225*E225*G225</f>
        <v>0.5459</v>
      </c>
      <c r="I225" s="576"/>
      <c r="J225" s="637"/>
      <c r="K225" s="659"/>
      <c r="L225" s="647"/>
      <c r="M225" s="637"/>
      <c r="N225" s="917"/>
      <c r="O225" s="637"/>
      <c r="P225" s="659"/>
      <c r="Q225" s="647"/>
      <c r="R225" s="834"/>
    </row>
    <row r="226" spans="1:18" ht="15">
      <c r="A226" s="288"/>
      <c r="B226" s="266" t="s">
        <v>77</v>
      </c>
      <c r="C226" s="271">
        <v>129</v>
      </c>
      <c r="D226" s="306"/>
      <c r="E226" s="601"/>
      <c r="F226" s="622"/>
      <c r="G226" s="540"/>
      <c r="H226" s="308"/>
      <c r="I226" s="576"/>
      <c r="J226" s="637"/>
      <c r="K226" s="659"/>
      <c r="L226" s="647"/>
      <c r="M226" s="637"/>
      <c r="N226" s="917"/>
      <c r="O226" s="637"/>
      <c r="P226" s="659"/>
      <c r="Q226" s="647"/>
      <c r="R226" s="834"/>
    </row>
    <row r="227" spans="1:18" ht="15">
      <c r="A227" s="288"/>
      <c r="B227" s="266" t="s">
        <v>78</v>
      </c>
      <c r="C227" s="271">
        <v>130</v>
      </c>
      <c r="D227" s="306"/>
      <c r="E227" s="601"/>
      <c r="F227" s="622"/>
      <c r="G227" s="540"/>
      <c r="H227" s="308"/>
      <c r="I227" s="576"/>
      <c r="J227" s="637"/>
      <c r="K227" s="657"/>
      <c r="L227" s="647"/>
      <c r="M227" s="637"/>
      <c r="N227" s="917"/>
      <c r="O227" s="637"/>
      <c r="P227" s="657"/>
      <c r="Q227" s="647"/>
      <c r="R227" s="834"/>
    </row>
    <row r="228" spans="1:18" ht="15">
      <c r="A228" s="288"/>
      <c r="B228" s="266" t="s">
        <v>79</v>
      </c>
      <c r="C228" s="271">
        <v>132</v>
      </c>
      <c r="D228" s="306"/>
      <c r="E228" s="601"/>
      <c r="F228" s="622"/>
      <c r="G228" s="540"/>
      <c r="H228" s="308"/>
      <c r="I228" s="576"/>
      <c r="J228" s="637"/>
      <c r="K228" s="657"/>
      <c r="L228" s="647"/>
      <c r="M228" s="637"/>
      <c r="N228" s="917"/>
      <c r="O228" s="637"/>
      <c r="P228" s="657"/>
      <c r="Q228" s="647"/>
      <c r="R228" s="834"/>
    </row>
    <row r="229" spans="1:18" ht="15">
      <c r="A229" s="288"/>
      <c r="B229" s="266" t="s">
        <v>80</v>
      </c>
      <c r="C229" s="271">
        <v>133</v>
      </c>
      <c r="D229" s="306"/>
      <c r="E229" s="601"/>
      <c r="F229" s="622"/>
      <c r="G229" s="540"/>
      <c r="H229" s="308"/>
      <c r="I229" s="576"/>
      <c r="J229" s="637"/>
      <c r="K229" s="659"/>
      <c r="L229" s="647"/>
      <c r="M229" s="637"/>
      <c r="N229" s="917"/>
      <c r="O229" s="637"/>
      <c r="P229" s="659"/>
      <c r="Q229" s="647"/>
      <c r="R229" s="834"/>
    </row>
    <row r="230" spans="1:18" ht="15">
      <c r="A230" s="288"/>
      <c r="B230" s="266" t="s">
        <v>80</v>
      </c>
      <c r="C230" s="271">
        <v>134</v>
      </c>
      <c r="D230" s="306"/>
      <c r="E230" s="601"/>
      <c r="F230" s="622"/>
      <c r="G230" s="540"/>
      <c r="H230" s="308"/>
      <c r="I230" s="576"/>
      <c r="J230" s="637"/>
      <c r="K230" s="659"/>
      <c r="L230" s="647"/>
      <c r="M230" s="637"/>
      <c r="N230" s="917"/>
      <c r="O230" s="637"/>
      <c r="P230" s="659"/>
      <c r="Q230" s="647"/>
      <c r="R230" s="834"/>
    </row>
    <row r="231" spans="1:18" ht="15">
      <c r="A231" s="288"/>
      <c r="B231" s="266" t="s">
        <v>79</v>
      </c>
      <c r="C231" s="271">
        <v>135</v>
      </c>
      <c r="D231" s="306"/>
      <c r="E231" s="601"/>
      <c r="F231" s="622"/>
      <c r="G231" s="540"/>
      <c r="H231" s="308"/>
      <c r="I231" s="576"/>
      <c r="J231" s="637"/>
      <c r="K231" s="659"/>
      <c r="L231" s="647"/>
      <c r="M231" s="637"/>
      <c r="N231" s="917"/>
      <c r="O231" s="637"/>
      <c r="P231" s="659"/>
      <c r="Q231" s="647"/>
      <c r="R231" s="834"/>
    </row>
    <row r="232" spans="1:18" ht="15">
      <c r="A232" s="288"/>
      <c r="B232" s="266" t="s">
        <v>77</v>
      </c>
      <c r="C232" s="271">
        <v>136</v>
      </c>
      <c r="D232" s="306"/>
      <c r="E232" s="601"/>
      <c r="F232" s="622"/>
      <c r="G232" s="540"/>
      <c r="H232" s="308"/>
      <c r="I232" s="576"/>
      <c r="J232" s="637"/>
      <c r="K232" s="659"/>
      <c r="L232" s="647"/>
      <c r="M232" s="637"/>
      <c r="N232" s="917"/>
      <c r="O232" s="637"/>
      <c r="P232" s="659"/>
      <c r="Q232" s="647"/>
      <c r="R232" s="834"/>
    </row>
    <row r="233" spans="1:18" ht="15">
      <c r="A233" s="288"/>
      <c r="B233" s="266" t="s">
        <v>78</v>
      </c>
      <c r="C233" s="271">
        <v>137</v>
      </c>
      <c r="D233" s="306"/>
      <c r="E233" s="601"/>
      <c r="F233" s="622"/>
      <c r="G233" s="540"/>
      <c r="H233" s="308"/>
      <c r="I233" s="576"/>
      <c r="J233" s="637"/>
      <c r="K233" s="659"/>
      <c r="L233" s="647"/>
      <c r="M233" s="637"/>
      <c r="N233" s="917"/>
      <c r="O233" s="637"/>
      <c r="P233" s="659"/>
      <c r="Q233" s="647"/>
      <c r="R233" s="834"/>
    </row>
    <row r="234" spans="1:18" ht="15" thickBot="1">
      <c r="A234" s="309"/>
      <c r="B234" s="275" t="s">
        <v>25</v>
      </c>
      <c r="C234" s="296">
        <v>138</v>
      </c>
      <c r="D234" s="566"/>
      <c r="E234" s="609"/>
      <c r="F234" s="634"/>
      <c r="G234" s="619"/>
      <c r="H234" s="310"/>
      <c r="I234" s="586"/>
      <c r="J234" s="643"/>
      <c r="K234" s="662"/>
      <c r="L234" s="653"/>
      <c r="M234" s="643"/>
      <c r="N234" s="920"/>
      <c r="O234" s="643"/>
      <c r="P234" s="662"/>
      <c r="Q234" s="653"/>
      <c r="R234" s="839"/>
    </row>
    <row r="235" spans="1:18" ht="15" thickBot="1">
      <c r="A235" s="523" t="str">
        <f>"Mezisoučet: "&amp;A212</f>
        <v>Mezisoučet: Budova Antonínská 15, Dačice</v>
      </c>
      <c r="B235" s="524"/>
      <c r="C235" s="525"/>
      <c r="D235" s="1102">
        <f>SUM(D214:D234)</f>
        <v>4</v>
      </c>
      <c r="E235" s="1073"/>
      <c r="F235" s="1074"/>
      <c r="G235" s="1073"/>
      <c r="H235" s="1100">
        <f>SUM(H214:H234)</f>
        <v>3.7451000000000003</v>
      </c>
      <c r="I235" s="1103">
        <f>SUM(I214:I234)</f>
        <v>2</v>
      </c>
      <c r="J235" s="1075"/>
      <c r="K235" s="1076"/>
      <c r="L235" s="1075"/>
      <c r="M235" s="1101">
        <f>SUM(M214:M234)</f>
        <v>6.06</v>
      </c>
      <c r="N235" s="1104">
        <f>SUM(N214:N234)</f>
        <v>1</v>
      </c>
      <c r="O235" s="1079"/>
      <c r="P235" s="1080"/>
      <c r="Q235" s="1079"/>
      <c r="R235" s="1099">
        <f>SUM(R214:R234)</f>
        <v>0.06720000000000001</v>
      </c>
    </row>
    <row r="236" spans="1:18" ht="7.5" customHeight="1" thickBot="1">
      <c r="A236" s="526"/>
      <c r="B236" s="527"/>
      <c r="C236" s="528"/>
      <c r="D236" s="556"/>
      <c r="E236" s="595"/>
      <c r="F236" s="528"/>
      <c r="G236" s="595"/>
      <c r="H236" s="529"/>
      <c r="I236" s="580"/>
      <c r="J236" s="599"/>
      <c r="K236" s="530"/>
      <c r="L236" s="599"/>
      <c r="M236" s="529"/>
      <c r="N236" s="922"/>
      <c r="O236" s="923"/>
      <c r="P236" s="924"/>
      <c r="Q236" s="923"/>
      <c r="R236" s="925"/>
    </row>
    <row r="237" spans="1:18" ht="15" thickBot="1">
      <c r="A237" s="1179" t="s">
        <v>423</v>
      </c>
      <c r="B237" s="1180"/>
      <c r="C237" s="1180"/>
      <c r="D237" s="1180"/>
      <c r="E237" s="1180"/>
      <c r="F237" s="1180"/>
      <c r="G237" s="1180"/>
      <c r="H237" s="1180"/>
      <c r="I237" s="1180"/>
      <c r="J237" s="1180"/>
      <c r="K237" s="1180"/>
      <c r="L237" s="1180"/>
      <c r="M237" s="1180"/>
      <c r="N237" s="1180"/>
      <c r="O237" s="1180"/>
      <c r="P237" s="1180"/>
      <c r="Q237" s="1180"/>
      <c r="R237" s="1181"/>
    </row>
    <row r="238" spans="1:18" ht="15.75" customHeight="1">
      <c r="A238" s="1082" t="s">
        <v>213</v>
      </c>
      <c r="B238" s="286" t="s">
        <v>218</v>
      </c>
      <c r="C238" s="865" t="s">
        <v>353</v>
      </c>
      <c r="D238" s="563">
        <v>1</v>
      </c>
      <c r="E238" s="594">
        <v>0.67</v>
      </c>
      <c r="F238" s="592" t="s">
        <v>327</v>
      </c>
      <c r="G238" s="596">
        <v>1.71</v>
      </c>
      <c r="H238" s="305">
        <f>D238*E238*G238</f>
        <v>1.1457</v>
      </c>
      <c r="I238" s="582">
        <v>1</v>
      </c>
      <c r="J238" s="640"/>
      <c r="K238" s="661"/>
      <c r="L238" s="650"/>
      <c r="M238" s="953">
        <v>0.85</v>
      </c>
      <c r="N238" s="912"/>
      <c r="O238" s="640"/>
      <c r="P238" s="661"/>
      <c r="Q238" s="650"/>
      <c r="R238" s="928"/>
    </row>
    <row r="239" spans="1:18" ht="15">
      <c r="A239" s="288"/>
      <c r="B239" s="266" t="s">
        <v>61</v>
      </c>
      <c r="C239" s="861" t="s">
        <v>354</v>
      </c>
      <c r="D239" s="307">
        <v>1</v>
      </c>
      <c r="E239" s="594">
        <v>0.44</v>
      </c>
      <c r="F239" s="592" t="s">
        <v>327</v>
      </c>
      <c r="G239" s="596">
        <v>1.45</v>
      </c>
      <c r="H239" s="305">
        <f>D239*E239*G239</f>
        <v>0.638</v>
      </c>
      <c r="I239" s="578">
        <v>1</v>
      </c>
      <c r="J239" s="637"/>
      <c r="K239" s="659"/>
      <c r="L239" s="647"/>
      <c r="M239" s="598">
        <v>0.8</v>
      </c>
      <c r="N239" s="917"/>
      <c r="O239" s="637"/>
      <c r="P239" s="659"/>
      <c r="Q239" s="647"/>
      <c r="R239" s="834"/>
    </row>
    <row r="240" spans="1:18" ht="15">
      <c r="A240" s="288"/>
      <c r="B240" s="266" t="s">
        <v>61</v>
      </c>
      <c r="C240" s="861" t="s">
        <v>355</v>
      </c>
      <c r="D240" s="306"/>
      <c r="E240" s="601"/>
      <c r="F240" s="625"/>
      <c r="G240" s="540"/>
      <c r="H240" s="308"/>
      <c r="I240" s="576"/>
      <c r="J240" s="637"/>
      <c r="K240" s="659"/>
      <c r="L240" s="647"/>
      <c r="M240" s="637"/>
      <c r="N240" s="917"/>
      <c r="O240" s="637"/>
      <c r="P240" s="659"/>
      <c r="Q240" s="647"/>
      <c r="R240" s="834"/>
    </row>
    <row r="241" spans="1:18" ht="15">
      <c r="A241" s="288"/>
      <c r="B241" s="283" t="s">
        <v>95</v>
      </c>
      <c r="C241" s="861" t="s">
        <v>356</v>
      </c>
      <c r="D241" s="306"/>
      <c r="E241" s="601"/>
      <c r="F241" s="625"/>
      <c r="G241" s="540"/>
      <c r="H241" s="308"/>
      <c r="I241" s="576"/>
      <c r="J241" s="637"/>
      <c r="K241" s="659"/>
      <c r="L241" s="647"/>
      <c r="M241" s="637"/>
      <c r="N241" s="917"/>
      <c r="O241" s="637"/>
      <c r="P241" s="659"/>
      <c r="Q241" s="647"/>
      <c r="R241" s="834"/>
    </row>
    <row r="242" spans="1:18" ht="15">
      <c r="A242" s="1083" t="s">
        <v>228</v>
      </c>
      <c r="B242" s="1189" t="s">
        <v>294</v>
      </c>
      <c r="C242" s="1195" t="s">
        <v>357</v>
      </c>
      <c r="D242" s="307">
        <v>2</v>
      </c>
      <c r="E242" s="594">
        <v>1.71</v>
      </c>
      <c r="F242" s="592" t="s">
        <v>327</v>
      </c>
      <c r="G242" s="596">
        <v>1</v>
      </c>
      <c r="H242" s="1158">
        <f>D242*E242*G242+D243*E243*G243</f>
        <v>4.8473999999999995</v>
      </c>
      <c r="I242" s="576"/>
      <c r="J242" s="637"/>
      <c r="K242" s="657"/>
      <c r="L242" s="647"/>
      <c r="M242" s="637"/>
      <c r="N242" s="917"/>
      <c r="O242" s="637"/>
      <c r="P242" s="657"/>
      <c r="Q242" s="647"/>
      <c r="R242" s="834"/>
    </row>
    <row r="243" spans="1:18" ht="15">
      <c r="A243" s="297"/>
      <c r="B243" s="1190"/>
      <c r="C243" s="1196"/>
      <c r="D243" s="307">
        <v>1</v>
      </c>
      <c r="E243" s="594">
        <v>1.22</v>
      </c>
      <c r="F243" s="592" t="s">
        <v>327</v>
      </c>
      <c r="G243" s="596">
        <v>1.17</v>
      </c>
      <c r="H243" s="1159"/>
      <c r="I243" s="576"/>
      <c r="J243" s="637"/>
      <c r="K243" s="657"/>
      <c r="L243" s="647"/>
      <c r="M243" s="637"/>
      <c r="N243" s="917"/>
      <c r="O243" s="637"/>
      <c r="P243" s="657"/>
      <c r="Q243" s="647"/>
      <c r="R243" s="834"/>
    </row>
    <row r="244" spans="1:18" ht="15">
      <c r="A244" s="288"/>
      <c r="B244" s="547" t="s">
        <v>94</v>
      </c>
      <c r="C244" s="861" t="s">
        <v>358</v>
      </c>
      <c r="D244" s="306"/>
      <c r="E244" s="601"/>
      <c r="F244" s="625"/>
      <c r="G244" s="540"/>
      <c r="H244" s="308"/>
      <c r="I244" s="576"/>
      <c r="J244" s="637"/>
      <c r="K244" s="659"/>
      <c r="L244" s="647"/>
      <c r="M244" s="637"/>
      <c r="N244" s="917"/>
      <c r="O244" s="637"/>
      <c r="P244" s="659"/>
      <c r="Q244" s="647"/>
      <c r="R244" s="834"/>
    </row>
    <row r="245" spans="1:18" ht="15">
      <c r="A245" s="288"/>
      <c r="B245" s="266" t="s">
        <v>220</v>
      </c>
      <c r="C245" s="861" t="s">
        <v>359</v>
      </c>
      <c r="D245" s="306"/>
      <c r="E245" s="601"/>
      <c r="F245" s="625"/>
      <c r="G245" s="540"/>
      <c r="H245" s="308"/>
      <c r="I245" s="576"/>
      <c r="J245" s="637"/>
      <c r="K245" s="659"/>
      <c r="L245" s="647"/>
      <c r="M245" s="637"/>
      <c r="N245" s="917"/>
      <c r="O245" s="637"/>
      <c r="P245" s="659"/>
      <c r="Q245" s="647"/>
      <c r="R245" s="834"/>
    </row>
    <row r="246" spans="1:18" ht="15">
      <c r="A246" s="288"/>
      <c r="B246" s="266" t="s">
        <v>221</v>
      </c>
      <c r="C246" s="861" t="s">
        <v>360</v>
      </c>
      <c r="D246" s="307">
        <v>1</v>
      </c>
      <c r="E246" s="594">
        <v>2.3</v>
      </c>
      <c r="F246" s="592" t="s">
        <v>327</v>
      </c>
      <c r="G246" s="596">
        <v>1.56</v>
      </c>
      <c r="H246" s="305">
        <f>D246*E246*G246</f>
        <v>3.5879999999999996</v>
      </c>
      <c r="I246" s="576"/>
      <c r="J246" s="637"/>
      <c r="K246" s="659"/>
      <c r="L246" s="647"/>
      <c r="M246" s="637"/>
      <c r="N246" s="917"/>
      <c r="O246" s="637"/>
      <c r="P246" s="659"/>
      <c r="Q246" s="647"/>
      <c r="R246" s="834"/>
    </row>
    <row r="247" spans="1:18" ht="15">
      <c r="A247" s="288"/>
      <c r="B247" s="266" t="s">
        <v>222</v>
      </c>
      <c r="C247" s="861" t="s">
        <v>361</v>
      </c>
      <c r="D247" s="307">
        <v>1</v>
      </c>
      <c r="E247" s="594">
        <v>2.3</v>
      </c>
      <c r="F247" s="592" t="s">
        <v>327</v>
      </c>
      <c r="G247" s="596">
        <v>1.77</v>
      </c>
      <c r="H247" s="305">
        <f>D247*E247*G247</f>
        <v>4.071</v>
      </c>
      <c r="I247" s="576"/>
      <c r="J247" s="637"/>
      <c r="K247" s="659"/>
      <c r="L247" s="647"/>
      <c r="M247" s="637"/>
      <c r="N247" s="917"/>
      <c r="O247" s="637"/>
      <c r="P247" s="659"/>
      <c r="Q247" s="647"/>
      <c r="R247" s="834"/>
    </row>
    <row r="248" spans="1:18" ht="15">
      <c r="A248" s="1083" t="s">
        <v>229</v>
      </c>
      <c r="B248" s="272" t="s">
        <v>223</v>
      </c>
      <c r="C248" s="861" t="s">
        <v>362</v>
      </c>
      <c r="D248" s="307">
        <v>1</v>
      </c>
      <c r="E248" s="594">
        <v>1.54</v>
      </c>
      <c r="F248" s="592" t="s">
        <v>327</v>
      </c>
      <c r="G248" s="596">
        <v>2</v>
      </c>
      <c r="H248" s="305">
        <f>D248*E248*G248</f>
        <v>3.08</v>
      </c>
      <c r="I248" s="576"/>
      <c r="J248" s="637"/>
      <c r="K248" s="659"/>
      <c r="L248" s="647"/>
      <c r="M248" s="637"/>
      <c r="N248" s="917"/>
      <c r="O248" s="637"/>
      <c r="P248" s="659"/>
      <c r="Q248" s="647"/>
      <c r="R248" s="834"/>
    </row>
    <row r="249" spans="1:18" ht="15">
      <c r="A249" s="288"/>
      <c r="B249" s="1160" t="s">
        <v>61</v>
      </c>
      <c r="C249" s="1193" t="s">
        <v>363</v>
      </c>
      <c r="D249" s="307">
        <v>1</v>
      </c>
      <c r="E249" s="594">
        <v>0.76</v>
      </c>
      <c r="F249" s="592" t="s">
        <v>327</v>
      </c>
      <c r="G249" s="596">
        <v>1.07</v>
      </c>
      <c r="H249" s="1158">
        <f>D249*E249*G249+D250*E250*G250</f>
        <v>2.317</v>
      </c>
      <c r="I249" s="576"/>
      <c r="J249" s="637"/>
      <c r="K249" s="659"/>
      <c r="L249" s="647"/>
      <c r="M249" s="637"/>
      <c r="N249" s="917"/>
      <c r="O249" s="637"/>
      <c r="P249" s="659"/>
      <c r="Q249" s="647"/>
      <c r="R249" s="834"/>
    </row>
    <row r="250" spans="1:18" ht="15">
      <c r="A250" s="288"/>
      <c r="B250" s="1161"/>
      <c r="C250" s="1194"/>
      <c r="D250" s="307">
        <v>1</v>
      </c>
      <c r="E250" s="594">
        <v>1.03</v>
      </c>
      <c r="F250" s="592" t="s">
        <v>327</v>
      </c>
      <c r="G250" s="596">
        <v>1.46</v>
      </c>
      <c r="H250" s="1159"/>
      <c r="I250" s="576"/>
      <c r="J250" s="637"/>
      <c r="K250" s="659"/>
      <c r="L250" s="647"/>
      <c r="M250" s="637"/>
      <c r="N250" s="917"/>
      <c r="O250" s="637"/>
      <c r="P250" s="659"/>
      <c r="Q250" s="647"/>
      <c r="R250" s="834"/>
    </row>
    <row r="251" spans="1:18" ht="15">
      <c r="A251" s="288"/>
      <c r="B251" s="266" t="s">
        <v>224</v>
      </c>
      <c r="C251" s="861" t="s">
        <v>364</v>
      </c>
      <c r="D251" s="306"/>
      <c r="E251" s="601"/>
      <c r="F251" s="625"/>
      <c r="G251" s="540"/>
      <c r="H251" s="308"/>
      <c r="I251" s="576"/>
      <c r="J251" s="637"/>
      <c r="K251" s="657"/>
      <c r="L251" s="647"/>
      <c r="M251" s="637"/>
      <c r="N251" s="917"/>
      <c r="O251" s="637"/>
      <c r="P251" s="657"/>
      <c r="Q251" s="647"/>
      <c r="R251" s="834"/>
    </row>
    <row r="252" spans="1:18" ht="15">
      <c r="A252" s="288"/>
      <c r="B252" s="266" t="s">
        <v>25</v>
      </c>
      <c r="C252" s="861" t="s">
        <v>365</v>
      </c>
      <c r="D252" s="307">
        <v>1</v>
      </c>
      <c r="E252" s="594">
        <v>1.36</v>
      </c>
      <c r="F252" s="592" t="s">
        <v>327</v>
      </c>
      <c r="G252" s="596">
        <v>1.15</v>
      </c>
      <c r="H252" s="305">
        <f>D252*E252*G252</f>
        <v>1.564</v>
      </c>
      <c r="I252" s="576"/>
      <c r="J252" s="637"/>
      <c r="K252" s="659"/>
      <c r="L252" s="647"/>
      <c r="M252" s="637"/>
      <c r="N252" s="917"/>
      <c r="O252" s="637"/>
      <c r="P252" s="659"/>
      <c r="Q252" s="647"/>
      <c r="R252" s="834"/>
    </row>
    <row r="253" spans="1:18" ht="15">
      <c r="A253" s="288"/>
      <c r="B253" s="266" t="s">
        <v>14</v>
      </c>
      <c r="C253" s="863" t="s">
        <v>366</v>
      </c>
      <c r="D253" s="306"/>
      <c r="E253" s="601"/>
      <c r="F253" s="622"/>
      <c r="G253" s="540"/>
      <c r="H253" s="308"/>
      <c r="I253" s="576"/>
      <c r="J253" s="637"/>
      <c r="K253" s="659"/>
      <c r="L253" s="647"/>
      <c r="M253" s="637"/>
      <c r="N253" s="917"/>
      <c r="O253" s="637"/>
      <c r="P253" s="659"/>
      <c r="Q253" s="647"/>
      <c r="R253" s="834"/>
    </row>
    <row r="254" spans="1:18" ht="15">
      <c r="A254" s="288"/>
      <c r="B254" s="266" t="s">
        <v>16</v>
      </c>
      <c r="C254" s="863" t="s">
        <v>367</v>
      </c>
      <c r="D254" s="306"/>
      <c r="E254" s="601"/>
      <c r="F254" s="622"/>
      <c r="G254" s="540"/>
      <c r="H254" s="308"/>
      <c r="I254" s="576"/>
      <c r="J254" s="637"/>
      <c r="K254" s="659"/>
      <c r="L254" s="647"/>
      <c r="M254" s="637"/>
      <c r="N254" s="917"/>
      <c r="O254" s="637"/>
      <c r="P254" s="659"/>
      <c r="Q254" s="647"/>
      <c r="R254" s="834"/>
    </row>
    <row r="255" spans="1:18" ht="15">
      <c r="A255" s="288"/>
      <c r="B255" s="266" t="s">
        <v>57</v>
      </c>
      <c r="C255" s="863" t="s">
        <v>368</v>
      </c>
      <c r="D255" s="306"/>
      <c r="E255" s="601"/>
      <c r="F255" s="622"/>
      <c r="G255" s="540"/>
      <c r="H255" s="308"/>
      <c r="I255" s="576"/>
      <c r="J255" s="637"/>
      <c r="K255" s="659"/>
      <c r="L255" s="647"/>
      <c r="M255" s="637"/>
      <c r="N255" s="917"/>
      <c r="O255" s="637"/>
      <c r="P255" s="659"/>
      <c r="Q255" s="647"/>
      <c r="R255" s="834"/>
    </row>
    <row r="256" spans="1:18" ht="15">
      <c r="A256" s="288"/>
      <c r="B256" s="283" t="s">
        <v>61</v>
      </c>
      <c r="C256" s="863" t="s">
        <v>369</v>
      </c>
      <c r="D256" s="567">
        <v>1</v>
      </c>
      <c r="E256" s="594">
        <v>1.14</v>
      </c>
      <c r="F256" s="592" t="s">
        <v>327</v>
      </c>
      <c r="G256" s="596">
        <v>0.77</v>
      </c>
      <c r="H256" s="305">
        <f>D256*E256*G256</f>
        <v>0.8777999999999999</v>
      </c>
      <c r="I256" s="576"/>
      <c r="J256" s="637"/>
      <c r="K256" s="657"/>
      <c r="L256" s="647"/>
      <c r="M256" s="637"/>
      <c r="N256" s="917"/>
      <c r="O256" s="637"/>
      <c r="P256" s="657"/>
      <c r="Q256" s="647"/>
      <c r="R256" s="834"/>
    </row>
    <row r="257" spans="1:18" ht="15">
      <c r="A257" s="288"/>
      <c r="B257" s="1189" t="s">
        <v>225</v>
      </c>
      <c r="C257" s="1191" t="s">
        <v>370</v>
      </c>
      <c r="D257" s="307">
        <v>1</v>
      </c>
      <c r="E257" s="594">
        <v>0.76</v>
      </c>
      <c r="F257" s="592" t="s">
        <v>327</v>
      </c>
      <c r="G257" s="596">
        <v>1.07</v>
      </c>
      <c r="H257" s="1158">
        <f>D257*E257*G257+D258*E258*G258</f>
        <v>3.7392</v>
      </c>
      <c r="I257" s="576"/>
      <c r="J257" s="637"/>
      <c r="K257" s="657"/>
      <c r="L257" s="647"/>
      <c r="M257" s="637"/>
      <c r="N257" s="917"/>
      <c r="O257" s="637"/>
      <c r="P257" s="657"/>
      <c r="Q257" s="647"/>
      <c r="R257" s="834"/>
    </row>
    <row r="258" spans="1:18" ht="15">
      <c r="A258" s="288"/>
      <c r="B258" s="1190"/>
      <c r="C258" s="1192"/>
      <c r="D258" s="568">
        <v>1</v>
      </c>
      <c r="E258" s="594">
        <v>1.54</v>
      </c>
      <c r="F258" s="592" t="s">
        <v>327</v>
      </c>
      <c r="G258" s="596">
        <v>1.9</v>
      </c>
      <c r="H258" s="1159"/>
      <c r="I258" s="576"/>
      <c r="J258" s="637"/>
      <c r="K258" s="657"/>
      <c r="L258" s="647"/>
      <c r="M258" s="637"/>
      <c r="N258" s="917"/>
      <c r="O258" s="637"/>
      <c r="P258" s="657"/>
      <c r="Q258" s="647"/>
      <c r="R258" s="834"/>
    </row>
    <row r="259" spans="1:18" ht="15">
      <c r="A259" s="288"/>
      <c r="B259" s="289" t="s">
        <v>94</v>
      </c>
      <c r="C259" s="867" t="s">
        <v>371</v>
      </c>
      <c r="D259" s="569"/>
      <c r="E259" s="610"/>
      <c r="F259" s="622"/>
      <c r="G259" s="540"/>
      <c r="H259" s="540"/>
      <c r="I259" s="576"/>
      <c r="J259" s="637"/>
      <c r="K259" s="657"/>
      <c r="L259" s="647"/>
      <c r="M259" s="637"/>
      <c r="N259" s="913">
        <v>1</v>
      </c>
      <c r="O259" s="791">
        <v>1.3</v>
      </c>
      <c r="P259" s="767" t="s">
        <v>327</v>
      </c>
      <c r="Q259" s="800">
        <v>0.9</v>
      </c>
      <c r="R259" s="914">
        <f>N259*O259*Q259</f>
        <v>1.1700000000000002</v>
      </c>
    </row>
    <row r="260" spans="1:18" ht="15">
      <c r="A260" s="1083" t="s">
        <v>230</v>
      </c>
      <c r="B260" s="263" t="s">
        <v>61</v>
      </c>
      <c r="C260" s="863" t="s">
        <v>372</v>
      </c>
      <c r="D260" s="306"/>
      <c r="E260" s="601"/>
      <c r="F260" s="622"/>
      <c r="G260" s="540"/>
      <c r="H260" s="308"/>
      <c r="I260" s="576"/>
      <c r="J260" s="637"/>
      <c r="K260" s="659"/>
      <c r="L260" s="647"/>
      <c r="M260" s="637"/>
      <c r="N260" s="917"/>
      <c r="O260" s="637"/>
      <c r="P260" s="659"/>
      <c r="Q260" s="647"/>
      <c r="R260" s="834"/>
    </row>
    <row r="261" spans="1:18" ht="15">
      <c r="A261" s="288"/>
      <c r="B261" s="266" t="s">
        <v>95</v>
      </c>
      <c r="C261" s="863" t="s">
        <v>373</v>
      </c>
      <c r="D261" s="306"/>
      <c r="E261" s="601"/>
      <c r="F261" s="622"/>
      <c r="G261" s="540"/>
      <c r="H261" s="308"/>
      <c r="I261" s="576"/>
      <c r="J261" s="637"/>
      <c r="K261" s="659"/>
      <c r="L261" s="647"/>
      <c r="M261" s="637"/>
      <c r="N261" s="917"/>
      <c r="O261" s="637"/>
      <c r="P261" s="659"/>
      <c r="Q261" s="647"/>
      <c r="R261" s="834"/>
    </row>
    <row r="262" spans="1:18" ht="15">
      <c r="A262" s="1083" t="s">
        <v>231</v>
      </c>
      <c r="B262" s="266" t="s">
        <v>95</v>
      </c>
      <c r="C262" s="863" t="s">
        <v>374</v>
      </c>
      <c r="D262" s="306"/>
      <c r="E262" s="601"/>
      <c r="F262" s="622"/>
      <c r="G262" s="540"/>
      <c r="H262" s="308"/>
      <c r="I262" s="576"/>
      <c r="J262" s="637"/>
      <c r="K262" s="659"/>
      <c r="L262" s="647"/>
      <c r="M262" s="637"/>
      <c r="N262" s="917"/>
      <c r="O262" s="637"/>
      <c r="P262" s="659"/>
      <c r="Q262" s="647"/>
      <c r="R262" s="834"/>
    </row>
    <row r="263" spans="1:18" ht="15">
      <c r="A263" s="288"/>
      <c r="B263" s="266" t="s">
        <v>226</v>
      </c>
      <c r="C263" s="863" t="s">
        <v>375</v>
      </c>
      <c r="D263" s="306"/>
      <c r="E263" s="601"/>
      <c r="F263" s="622"/>
      <c r="G263" s="540"/>
      <c r="H263" s="308"/>
      <c r="I263" s="576"/>
      <c r="J263" s="637"/>
      <c r="K263" s="657"/>
      <c r="L263" s="647"/>
      <c r="M263" s="637"/>
      <c r="N263" s="917"/>
      <c r="O263" s="637"/>
      <c r="P263" s="657"/>
      <c r="Q263" s="647"/>
      <c r="R263" s="834"/>
    </row>
    <row r="264" spans="1:18" ht="15">
      <c r="A264" s="288"/>
      <c r="B264" s="266" t="s">
        <v>94</v>
      </c>
      <c r="C264" s="863" t="s">
        <v>327</v>
      </c>
      <c r="D264" s="306"/>
      <c r="E264" s="601"/>
      <c r="F264" s="622"/>
      <c r="G264" s="540"/>
      <c r="H264" s="308"/>
      <c r="I264" s="576"/>
      <c r="J264" s="637"/>
      <c r="K264" s="657"/>
      <c r="L264" s="647"/>
      <c r="M264" s="637"/>
      <c r="N264" s="917"/>
      <c r="O264" s="637"/>
      <c r="P264" s="657"/>
      <c r="Q264" s="647"/>
      <c r="R264" s="834"/>
    </row>
    <row r="265" spans="1:18" ht="15">
      <c r="A265" s="288"/>
      <c r="B265" s="266" t="s">
        <v>220</v>
      </c>
      <c r="C265" s="863" t="s">
        <v>376</v>
      </c>
      <c r="D265" s="306"/>
      <c r="E265" s="601"/>
      <c r="F265" s="622"/>
      <c r="G265" s="540"/>
      <c r="H265" s="308"/>
      <c r="I265" s="576"/>
      <c r="J265" s="637"/>
      <c r="K265" s="659"/>
      <c r="L265" s="647"/>
      <c r="M265" s="637"/>
      <c r="N265" s="917"/>
      <c r="O265" s="637"/>
      <c r="P265" s="659"/>
      <c r="Q265" s="647"/>
      <c r="R265" s="834"/>
    </row>
    <row r="266" spans="1:18" ht="15">
      <c r="A266" s="288"/>
      <c r="B266" s="266" t="s">
        <v>221</v>
      </c>
      <c r="C266" s="861" t="s">
        <v>377</v>
      </c>
      <c r="D266" s="307">
        <v>1</v>
      </c>
      <c r="E266" s="594">
        <v>2.3</v>
      </c>
      <c r="F266" s="592" t="s">
        <v>327</v>
      </c>
      <c r="G266" s="596">
        <v>1.56</v>
      </c>
      <c r="H266" s="305">
        <f>D266*E266*G266</f>
        <v>3.5879999999999996</v>
      </c>
      <c r="I266" s="576"/>
      <c r="J266" s="637"/>
      <c r="K266" s="659"/>
      <c r="L266" s="647"/>
      <c r="M266" s="637"/>
      <c r="N266" s="917"/>
      <c r="O266" s="637"/>
      <c r="P266" s="659"/>
      <c r="Q266" s="647"/>
      <c r="R266" s="834"/>
    </row>
    <row r="267" spans="1:18" ht="15">
      <c r="A267" s="288"/>
      <c r="B267" s="266" t="s">
        <v>222</v>
      </c>
      <c r="C267" s="861" t="s">
        <v>379</v>
      </c>
      <c r="D267" s="307">
        <v>1</v>
      </c>
      <c r="E267" s="594">
        <v>2.3</v>
      </c>
      <c r="F267" s="592" t="s">
        <v>327</v>
      </c>
      <c r="G267" s="596">
        <v>1.77</v>
      </c>
      <c r="H267" s="305">
        <f>D267*E267*G267</f>
        <v>4.071</v>
      </c>
      <c r="I267" s="576"/>
      <c r="J267" s="637"/>
      <c r="K267" s="659"/>
      <c r="L267" s="647"/>
      <c r="M267" s="637"/>
      <c r="N267" s="917"/>
      <c r="O267" s="637"/>
      <c r="P267" s="659"/>
      <c r="Q267" s="647"/>
      <c r="R267" s="834"/>
    </row>
    <row r="268" spans="1:18" ht="15">
      <c r="A268" s="288"/>
      <c r="B268" s="266" t="s">
        <v>227</v>
      </c>
      <c r="C268" s="863" t="s">
        <v>380</v>
      </c>
      <c r="D268" s="307">
        <v>1</v>
      </c>
      <c r="E268" s="594">
        <v>0.62</v>
      </c>
      <c r="F268" s="592" t="s">
        <v>327</v>
      </c>
      <c r="G268" s="596">
        <v>1.9</v>
      </c>
      <c r="H268" s="305">
        <f>D268*E268*G268</f>
        <v>1.178</v>
      </c>
      <c r="I268" s="578">
        <v>1</v>
      </c>
      <c r="J268" s="598">
        <v>0.8</v>
      </c>
      <c r="K268" s="597" t="s">
        <v>327</v>
      </c>
      <c r="L268" s="600">
        <v>0.7</v>
      </c>
      <c r="M268" s="594">
        <f>I268*J268*L268</f>
        <v>0.5599999999999999</v>
      </c>
      <c r="N268" s="917"/>
      <c r="O268" s="637"/>
      <c r="P268" s="657"/>
      <c r="Q268" s="647"/>
      <c r="R268" s="929"/>
    </row>
    <row r="269" spans="1:18" ht="15">
      <c r="A269" s="1083" t="s">
        <v>215</v>
      </c>
      <c r="B269" s="266" t="s">
        <v>61</v>
      </c>
      <c r="C269" s="863" t="s">
        <v>381</v>
      </c>
      <c r="D269" s="306"/>
      <c r="E269" s="601"/>
      <c r="F269" s="622"/>
      <c r="G269" s="540"/>
      <c r="H269" s="308"/>
      <c r="I269" s="576"/>
      <c r="J269" s="637"/>
      <c r="K269" s="659"/>
      <c r="L269" s="647"/>
      <c r="M269" s="637"/>
      <c r="N269" s="917"/>
      <c r="O269" s="637"/>
      <c r="P269" s="659"/>
      <c r="Q269" s="647"/>
      <c r="R269" s="834"/>
    </row>
    <row r="270" spans="1:18" ht="15">
      <c r="A270" s="288"/>
      <c r="B270" s="266" t="s">
        <v>225</v>
      </c>
      <c r="C270" s="863" t="s">
        <v>382</v>
      </c>
      <c r="D270" s="567">
        <v>1</v>
      </c>
      <c r="E270" s="594">
        <v>0.76</v>
      </c>
      <c r="F270" s="592" t="s">
        <v>327</v>
      </c>
      <c r="G270" s="596">
        <v>1.07</v>
      </c>
      <c r="H270" s="305">
        <f>D270*E270*G270</f>
        <v>0.8132</v>
      </c>
      <c r="I270" s="576"/>
      <c r="J270" s="637"/>
      <c r="K270" s="657"/>
      <c r="L270" s="647"/>
      <c r="M270" s="637"/>
      <c r="N270" s="917"/>
      <c r="O270" s="637"/>
      <c r="P270" s="657"/>
      <c r="Q270" s="647"/>
      <c r="R270" s="834"/>
    </row>
    <row r="271" spans="1:18" ht="15">
      <c r="A271" s="288"/>
      <c r="B271" s="266" t="s">
        <v>94</v>
      </c>
      <c r="C271" s="863" t="s">
        <v>383</v>
      </c>
      <c r="D271" s="306"/>
      <c r="E271" s="601"/>
      <c r="F271" s="622"/>
      <c r="G271" s="540"/>
      <c r="H271" s="308"/>
      <c r="I271" s="576"/>
      <c r="J271" s="637"/>
      <c r="K271" s="657"/>
      <c r="L271" s="647"/>
      <c r="M271" s="637"/>
      <c r="N271" s="917"/>
      <c r="O271" s="637"/>
      <c r="P271" s="657"/>
      <c r="Q271" s="647"/>
      <c r="R271" s="834"/>
    </row>
    <row r="272" spans="1:18" ht="15">
      <c r="A272" s="288"/>
      <c r="B272" s="266" t="s">
        <v>216</v>
      </c>
      <c r="C272" s="863" t="s">
        <v>384</v>
      </c>
      <c r="D272" s="306"/>
      <c r="E272" s="601"/>
      <c r="F272" s="622"/>
      <c r="G272" s="540"/>
      <c r="H272" s="308"/>
      <c r="I272" s="576"/>
      <c r="J272" s="637"/>
      <c r="K272" s="659"/>
      <c r="L272" s="647"/>
      <c r="M272" s="637"/>
      <c r="N272" s="917"/>
      <c r="O272" s="637"/>
      <c r="P272" s="659"/>
      <c r="Q272" s="647"/>
      <c r="R272" s="834"/>
    </row>
    <row r="273" spans="1:18" ht="15">
      <c r="A273" s="288"/>
      <c r="B273" s="266" t="s">
        <v>217</v>
      </c>
      <c r="C273" s="863" t="s">
        <v>385</v>
      </c>
      <c r="D273" s="306"/>
      <c r="E273" s="601"/>
      <c r="F273" s="622"/>
      <c r="G273" s="540"/>
      <c r="H273" s="308"/>
      <c r="I273" s="576"/>
      <c r="J273" s="637"/>
      <c r="K273" s="659"/>
      <c r="L273" s="647"/>
      <c r="M273" s="637"/>
      <c r="N273" s="917"/>
      <c r="O273" s="637"/>
      <c r="P273" s="659"/>
      <c r="Q273" s="647"/>
      <c r="R273" s="834"/>
    </row>
    <row r="274" spans="1:18" ht="15">
      <c r="A274" s="1083" t="s">
        <v>232</v>
      </c>
      <c r="B274" s="266" t="s">
        <v>95</v>
      </c>
      <c r="C274" s="863" t="s">
        <v>386</v>
      </c>
      <c r="D274" s="306"/>
      <c r="E274" s="601"/>
      <c r="F274" s="622"/>
      <c r="G274" s="540"/>
      <c r="H274" s="308"/>
      <c r="I274" s="576"/>
      <c r="J274" s="637"/>
      <c r="K274" s="659"/>
      <c r="L274" s="647"/>
      <c r="M274" s="637"/>
      <c r="N274" s="917"/>
      <c r="O274" s="637"/>
      <c r="P274" s="659"/>
      <c r="Q274" s="647"/>
      <c r="R274" s="834"/>
    </row>
    <row r="275" spans="1:18" ht="15">
      <c r="A275" s="1083" t="s">
        <v>233</v>
      </c>
      <c r="B275" s="266" t="s">
        <v>95</v>
      </c>
      <c r="C275" s="863" t="s">
        <v>387</v>
      </c>
      <c r="D275" s="306"/>
      <c r="E275" s="601"/>
      <c r="F275" s="622"/>
      <c r="G275" s="540"/>
      <c r="H275" s="308"/>
      <c r="I275" s="576"/>
      <c r="J275" s="637"/>
      <c r="K275" s="659"/>
      <c r="L275" s="647"/>
      <c r="M275" s="637"/>
      <c r="N275" s="917"/>
      <c r="O275" s="637"/>
      <c r="P275" s="659"/>
      <c r="Q275" s="647"/>
      <c r="R275" s="834"/>
    </row>
    <row r="276" spans="1:18" ht="15">
      <c r="A276" s="288"/>
      <c r="B276" s="266" t="s">
        <v>226</v>
      </c>
      <c r="C276" s="863" t="s">
        <v>388</v>
      </c>
      <c r="D276" s="306"/>
      <c r="E276" s="601"/>
      <c r="F276" s="622"/>
      <c r="G276" s="540"/>
      <c r="H276" s="308"/>
      <c r="I276" s="576"/>
      <c r="J276" s="637"/>
      <c r="K276" s="657"/>
      <c r="L276" s="647"/>
      <c r="M276" s="637"/>
      <c r="N276" s="917"/>
      <c r="O276" s="637"/>
      <c r="P276" s="657"/>
      <c r="Q276" s="647"/>
      <c r="R276" s="834"/>
    </row>
    <row r="277" spans="1:18" ht="15">
      <c r="A277" s="288"/>
      <c r="B277" s="266" t="s">
        <v>94</v>
      </c>
      <c r="C277" s="863" t="s">
        <v>389</v>
      </c>
      <c r="D277" s="306"/>
      <c r="E277" s="601"/>
      <c r="F277" s="622"/>
      <c r="G277" s="540"/>
      <c r="H277" s="308"/>
      <c r="I277" s="576"/>
      <c r="J277" s="637"/>
      <c r="K277" s="657"/>
      <c r="L277" s="647"/>
      <c r="M277" s="637"/>
      <c r="N277" s="917"/>
      <c r="O277" s="637"/>
      <c r="P277" s="657"/>
      <c r="Q277" s="647"/>
      <c r="R277" s="834"/>
    </row>
    <row r="278" spans="1:18" ht="15">
      <c r="A278" s="288"/>
      <c r="B278" s="266" t="s">
        <v>220</v>
      </c>
      <c r="C278" s="863" t="s">
        <v>390</v>
      </c>
      <c r="D278" s="306"/>
      <c r="E278" s="601"/>
      <c r="F278" s="622"/>
      <c r="G278" s="540"/>
      <c r="H278" s="308"/>
      <c r="I278" s="576"/>
      <c r="J278" s="637"/>
      <c r="K278" s="659"/>
      <c r="L278" s="647"/>
      <c r="M278" s="637"/>
      <c r="N278" s="917"/>
      <c r="O278" s="637"/>
      <c r="P278" s="659"/>
      <c r="Q278" s="647"/>
      <c r="R278" s="834"/>
    </row>
    <row r="279" spans="1:18" ht="15">
      <c r="A279" s="288"/>
      <c r="B279" s="266" t="s">
        <v>221</v>
      </c>
      <c r="C279" s="861" t="s">
        <v>391</v>
      </c>
      <c r="D279" s="307">
        <v>1</v>
      </c>
      <c r="E279" s="594">
        <v>2.3</v>
      </c>
      <c r="F279" s="592" t="s">
        <v>327</v>
      </c>
      <c r="G279" s="596">
        <v>1.56</v>
      </c>
      <c r="H279" s="305">
        <f>D279*E279*G279</f>
        <v>3.5879999999999996</v>
      </c>
      <c r="I279" s="576"/>
      <c r="J279" s="637"/>
      <c r="K279" s="659"/>
      <c r="L279" s="647"/>
      <c r="M279" s="637"/>
      <c r="N279" s="917"/>
      <c r="O279" s="637"/>
      <c r="P279" s="659"/>
      <c r="Q279" s="647"/>
      <c r="R279" s="834"/>
    </row>
    <row r="280" spans="1:18" ht="15">
      <c r="A280" s="288"/>
      <c r="B280" s="266" t="s">
        <v>222</v>
      </c>
      <c r="C280" s="861" t="s">
        <v>392</v>
      </c>
      <c r="D280" s="307">
        <v>1</v>
      </c>
      <c r="E280" s="594">
        <v>2.3</v>
      </c>
      <c r="F280" s="592" t="s">
        <v>327</v>
      </c>
      <c r="G280" s="596">
        <v>1.77</v>
      </c>
      <c r="H280" s="305">
        <f>D280*E280*G280</f>
        <v>4.071</v>
      </c>
      <c r="I280" s="576"/>
      <c r="J280" s="637"/>
      <c r="K280" s="659"/>
      <c r="L280" s="647"/>
      <c r="M280" s="637"/>
      <c r="N280" s="917"/>
      <c r="O280" s="637"/>
      <c r="P280" s="659"/>
      <c r="Q280" s="647"/>
      <c r="R280" s="834"/>
    </row>
    <row r="281" spans="1:18" ht="15">
      <c r="A281" s="288"/>
      <c r="B281" s="266" t="s">
        <v>227</v>
      </c>
      <c r="C281" s="863" t="s">
        <v>393</v>
      </c>
      <c r="D281" s="306"/>
      <c r="E281" s="601"/>
      <c r="F281" s="622"/>
      <c r="G281" s="540"/>
      <c r="H281" s="308"/>
      <c r="I281" s="576"/>
      <c r="J281" s="637"/>
      <c r="K281" s="659"/>
      <c r="L281" s="647"/>
      <c r="M281" s="637"/>
      <c r="N281" s="917"/>
      <c r="O281" s="637"/>
      <c r="P281" s="659"/>
      <c r="Q281" s="647"/>
      <c r="R281" s="834"/>
    </row>
    <row r="282" spans="1:18" ht="15">
      <c r="A282" s="1083" t="s">
        <v>234</v>
      </c>
      <c r="B282" s="266" t="s">
        <v>61</v>
      </c>
      <c r="C282" s="863" t="s">
        <v>394</v>
      </c>
      <c r="D282" s="306"/>
      <c r="E282" s="601"/>
      <c r="F282" s="622"/>
      <c r="G282" s="540"/>
      <c r="H282" s="308"/>
      <c r="I282" s="576"/>
      <c r="J282" s="637"/>
      <c r="K282" s="659"/>
      <c r="L282" s="647"/>
      <c r="M282" s="637"/>
      <c r="N282" s="917"/>
      <c r="O282" s="637"/>
      <c r="P282" s="659"/>
      <c r="Q282" s="647"/>
      <c r="R282" s="834"/>
    </row>
    <row r="283" spans="1:18" ht="15">
      <c r="A283" s="297"/>
      <c r="B283" s="283" t="s">
        <v>225</v>
      </c>
      <c r="C283" s="868" t="s">
        <v>378</v>
      </c>
      <c r="D283" s="570">
        <v>1</v>
      </c>
      <c r="E283" s="594">
        <v>0.76</v>
      </c>
      <c r="F283" s="592" t="s">
        <v>327</v>
      </c>
      <c r="G283" s="596">
        <v>1.07</v>
      </c>
      <c r="H283" s="305">
        <f>D283*E283*G283</f>
        <v>0.8132</v>
      </c>
      <c r="I283" s="579"/>
      <c r="J283" s="639"/>
      <c r="K283" s="663"/>
      <c r="L283" s="649"/>
      <c r="M283" s="639"/>
      <c r="N283" s="930"/>
      <c r="O283" s="639"/>
      <c r="P283" s="663"/>
      <c r="Q283" s="649"/>
      <c r="R283" s="835"/>
    </row>
    <row r="284" spans="1:18" ht="15" thickBot="1">
      <c r="A284" s="293"/>
      <c r="B284" s="298" t="s">
        <v>94</v>
      </c>
      <c r="C284" s="869" t="s">
        <v>395</v>
      </c>
      <c r="D284" s="571"/>
      <c r="E284" s="611"/>
      <c r="F284" s="635"/>
      <c r="G284" s="620"/>
      <c r="H284" s="541"/>
      <c r="I284" s="587"/>
      <c r="J284" s="644"/>
      <c r="K284" s="662"/>
      <c r="L284" s="654"/>
      <c r="M284" s="644"/>
      <c r="N284" s="920"/>
      <c r="O284" s="644"/>
      <c r="P284" s="662"/>
      <c r="Q284" s="654"/>
      <c r="R284" s="840"/>
    </row>
    <row r="285" spans="1:18" ht="15" thickBot="1">
      <c r="A285" s="523" t="str">
        <f>"Mezisoučet: "&amp;A237</f>
        <v>Mezisoučet: Budova Bratrská 221, Dačice</v>
      </c>
      <c r="B285" s="524"/>
      <c r="C285" s="525"/>
      <c r="D285" s="1102">
        <f>SUM(D238:D284)</f>
        <v>21</v>
      </c>
      <c r="E285" s="1073"/>
      <c r="F285" s="1074"/>
      <c r="G285" s="1073"/>
      <c r="H285" s="1100">
        <f>SUM(H238:H284)</f>
        <v>43.990500000000004</v>
      </c>
      <c r="I285" s="1103">
        <f>SUM(I238:I284)</f>
        <v>3</v>
      </c>
      <c r="J285" s="1075"/>
      <c r="K285" s="1076"/>
      <c r="L285" s="1075"/>
      <c r="M285" s="1101">
        <f>SUM(M238:M284)</f>
        <v>2.21</v>
      </c>
      <c r="N285" s="1104">
        <f>SUM(N238:N284)</f>
        <v>1</v>
      </c>
      <c r="O285" s="1079"/>
      <c r="P285" s="1080"/>
      <c r="Q285" s="1079"/>
      <c r="R285" s="1099">
        <f>SUM(R238:R284)</f>
        <v>1.1700000000000002</v>
      </c>
    </row>
    <row r="286" spans="1:18" ht="7.5" customHeight="1" thickBot="1">
      <c r="A286" s="526"/>
      <c r="B286" s="527"/>
      <c r="C286" s="528"/>
      <c r="D286" s="556"/>
      <c r="E286" s="595"/>
      <c r="F286" s="528"/>
      <c r="G286" s="595"/>
      <c r="H286" s="529"/>
      <c r="I286" s="580"/>
      <c r="J286" s="599"/>
      <c r="K286" s="530"/>
      <c r="L286" s="599"/>
      <c r="M286" s="529"/>
      <c r="N286" s="922"/>
      <c r="O286" s="923"/>
      <c r="P286" s="924"/>
      <c r="Q286" s="923"/>
      <c r="R286" s="925"/>
    </row>
    <row r="287" spans="1:18" ht="15" thickBot="1">
      <c r="A287" s="1179" t="s">
        <v>424</v>
      </c>
      <c r="B287" s="1180"/>
      <c r="C287" s="1180"/>
      <c r="D287" s="1180"/>
      <c r="E287" s="1180"/>
      <c r="F287" s="1180"/>
      <c r="G287" s="1180"/>
      <c r="H287" s="1180"/>
      <c r="I287" s="1180"/>
      <c r="J287" s="1180"/>
      <c r="K287" s="1180"/>
      <c r="L287" s="1180"/>
      <c r="M287" s="1180"/>
      <c r="N287" s="1180"/>
      <c r="O287" s="1180"/>
      <c r="P287" s="1180"/>
      <c r="Q287" s="1180"/>
      <c r="R287" s="1181"/>
    </row>
    <row r="288" spans="1:18" ht="16.5" customHeight="1" thickBot="1">
      <c r="A288" s="1082" t="s">
        <v>8</v>
      </c>
      <c r="B288" s="1185" t="s">
        <v>61</v>
      </c>
      <c r="C288" s="1187" t="s">
        <v>353</v>
      </c>
      <c r="D288" s="304">
        <v>1</v>
      </c>
      <c r="E288" s="594">
        <v>1.65</v>
      </c>
      <c r="F288" s="592" t="s">
        <v>327</v>
      </c>
      <c r="G288" s="596">
        <v>0.75</v>
      </c>
      <c r="H288" s="1199">
        <f>D288*E288*G288+D289*E289*G289</f>
        <v>2.6434999999999995</v>
      </c>
      <c r="I288" s="581">
        <v>1</v>
      </c>
      <c r="J288" s="636"/>
      <c r="K288" s="661"/>
      <c r="L288" s="646"/>
      <c r="M288" s="952">
        <v>5.85</v>
      </c>
      <c r="N288" s="912"/>
      <c r="O288" s="636"/>
      <c r="P288" s="926"/>
      <c r="Q288" s="646"/>
      <c r="R288" s="833"/>
    </row>
    <row r="289" spans="1:18" ht="16.5" customHeight="1">
      <c r="A289" s="590"/>
      <c r="B289" s="1186"/>
      <c r="C289" s="1188"/>
      <c r="D289" s="572">
        <v>1</v>
      </c>
      <c r="E289" s="594">
        <v>0.74</v>
      </c>
      <c r="F289" s="592" t="s">
        <v>327</v>
      </c>
      <c r="G289" s="596">
        <v>1.9</v>
      </c>
      <c r="H289" s="1159"/>
      <c r="I289" s="576"/>
      <c r="J289" s="645"/>
      <c r="K289" s="520"/>
      <c r="L289" s="655"/>
      <c r="M289" s="637"/>
      <c r="N289" s="917"/>
      <c r="O289" s="645"/>
      <c r="P289" s="935"/>
      <c r="Q289" s="655"/>
      <c r="R289" s="834"/>
    </row>
    <row r="290" spans="1:18" ht="16" thickBot="1">
      <c r="A290" s="591"/>
      <c r="B290" s="548" t="s">
        <v>87</v>
      </c>
      <c r="C290" s="866" t="s">
        <v>354</v>
      </c>
      <c r="D290" s="573">
        <v>1</v>
      </c>
      <c r="E290" s="594">
        <v>1.8</v>
      </c>
      <c r="F290" s="592" t="s">
        <v>327</v>
      </c>
      <c r="G290" s="596">
        <v>0.65</v>
      </c>
      <c r="H290" s="305">
        <f>D290*E290*G290</f>
        <v>1.1700000000000002</v>
      </c>
      <c r="I290" s="588">
        <v>1</v>
      </c>
      <c r="J290" s="598">
        <v>4.5</v>
      </c>
      <c r="K290" s="667" t="s">
        <v>327</v>
      </c>
      <c r="L290" s="600">
        <v>0.65</v>
      </c>
      <c r="M290" s="594">
        <f>I290*J290*L290</f>
        <v>2.9250000000000003</v>
      </c>
      <c r="N290" s="920"/>
      <c r="O290" s="637"/>
      <c r="P290" s="662"/>
      <c r="Q290" s="647"/>
      <c r="R290" s="929"/>
    </row>
    <row r="291" spans="1:18" ht="15" thickBot="1">
      <c r="A291" s="523" t="str">
        <f>"Mezisoučet: "&amp;A287</f>
        <v>Mezisoučet: Budova Palackého nám. 3, Dačice</v>
      </c>
      <c r="B291" s="524"/>
      <c r="C291" s="525"/>
      <c r="D291" s="1102">
        <f>SUM(D288:D290)</f>
        <v>3</v>
      </c>
      <c r="E291" s="1073"/>
      <c r="F291" s="1074"/>
      <c r="G291" s="1073"/>
      <c r="H291" s="1100">
        <f>SUM(H288:H290)</f>
        <v>3.8134999999999994</v>
      </c>
      <c r="I291" s="1103">
        <f>SUM(I288:I290)</f>
        <v>2</v>
      </c>
      <c r="J291" s="1075"/>
      <c r="K291" s="1076"/>
      <c r="L291" s="1075"/>
      <c r="M291" s="1101">
        <f>SUM(M288:M290)</f>
        <v>8.775</v>
      </c>
      <c r="N291" s="1104">
        <f>SUM(N288:N290)</f>
        <v>0</v>
      </c>
      <c r="O291" s="1079"/>
      <c r="P291" s="1080"/>
      <c r="Q291" s="1079"/>
      <c r="R291" s="1099">
        <f>SUM(R288:R290)</f>
        <v>0</v>
      </c>
    </row>
    <row r="292" spans="1:18" ht="7.5" customHeight="1" thickBot="1">
      <c r="A292" s="526"/>
      <c r="B292" s="527"/>
      <c r="C292" s="528"/>
      <c r="D292" s="556"/>
      <c r="E292" s="595"/>
      <c r="F292" s="528"/>
      <c r="G292" s="595"/>
      <c r="H292" s="529"/>
      <c r="I292" s="580"/>
      <c r="J292" s="599"/>
      <c r="K292" s="530"/>
      <c r="L292" s="599"/>
      <c r="M292" s="529"/>
      <c r="N292" s="922"/>
      <c r="O292" s="923"/>
      <c r="P292" s="924"/>
      <c r="Q292" s="923"/>
      <c r="R292" s="925"/>
    </row>
    <row r="293" spans="1:18" ht="16" thickBot="1">
      <c r="A293" s="549" t="s">
        <v>323</v>
      </c>
      <c r="B293" s="550"/>
      <c r="C293" s="551"/>
      <c r="D293" s="1088">
        <f>SUM(D39,D84,D151,D200,D210,D235,D285,D291)</f>
        <v>58</v>
      </c>
      <c r="E293" s="1093"/>
      <c r="F293" s="1071"/>
      <c r="G293" s="1096"/>
      <c r="H293" s="1089">
        <f>SUM(H39,H84,H151,H200,H210,H235,H285,H291)</f>
        <v>92.50040000000001</v>
      </c>
      <c r="I293" s="1090">
        <f>SUM(I39,I84,I151,I200,I210,I235,I285,I291)</f>
        <v>24</v>
      </c>
      <c r="J293" s="1094"/>
      <c r="K293" s="1072"/>
      <c r="L293" s="1097"/>
      <c r="M293" s="1091">
        <f>SUM(M39,M84,M151,M200,M210,M235,M285,M291)</f>
        <v>80.15299999999999</v>
      </c>
      <c r="N293" s="1092">
        <f>SUM(N39,N84,N151,N200,N210,N235,N285,N291)</f>
        <v>35</v>
      </c>
      <c r="O293" s="1095"/>
      <c r="P293" s="1081"/>
      <c r="Q293" s="1098"/>
      <c r="R293" s="1087">
        <f>SUM(R39,R84,R151,R200,R210,R235,R285,R291)</f>
        <v>12.863499999999998</v>
      </c>
    </row>
    <row r="295" spans="13:18" ht="15">
      <c r="M295" s="542"/>
      <c r="R295" s="542"/>
    </row>
  </sheetData>
  <sheetProtection sheet="1" objects="1" scenarios="1"/>
  <mergeCells count="37">
    <mergeCell ref="B44:B45"/>
    <mergeCell ref="C44:C45"/>
    <mergeCell ref="B242:B243"/>
    <mergeCell ref="E6:G6"/>
    <mergeCell ref="A202:R202"/>
    <mergeCell ref="A212:R212"/>
    <mergeCell ref="A213:R213"/>
    <mergeCell ref="A237:R237"/>
    <mergeCell ref="B14:B15"/>
    <mergeCell ref="C14:C15"/>
    <mergeCell ref="B188:B189"/>
    <mergeCell ref="C188:C189"/>
    <mergeCell ref="H44:H45"/>
    <mergeCell ref="A86:R86"/>
    <mergeCell ref="A87:R87"/>
    <mergeCell ref="A153:R153"/>
    <mergeCell ref="A154:R154"/>
    <mergeCell ref="B288:B289"/>
    <mergeCell ref="C288:C289"/>
    <mergeCell ref="B257:B258"/>
    <mergeCell ref="C257:C258"/>
    <mergeCell ref="B249:B250"/>
    <mergeCell ref="C249:C250"/>
    <mergeCell ref="A287:R287"/>
    <mergeCell ref="C242:C243"/>
    <mergeCell ref="R188:R189"/>
    <mergeCell ref="H242:H243"/>
    <mergeCell ref="H249:H250"/>
    <mergeCell ref="H257:H258"/>
    <mergeCell ref="H288:H289"/>
    <mergeCell ref="O6:Q6"/>
    <mergeCell ref="A8:R8"/>
    <mergeCell ref="A9:R9"/>
    <mergeCell ref="A41:R41"/>
    <mergeCell ref="A42:R42"/>
    <mergeCell ref="J6:L6"/>
    <mergeCell ref="R14:R15"/>
  </mergeCells>
  <printOptions horizontalCentered="1"/>
  <pageMargins left="0.2362204724409449" right="0.2362204724409449" top="0.15748031496062992" bottom="0.32" header="0.15748031496062992" footer="0.15748031496062992"/>
  <pageSetup fitToHeight="0" fitToWidth="1" horizontalDpi="600" verticalDpi="600" orientation="portrait" paperSize="9" scale="58" r:id="rId1"/>
  <headerFooter>
    <oddFooter>&amp;C&amp;P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281"/>
  <sheetViews>
    <sheetView zoomScale="70" zoomScaleNormal="70" zoomScaleSheetLayoutView="40" workbookViewId="0" topLeftCell="A1">
      <pane xSplit="9" ySplit="13" topLeftCell="J14" activePane="bottomRight" state="frozen"/>
      <selection pane="topRight" activeCell="J1" sqref="J1"/>
      <selection pane="bottomLeft" activeCell="A14" sqref="A14"/>
      <selection pane="bottomRight" activeCell="A3" sqref="A3"/>
    </sheetView>
  </sheetViews>
  <sheetFormatPr defaultColWidth="11.421875" defaultRowHeight="15"/>
  <cols>
    <col min="1" max="1" width="12.8515625" style="1" customWidth="1"/>
    <col min="2" max="2" width="39.57421875" style="1" customWidth="1"/>
    <col min="3" max="3" width="8.7109375" style="301" customWidth="1"/>
    <col min="4" max="4" width="9.8515625" style="302" customWidth="1"/>
    <col min="5" max="5" width="8.8515625" style="1" customWidth="1"/>
    <col min="6" max="6" width="8.140625" style="302" customWidth="1"/>
    <col min="7" max="7" width="9.57421875" style="302" customWidth="1"/>
    <col min="8" max="9" width="8.57421875" style="302" customWidth="1"/>
    <col min="10" max="28" width="7.8515625" style="1" customWidth="1"/>
    <col min="29" max="33" width="7.7109375" style="1" customWidth="1"/>
    <col min="34" max="34" width="15.8515625" style="1" customWidth="1"/>
    <col min="35" max="37" width="11.421875" style="1" customWidth="1"/>
    <col min="38" max="16384" width="11.421875" style="1" customWidth="1"/>
  </cols>
  <sheetData>
    <row r="1" spans="1:9" s="214" customFormat="1" ht="15">
      <c r="A1" s="212" t="s">
        <v>270</v>
      </c>
      <c r="B1" s="213"/>
      <c r="I1"/>
    </row>
    <row r="2" spans="1:9" s="214" customFormat="1" ht="15">
      <c r="A2" s="213" t="s">
        <v>329</v>
      </c>
      <c r="I2"/>
    </row>
    <row r="3" spans="3:9" ht="15" thickBot="1">
      <c r="C3" s="1"/>
      <c r="D3" s="1"/>
      <c r="E3" s="108"/>
      <c r="F3" s="1"/>
      <c r="G3" s="1"/>
      <c r="H3" s="1"/>
      <c r="I3" s="1"/>
    </row>
    <row r="4" spans="1:33" ht="16.5" customHeight="1" thickBot="1">
      <c r="A4" s="1205" t="s">
        <v>456</v>
      </c>
      <c r="B4" s="1206"/>
      <c r="C4" s="1206"/>
      <c r="D4" s="1206"/>
      <c r="E4" s="1206"/>
      <c r="F4" s="1206"/>
      <c r="G4" s="1206"/>
      <c r="H4" s="1206"/>
      <c r="I4" s="1207"/>
      <c r="J4" s="1254" t="s">
        <v>5</v>
      </c>
      <c r="K4" s="1224" t="s">
        <v>296</v>
      </c>
      <c r="L4" s="1224" t="s">
        <v>27</v>
      </c>
      <c r="M4" s="1224" t="s">
        <v>297</v>
      </c>
      <c r="N4" s="1224" t="s">
        <v>464</v>
      </c>
      <c r="O4" s="1224" t="s">
        <v>446</v>
      </c>
      <c r="P4" s="1224" t="s">
        <v>39</v>
      </c>
      <c r="Q4" s="1224" t="s">
        <v>441</v>
      </c>
      <c r="R4" s="1224" t="s">
        <v>298</v>
      </c>
      <c r="S4" s="1224" t="s">
        <v>440</v>
      </c>
      <c r="T4" s="1224" t="s">
        <v>408</v>
      </c>
      <c r="U4" s="1224" t="s">
        <v>442</v>
      </c>
      <c r="V4" s="1224" t="s">
        <v>300</v>
      </c>
      <c r="W4" s="1224" t="s">
        <v>301</v>
      </c>
      <c r="X4" s="1224" t="s">
        <v>44</v>
      </c>
      <c r="Y4" s="1258" t="s">
        <v>45</v>
      </c>
      <c r="Z4" s="1224" t="s">
        <v>299</v>
      </c>
      <c r="AA4" s="1258" t="s">
        <v>47</v>
      </c>
      <c r="AB4" s="1260" t="s">
        <v>447</v>
      </c>
      <c r="AC4" s="1224" t="s">
        <v>48</v>
      </c>
      <c r="AD4" s="1224" t="s">
        <v>49</v>
      </c>
      <c r="AE4" s="1224" t="s">
        <v>51</v>
      </c>
      <c r="AF4" s="1224" t="s">
        <v>52</v>
      </c>
      <c r="AG4" s="1256" t="s">
        <v>58</v>
      </c>
    </row>
    <row r="5" spans="1:33" ht="46.15" customHeight="1" thickBot="1">
      <c r="A5" s="1208"/>
      <c r="B5" s="1209"/>
      <c r="C5" s="1209"/>
      <c r="D5" s="1209"/>
      <c r="E5" s="1209"/>
      <c r="F5" s="1209"/>
      <c r="G5" s="1209"/>
      <c r="H5" s="1209"/>
      <c r="I5" s="1210"/>
      <c r="J5" s="125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225"/>
      <c r="X5" s="1225"/>
      <c r="Y5" s="1259"/>
      <c r="Z5" s="1225"/>
      <c r="AA5" s="1259"/>
      <c r="AB5" s="1261"/>
      <c r="AC5" s="1225"/>
      <c r="AD5" s="1225"/>
      <c r="AE5" s="1225"/>
      <c r="AF5" s="1225"/>
      <c r="AG5" s="1257"/>
    </row>
    <row r="6" spans="1:33" ht="21" customHeight="1" thickBot="1">
      <c r="A6" s="1208"/>
      <c r="B6" s="1209"/>
      <c r="C6" s="1209"/>
      <c r="D6" s="1209"/>
      <c r="E6" s="1209"/>
      <c r="F6" s="1209"/>
      <c r="G6" s="1209"/>
      <c r="H6" s="1209"/>
      <c r="I6" s="1210"/>
      <c r="J6" s="125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1225"/>
      <c r="Y6" s="1259"/>
      <c r="Z6" s="1225"/>
      <c r="AA6" s="1259"/>
      <c r="AB6" s="1261"/>
      <c r="AC6" s="1225"/>
      <c r="AD6" s="1225"/>
      <c r="AE6" s="1225"/>
      <c r="AF6" s="1225"/>
      <c r="AG6" s="1257"/>
    </row>
    <row r="7" spans="1:33" ht="21" customHeight="1" thickBot="1">
      <c r="A7" s="1208"/>
      <c r="B7" s="1209"/>
      <c r="C7" s="1209"/>
      <c r="D7" s="1209"/>
      <c r="E7" s="1209"/>
      <c r="F7" s="1209"/>
      <c r="G7" s="1209"/>
      <c r="H7" s="1209"/>
      <c r="I7" s="1210"/>
      <c r="J7" s="1255"/>
      <c r="K7" s="1225"/>
      <c r="L7" s="1225"/>
      <c r="M7" s="1225"/>
      <c r="N7" s="1225"/>
      <c r="O7" s="1225"/>
      <c r="P7" s="1225"/>
      <c r="Q7" s="1225"/>
      <c r="R7" s="1225"/>
      <c r="S7" s="1225"/>
      <c r="T7" s="1225"/>
      <c r="U7" s="1225"/>
      <c r="V7" s="1225"/>
      <c r="W7" s="1225"/>
      <c r="X7" s="1225"/>
      <c r="Y7" s="1259"/>
      <c r="Z7" s="1225"/>
      <c r="AA7" s="1259"/>
      <c r="AB7" s="1261"/>
      <c r="AC7" s="1225"/>
      <c r="AD7" s="1225"/>
      <c r="AE7" s="1225"/>
      <c r="AF7" s="1225"/>
      <c r="AG7" s="1257"/>
    </row>
    <row r="8" spans="1:33" ht="21" customHeight="1" thickBot="1">
      <c r="A8" s="1208"/>
      <c r="B8" s="1209"/>
      <c r="C8" s="1209"/>
      <c r="D8" s="1209"/>
      <c r="E8" s="1209"/>
      <c r="F8" s="1209"/>
      <c r="G8" s="1209"/>
      <c r="H8" s="1209"/>
      <c r="I8" s="1210"/>
      <c r="J8" s="1255"/>
      <c r="K8" s="1225"/>
      <c r="L8" s="1225"/>
      <c r="M8" s="1225"/>
      <c r="N8" s="1225"/>
      <c r="O8" s="1225"/>
      <c r="P8" s="1225"/>
      <c r="Q8" s="1225"/>
      <c r="R8" s="1225"/>
      <c r="S8" s="1225"/>
      <c r="T8" s="1225"/>
      <c r="U8" s="1225"/>
      <c r="V8" s="1225"/>
      <c r="W8" s="1225"/>
      <c r="X8" s="1225"/>
      <c r="Y8" s="1259"/>
      <c r="Z8" s="1225"/>
      <c r="AA8" s="1259"/>
      <c r="AB8" s="1261"/>
      <c r="AC8" s="1225"/>
      <c r="AD8" s="1225"/>
      <c r="AE8" s="1225"/>
      <c r="AF8" s="1225"/>
      <c r="AG8" s="1257"/>
    </row>
    <row r="9" spans="1:33" ht="21" customHeight="1" thickBot="1">
      <c r="A9" s="1208"/>
      <c r="B9" s="1209"/>
      <c r="C9" s="1209"/>
      <c r="D9" s="1209"/>
      <c r="E9" s="1209"/>
      <c r="F9" s="1209"/>
      <c r="G9" s="1209"/>
      <c r="H9" s="1209"/>
      <c r="I9" s="1210"/>
      <c r="J9" s="1255"/>
      <c r="K9" s="1225"/>
      <c r="L9" s="1225"/>
      <c r="M9" s="1225"/>
      <c r="N9" s="1225"/>
      <c r="O9" s="1225"/>
      <c r="P9" s="1225"/>
      <c r="Q9" s="1225"/>
      <c r="R9" s="1225"/>
      <c r="S9" s="1225"/>
      <c r="T9" s="1225"/>
      <c r="U9" s="1225"/>
      <c r="V9" s="1225"/>
      <c r="W9" s="1225"/>
      <c r="X9" s="1225"/>
      <c r="Y9" s="1259"/>
      <c r="Z9" s="1225"/>
      <c r="AA9" s="1259"/>
      <c r="AB9" s="1261"/>
      <c r="AC9" s="1225"/>
      <c r="AD9" s="1225"/>
      <c r="AE9" s="1225"/>
      <c r="AF9" s="1225"/>
      <c r="AG9" s="1257"/>
    </row>
    <row r="10" spans="1:33" ht="44" customHeight="1" thickBot="1">
      <c r="A10" s="1211"/>
      <c r="B10" s="1212"/>
      <c r="C10" s="1212"/>
      <c r="D10" s="1212"/>
      <c r="E10" s="1212"/>
      <c r="F10" s="1212"/>
      <c r="G10" s="1212"/>
      <c r="H10" s="1212"/>
      <c r="I10" s="1213"/>
      <c r="J10" s="1255"/>
      <c r="K10" s="1225"/>
      <c r="L10" s="1225"/>
      <c r="M10" s="1225"/>
      <c r="N10" s="1225"/>
      <c r="O10" s="1225"/>
      <c r="P10" s="1225"/>
      <c r="Q10" s="1225"/>
      <c r="R10" s="1225"/>
      <c r="S10" s="1225"/>
      <c r="T10" s="1225"/>
      <c r="U10" s="1225"/>
      <c r="V10" s="1225"/>
      <c r="W10" s="1225"/>
      <c r="X10" s="1225"/>
      <c r="Y10" s="1259"/>
      <c r="Z10" s="1225"/>
      <c r="AA10" s="1259"/>
      <c r="AB10" s="1262"/>
      <c r="AC10" s="1225"/>
      <c r="AD10" s="1225"/>
      <c r="AE10" s="1225"/>
      <c r="AF10" s="1225"/>
      <c r="AG10" s="1257"/>
    </row>
    <row r="11" spans="1:33" s="313" customFormat="1" ht="25.5" customHeight="1" thickBot="1">
      <c r="A11" s="1214" t="s">
        <v>38</v>
      </c>
      <c r="B11" s="1215"/>
      <c r="C11" s="1215"/>
      <c r="D11" s="1215"/>
      <c r="E11" s="1215"/>
      <c r="F11" s="1215"/>
      <c r="G11" s="1215"/>
      <c r="H11" s="1215"/>
      <c r="I11" s="1216"/>
      <c r="J11" s="1226" t="s">
        <v>455</v>
      </c>
      <c r="K11" s="1227"/>
      <c r="L11" s="1227"/>
      <c r="M11" s="1227"/>
      <c r="N11" s="1227"/>
      <c r="O11" s="1227"/>
      <c r="P11" s="1227"/>
      <c r="Q11" s="1227"/>
      <c r="R11" s="1227"/>
      <c r="S11" s="1227"/>
      <c r="T11" s="1227"/>
      <c r="U11" s="1227"/>
      <c r="V11" s="1227"/>
      <c r="W11" s="1227"/>
      <c r="X11" s="1227"/>
      <c r="Y11" s="1227"/>
      <c r="Z11" s="1227"/>
      <c r="AA11" s="1227"/>
      <c r="AB11" s="1227"/>
      <c r="AC11" s="1227"/>
      <c r="AD11" s="1227"/>
      <c r="AE11" s="1227"/>
      <c r="AF11" s="1227"/>
      <c r="AG11" s="1228"/>
    </row>
    <row r="12" spans="1:33" ht="44" thickBot="1">
      <c r="A12" s="989" t="s">
        <v>322</v>
      </c>
      <c r="B12" s="985" t="s">
        <v>273</v>
      </c>
      <c r="C12" s="986" t="s">
        <v>454</v>
      </c>
      <c r="D12" s="986" t="s">
        <v>449</v>
      </c>
      <c r="E12" s="986" t="s">
        <v>302</v>
      </c>
      <c r="F12" s="986" t="s">
        <v>453</v>
      </c>
      <c r="G12" s="987" t="s">
        <v>452</v>
      </c>
      <c r="H12" s="986" t="s">
        <v>451</v>
      </c>
      <c r="I12" s="1006" t="s">
        <v>450</v>
      </c>
      <c r="J12" s="988" t="s">
        <v>402</v>
      </c>
      <c r="K12" s="1005" t="s">
        <v>402</v>
      </c>
      <c r="L12" s="1005" t="s">
        <v>402</v>
      </c>
      <c r="M12" s="1005" t="s">
        <v>402</v>
      </c>
      <c r="N12" s="1005" t="s">
        <v>402</v>
      </c>
      <c r="O12" s="1005" t="s">
        <v>402</v>
      </c>
      <c r="P12" s="1005" t="s">
        <v>402</v>
      </c>
      <c r="Q12" s="1005" t="s">
        <v>402</v>
      </c>
      <c r="R12" s="1005" t="s">
        <v>402</v>
      </c>
      <c r="S12" s="1005" t="s">
        <v>403</v>
      </c>
      <c r="T12" s="1005" t="s">
        <v>403</v>
      </c>
      <c r="U12" s="1005" t="s">
        <v>403</v>
      </c>
      <c r="V12" s="1005" t="s">
        <v>403</v>
      </c>
      <c r="W12" s="1005" t="s">
        <v>403</v>
      </c>
      <c r="X12" s="1005" t="s">
        <v>403</v>
      </c>
      <c r="Y12" s="1005" t="s">
        <v>404</v>
      </c>
      <c r="Z12" s="1005" t="s">
        <v>404</v>
      </c>
      <c r="AA12" s="1005" t="s">
        <v>404</v>
      </c>
      <c r="AB12" s="1005" t="s">
        <v>404</v>
      </c>
      <c r="AC12" s="1005" t="s">
        <v>404</v>
      </c>
      <c r="AD12" s="1005" t="s">
        <v>404</v>
      </c>
      <c r="AE12" s="1005" t="s">
        <v>404</v>
      </c>
      <c r="AF12" s="1005" t="s">
        <v>404</v>
      </c>
      <c r="AG12" s="1004" t="s">
        <v>405</v>
      </c>
    </row>
    <row r="13" spans="1:33" ht="16" thickBot="1">
      <c r="A13" s="1221" t="s">
        <v>417</v>
      </c>
      <c r="B13" s="1222"/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  <c r="Z13" s="1222"/>
      <c r="AA13" s="1222"/>
      <c r="AB13" s="1222"/>
      <c r="AC13" s="1222"/>
      <c r="AD13" s="1222"/>
      <c r="AE13" s="1222"/>
      <c r="AF13" s="1222"/>
      <c r="AG13" s="1223"/>
    </row>
    <row r="14" spans="1:33" ht="15.5">
      <c r="A14" s="1002" t="s">
        <v>8</v>
      </c>
      <c r="B14" s="314" t="s">
        <v>28</v>
      </c>
      <c r="C14" s="315">
        <v>13881</v>
      </c>
      <c r="D14" s="316">
        <v>57</v>
      </c>
      <c r="E14" s="317" t="s">
        <v>303</v>
      </c>
      <c r="F14" s="318">
        <v>3</v>
      </c>
      <c r="G14" s="318">
        <v>1</v>
      </c>
      <c r="H14" s="319"/>
      <c r="I14" s="1014"/>
      <c r="J14" s="1007"/>
      <c r="K14" s="320"/>
      <c r="L14" s="321"/>
      <c r="M14" s="322"/>
      <c r="N14" s="322"/>
      <c r="O14" s="323"/>
      <c r="P14" s="323"/>
      <c r="Q14" s="322"/>
      <c r="R14" s="322"/>
      <c r="S14" s="322"/>
      <c r="T14" s="323"/>
      <c r="U14" s="322"/>
      <c r="V14" s="323"/>
      <c r="W14" s="322"/>
      <c r="X14" s="323"/>
      <c r="Y14" s="322"/>
      <c r="Z14" s="322"/>
      <c r="AA14" s="322"/>
      <c r="AB14" s="324"/>
      <c r="AC14" s="323"/>
      <c r="AD14" s="367"/>
      <c r="AE14" s="322"/>
      <c r="AF14" s="323"/>
      <c r="AG14" s="671"/>
    </row>
    <row r="15" spans="1:33" ht="15">
      <c r="A15" s="325"/>
      <c r="B15" s="326" t="s">
        <v>29</v>
      </c>
      <c r="C15" s="327">
        <v>13516</v>
      </c>
      <c r="D15" s="328">
        <v>15.5</v>
      </c>
      <c r="E15" s="329" t="s">
        <v>303</v>
      </c>
      <c r="F15" s="330">
        <v>1</v>
      </c>
      <c r="G15" s="330"/>
      <c r="H15" s="331"/>
      <c r="I15" s="1015">
        <v>1</v>
      </c>
      <c r="J15" s="1008"/>
      <c r="K15" s="332"/>
      <c r="L15" s="333"/>
      <c r="M15" s="334"/>
      <c r="N15" s="334"/>
      <c r="O15" s="335"/>
      <c r="P15" s="335"/>
      <c r="Q15" s="334"/>
      <c r="R15" s="334"/>
      <c r="S15" s="334"/>
      <c r="T15" s="335"/>
      <c r="U15" s="334"/>
      <c r="V15" s="336"/>
      <c r="W15" s="334"/>
      <c r="X15" s="335"/>
      <c r="Y15" s="334"/>
      <c r="Z15" s="334"/>
      <c r="AA15" s="334"/>
      <c r="AB15" s="337"/>
      <c r="AC15" s="335"/>
      <c r="AD15" s="343"/>
      <c r="AE15" s="334"/>
      <c r="AF15" s="335"/>
      <c r="AG15" s="672"/>
    </row>
    <row r="16" spans="1:33" ht="15">
      <c r="A16" s="325"/>
      <c r="B16" s="329" t="s">
        <v>262</v>
      </c>
      <c r="C16" s="327">
        <v>13150</v>
      </c>
      <c r="D16" s="338">
        <v>23.3</v>
      </c>
      <c r="E16" s="326" t="s">
        <v>303</v>
      </c>
      <c r="F16" s="330">
        <v>1</v>
      </c>
      <c r="G16" s="330"/>
      <c r="H16" s="331"/>
      <c r="I16" s="1015"/>
      <c r="J16" s="1009"/>
      <c r="K16" s="339"/>
      <c r="L16" s="334"/>
      <c r="M16" s="334"/>
      <c r="N16" s="334"/>
      <c r="O16" s="335"/>
      <c r="P16" s="335"/>
      <c r="Q16" s="334"/>
      <c r="R16" s="334"/>
      <c r="S16" s="343"/>
      <c r="T16" s="335"/>
      <c r="U16" s="334"/>
      <c r="V16" s="335"/>
      <c r="W16" s="334"/>
      <c r="X16" s="335"/>
      <c r="Y16" s="334"/>
      <c r="Z16" s="334"/>
      <c r="AA16" s="334"/>
      <c r="AB16" s="337"/>
      <c r="AC16" s="335"/>
      <c r="AD16" s="343"/>
      <c r="AE16" s="334"/>
      <c r="AF16" s="335"/>
      <c r="AG16" s="672"/>
    </row>
    <row r="17" spans="1:33" ht="15">
      <c r="A17" s="325"/>
      <c r="B17" s="329" t="s">
        <v>261</v>
      </c>
      <c r="C17" s="327">
        <v>14246</v>
      </c>
      <c r="D17" s="338">
        <v>23.3</v>
      </c>
      <c r="E17" s="326" t="s">
        <v>303</v>
      </c>
      <c r="F17" s="330">
        <v>1</v>
      </c>
      <c r="G17" s="330"/>
      <c r="H17" s="331"/>
      <c r="I17" s="1015"/>
      <c r="J17" s="1009"/>
      <c r="K17" s="339"/>
      <c r="L17" s="334"/>
      <c r="M17" s="334"/>
      <c r="N17" s="334"/>
      <c r="O17" s="335"/>
      <c r="P17" s="335"/>
      <c r="Q17" s="334"/>
      <c r="R17" s="334"/>
      <c r="S17" s="343"/>
      <c r="T17" s="335"/>
      <c r="U17" s="334"/>
      <c r="V17" s="335"/>
      <c r="W17" s="334"/>
      <c r="X17" s="335"/>
      <c r="Y17" s="334"/>
      <c r="Z17" s="334"/>
      <c r="AA17" s="334"/>
      <c r="AB17" s="337"/>
      <c r="AC17" s="335"/>
      <c r="AD17" s="343"/>
      <c r="AE17" s="334"/>
      <c r="AF17" s="335"/>
      <c r="AG17" s="672"/>
    </row>
    <row r="18" spans="1:33" ht="15">
      <c r="A18" s="325"/>
      <c r="B18" s="326" t="s">
        <v>9</v>
      </c>
      <c r="C18" s="327">
        <v>44927</v>
      </c>
      <c r="D18" s="328">
        <v>26.6</v>
      </c>
      <c r="E18" s="326" t="s">
        <v>304</v>
      </c>
      <c r="F18" s="330">
        <v>1</v>
      </c>
      <c r="G18" s="330"/>
      <c r="H18" s="331"/>
      <c r="I18" s="1015">
        <v>2</v>
      </c>
      <c r="J18" s="1010"/>
      <c r="K18" s="334"/>
      <c r="L18" s="335"/>
      <c r="M18" s="334"/>
      <c r="N18" s="334"/>
      <c r="O18" s="335"/>
      <c r="P18" s="335"/>
      <c r="Q18" s="334"/>
      <c r="R18" s="334"/>
      <c r="S18" s="334"/>
      <c r="T18" s="335"/>
      <c r="U18" s="334"/>
      <c r="V18" s="335"/>
      <c r="W18" s="334"/>
      <c r="X18" s="335"/>
      <c r="Y18" s="334"/>
      <c r="Z18" s="340"/>
      <c r="AA18" s="334"/>
      <c r="AB18" s="337"/>
      <c r="AC18" s="335"/>
      <c r="AD18" s="343"/>
      <c r="AE18" s="334"/>
      <c r="AF18" s="335"/>
      <c r="AG18" s="672"/>
    </row>
    <row r="19" spans="1:33" ht="15">
      <c r="A19" s="325"/>
      <c r="B19" s="326" t="s">
        <v>10</v>
      </c>
      <c r="C19" s="327">
        <v>44562</v>
      </c>
      <c r="D19" s="328">
        <v>61.6</v>
      </c>
      <c r="E19" s="326" t="s">
        <v>304</v>
      </c>
      <c r="F19" s="330"/>
      <c r="G19" s="330">
        <v>1</v>
      </c>
      <c r="H19" s="331">
        <v>1</v>
      </c>
      <c r="I19" s="1015"/>
      <c r="J19" s="1010"/>
      <c r="K19" s="334"/>
      <c r="L19" s="335"/>
      <c r="M19" s="334"/>
      <c r="N19" s="334"/>
      <c r="O19" s="335"/>
      <c r="P19" s="335"/>
      <c r="Q19" s="341"/>
      <c r="R19" s="334"/>
      <c r="S19" s="334"/>
      <c r="T19" s="335"/>
      <c r="U19" s="334"/>
      <c r="V19" s="335"/>
      <c r="W19" s="334"/>
      <c r="X19" s="342"/>
      <c r="Y19" s="335"/>
      <c r="Z19" s="334"/>
      <c r="AA19" s="334"/>
      <c r="AB19" s="336"/>
      <c r="AC19" s="335"/>
      <c r="AD19" s="335"/>
      <c r="AE19" s="336"/>
      <c r="AF19" s="336"/>
      <c r="AG19" s="673"/>
    </row>
    <row r="20" spans="1:33" ht="15">
      <c r="A20" s="325"/>
      <c r="B20" s="326" t="s">
        <v>11</v>
      </c>
      <c r="C20" s="327">
        <v>12785</v>
      </c>
      <c r="D20" s="328">
        <v>27.3</v>
      </c>
      <c r="E20" s="326" t="s">
        <v>304</v>
      </c>
      <c r="F20" s="330"/>
      <c r="G20" s="330"/>
      <c r="H20" s="331"/>
      <c r="I20" s="1015"/>
      <c r="J20" s="1010"/>
      <c r="K20" s="334"/>
      <c r="L20" s="335"/>
      <c r="M20" s="341"/>
      <c r="N20" s="341"/>
      <c r="O20" s="343"/>
      <c r="P20" s="343"/>
      <c r="Q20" s="335"/>
      <c r="R20" s="334"/>
      <c r="S20" s="343"/>
      <c r="T20" s="343"/>
      <c r="U20" s="335"/>
      <c r="V20" s="335"/>
      <c r="W20" s="334"/>
      <c r="X20" s="336"/>
      <c r="Y20" s="335"/>
      <c r="Z20" s="334"/>
      <c r="AA20" s="343"/>
      <c r="AB20" s="337"/>
      <c r="AC20" s="343"/>
      <c r="AD20" s="335"/>
      <c r="AE20" s="335"/>
      <c r="AF20" s="335"/>
      <c r="AG20" s="673"/>
    </row>
    <row r="21" spans="1:33" ht="15">
      <c r="A21" s="325"/>
      <c r="B21" s="326" t="s">
        <v>55</v>
      </c>
      <c r="C21" s="327">
        <v>11689</v>
      </c>
      <c r="D21" s="328">
        <v>7.2</v>
      </c>
      <c r="E21" s="326" t="s">
        <v>304</v>
      </c>
      <c r="F21" s="330"/>
      <c r="G21" s="330"/>
      <c r="H21" s="331"/>
      <c r="I21" s="1015"/>
      <c r="J21" s="1011"/>
      <c r="K21" s="344"/>
      <c r="L21" s="335"/>
      <c r="M21" s="345"/>
      <c r="N21" s="345"/>
      <c r="O21" s="335"/>
      <c r="P21" s="335"/>
      <c r="Q21" s="346"/>
      <c r="R21" s="344"/>
      <c r="S21" s="335"/>
      <c r="T21" s="335"/>
      <c r="U21" s="346"/>
      <c r="V21" s="335"/>
      <c r="W21" s="346"/>
      <c r="X21" s="335"/>
      <c r="Y21" s="335"/>
      <c r="Z21" s="344"/>
      <c r="AA21" s="346"/>
      <c r="AB21" s="337"/>
      <c r="AC21" s="335"/>
      <c r="AD21" s="346"/>
      <c r="AE21" s="335"/>
      <c r="AF21" s="335"/>
      <c r="AG21" s="673"/>
    </row>
    <row r="22" spans="1:33" ht="15">
      <c r="A22" s="325"/>
      <c r="B22" s="326" t="s">
        <v>12</v>
      </c>
      <c r="C22" s="327">
        <v>45658</v>
      </c>
      <c r="D22" s="328">
        <v>3.1</v>
      </c>
      <c r="E22" s="326" t="s">
        <v>304</v>
      </c>
      <c r="F22" s="330">
        <v>1</v>
      </c>
      <c r="G22" s="330"/>
      <c r="H22" s="331"/>
      <c r="I22" s="1015">
        <v>1</v>
      </c>
      <c r="J22" s="1010"/>
      <c r="K22" s="334"/>
      <c r="L22" s="335"/>
      <c r="M22" s="334"/>
      <c r="N22" s="334"/>
      <c r="O22" s="334"/>
      <c r="P22" s="334"/>
      <c r="Q22" s="335"/>
      <c r="R22" s="334"/>
      <c r="S22" s="334"/>
      <c r="T22" s="334"/>
      <c r="U22" s="335"/>
      <c r="V22" s="335"/>
      <c r="W22" s="334"/>
      <c r="X22" s="335"/>
      <c r="Y22" s="334"/>
      <c r="Z22" s="334"/>
      <c r="AA22" s="334"/>
      <c r="AB22" s="337"/>
      <c r="AC22" s="343"/>
      <c r="AD22" s="335"/>
      <c r="AE22" s="335"/>
      <c r="AF22" s="335"/>
      <c r="AG22" s="672"/>
    </row>
    <row r="23" spans="1:33" ht="15">
      <c r="A23" s="325"/>
      <c r="B23" s="326" t="s">
        <v>14</v>
      </c>
      <c r="C23" s="347" t="s">
        <v>13</v>
      </c>
      <c r="D23" s="328">
        <v>2.5</v>
      </c>
      <c r="E23" s="326" t="s">
        <v>304</v>
      </c>
      <c r="F23" s="330">
        <v>2</v>
      </c>
      <c r="G23" s="330"/>
      <c r="H23" s="331"/>
      <c r="I23" s="1015"/>
      <c r="J23" s="1010"/>
      <c r="K23" s="334"/>
      <c r="L23" s="335"/>
      <c r="M23" s="334"/>
      <c r="N23" s="334"/>
      <c r="O23" s="334"/>
      <c r="P23" s="334"/>
      <c r="Q23" s="335"/>
      <c r="R23" s="334"/>
      <c r="S23" s="335"/>
      <c r="T23" s="334"/>
      <c r="U23" s="335"/>
      <c r="V23" s="335"/>
      <c r="W23" s="334"/>
      <c r="X23" s="335"/>
      <c r="Y23" s="334"/>
      <c r="Z23" s="334"/>
      <c r="AA23" s="343"/>
      <c r="AB23" s="337"/>
      <c r="AC23" s="334"/>
      <c r="AD23" s="335"/>
      <c r="AE23" s="335"/>
      <c r="AF23" s="335"/>
      <c r="AG23" s="672"/>
    </row>
    <row r="24" spans="1:33" ht="15">
      <c r="A24" s="325"/>
      <c r="B24" s="326" t="s">
        <v>16</v>
      </c>
      <c r="C24" s="347" t="s">
        <v>15</v>
      </c>
      <c r="D24" s="328">
        <v>3</v>
      </c>
      <c r="E24" s="326" t="s">
        <v>304</v>
      </c>
      <c r="F24" s="330"/>
      <c r="G24" s="330"/>
      <c r="H24" s="331"/>
      <c r="I24" s="1015"/>
      <c r="J24" s="1010"/>
      <c r="K24" s="334"/>
      <c r="L24" s="335"/>
      <c r="M24" s="334"/>
      <c r="N24" s="334"/>
      <c r="O24" s="334"/>
      <c r="P24" s="334"/>
      <c r="Q24" s="335"/>
      <c r="R24" s="334"/>
      <c r="S24" s="335"/>
      <c r="T24" s="334"/>
      <c r="U24" s="335"/>
      <c r="V24" s="335"/>
      <c r="W24" s="334"/>
      <c r="X24" s="335"/>
      <c r="Y24" s="335"/>
      <c r="Z24" s="334"/>
      <c r="AA24" s="343"/>
      <c r="AB24" s="337"/>
      <c r="AC24" s="334"/>
      <c r="AD24" s="335"/>
      <c r="AE24" s="335"/>
      <c r="AF24" s="335"/>
      <c r="AG24" s="673"/>
    </row>
    <row r="25" spans="1:33" ht="15">
      <c r="A25" s="325"/>
      <c r="B25" s="326" t="s">
        <v>57</v>
      </c>
      <c r="C25" s="327">
        <v>47119</v>
      </c>
      <c r="D25" s="328">
        <v>1.2</v>
      </c>
      <c r="E25" s="326" t="s">
        <v>304</v>
      </c>
      <c r="F25" s="330"/>
      <c r="G25" s="330"/>
      <c r="H25" s="331"/>
      <c r="I25" s="1015"/>
      <c r="J25" s="1012"/>
      <c r="K25" s="348"/>
      <c r="L25" s="335"/>
      <c r="M25" s="341"/>
      <c r="N25" s="341"/>
      <c r="O25" s="335"/>
      <c r="P25" s="335"/>
      <c r="Q25" s="335"/>
      <c r="R25" s="344"/>
      <c r="S25" s="335"/>
      <c r="T25" s="335"/>
      <c r="U25" s="335"/>
      <c r="V25" s="335"/>
      <c r="W25" s="335"/>
      <c r="X25" s="335"/>
      <c r="Y25" s="335"/>
      <c r="Z25" s="344"/>
      <c r="AA25" s="346"/>
      <c r="AB25" s="337"/>
      <c r="AC25" s="336"/>
      <c r="AD25" s="335"/>
      <c r="AE25" s="335"/>
      <c r="AF25" s="335"/>
      <c r="AG25" s="673"/>
    </row>
    <row r="26" spans="1:33" ht="15">
      <c r="A26" s="325"/>
      <c r="B26" s="326" t="s">
        <v>18</v>
      </c>
      <c r="C26" s="347" t="s">
        <v>17</v>
      </c>
      <c r="D26" s="328">
        <v>12.9</v>
      </c>
      <c r="E26" s="326" t="s">
        <v>304</v>
      </c>
      <c r="F26" s="330"/>
      <c r="G26" s="330"/>
      <c r="H26" s="331"/>
      <c r="I26" s="1015"/>
      <c r="J26" s="1010"/>
      <c r="K26" s="334"/>
      <c r="L26" s="335"/>
      <c r="M26" s="335"/>
      <c r="N26" s="335"/>
      <c r="O26" s="335"/>
      <c r="P26" s="335"/>
      <c r="Q26" s="335"/>
      <c r="R26" s="334"/>
      <c r="S26" s="335"/>
      <c r="T26" s="335"/>
      <c r="U26" s="343"/>
      <c r="V26" s="335"/>
      <c r="W26" s="334"/>
      <c r="X26" s="334"/>
      <c r="Y26" s="335"/>
      <c r="Z26" s="334"/>
      <c r="AA26" s="343"/>
      <c r="AB26" s="337"/>
      <c r="AC26" s="335"/>
      <c r="AD26" s="335"/>
      <c r="AE26" s="335"/>
      <c r="AF26" s="335"/>
      <c r="AG26" s="673"/>
    </row>
    <row r="27" spans="1:33" ht="15">
      <c r="A27" s="325"/>
      <c r="B27" s="326" t="s">
        <v>19</v>
      </c>
      <c r="C27" s="327">
        <v>45292</v>
      </c>
      <c r="D27" s="328">
        <v>17.4</v>
      </c>
      <c r="E27" s="326" t="s">
        <v>304</v>
      </c>
      <c r="F27" s="330"/>
      <c r="G27" s="330">
        <v>1</v>
      </c>
      <c r="H27" s="349">
        <v>1</v>
      </c>
      <c r="I27" s="1016"/>
      <c r="J27" s="1010"/>
      <c r="K27" s="334"/>
      <c r="L27" s="335"/>
      <c r="M27" s="335"/>
      <c r="N27" s="335"/>
      <c r="O27" s="335"/>
      <c r="P27" s="335"/>
      <c r="Q27" s="343"/>
      <c r="R27" s="334"/>
      <c r="S27" s="334"/>
      <c r="T27" s="335"/>
      <c r="U27" s="343"/>
      <c r="V27" s="335"/>
      <c r="W27" s="334"/>
      <c r="X27" s="335"/>
      <c r="Y27" s="343"/>
      <c r="Z27" s="334"/>
      <c r="AA27" s="343"/>
      <c r="AB27" s="336"/>
      <c r="AC27" s="335"/>
      <c r="AD27" s="335"/>
      <c r="AE27" s="335"/>
      <c r="AF27" s="335"/>
      <c r="AG27" s="674"/>
    </row>
    <row r="28" spans="1:33" ht="15.5">
      <c r="A28" s="1003" t="s">
        <v>20</v>
      </c>
      <c r="B28" s="350" t="s">
        <v>30</v>
      </c>
      <c r="C28" s="327">
        <v>12816</v>
      </c>
      <c r="D28" s="328">
        <v>25.2</v>
      </c>
      <c r="E28" s="326" t="s">
        <v>303</v>
      </c>
      <c r="F28" s="330">
        <v>1</v>
      </c>
      <c r="G28" s="330"/>
      <c r="H28" s="331"/>
      <c r="I28" s="1015"/>
      <c r="J28" s="1009"/>
      <c r="K28" s="335"/>
      <c r="L28" s="334"/>
      <c r="M28" s="334"/>
      <c r="N28" s="334"/>
      <c r="O28" s="335"/>
      <c r="P28" s="335"/>
      <c r="Q28" s="334"/>
      <c r="R28" s="334"/>
      <c r="S28" s="343"/>
      <c r="T28" s="335"/>
      <c r="U28" s="334"/>
      <c r="V28" s="335"/>
      <c r="W28" s="334"/>
      <c r="X28" s="335"/>
      <c r="Y28" s="334"/>
      <c r="Z28" s="334"/>
      <c r="AA28" s="334"/>
      <c r="AB28" s="337"/>
      <c r="AC28" s="335"/>
      <c r="AD28" s="334"/>
      <c r="AE28" s="334"/>
      <c r="AF28" s="335"/>
      <c r="AG28" s="672"/>
    </row>
    <row r="29" spans="1:33" ht="15">
      <c r="A29" s="325"/>
      <c r="B29" s="326" t="s">
        <v>31</v>
      </c>
      <c r="C29" s="327">
        <v>12451</v>
      </c>
      <c r="D29" s="328">
        <v>29.3</v>
      </c>
      <c r="E29" s="326" t="s">
        <v>303</v>
      </c>
      <c r="F29" s="330">
        <v>1</v>
      </c>
      <c r="G29" s="330">
        <v>1</v>
      </c>
      <c r="H29" s="331"/>
      <c r="I29" s="1015"/>
      <c r="J29" s="1009"/>
      <c r="K29" s="335"/>
      <c r="L29" s="334"/>
      <c r="M29" s="334"/>
      <c r="N29" s="334"/>
      <c r="O29" s="335"/>
      <c r="P29" s="335"/>
      <c r="Q29" s="334"/>
      <c r="R29" s="334"/>
      <c r="S29" s="334"/>
      <c r="T29" s="335"/>
      <c r="U29" s="334"/>
      <c r="V29" s="335"/>
      <c r="W29" s="334"/>
      <c r="X29" s="335"/>
      <c r="Y29" s="334"/>
      <c r="Z29" s="334"/>
      <c r="AA29" s="334"/>
      <c r="AB29" s="337"/>
      <c r="AC29" s="335"/>
      <c r="AD29" s="334"/>
      <c r="AE29" s="334"/>
      <c r="AF29" s="335"/>
      <c r="AG29" s="672"/>
    </row>
    <row r="30" spans="1:33" ht="15">
      <c r="A30" s="325"/>
      <c r="B30" s="329" t="s">
        <v>32</v>
      </c>
      <c r="C30" s="327">
        <v>12086</v>
      </c>
      <c r="D30" s="328">
        <v>59.5</v>
      </c>
      <c r="E30" s="326" t="s">
        <v>303</v>
      </c>
      <c r="F30" s="330">
        <v>3</v>
      </c>
      <c r="G30" s="330"/>
      <c r="H30" s="331"/>
      <c r="I30" s="1015"/>
      <c r="J30" s="1009"/>
      <c r="K30" s="335"/>
      <c r="L30" s="334"/>
      <c r="M30" s="334"/>
      <c r="N30" s="334"/>
      <c r="O30" s="335"/>
      <c r="P30" s="335"/>
      <c r="Q30" s="334"/>
      <c r="R30" s="334"/>
      <c r="S30" s="335"/>
      <c r="T30" s="335"/>
      <c r="U30" s="334"/>
      <c r="V30" s="335"/>
      <c r="W30" s="334"/>
      <c r="X30" s="335"/>
      <c r="Y30" s="334"/>
      <c r="Z30" s="334"/>
      <c r="AA30" s="334"/>
      <c r="AB30" s="337"/>
      <c r="AC30" s="335"/>
      <c r="AD30" s="334"/>
      <c r="AE30" s="343"/>
      <c r="AF30" s="335"/>
      <c r="AG30" s="672"/>
    </row>
    <row r="31" spans="1:33" ht="15">
      <c r="A31" s="325"/>
      <c r="B31" s="326" t="s">
        <v>33</v>
      </c>
      <c r="C31" s="327">
        <v>11720</v>
      </c>
      <c r="D31" s="328">
        <v>16.6</v>
      </c>
      <c r="E31" s="326" t="s">
        <v>303</v>
      </c>
      <c r="F31" s="330">
        <v>1</v>
      </c>
      <c r="G31" s="330"/>
      <c r="H31" s="331"/>
      <c r="I31" s="1015">
        <v>1</v>
      </c>
      <c r="J31" s="1009"/>
      <c r="K31" s="335"/>
      <c r="L31" s="334"/>
      <c r="M31" s="334"/>
      <c r="N31" s="334"/>
      <c r="O31" s="335"/>
      <c r="P31" s="335"/>
      <c r="Q31" s="334"/>
      <c r="R31" s="334"/>
      <c r="S31" s="336"/>
      <c r="T31" s="335"/>
      <c r="U31" s="334"/>
      <c r="V31" s="335"/>
      <c r="W31" s="334"/>
      <c r="X31" s="335"/>
      <c r="Y31" s="334"/>
      <c r="Z31" s="334"/>
      <c r="AA31" s="334"/>
      <c r="AB31" s="337"/>
      <c r="AC31" s="335"/>
      <c r="AD31" s="334"/>
      <c r="AE31" s="334"/>
      <c r="AF31" s="335"/>
      <c r="AG31" s="672"/>
    </row>
    <row r="32" spans="1:33" ht="15">
      <c r="A32" s="325"/>
      <c r="B32" s="326" t="s">
        <v>34</v>
      </c>
      <c r="C32" s="327">
        <v>11355</v>
      </c>
      <c r="D32" s="328">
        <v>25.6</v>
      </c>
      <c r="E32" s="326" t="s">
        <v>303</v>
      </c>
      <c r="F32" s="330">
        <v>1</v>
      </c>
      <c r="G32" s="330">
        <v>1</v>
      </c>
      <c r="H32" s="331"/>
      <c r="I32" s="1015"/>
      <c r="J32" s="1009"/>
      <c r="K32" s="335"/>
      <c r="L32" s="334"/>
      <c r="M32" s="334"/>
      <c r="N32" s="334"/>
      <c r="O32" s="335"/>
      <c r="P32" s="335"/>
      <c r="Q32" s="334"/>
      <c r="R32" s="334"/>
      <c r="S32" s="334"/>
      <c r="T32" s="335"/>
      <c r="U32" s="334"/>
      <c r="V32" s="336"/>
      <c r="W32" s="334"/>
      <c r="X32" s="335"/>
      <c r="Y32" s="334"/>
      <c r="Z32" s="334"/>
      <c r="AA32" s="334"/>
      <c r="AB32" s="337"/>
      <c r="AC32" s="335"/>
      <c r="AD32" s="334"/>
      <c r="AE32" s="334"/>
      <c r="AF32" s="335"/>
      <c r="AG32" s="672"/>
    </row>
    <row r="33" spans="1:33" ht="15">
      <c r="A33" s="325"/>
      <c r="B33" s="326" t="s">
        <v>35</v>
      </c>
      <c r="C33" s="327">
        <v>10990</v>
      </c>
      <c r="D33" s="328">
        <v>22.4</v>
      </c>
      <c r="E33" s="326" t="s">
        <v>303</v>
      </c>
      <c r="F33" s="330">
        <v>1</v>
      </c>
      <c r="G33" s="330"/>
      <c r="H33" s="331"/>
      <c r="I33" s="1015"/>
      <c r="J33" s="1009"/>
      <c r="K33" s="335"/>
      <c r="L33" s="334"/>
      <c r="M33" s="334"/>
      <c r="N33" s="334"/>
      <c r="O33" s="335"/>
      <c r="P33" s="335"/>
      <c r="Q33" s="334"/>
      <c r="R33" s="334"/>
      <c r="S33" s="335"/>
      <c r="T33" s="335"/>
      <c r="U33" s="334"/>
      <c r="V33" s="335"/>
      <c r="W33" s="334"/>
      <c r="X33" s="335"/>
      <c r="Y33" s="334"/>
      <c r="Z33" s="334"/>
      <c r="AA33" s="334"/>
      <c r="AB33" s="337"/>
      <c r="AC33" s="335"/>
      <c r="AD33" s="334"/>
      <c r="AE33" s="334"/>
      <c r="AF33" s="335"/>
      <c r="AG33" s="672"/>
    </row>
    <row r="34" spans="1:33" ht="15">
      <c r="A34" s="325"/>
      <c r="B34" s="329" t="s">
        <v>36</v>
      </c>
      <c r="C34" s="327">
        <v>47150</v>
      </c>
      <c r="D34" s="328">
        <v>25.2</v>
      </c>
      <c r="E34" s="326" t="s">
        <v>303</v>
      </c>
      <c r="F34" s="330">
        <v>2</v>
      </c>
      <c r="G34" s="330"/>
      <c r="H34" s="331"/>
      <c r="I34" s="1015">
        <v>1</v>
      </c>
      <c r="J34" s="1009"/>
      <c r="K34" s="335"/>
      <c r="L34" s="334"/>
      <c r="M34" s="334"/>
      <c r="N34" s="334"/>
      <c r="O34" s="335"/>
      <c r="P34" s="335"/>
      <c r="Q34" s="334"/>
      <c r="R34" s="334"/>
      <c r="S34" s="336"/>
      <c r="T34" s="335"/>
      <c r="U34" s="334"/>
      <c r="V34" s="335"/>
      <c r="W34" s="334"/>
      <c r="X34" s="335"/>
      <c r="Y34" s="334"/>
      <c r="Z34" s="334"/>
      <c r="AA34" s="334"/>
      <c r="AB34" s="337"/>
      <c r="AC34" s="335"/>
      <c r="AD34" s="334"/>
      <c r="AE34" s="334"/>
      <c r="AF34" s="335"/>
      <c r="AG34" s="672"/>
    </row>
    <row r="35" spans="1:33" ht="15">
      <c r="A35" s="325"/>
      <c r="B35" s="326" t="s">
        <v>21</v>
      </c>
      <c r="C35" s="327">
        <v>44593</v>
      </c>
      <c r="D35" s="328">
        <v>32</v>
      </c>
      <c r="E35" s="326" t="s">
        <v>304</v>
      </c>
      <c r="F35" s="351"/>
      <c r="G35" s="352">
        <v>1</v>
      </c>
      <c r="H35" s="349">
        <v>1</v>
      </c>
      <c r="I35" s="1016"/>
      <c r="J35" s="1010"/>
      <c r="K35" s="334"/>
      <c r="L35" s="335"/>
      <c r="M35" s="335"/>
      <c r="N35" s="335"/>
      <c r="O35" s="335"/>
      <c r="P35" s="335"/>
      <c r="Q35" s="343"/>
      <c r="R35" s="334"/>
      <c r="S35" s="334"/>
      <c r="T35" s="335"/>
      <c r="U35" s="336"/>
      <c r="V35" s="335"/>
      <c r="W35" s="334"/>
      <c r="X35" s="335"/>
      <c r="Y35" s="343"/>
      <c r="Z35" s="334"/>
      <c r="AA35" s="334"/>
      <c r="AB35" s="336"/>
      <c r="AC35" s="335"/>
      <c r="AD35" s="335"/>
      <c r="AE35" s="336"/>
      <c r="AF35" s="336"/>
      <c r="AG35" s="674"/>
    </row>
    <row r="36" spans="1:33" ht="15">
      <c r="A36" s="325"/>
      <c r="B36" s="326" t="s">
        <v>264</v>
      </c>
      <c r="C36" s="877" t="s">
        <v>364</v>
      </c>
      <c r="D36" s="328">
        <v>3.63</v>
      </c>
      <c r="E36" s="326" t="s">
        <v>305</v>
      </c>
      <c r="F36" s="351"/>
      <c r="G36" s="352"/>
      <c r="H36" s="349">
        <v>2</v>
      </c>
      <c r="I36" s="1016"/>
      <c r="J36" s="1010"/>
      <c r="K36" s="334"/>
      <c r="L36" s="335"/>
      <c r="M36" s="335"/>
      <c r="N36" s="335"/>
      <c r="O36" s="335"/>
      <c r="P36" s="335"/>
      <c r="Q36" s="343"/>
      <c r="R36" s="334"/>
      <c r="S36" s="343"/>
      <c r="T36" s="335"/>
      <c r="U36" s="335"/>
      <c r="V36" s="335"/>
      <c r="W36" s="343"/>
      <c r="X36" s="336"/>
      <c r="Y36" s="343"/>
      <c r="Z36" s="343"/>
      <c r="AA36" s="343"/>
      <c r="AB36" s="336"/>
      <c r="AC36" s="335"/>
      <c r="AD36" s="335"/>
      <c r="AE36" s="342"/>
      <c r="AF36" s="342"/>
      <c r="AG36" s="674"/>
    </row>
    <row r="37" spans="1:33" ht="15">
      <c r="A37" s="325"/>
      <c r="B37" s="326" t="s">
        <v>16</v>
      </c>
      <c r="C37" s="327" t="s">
        <v>22</v>
      </c>
      <c r="D37" s="328">
        <v>4.7</v>
      </c>
      <c r="E37" s="326" t="s">
        <v>304</v>
      </c>
      <c r="F37" s="330"/>
      <c r="G37" s="330"/>
      <c r="H37" s="331"/>
      <c r="I37" s="1015">
        <v>1</v>
      </c>
      <c r="J37" s="1010"/>
      <c r="K37" s="334"/>
      <c r="L37" s="335"/>
      <c r="M37" s="334"/>
      <c r="N37" s="334"/>
      <c r="O37" s="334"/>
      <c r="P37" s="334"/>
      <c r="Q37" s="335"/>
      <c r="R37" s="334"/>
      <c r="S37" s="334"/>
      <c r="T37" s="334"/>
      <c r="U37" s="335"/>
      <c r="V37" s="335"/>
      <c r="W37" s="334"/>
      <c r="X37" s="335"/>
      <c r="Y37" s="335"/>
      <c r="Z37" s="334"/>
      <c r="AA37" s="343"/>
      <c r="AB37" s="337"/>
      <c r="AC37" s="334"/>
      <c r="AD37" s="335"/>
      <c r="AE37" s="335"/>
      <c r="AF37" s="335"/>
      <c r="AG37" s="673"/>
    </row>
    <row r="38" spans="1:33" ht="15">
      <c r="A38" s="325"/>
      <c r="B38" s="326" t="s">
        <v>14</v>
      </c>
      <c r="C38" s="347" t="s">
        <v>23</v>
      </c>
      <c r="D38" s="328">
        <v>6.1</v>
      </c>
      <c r="E38" s="326" t="s">
        <v>304</v>
      </c>
      <c r="F38" s="330">
        <v>3</v>
      </c>
      <c r="G38" s="330"/>
      <c r="H38" s="331"/>
      <c r="I38" s="1015">
        <v>1</v>
      </c>
      <c r="J38" s="1010"/>
      <c r="K38" s="334"/>
      <c r="L38" s="335"/>
      <c r="M38" s="334"/>
      <c r="N38" s="334"/>
      <c r="O38" s="334"/>
      <c r="P38" s="334"/>
      <c r="Q38" s="335"/>
      <c r="R38" s="334"/>
      <c r="S38" s="334"/>
      <c r="T38" s="334"/>
      <c r="U38" s="335"/>
      <c r="V38" s="335"/>
      <c r="W38" s="334"/>
      <c r="X38" s="335"/>
      <c r="Y38" s="334"/>
      <c r="Z38" s="334"/>
      <c r="AA38" s="334"/>
      <c r="AB38" s="337"/>
      <c r="AC38" s="334"/>
      <c r="AD38" s="335"/>
      <c r="AE38" s="335"/>
      <c r="AF38" s="335"/>
      <c r="AG38" s="672"/>
    </row>
    <row r="39" spans="1:33" ht="15">
      <c r="A39" s="325"/>
      <c r="B39" s="326" t="s">
        <v>24</v>
      </c>
      <c r="C39" s="327">
        <v>46054</v>
      </c>
      <c r="D39" s="328">
        <v>1.7</v>
      </c>
      <c r="E39" s="326" t="s">
        <v>304</v>
      </c>
      <c r="F39" s="330"/>
      <c r="G39" s="330"/>
      <c r="H39" s="331"/>
      <c r="I39" s="1015"/>
      <c r="J39" s="1010"/>
      <c r="K39" s="334"/>
      <c r="L39" s="335"/>
      <c r="M39" s="341"/>
      <c r="N39" s="341"/>
      <c r="O39" s="335"/>
      <c r="P39" s="334"/>
      <c r="Q39" s="335"/>
      <c r="R39" s="334"/>
      <c r="S39" s="343"/>
      <c r="T39" s="334"/>
      <c r="U39" s="335"/>
      <c r="V39" s="335"/>
      <c r="W39" s="334"/>
      <c r="X39" s="335"/>
      <c r="Y39" s="335"/>
      <c r="Z39" s="334"/>
      <c r="AA39" s="343"/>
      <c r="AB39" s="337"/>
      <c r="AC39" s="334"/>
      <c r="AD39" s="335"/>
      <c r="AE39" s="335"/>
      <c r="AF39" s="335"/>
      <c r="AG39" s="673"/>
    </row>
    <row r="40" spans="1:33" ht="15">
      <c r="A40" s="325"/>
      <c r="B40" s="326" t="s">
        <v>25</v>
      </c>
      <c r="C40" s="327">
        <v>13547</v>
      </c>
      <c r="D40" s="328">
        <v>3.6</v>
      </c>
      <c r="E40" s="326" t="s">
        <v>304</v>
      </c>
      <c r="F40" s="330">
        <v>1</v>
      </c>
      <c r="G40" s="330"/>
      <c r="H40" s="331"/>
      <c r="I40" s="1015"/>
      <c r="J40" s="1010"/>
      <c r="K40" s="334"/>
      <c r="L40" s="335"/>
      <c r="M40" s="334"/>
      <c r="N40" s="334"/>
      <c r="O40" s="336"/>
      <c r="P40" s="335"/>
      <c r="Q40" s="343"/>
      <c r="R40" s="334"/>
      <c r="S40" s="335"/>
      <c r="T40" s="335"/>
      <c r="U40" s="334"/>
      <c r="V40" s="334"/>
      <c r="W40" s="334"/>
      <c r="X40" s="335"/>
      <c r="Y40" s="336"/>
      <c r="Z40" s="334"/>
      <c r="AA40" s="334"/>
      <c r="AB40" s="337"/>
      <c r="AC40" s="334"/>
      <c r="AD40" s="335"/>
      <c r="AE40" s="335"/>
      <c r="AF40" s="335"/>
      <c r="AG40" s="675"/>
    </row>
    <row r="41" spans="1:33" ht="15" thickBot="1">
      <c r="A41" s="353"/>
      <c r="B41" s="300" t="s">
        <v>152</v>
      </c>
      <c r="C41" s="354">
        <v>13181</v>
      </c>
      <c r="D41" s="355">
        <v>3.9</v>
      </c>
      <c r="E41" s="300" t="s">
        <v>304</v>
      </c>
      <c r="F41" s="356">
        <v>1</v>
      </c>
      <c r="G41" s="356"/>
      <c r="H41" s="357"/>
      <c r="I41" s="1017"/>
      <c r="J41" s="1013"/>
      <c r="K41" s="358"/>
      <c r="L41" s="359"/>
      <c r="M41" s="360"/>
      <c r="N41" s="360"/>
      <c r="O41" s="359"/>
      <c r="P41" s="359"/>
      <c r="Q41" s="361"/>
      <c r="R41" s="358"/>
      <c r="S41" s="359"/>
      <c r="T41" s="359"/>
      <c r="U41" s="359"/>
      <c r="V41" s="359"/>
      <c r="W41" s="359"/>
      <c r="X41" s="359"/>
      <c r="Y41" s="359"/>
      <c r="Z41" s="358"/>
      <c r="AA41" s="361"/>
      <c r="AB41" s="362"/>
      <c r="AC41" s="359"/>
      <c r="AD41" s="359"/>
      <c r="AE41" s="359"/>
      <c r="AF41" s="359"/>
      <c r="AG41" s="676"/>
    </row>
    <row r="42" spans="1:33" ht="16" thickBot="1">
      <c r="A42" s="1221" t="s">
        <v>425</v>
      </c>
      <c r="B42" s="1222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  <c r="Z42" s="1222"/>
      <c r="AA42" s="1222"/>
      <c r="AB42" s="1222"/>
      <c r="AC42" s="1222"/>
      <c r="AD42" s="1222"/>
      <c r="AE42" s="1222"/>
      <c r="AF42" s="1222"/>
      <c r="AG42" s="1223"/>
    </row>
    <row r="43" spans="1:33" ht="15.5">
      <c r="A43" s="1002" t="s">
        <v>8</v>
      </c>
      <c r="B43" s="314" t="s">
        <v>134</v>
      </c>
      <c r="C43" s="365" t="s">
        <v>136</v>
      </c>
      <c r="D43" s="316">
        <v>50.9</v>
      </c>
      <c r="E43" s="299"/>
      <c r="F43" s="318"/>
      <c r="G43" s="318"/>
      <c r="H43" s="319"/>
      <c r="I43" s="1014"/>
      <c r="J43" s="1018"/>
      <c r="K43" s="323"/>
      <c r="L43" s="323"/>
      <c r="M43" s="366"/>
      <c r="N43" s="366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67"/>
      <c r="AA43" s="323"/>
      <c r="AB43" s="324"/>
      <c r="AC43" s="323"/>
      <c r="AD43" s="323"/>
      <c r="AE43" s="323"/>
      <c r="AF43" s="323"/>
      <c r="AG43" s="677"/>
    </row>
    <row r="44" spans="1:33" ht="15">
      <c r="A44" s="325"/>
      <c r="B44" s="326" t="s">
        <v>61</v>
      </c>
      <c r="C44" s="368" t="s">
        <v>101</v>
      </c>
      <c r="D44" s="328">
        <v>13.9</v>
      </c>
      <c r="E44" s="326" t="s">
        <v>304</v>
      </c>
      <c r="F44" s="330">
        <v>4</v>
      </c>
      <c r="G44" s="330">
        <v>2</v>
      </c>
      <c r="H44" s="331">
        <v>2</v>
      </c>
      <c r="I44" s="1015"/>
      <c r="J44" s="1010"/>
      <c r="K44" s="334"/>
      <c r="L44" s="335"/>
      <c r="M44" s="335"/>
      <c r="N44" s="335"/>
      <c r="O44" s="335"/>
      <c r="P44" s="335"/>
      <c r="Q44" s="343"/>
      <c r="R44" s="334"/>
      <c r="S44" s="334"/>
      <c r="T44" s="335"/>
      <c r="U44" s="334"/>
      <c r="V44" s="335"/>
      <c r="W44" s="334"/>
      <c r="X44" s="336"/>
      <c r="Y44" s="334"/>
      <c r="Z44" s="334"/>
      <c r="AA44" s="334"/>
      <c r="AB44" s="336"/>
      <c r="AC44" s="335"/>
      <c r="AD44" s="335"/>
      <c r="AE44" s="335"/>
      <c r="AF44" s="335"/>
      <c r="AG44" s="672"/>
    </row>
    <row r="45" spans="1:33" ht="15">
      <c r="A45" s="325"/>
      <c r="B45" s="326" t="s">
        <v>88</v>
      </c>
      <c r="C45" s="368" t="s">
        <v>102</v>
      </c>
      <c r="D45" s="328">
        <v>16.2</v>
      </c>
      <c r="E45" s="326" t="s">
        <v>306</v>
      </c>
      <c r="F45" s="330">
        <v>2</v>
      </c>
      <c r="G45" s="330"/>
      <c r="H45" s="331"/>
      <c r="I45" s="1015"/>
      <c r="J45" s="1010"/>
      <c r="K45" s="334"/>
      <c r="L45" s="335"/>
      <c r="M45" s="334"/>
      <c r="N45" s="334"/>
      <c r="O45" s="335"/>
      <c r="P45" s="335"/>
      <c r="Q45" s="334"/>
      <c r="R45" s="334"/>
      <c r="S45" s="335"/>
      <c r="T45" s="335"/>
      <c r="U45" s="334"/>
      <c r="V45" s="335"/>
      <c r="W45" s="334"/>
      <c r="X45" s="335"/>
      <c r="Y45" s="334"/>
      <c r="Z45" s="334"/>
      <c r="AA45" s="334"/>
      <c r="AB45" s="337"/>
      <c r="AC45" s="335"/>
      <c r="AD45" s="334"/>
      <c r="AE45" s="334"/>
      <c r="AF45" s="335"/>
      <c r="AG45" s="672"/>
    </row>
    <row r="46" spans="1:33" ht="15">
      <c r="A46" s="325"/>
      <c r="B46" s="326" t="s">
        <v>89</v>
      </c>
      <c r="C46" s="368" t="s">
        <v>103</v>
      </c>
      <c r="D46" s="328">
        <v>14.4</v>
      </c>
      <c r="E46" s="326" t="s">
        <v>306</v>
      </c>
      <c r="F46" s="330">
        <v>1</v>
      </c>
      <c r="G46" s="330"/>
      <c r="H46" s="331"/>
      <c r="I46" s="1015"/>
      <c r="J46" s="1010"/>
      <c r="K46" s="334"/>
      <c r="L46" s="335"/>
      <c r="M46" s="334"/>
      <c r="N46" s="334"/>
      <c r="O46" s="335"/>
      <c r="P46" s="335"/>
      <c r="Q46" s="334"/>
      <c r="R46" s="334"/>
      <c r="S46" s="335"/>
      <c r="T46" s="335"/>
      <c r="U46" s="334"/>
      <c r="V46" s="335"/>
      <c r="W46" s="334"/>
      <c r="X46" s="335"/>
      <c r="Y46" s="334"/>
      <c r="Z46" s="334"/>
      <c r="AA46" s="334"/>
      <c r="AB46" s="337"/>
      <c r="AC46" s="335"/>
      <c r="AD46" s="334"/>
      <c r="AE46" s="334"/>
      <c r="AF46" s="335"/>
      <c r="AG46" s="672"/>
    </row>
    <row r="47" spans="1:33" ht="15">
      <c r="A47" s="325"/>
      <c r="B47" s="326" t="s">
        <v>90</v>
      </c>
      <c r="C47" s="368" t="s">
        <v>104</v>
      </c>
      <c r="D47" s="328">
        <v>20</v>
      </c>
      <c r="E47" s="326" t="s">
        <v>306</v>
      </c>
      <c r="F47" s="330">
        <v>2</v>
      </c>
      <c r="G47" s="330"/>
      <c r="H47" s="331"/>
      <c r="I47" s="1015"/>
      <c r="J47" s="1010"/>
      <c r="K47" s="334"/>
      <c r="L47" s="335"/>
      <c r="M47" s="334"/>
      <c r="N47" s="334"/>
      <c r="O47" s="335"/>
      <c r="P47" s="335"/>
      <c r="Q47" s="334"/>
      <c r="R47" s="334"/>
      <c r="S47" s="335"/>
      <c r="T47" s="335"/>
      <c r="U47" s="334"/>
      <c r="V47" s="335"/>
      <c r="W47" s="334"/>
      <c r="X47" s="335"/>
      <c r="Y47" s="334"/>
      <c r="Z47" s="334"/>
      <c r="AA47" s="334"/>
      <c r="AB47" s="337"/>
      <c r="AC47" s="335"/>
      <c r="AD47" s="334"/>
      <c r="AE47" s="334"/>
      <c r="AF47" s="335"/>
      <c r="AG47" s="672"/>
    </row>
    <row r="48" spans="1:33" ht="15">
      <c r="A48" s="325"/>
      <c r="B48" s="329" t="s">
        <v>91</v>
      </c>
      <c r="C48" s="368" t="s">
        <v>105</v>
      </c>
      <c r="D48" s="328">
        <v>9</v>
      </c>
      <c r="E48" s="326" t="s">
        <v>304</v>
      </c>
      <c r="F48" s="330">
        <v>2</v>
      </c>
      <c r="G48" s="330"/>
      <c r="H48" s="331"/>
      <c r="I48" s="1015"/>
      <c r="J48" s="1010"/>
      <c r="K48" s="334"/>
      <c r="L48" s="335"/>
      <c r="M48" s="334"/>
      <c r="N48" s="334"/>
      <c r="O48" s="334"/>
      <c r="P48" s="335"/>
      <c r="Q48" s="343"/>
      <c r="R48" s="334"/>
      <c r="S48" s="335"/>
      <c r="T48" s="335"/>
      <c r="U48" s="334"/>
      <c r="V48" s="336"/>
      <c r="W48" s="334"/>
      <c r="X48" s="335"/>
      <c r="Y48" s="334"/>
      <c r="Z48" s="334"/>
      <c r="AA48" s="334"/>
      <c r="AB48" s="337"/>
      <c r="AC48" s="334"/>
      <c r="AD48" s="334"/>
      <c r="AE48" s="336"/>
      <c r="AF48" s="335"/>
      <c r="AG48" s="672"/>
    </row>
    <row r="49" spans="1:33" ht="15">
      <c r="A49" s="325"/>
      <c r="B49" s="329" t="s">
        <v>92</v>
      </c>
      <c r="C49" s="368" t="s">
        <v>106</v>
      </c>
      <c r="D49" s="328">
        <v>8</v>
      </c>
      <c r="E49" s="326" t="s">
        <v>306</v>
      </c>
      <c r="F49" s="330">
        <v>1</v>
      </c>
      <c r="G49" s="330"/>
      <c r="H49" s="331"/>
      <c r="I49" s="1015"/>
      <c r="J49" s="1010"/>
      <c r="K49" s="334"/>
      <c r="L49" s="335"/>
      <c r="M49" s="334"/>
      <c r="N49" s="334"/>
      <c r="O49" s="335"/>
      <c r="P49" s="335"/>
      <c r="Q49" s="334"/>
      <c r="R49" s="334"/>
      <c r="S49" s="335"/>
      <c r="T49" s="335"/>
      <c r="U49" s="334"/>
      <c r="V49" s="335"/>
      <c r="W49" s="334"/>
      <c r="X49" s="335"/>
      <c r="Y49" s="334"/>
      <c r="Z49" s="334"/>
      <c r="AA49" s="334"/>
      <c r="AB49" s="337"/>
      <c r="AC49" s="335"/>
      <c r="AD49" s="334"/>
      <c r="AE49" s="334"/>
      <c r="AF49" s="335"/>
      <c r="AG49" s="672"/>
    </row>
    <row r="50" spans="1:33" ht="15">
      <c r="A50" s="325"/>
      <c r="B50" s="329" t="s">
        <v>90</v>
      </c>
      <c r="C50" s="368" t="s">
        <v>107</v>
      </c>
      <c r="D50" s="328">
        <v>10</v>
      </c>
      <c r="E50" s="326" t="s">
        <v>306</v>
      </c>
      <c r="F50" s="330">
        <v>1</v>
      </c>
      <c r="G50" s="330"/>
      <c r="H50" s="331"/>
      <c r="I50" s="1015"/>
      <c r="J50" s="1010"/>
      <c r="K50" s="334"/>
      <c r="L50" s="335"/>
      <c r="M50" s="334"/>
      <c r="N50" s="334"/>
      <c r="O50" s="335"/>
      <c r="P50" s="335"/>
      <c r="Q50" s="334"/>
      <c r="R50" s="334"/>
      <c r="S50" s="343"/>
      <c r="T50" s="335"/>
      <c r="U50" s="334"/>
      <c r="V50" s="335"/>
      <c r="W50" s="334"/>
      <c r="X50" s="335"/>
      <c r="Y50" s="334"/>
      <c r="Z50" s="334"/>
      <c r="AA50" s="334"/>
      <c r="AB50" s="337"/>
      <c r="AC50" s="335"/>
      <c r="AD50" s="334"/>
      <c r="AE50" s="334"/>
      <c r="AF50" s="342"/>
      <c r="AG50" s="672"/>
    </row>
    <row r="51" spans="1:33" ht="15">
      <c r="A51" s="325"/>
      <c r="B51" s="326" t="s">
        <v>61</v>
      </c>
      <c r="C51" s="368" t="s">
        <v>108</v>
      </c>
      <c r="D51" s="328">
        <v>25</v>
      </c>
      <c r="E51" s="326" t="s">
        <v>304</v>
      </c>
      <c r="F51" s="330"/>
      <c r="G51" s="330">
        <v>1</v>
      </c>
      <c r="H51" s="331"/>
      <c r="I51" s="1015"/>
      <c r="J51" s="1010"/>
      <c r="K51" s="334"/>
      <c r="L51" s="335"/>
      <c r="M51" s="336"/>
      <c r="N51" s="336"/>
      <c r="O51" s="335"/>
      <c r="P51" s="335"/>
      <c r="Q51" s="335"/>
      <c r="R51" s="334"/>
      <c r="S51" s="334"/>
      <c r="T51" s="335"/>
      <c r="U51" s="335"/>
      <c r="V51" s="335"/>
      <c r="W51" s="334"/>
      <c r="X51" s="335"/>
      <c r="Y51" s="335"/>
      <c r="Z51" s="334"/>
      <c r="AA51" s="334"/>
      <c r="AB51" s="337"/>
      <c r="AC51" s="335"/>
      <c r="AD51" s="335"/>
      <c r="AE51" s="335"/>
      <c r="AF51" s="342"/>
      <c r="AG51" s="673"/>
    </row>
    <row r="52" spans="1:33" ht="15">
      <c r="A52" s="325"/>
      <c r="B52" s="326" t="s">
        <v>93</v>
      </c>
      <c r="C52" s="368" t="s">
        <v>109</v>
      </c>
      <c r="D52" s="328">
        <v>3</v>
      </c>
      <c r="E52" s="326" t="s">
        <v>304</v>
      </c>
      <c r="F52" s="330"/>
      <c r="G52" s="330">
        <v>1</v>
      </c>
      <c r="H52" s="331"/>
      <c r="I52" s="1015"/>
      <c r="J52" s="1010"/>
      <c r="K52" s="334"/>
      <c r="L52" s="335"/>
      <c r="M52" s="335"/>
      <c r="N52" s="335"/>
      <c r="O52" s="335"/>
      <c r="P52" s="335"/>
      <c r="Q52" s="335"/>
      <c r="R52" s="334"/>
      <c r="S52" s="334"/>
      <c r="T52" s="335"/>
      <c r="U52" s="335"/>
      <c r="V52" s="335"/>
      <c r="W52" s="334"/>
      <c r="X52" s="335"/>
      <c r="Y52" s="335"/>
      <c r="Z52" s="334"/>
      <c r="AA52" s="335"/>
      <c r="AB52" s="337"/>
      <c r="AC52" s="335"/>
      <c r="AD52" s="335"/>
      <c r="AE52" s="335"/>
      <c r="AF52" s="335"/>
      <c r="AG52" s="673"/>
    </row>
    <row r="53" spans="1:33" ht="15">
      <c r="A53" s="325"/>
      <c r="B53" s="326" t="s">
        <v>57</v>
      </c>
      <c r="C53" s="368" t="s">
        <v>137</v>
      </c>
      <c r="D53" s="328">
        <v>1.6</v>
      </c>
      <c r="E53" s="326" t="s">
        <v>304</v>
      </c>
      <c r="F53" s="330"/>
      <c r="G53" s="330"/>
      <c r="H53" s="331"/>
      <c r="I53" s="1015"/>
      <c r="J53" s="1012"/>
      <c r="K53" s="348"/>
      <c r="L53" s="335"/>
      <c r="M53" s="341"/>
      <c r="N53" s="341"/>
      <c r="O53" s="335"/>
      <c r="P53" s="335"/>
      <c r="Q53" s="346"/>
      <c r="R53" s="344"/>
      <c r="S53" s="335"/>
      <c r="T53" s="335"/>
      <c r="U53" s="335"/>
      <c r="V53" s="335"/>
      <c r="W53" s="335"/>
      <c r="X53" s="335"/>
      <c r="Y53" s="335"/>
      <c r="Z53" s="344"/>
      <c r="AA53" s="346"/>
      <c r="AB53" s="337"/>
      <c r="AC53" s="335"/>
      <c r="AD53" s="335"/>
      <c r="AE53" s="335"/>
      <c r="AF53" s="335"/>
      <c r="AG53" s="673"/>
    </row>
    <row r="54" spans="1:33" ht="15">
      <c r="A54" s="325"/>
      <c r="B54" s="326" t="s">
        <v>94</v>
      </c>
      <c r="C54" s="368" t="s">
        <v>133</v>
      </c>
      <c r="D54" s="328">
        <v>2.4</v>
      </c>
      <c r="E54" s="326" t="s">
        <v>306</v>
      </c>
      <c r="F54" s="330"/>
      <c r="G54" s="330"/>
      <c r="H54" s="331"/>
      <c r="I54" s="1015">
        <v>1</v>
      </c>
      <c r="J54" s="1010"/>
      <c r="K54" s="334"/>
      <c r="L54" s="335"/>
      <c r="M54" s="335"/>
      <c r="N54" s="335"/>
      <c r="O54" s="335"/>
      <c r="P54" s="335"/>
      <c r="Q54" s="335"/>
      <c r="R54" s="334"/>
      <c r="S54" s="334"/>
      <c r="T54" s="335"/>
      <c r="U54" s="335"/>
      <c r="V54" s="335"/>
      <c r="W54" s="335"/>
      <c r="X54" s="335"/>
      <c r="Y54" s="335"/>
      <c r="Z54" s="336"/>
      <c r="AA54" s="335"/>
      <c r="AB54" s="337"/>
      <c r="AC54" s="335"/>
      <c r="AD54" s="335"/>
      <c r="AE54" s="335"/>
      <c r="AF54" s="335"/>
      <c r="AG54" s="673"/>
    </row>
    <row r="55" spans="1:33" ht="15">
      <c r="A55" s="325"/>
      <c r="B55" s="326" t="s">
        <v>95</v>
      </c>
      <c r="C55" s="368" t="s">
        <v>110</v>
      </c>
      <c r="D55" s="328">
        <v>4.9</v>
      </c>
      <c r="E55" s="326" t="s">
        <v>407</v>
      </c>
      <c r="F55" s="330"/>
      <c r="G55" s="330"/>
      <c r="H55" s="331"/>
      <c r="I55" s="1015"/>
      <c r="J55" s="1010"/>
      <c r="K55" s="334"/>
      <c r="L55" s="335"/>
      <c r="M55" s="335"/>
      <c r="N55" s="335"/>
      <c r="O55" s="335"/>
      <c r="P55" s="335"/>
      <c r="Q55" s="335"/>
      <c r="R55" s="334"/>
      <c r="S55" s="335"/>
      <c r="T55" s="335"/>
      <c r="U55" s="335"/>
      <c r="V55" s="335"/>
      <c r="W55" s="334"/>
      <c r="X55" s="334"/>
      <c r="Y55" s="335"/>
      <c r="Z55" s="334"/>
      <c r="AA55" s="335"/>
      <c r="AB55" s="337"/>
      <c r="AC55" s="335"/>
      <c r="AD55" s="335"/>
      <c r="AE55" s="335"/>
      <c r="AF55" s="335"/>
      <c r="AG55" s="673"/>
    </row>
    <row r="56" spans="1:33" ht="15">
      <c r="A56" s="325"/>
      <c r="B56" s="326" t="s">
        <v>96</v>
      </c>
      <c r="C56" s="368" t="s">
        <v>111</v>
      </c>
      <c r="D56" s="328">
        <v>2.8</v>
      </c>
      <c r="E56" s="326" t="s">
        <v>304</v>
      </c>
      <c r="F56" s="330"/>
      <c r="G56" s="330"/>
      <c r="H56" s="331"/>
      <c r="I56" s="1015">
        <v>1</v>
      </c>
      <c r="J56" s="1010"/>
      <c r="K56" s="334"/>
      <c r="L56" s="335"/>
      <c r="M56" s="334"/>
      <c r="N56" s="334"/>
      <c r="O56" s="334"/>
      <c r="P56" s="334"/>
      <c r="Q56" s="335"/>
      <c r="R56" s="370"/>
      <c r="S56" s="334"/>
      <c r="T56" s="334"/>
      <c r="U56" s="335"/>
      <c r="V56" s="335"/>
      <c r="W56" s="334"/>
      <c r="X56" s="335"/>
      <c r="Y56" s="335"/>
      <c r="Z56" s="334"/>
      <c r="AA56" s="334"/>
      <c r="AB56" s="337"/>
      <c r="AC56" s="334"/>
      <c r="AD56" s="335"/>
      <c r="AE56" s="335"/>
      <c r="AF56" s="335"/>
      <c r="AG56" s="673"/>
    </row>
    <row r="57" spans="1:33" ht="15">
      <c r="A57" s="325"/>
      <c r="B57" s="326" t="s">
        <v>97</v>
      </c>
      <c r="C57" s="368" t="s">
        <v>112</v>
      </c>
      <c r="D57" s="328">
        <v>2.5</v>
      </c>
      <c r="E57" s="326" t="s">
        <v>304</v>
      </c>
      <c r="F57" s="330"/>
      <c r="G57" s="330"/>
      <c r="H57" s="331"/>
      <c r="I57" s="1015"/>
      <c r="J57" s="1010"/>
      <c r="K57" s="334"/>
      <c r="L57" s="335"/>
      <c r="M57" s="334"/>
      <c r="N57" s="334"/>
      <c r="O57" s="334"/>
      <c r="P57" s="334"/>
      <c r="Q57" s="335"/>
      <c r="R57" s="343"/>
      <c r="S57" s="343"/>
      <c r="T57" s="334"/>
      <c r="U57" s="335"/>
      <c r="V57" s="335"/>
      <c r="W57" s="334"/>
      <c r="X57" s="335"/>
      <c r="Y57" s="335"/>
      <c r="Z57" s="334"/>
      <c r="AA57" s="334"/>
      <c r="AB57" s="337"/>
      <c r="AC57" s="334"/>
      <c r="AD57" s="335"/>
      <c r="AE57" s="335"/>
      <c r="AF57" s="335"/>
      <c r="AG57" s="673"/>
    </row>
    <row r="58" spans="1:33" ht="15">
      <c r="A58" s="325"/>
      <c r="B58" s="326" t="s">
        <v>14</v>
      </c>
      <c r="C58" s="368" t="s">
        <v>113</v>
      </c>
      <c r="D58" s="328">
        <v>1.2</v>
      </c>
      <c r="E58" s="326" t="s">
        <v>304</v>
      </c>
      <c r="F58" s="330"/>
      <c r="G58" s="330"/>
      <c r="H58" s="331"/>
      <c r="I58" s="1015"/>
      <c r="J58" s="1010"/>
      <c r="K58" s="334"/>
      <c r="L58" s="335"/>
      <c r="M58" s="343"/>
      <c r="N58" s="343"/>
      <c r="O58" s="334"/>
      <c r="P58" s="334"/>
      <c r="Q58" s="335"/>
      <c r="R58" s="334"/>
      <c r="S58" s="335"/>
      <c r="T58" s="334"/>
      <c r="U58" s="335"/>
      <c r="V58" s="335"/>
      <c r="W58" s="334"/>
      <c r="X58" s="335"/>
      <c r="Y58" s="335"/>
      <c r="Z58" s="334"/>
      <c r="AA58" s="343"/>
      <c r="AB58" s="337"/>
      <c r="AC58" s="334"/>
      <c r="AD58" s="335"/>
      <c r="AE58" s="335"/>
      <c r="AF58" s="335"/>
      <c r="AG58" s="673"/>
    </row>
    <row r="59" spans="1:33" ht="15">
      <c r="A59" s="325"/>
      <c r="B59" s="326" t="s">
        <v>16</v>
      </c>
      <c r="C59" s="368" t="s">
        <v>114</v>
      </c>
      <c r="D59" s="328">
        <v>1.1</v>
      </c>
      <c r="E59" s="326" t="s">
        <v>304</v>
      </c>
      <c r="F59" s="330"/>
      <c r="G59" s="330"/>
      <c r="H59" s="331"/>
      <c r="I59" s="1015"/>
      <c r="J59" s="1010"/>
      <c r="K59" s="334"/>
      <c r="L59" s="335"/>
      <c r="M59" s="343"/>
      <c r="N59" s="343"/>
      <c r="O59" s="334"/>
      <c r="P59" s="334"/>
      <c r="Q59" s="335"/>
      <c r="R59" s="334"/>
      <c r="S59" s="335"/>
      <c r="T59" s="334"/>
      <c r="U59" s="335"/>
      <c r="V59" s="335"/>
      <c r="W59" s="334"/>
      <c r="X59" s="335"/>
      <c r="Y59" s="335"/>
      <c r="Z59" s="334"/>
      <c r="AA59" s="343"/>
      <c r="AB59" s="337"/>
      <c r="AC59" s="334"/>
      <c r="AD59" s="335"/>
      <c r="AE59" s="335"/>
      <c r="AF59" s="335"/>
      <c r="AG59" s="673"/>
    </row>
    <row r="60" spans="1:33" ht="15.5">
      <c r="A60" s="1003" t="s">
        <v>20</v>
      </c>
      <c r="B60" s="371" t="s">
        <v>95</v>
      </c>
      <c r="C60" s="368" t="s">
        <v>115</v>
      </c>
      <c r="D60" s="328">
        <v>7.8</v>
      </c>
      <c r="E60" s="326" t="s">
        <v>407</v>
      </c>
      <c r="F60" s="352">
        <v>1</v>
      </c>
      <c r="G60" s="372"/>
      <c r="H60" s="331"/>
      <c r="I60" s="1015"/>
      <c r="J60" s="1010"/>
      <c r="K60" s="334"/>
      <c r="L60" s="335"/>
      <c r="M60" s="335"/>
      <c r="N60" s="335"/>
      <c r="O60" s="335"/>
      <c r="P60" s="335"/>
      <c r="Q60" s="335"/>
      <c r="R60" s="343"/>
      <c r="S60" s="335"/>
      <c r="T60" s="335"/>
      <c r="U60" s="335"/>
      <c r="V60" s="335"/>
      <c r="W60" s="334"/>
      <c r="X60" s="334"/>
      <c r="Y60" s="334"/>
      <c r="Z60" s="343"/>
      <c r="AA60" s="335"/>
      <c r="AB60" s="337"/>
      <c r="AC60" s="335"/>
      <c r="AD60" s="335"/>
      <c r="AE60" s="335"/>
      <c r="AF60" s="335"/>
      <c r="AG60" s="672"/>
    </row>
    <row r="61" spans="1:33" ht="15">
      <c r="A61" s="325"/>
      <c r="B61" s="326" t="s">
        <v>16</v>
      </c>
      <c r="C61" s="368" t="s">
        <v>116</v>
      </c>
      <c r="D61" s="328">
        <v>1.2</v>
      </c>
      <c r="E61" s="326" t="s">
        <v>304</v>
      </c>
      <c r="F61" s="330"/>
      <c r="G61" s="330"/>
      <c r="H61" s="331"/>
      <c r="I61" s="1015"/>
      <c r="J61" s="1010"/>
      <c r="K61" s="334"/>
      <c r="L61" s="335"/>
      <c r="M61" s="373"/>
      <c r="N61" s="373"/>
      <c r="O61" s="334"/>
      <c r="P61" s="334"/>
      <c r="Q61" s="335"/>
      <c r="R61" s="334"/>
      <c r="S61" s="343"/>
      <c r="T61" s="334"/>
      <c r="U61" s="335"/>
      <c r="V61" s="335"/>
      <c r="W61" s="334"/>
      <c r="X61" s="335"/>
      <c r="Y61" s="343"/>
      <c r="Z61" s="334"/>
      <c r="AA61" s="343"/>
      <c r="AB61" s="337"/>
      <c r="AC61" s="334"/>
      <c r="AD61" s="335"/>
      <c r="AE61" s="335"/>
      <c r="AF61" s="335"/>
      <c r="AG61" s="674"/>
    </row>
    <row r="62" spans="1:33" ht="15">
      <c r="A62" s="325"/>
      <c r="B62" s="326" t="s">
        <v>16</v>
      </c>
      <c r="C62" s="368" t="s">
        <v>117</v>
      </c>
      <c r="D62" s="328">
        <v>1.1</v>
      </c>
      <c r="E62" s="326" t="s">
        <v>304</v>
      </c>
      <c r="F62" s="330"/>
      <c r="G62" s="330"/>
      <c r="H62" s="331"/>
      <c r="I62" s="1015"/>
      <c r="J62" s="1010"/>
      <c r="K62" s="334"/>
      <c r="L62" s="335"/>
      <c r="M62" s="373"/>
      <c r="N62" s="373"/>
      <c r="O62" s="334"/>
      <c r="P62" s="334"/>
      <c r="Q62" s="335"/>
      <c r="R62" s="334"/>
      <c r="S62" s="343"/>
      <c r="T62" s="334"/>
      <c r="U62" s="335"/>
      <c r="V62" s="335"/>
      <c r="W62" s="334"/>
      <c r="X62" s="335"/>
      <c r="Y62" s="343"/>
      <c r="Z62" s="334"/>
      <c r="AA62" s="343"/>
      <c r="AB62" s="337"/>
      <c r="AC62" s="334"/>
      <c r="AD62" s="335"/>
      <c r="AE62" s="335"/>
      <c r="AF62" s="335"/>
      <c r="AG62" s="674"/>
    </row>
    <row r="63" spans="1:33" ht="15">
      <c r="A63" s="325"/>
      <c r="B63" s="326" t="s">
        <v>97</v>
      </c>
      <c r="C63" s="368" t="s">
        <v>118</v>
      </c>
      <c r="D63" s="328">
        <v>3.1</v>
      </c>
      <c r="E63" s="326" t="s">
        <v>304</v>
      </c>
      <c r="F63" s="330">
        <v>1</v>
      </c>
      <c r="G63" s="330">
        <v>1</v>
      </c>
      <c r="H63" s="374"/>
      <c r="I63" s="1016">
        <v>1</v>
      </c>
      <c r="J63" s="1010"/>
      <c r="K63" s="334"/>
      <c r="L63" s="335"/>
      <c r="M63" s="334"/>
      <c r="N63" s="334"/>
      <c r="O63" s="334"/>
      <c r="P63" s="334"/>
      <c r="Q63" s="335"/>
      <c r="R63" s="334"/>
      <c r="S63" s="334"/>
      <c r="T63" s="334"/>
      <c r="U63" s="335"/>
      <c r="V63" s="335"/>
      <c r="W63" s="334"/>
      <c r="X63" s="335"/>
      <c r="Y63" s="334"/>
      <c r="Z63" s="334"/>
      <c r="AA63" s="334"/>
      <c r="AB63" s="337"/>
      <c r="AC63" s="334"/>
      <c r="AD63" s="335"/>
      <c r="AE63" s="335"/>
      <c r="AF63" s="335"/>
      <c r="AG63" s="672"/>
    </row>
    <row r="64" spans="1:33" ht="15">
      <c r="A64" s="325"/>
      <c r="B64" s="326" t="s">
        <v>94</v>
      </c>
      <c r="C64" s="368"/>
      <c r="D64" s="328"/>
      <c r="E64" s="326"/>
      <c r="F64" s="330"/>
      <c r="G64" s="330"/>
      <c r="H64" s="374"/>
      <c r="I64" s="1023"/>
      <c r="J64" s="1019"/>
      <c r="K64" s="343"/>
      <c r="L64" s="335"/>
      <c r="M64" s="343"/>
      <c r="N64" s="343"/>
      <c r="O64" s="343"/>
      <c r="P64" s="343"/>
      <c r="Q64" s="335"/>
      <c r="R64" s="343"/>
      <c r="S64" s="343"/>
      <c r="T64" s="343"/>
      <c r="U64" s="335"/>
      <c r="V64" s="335"/>
      <c r="W64" s="343"/>
      <c r="X64" s="335"/>
      <c r="Y64" s="343"/>
      <c r="Z64" s="334"/>
      <c r="AA64" s="343"/>
      <c r="AB64" s="337"/>
      <c r="AC64" s="343"/>
      <c r="AD64" s="335"/>
      <c r="AE64" s="335"/>
      <c r="AF64" s="335"/>
      <c r="AG64" s="674"/>
    </row>
    <row r="65" spans="1:33" ht="15">
      <c r="A65" s="325"/>
      <c r="B65" s="326" t="s">
        <v>90</v>
      </c>
      <c r="C65" s="368" t="s">
        <v>119</v>
      </c>
      <c r="D65" s="328">
        <v>9</v>
      </c>
      <c r="E65" s="326" t="s">
        <v>306</v>
      </c>
      <c r="F65" s="330">
        <v>1</v>
      </c>
      <c r="G65" s="330"/>
      <c r="H65" s="331"/>
      <c r="I65" s="1015"/>
      <c r="J65" s="1010"/>
      <c r="K65" s="334"/>
      <c r="L65" s="335"/>
      <c r="M65" s="334"/>
      <c r="N65" s="334"/>
      <c r="O65" s="335"/>
      <c r="P65" s="335"/>
      <c r="Q65" s="334"/>
      <c r="R65" s="334"/>
      <c r="S65" s="343"/>
      <c r="T65" s="335"/>
      <c r="U65" s="334"/>
      <c r="V65" s="335"/>
      <c r="W65" s="334"/>
      <c r="X65" s="335"/>
      <c r="Y65" s="334"/>
      <c r="Z65" s="334"/>
      <c r="AA65" s="334"/>
      <c r="AB65" s="337"/>
      <c r="AC65" s="335"/>
      <c r="AD65" s="334"/>
      <c r="AE65" s="334"/>
      <c r="AF65" s="335"/>
      <c r="AG65" s="672"/>
    </row>
    <row r="66" spans="1:33" ht="15">
      <c r="A66" s="325"/>
      <c r="B66" s="326" t="s">
        <v>90</v>
      </c>
      <c r="C66" s="368" t="s">
        <v>120</v>
      </c>
      <c r="D66" s="328">
        <v>9</v>
      </c>
      <c r="E66" s="326" t="s">
        <v>306</v>
      </c>
      <c r="F66" s="330">
        <v>1</v>
      </c>
      <c r="G66" s="330"/>
      <c r="H66" s="331"/>
      <c r="I66" s="1015"/>
      <c r="J66" s="1010"/>
      <c r="K66" s="334"/>
      <c r="L66" s="335"/>
      <c r="M66" s="334"/>
      <c r="N66" s="334"/>
      <c r="O66" s="335"/>
      <c r="P66" s="335"/>
      <c r="Q66" s="334"/>
      <c r="R66" s="334"/>
      <c r="S66" s="343"/>
      <c r="T66" s="335"/>
      <c r="U66" s="334"/>
      <c r="V66" s="335"/>
      <c r="W66" s="334"/>
      <c r="X66" s="335"/>
      <c r="Y66" s="334"/>
      <c r="Z66" s="334"/>
      <c r="AA66" s="334"/>
      <c r="AB66" s="337"/>
      <c r="AC66" s="335"/>
      <c r="AD66" s="334"/>
      <c r="AE66" s="334"/>
      <c r="AF66" s="335"/>
      <c r="AG66" s="672"/>
    </row>
    <row r="67" spans="1:33" ht="15">
      <c r="A67" s="325"/>
      <c r="B67" s="326" t="s">
        <v>61</v>
      </c>
      <c r="C67" s="368" t="s">
        <v>121</v>
      </c>
      <c r="D67" s="328">
        <v>23.2</v>
      </c>
      <c r="E67" s="326" t="s">
        <v>304</v>
      </c>
      <c r="F67" s="330">
        <v>2</v>
      </c>
      <c r="G67" s="330"/>
      <c r="H67" s="331"/>
      <c r="I67" s="1015"/>
      <c r="J67" s="1010"/>
      <c r="K67" s="334"/>
      <c r="L67" s="335"/>
      <c r="M67" s="336"/>
      <c r="N67" s="336"/>
      <c r="O67" s="335"/>
      <c r="P67" s="335"/>
      <c r="Q67" s="343"/>
      <c r="R67" s="334"/>
      <c r="S67" s="335"/>
      <c r="T67" s="335"/>
      <c r="U67" s="336"/>
      <c r="V67" s="335"/>
      <c r="W67" s="334"/>
      <c r="X67" s="335"/>
      <c r="Y67" s="334"/>
      <c r="Z67" s="343"/>
      <c r="AA67" s="334"/>
      <c r="AB67" s="337"/>
      <c r="AC67" s="335"/>
      <c r="AD67" s="335"/>
      <c r="AE67" s="335"/>
      <c r="AF67" s="336"/>
      <c r="AG67" s="672"/>
    </row>
    <row r="68" spans="1:33" ht="15">
      <c r="A68" s="325"/>
      <c r="B68" s="326" t="s">
        <v>25</v>
      </c>
      <c r="C68" s="368" t="s">
        <v>122</v>
      </c>
      <c r="D68" s="328">
        <v>2.5</v>
      </c>
      <c r="E68" s="326" t="s">
        <v>304</v>
      </c>
      <c r="F68" s="330"/>
      <c r="G68" s="330"/>
      <c r="H68" s="331"/>
      <c r="I68" s="1015"/>
      <c r="J68" s="1010"/>
      <c r="K68" s="334"/>
      <c r="L68" s="335"/>
      <c r="M68" s="334"/>
      <c r="N68" s="334"/>
      <c r="O68" s="334"/>
      <c r="P68" s="335"/>
      <c r="Q68" s="343"/>
      <c r="R68" s="334"/>
      <c r="S68" s="335"/>
      <c r="T68" s="335"/>
      <c r="U68" s="334"/>
      <c r="V68" s="334"/>
      <c r="W68" s="334"/>
      <c r="X68" s="335"/>
      <c r="Y68" s="335"/>
      <c r="Z68" s="334"/>
      <c r="AA68" s="343"/>
      <c r="AB68" s="337"/>
      <c r="AC68" s="334"/>
      <c r="AD68" s="336"/>
      <c r="AE68" s="335"/>
      <c r="AF68" s="335"/>
      <c r="AG68" s="673"/>
    </row>
    <row r="69" spans="1:33" ht="15">
      <c r="A69" s="325"/>
      <c r="B69" s="326" t="s">
        <v>90</v>
      </c>
      <c r="C69" s="368" t="s">
        <v>123</v>
      </c>
      <c r="D69" s="328">
        <v>8.8</v>
      </c>
      <c r="E69" s="326" t="s">
        <v>306</v>
      </c>
      <c r="F69" s="330">
        <v>1</v>
      </c>
      <c r="G69" s="330"/>
      <c r="H69" s="331"/>
      <c r="I69" s="1015"/>
      <c r="J69" s="1010"/>
      <c r="K69" s="334"/>
      <c r="L69" s="335"/>
      <c r="M69" s="334"/>
      <c r="N69" s="334"/>
      <c r="O69" s="335"/>
      <c r="P69" s="335"/>
      <c r="Q69" s="334"/>
      <c r="R69" s="334"/>
      <c r="S69" s="343"/>
      <c r="T69" s="335"/>
      <c r="U69" s="334"/>
      <c r="V69" s="335"/>
      <c r="W69" s="334"/>
      <c r="X69" s="335"/>
      <c r="Y69" s="334"/>
      <c r="Z69" s="334"/>
      <c r="AA69" s="334"/>
      <c r="AB69" s="337"/>
      <c r="AC69" s="335"/>
      <c r="AD69" s="334"/>
      <c r="AE69" s="334"/>
      <c r="AF69" s="335"/>
      <c r="AG69" s="672"/>
    </row>
    <row r="70" spans="1:33" ht="15">
      <c r="A70" s="325"/>
      <c r="B70" s="326" t="s">
        <v>90</v>
      </c>
      <c r="C70" s="368" t="s">
        <v>124</v>
      </c>
      <c r="D70" s="328">
        <v>8.9</v>
      </c>
      <c r="E70" s="326" t="s">
        <v>306</v>
      </c>
      <c r="F70" s="330">
        <v>1</v>
      </c>
      <c r="G70" s="330"/>
      <c r="H70" s="331"/>
      <c r="I70" s="1015"/>
      <c r="J70" s="1010"/>
      <c r="K70" s="334"/>
      <c r="L70" s="335"/>
      <c r="M70" s="334"/>
      <c r="N70" s="334"/>
      <c r="O70" s="335"/>
      <c r="P70" s="335"/>
      <c r="Q70" s="334"/>
      <c r="R70" s="334"/>
      <c r="S70" s="343"/>
      <c r="T70" s="335"/>
      <c r="U70" s="334"/>
      <c r="V70" s="335"/>
      <c r="W70" s="334"/>
      <c r="X70" s="335"/>
      <c r="Y70" s="334"/>
      <c r="Z70" s="334"/>
      <c r="AA70" s="334"/>
      <c r="AB70" s="337"/>
      <c r="AC70" s="335"/>
      <c r="AD70" s="334"/>
      <c r="AE70" s="334"/>
      <c r="AF70" s="335"/>
      <c r="AG70" s="672"/>
    </row>
    <row r="71" spans="1:33" ht="15">
      <c r="A71" s="325"/>
      <c r="B71" s="326" t="s">
        <v>90</v>
      </c>
      <c r="C71" s="368" t="s">
        <v>131</v>
      </c>
      <c r="D71" s="328">
        <v>16</v>
      </c>
      <c r="E71" s="326" t="s">
        <v>306</v>
      </c>
      <c r="F71" s="330">
        <v>2</v>
      </c>
      <c r="G71" s="330"/>
      <c r="H71" s="331"/>
      <c r="I71" s="1015"/>
      <c r="J71" s="1010"/>
      <c r="K71" s="334"/>
      <c r="L71" s="335"/>
      <c r="M71" s="334"/>
      <c r="N71" s="334"/>
      <c r="O71" s="335"/>
      <c r="P71" s="335"/>
      <c r="Q71" s="334"/>
      <c r="R71" s="343"/>
      <c r="S71" s="343"/>
      <c r="T71" s="335"/>
      <c r="U71" s="334"/>
      <c r="V71" s="335"/>
      <c r="W71" s="334"/>
      <c r="X71" s="335"/>
      <c r="Y71" s="334"/>
      <c r="Z71" s="334"/>
      <c r="AA71" s="334"/>
      <c r="AB71" s="337"/>
      <c r="AC71" s="335"/>
      <c r="AD71" s="334"/>
      <c r="AE71" s="334"/>
      <c r="AF71" s="335"/>
      <c r="AG71" s="672"/>
    </row>
    <row r="72" spans="1:33" ht="15.5">
      <c r="A72" s="1003" t="s">
        <v>98</v>
      </c>
      <c r="B72" s="371" t="s">
        <v>95</v>
      </c>
      <c r="C72" s="368" t="s">
        <v>125</v>
      </c>
      <c r="D72" s="328">
        <v>7.8</v>
      </c>
      <c r="E72" s="326" t="s">
        <v>407</v>
      </c>
      <c r="F72" s="330"/>
      <c r="G72" s="352"/>
      <c r="H72" s="331"/>
      <c r="I72" s="1015"/>
      <c r="J72" s="1010"/>
      <c r="K72" s="334"/>
      <c r="L72" s="335"/>
      <c r="M72" s="335"/>
      <c r="N72" s="335"/>
      <c r="O72" s="335"/>
      <c r="P72" s="335"/>
      <c r="Q72" s="335"/>
      <c r="R72" s="334"/>
      <c r="S72" s="335"/>
      <c r="T72" s="335"/>
      <c r="U72" s="335"/>
      <c r="V72" s="335"/>
      <c r="W72" s="334"/>
      <c r="X72" s="334"/>
      <c r="Y72" s="335"/>
      <c r="Z72" s="343"/>
      <c r="AA72" s="335"/>
      <c r="AB72" s="337"/>
      <c r="AC72" s="335"/>
      <c r="AD72" s="335"/>
      <c r="AE72" s="335"/>
      <c r="AF72" s="335"/>
      <c r="AG72" s="673"/>
    </row>
    <row r="73" spans="1:33" ht="15">
      <c r="A73" s="325"/>
      <c r="B73" s="326" t="s">
        <v>61</v>
      </c>
      <c r="C73" s="368" t="s">
        <v>126</v>
      </c>
      <c r="D73" s="328">
        <v>15.2</v>
      </c>
      <c r="E73" s="326" t="s">
        <v>304</v>
      </c>
      <c r="F73" s="330"/>
      <c r="G73" s="330"/>
      <c r="H73" s="331"/>
      <c r="I73" s="1015"/>
      <c r="J73" s="1010"/>
      <c r="K73" s="334"/>
      <c r="L73" s="335"/>
      <c r="M73" s="335"/>
      <c r="N73" s="335"/>
      <c r="O73" s="335"/>
      <c r="P73" s="335"/>
      <c r="Q73" s="343"/>
      <c r="R73" s="334"/>
      <c r="S73" s="335"/>
      <c r="T73" s="335"/>
      <c r="U73" s="336"/>
      <c r="V73" s="336"/>
      <c r="W73" s="334"/>
      <c r="X73" s="335"/>
      <c r="Y73" s="335"/>
      <c r="Z73" s="343"/>
      <c r="AA73" s="334"/>
      <c r="AB73" s="337"/>
      <c r="AC73" s="336"/>
      <c r="AD73" s="335"/>
      <c r="AE73" s="335"/>
      <c r="AF73" s="336"/>
      <c r="AG73" s="673"/>
    </row>
    <row r="74" spans="1:33" ht="15">
      <c r="A74" s="325"/>
      <c r="B74" s="326" t="s">
        <v>14</v>
      </c>
      <c r="C74" s="368" t="s">
        <v>127</v>
      </c>
      <c r="D74" s="328">
        <v>1.2</v>
      </c>
      <c r="E74" s="326" t="s">
        <v>304</v>
      </c>
      <c r="F74" s="330"/>
      <c r="G74" s="330"/>
      <c r="H74" s="331"/>
      <c r="I74" s="1015"/>
      <c r="J74" s="1010"/>
      <c r="K74" s="334"/>
      <c r="L74" s="335"/>
      <c r="M74" s="343"/>
      <c r="N74" s="343"/>
      <c r="O74" s="334"/>
      <c r="P74" s="334"/>
      <c r="Q74" s="335"/>
      <c r="R74" s="334"/>
      <c r="S74" s="343"/>
      <c r="T74" s="334"/>
      <c r="U74" s="335"/>
      <c r="V74" s="335"/>
      <c r="W74" s="334"/>
      <c r="X74" s="335"/>
      <c r="Y74" s="335"/>
      <c r="Z74" s="334"/>
      <c r="AA74" s="343"/>
      <c r="AB74" s="337"/>
      <c r="AC74" s="334"/>
      <c r="AD74" s="335"/>
      <c r="AE74" s="335"/>
      <c r="AF74" s="335"/>
      <c r="AG74" s="673"/>
    </row>
    <row r="75" spans="1:33" ht="15">
      <c r="A75" s="325"/>
      <c r="B75" s="326" t="s">
        <v>14</v>
      </c>
      <c r="C75" s="368" t="s">
        <v>128</v>
      </c>
      <c r="D75" s="328">
        <v>1.1</v>
      </c>
      <c r="E75" s="326" t="s">
        <v>304</v>
      </c>
      <c r="F75" s="330"/>
      <c r="G75" s="330"/>
      <c r="H75" s="331"/>
      <c r="I75" s="1015"/>
      <c r="J75" s="1010"/>
      <c r="K75" s="334"/>
      <c r="L75" s="335"/>
      <c r="M75" s="343"/>
      <c r="N75" s="343"/>
      <c r="O75" s="334"/>
      <c r="P75" s="334"/>
      <c r="Q75" s="335"/>
      <c r="R75" s="334"/>
      <c r="S75" s="343"/>
      <c r="T75" s="334"/>
      <c r="U75" s="335"/>
      <c r="V75" s="335"/>
      <c r="W75" s="334"/>
      <c r="X75" s="335"/>
      <c r="Y75" s="335"/>
      <c r="Z75" s="334"/>
      <c r="AA75" s="343"/>
      <c r="AB75" s="337"/>
      <c r="AC75" s="334"/>
      <c r="AD75" s="335"/>
      <c r="AE75" s="335"/>
      <c r="AF75" s="335"/>
      <c r="AG75" s="673"/>
    </row>
    <row r="76" spans="1:33" ht="15">
      <c r="A76" s="325"/>
      <c r="B76" s="326" t="s">
        <v>97</v>
      </c>
      <c r="C76" s="368" t="s">
        <v>129</v>
      </c>
      <c r="D76" s="328">
        <v>3.1</v>
      </c>
      <c r="E76" s="326" t="s">
        <v>304</v>
      </c>
      <c r="F76" s="330">
        <v>1</v>
      </c>
      <c r="G76" s="330">
        <v>1</v>
      </c>
      <c r="H76" s="374"/>
      <c r="I76" s="1016">
        <v>1</v>
      </c>
      <c r="J76" s="1010"/>
      <c r="K76" s="334"/>
      <c r="L76" s="335"/>
      <c r="M76" s="334"/>
      <c r="N76" s="334"/>
      <c r="O76" s="334"/>
      <c r="P76" s="334"/>
      <c r="Q76" s="335"/>
      <c r="R76" s="334"/>
      <c r="S76" s="334"/>
      <c r="T76" s="334"/>
      <c r="U76" s="335"/>
      <c r="V76" s="335"/>
      <c r="W76" s="334"/>
      <c r="X76" s="335"/>
      <c r="Y76" s="334"/>
      <c r="Z76" s="334"/>
      <c r="AA76" s="334"/>
      <c r="AB76" s="337"/>
      <c r="AC76" s="334"/>
      <c r="AD76" s="335"/>
      <c r="AE76" s="335"/>
      <c r="AF76" s="335"/>
      <c r="AG76" s="672"/>
    </row>
    <row r="77" spans="1:33" ht="15">
      <c r="A77" s="325"/>
      <c r="B77" s="326" t="s">
        <v>94</v>
      </c>
      <c r="C77" s="368"/>
      <c r="D77" s="328"/>
      <c r="E77" s="326"/>
      <c r="F77" s="330"/>
      <c r="G77" s="330"/>
      <c r="H77" s="374"/>
      <c r="I77" s="1023"/>
      <c r="J77" s="1019"/>
      <c r="K77" s="343"/>
      <c r="L77" s="335"/>
      <c r="M77" s="343"/>
      <c r="N77" s="343"/>
      <c r="O77" s="343"/>
      <c r="P77" s="343"/>
      <c r="Q77" s="335"/>
      <c r="R77" s="343"/>
      <c r="S77" s="343"/>
      <c r="T77" s="343"/>
      <c r="U77" s="335"/>
      <c r="V77" s="335"/>
      <c r="W77" s="343"/>
      <c r="X77" s="335"/>
      <c r="Y77" s="343"/>
      <c r="Z77" s="334"/>
      <c r="AA77" s="343"/>
      <c r="AB77" s="337"/>
      <c r="AC77" s="343"/>
      <c r="AD77" s="335"/>
      <c r="AE77" s="335"/>
      <c r="AF77" s="335"/>
      <c r="AG77" s="674"/>
    </row>
    <row r="78" spans="1:33" ht="15">
      <c r="A78" s="325"/>
      <c r="B78" s="326" t="s">
        <v>99</v>
      </c>
      <c r="C78" s="368" t="s">
        <v>130</v>
      </c>
      <c r="D78" s="328">
        <v>19.8</v>
      </c>
      <c r="E78" s="329" t="s">
        <v>306</v>
      </c>
      <c r="F78" s="330">
        <v>2</v>
      </c>
      <c r="G78" s="330"/>
      <c r="H78" s="331"/>
      <c r="I78" s="1015">
        <v>1</v>
      </c>
      <c r="J78" s="1020"/>
      <c r="K78" s="375"/>
      <c r="L78" s="341"/>
      <c r="M78" s="334"/>
      <c r="N78" s="334"/>
      <c r="O78" s="335"/>
      <c r="P78" s="335"/>
      <c r="Q78" s="334"/>
      <c r="R78" s="334"/>
      <c r="S78" s="334"/>
      <c r="T78" s="335"/>
      <c r="U78" s="334"/>
      <c r="V78" s="335"/>
      <c r="W78" s="334"/>
      <c r="X78" s="335"/>
      <c r="Y78" s="334"/>
      <c r="Z78" s="334"/>
      <c r="AA78" s="334"/>
      <c r="AB78" s="337"/>
      <c r="AC78" s="335"/>
      <c r="AD78" s="334"/>
      <c r="AE78" s="334"/>
      <c r="AF78" s="335"/>
      <c r="AG78" s="672"/>
    </row>
    <row r="79" spans="1:33" ht="15">
      <c r="A79" s="325"/>
      <c r="B79" s="326" t="s">
        <v>143</v>
      </c>
      <c r="C79" s="368" t="s">
        <v>142</v>
      </c>
      <c r="D79" s="328">
        <v>10.8</v>
      </c>
      <c r="E79" s="326" t="s">
        <v>306</v>
      </c>
      <c r="F79" s="330">
        <v>2</v>
      </c>
      <c r="G79" s="330"/>
      <c r="H79" s="331"/>
      <c r="I79" s="1015"/>
      <c r="J79" s="1021"/>
      <c r="K79" s="376"/>
      <c r="L79" s="377"/>
      <c r="M79" s="334"/>
      <c r="N79" s="334"/>
      <c r="O79" s="335"/>
      <c r="P79" s="335"/>
      <c r="Q79" s="378"/>
      <c r="R79" s="378"/>
      <c r="S79" s="335"/>
      <c r="T79" s="335"/>
      <c r="U79" s="334"/>
      <c r="V79" s="335"/>
      <c r="W79" s="334"/>
      <c r="X79" s="335"/>
      <c r="Y79" s="334"/>
      <c r="Z79" s="334"/>
      <c r="AA79" s="334"/>
      <c r="AB79" s="337"/>
      <c r="AC79" s="335"/>
      <c r="AD79" s="343"/>
      <c r="AE79" s="334"/>
      <c r="AF79" s="335"/>
      <c r="AG79" s="672"/>
    </row>
    <row r="80" spans="1:33" ht="15">
      <c r="A80" s="325"/>
      <c r="B80" s="326" t="s">
        <v>100</v>
      </c>
      <c r="C80" s="368" t="s">
        <v>132</v>
      </c>
      <c r="D80" s="328">
        <v>19.6</v>
      </c>
      <c r="E80" s="326" t="s">
        <v>306</v>
      </c>
      <c r="F80" s="330">
        <v>2</v>
      </c>
      <c r="G80" s="330"/>
      <c r="H80" s="331"/>
      <c r="I80" s="1015"/>
      <c r="J80" s="1010"/>
      <c r="K80" s="334"/>
      <c r="L80" s="335"/>
      <c r="M80" s="334"/>
      <c r="N80" s="334"/>
      <c r="O80" s="335"/>
      <c r="P80" s="335"/>
      <c r="Q80" s="334"/>
      <c r="R80" s="334"/>
      <c r="S80" s="335"/>
      <c r="T80" s="335"/>
      <c r="U80" s="334"/>
      <c r="V80" s="335"/>
      <c r="W80" s="334"/>
      <c r="X80" s="335"/>
      <c r="Y80" s="334"/>
      <c r="Z80" s="334"/>
      <c r="AA80" s="334"/>
      <c r="AB80" s="337"/>
      <c r="AC80" s="335"/>
      <c r="AD80" s="334"/>
      <c r="AE80" s="334"/>
      <c r="AF80" s="335"/>
      <c r="AG80" s="672"/>
    </row>
    <row r="81" spans="1:33" ht="15">
      <c r="A81" s="325"/>
      <c r="B81" s="326" t="s">
        <v>140</v>
      </c>
      <c r="C81" s="368" t="s">
        <v>138</v>
      </c>
      <c r="D81" s="328">
        <v>8.6</v>
      </c>
      <c r="E81" s="326" t="s">
        <v>306</v>
      </c>
      <c r="F81" s="330">
        <v>1</v>
      </c>
      <c r="G81" s="330"/>
      <c r="H81" s="331"/>
      <c r="I81" s="1015"/>
      <c r="J81" s="1011"/>
      <c r="K81" s="344"/>
      <c r="L81" s="335"/>
      <c r="M81" s="345"/>
      <c r="N81" s="345"/>
      <c r="O81" s="335"/>
      <c r="P81" s="335"/>
      <c r="Q81" s="346"/>
      <c r="R81" s="344"/>
      <c r="S81" s="335"/>
      <c r="T81" s="335"/>
      <c r="U81" s="955"/>
      <c r="V81" s="335"/>
      <c r="W81" s="335"/>
      <c r="X81" s="335"/>
      <c r="Y81" s="344"/>
      <c r="Z81" s="344"/>
      <c r="AA81" s="344"/>
      <c r="AB81" s="337"/>
      <c r="AC81" s="335"/>
      <c r="AD81" s="346"/>
      <c r="AE81" s="335"/>
      <c r="AF81" s="335"/>
      <c r="AG81" s="672"/>
    </row>
    <row r="82" spans="1:33" ht="15" thickBot="1">
      <c r="A82" s="353"/>
      <c r="B82" s="300" t="s">
        <v>141</v>
      </c>
      <c r="C82" s="379" t="s">
        <v>139</v>
      </c>
      <c r="D82" s="355">
        <v>7.4</v>
      </c>
      <c r="E82" s="300" t="s">
        <v>306</v>
      </c>
      <c r="F82" s="356">
        <v>1</v>
      </c>
      <c r="G82" s="356"/>
      <c r="H82" s="357"/>
      <c r="I82" s="1017"/>
      <c r="J82" s="1022"/>
      <c r="K82" s="380"/>
      <c r="L82" s="359"/>
      <c r="M82" s="359"/>
      <c r="N82" s="359"/>
      <c r="O82" s="359"/>
      <c r="P82" s="359"/>
      <c r="Q82" s="381"/>
      <c r="R82" s="380"/>
      <c r="S82" s="359"/>
      <c r="T82" s="359"/>
      <c r="U82" s="359"/>
      <c r="V82" s="359"/>
      <c r="W82" s="359"/>
      <c r="X82" s="359"/>
      <c r="Y82" s="380"/>
      <c r="Z82" s="380"/>
      <c r="AA82" s="380"/>
      <c r="AB82" s="362"/>
      <c r="AC82" s="359"/>
      <c r="AD82" s="359"/>
      <c r="AE82" s="359"/>
      <c r="AF82" s="359"/>
      <c r="AG82" s="678"/>
    </row>
    <row r="83" spans="1:33" ht="16" thickBot="1">
      <c r="A83" s="1221" t="s">
        <v>419</v>
      </c>
      <c r="B83" s="1222"/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222"/>
      <c r="AA83" s="1222"/>
      <c r="AB83" s="1222"/>
      <c r="AC83" s="1222"/>
      <c r="AD83" s="1222"/>
      <c r="AE83" s="1222"/>
      <c r="AF83" s="1222"/>
      <c r="AG83" s="1223"/>
    </row>
    <row r="84" spans="1:33" ht="15.5">
      <c r="A84" s="1002" t="s">
        <v>8</v>
      </c>
      <c r="B84" s="314" t="s">
        <v>154</v>
      </c>
      <c r="C84" s="365" t="s">
        <v>173</v>
      </c>
      <c r="D84" s="316">
        <v>97</v>
      </c>
      <c r="E84" s="299" t="s">
        <v>304</v>
      </c>
      <c r="F84" s="318"/>
      <c r="G84" s="318">
        <v>1</v>
      </c>
      <c r="H84" s="319">
        <v>2</v>
      </c>
      <c r="I84" s="1014"/>
      <c r="J84" s="1024"/>
      <c r="K84" s="322"/>
      <c r="L84" s="323"/>
      <c r="M84" s="322"/>
      <c r="N84" s="322"/>
      <c r="O84" s="323"/>
      <c r="P84" s="323"/>
      <c r="Q84" s="367"/>
      <c r="R84" s="322"/>
      <c r="S84" s="322"/>
      <c r="T84" s="323"/>
      <c r="U84" s="383"/>
      <c r="V84" s="323"/>
      <c r="W84" s="322"/>
      <c r="X84" s="323"/>
      <c r="Y84" s="323"/>
      <c r="Z84" s="322"/>
      <c r="AA84" s="322"/>
      <c r="AB84" s="383"/>
      <c r="AC84" s="323"/>
      <c r="AD84" s="323"/>
      <c r="AE84" s="383"/>
      <c r="AF84" s="383"/>
      <c r="AG84" s="677"/>
    </row>
    <row r="85" spans="1:33" ht="15">
      <c r="A85" s="325"/>
      <c r="B85" s="326" t="s">
        <v>155</v>
      </c>
      <c r="C85" s="384" t="s">
        <v>174</v>
      </c>
      <c r="D85" s="328">
        <v>54</v>
      </c>
      <c r="E85" s="326" t="s">
        <v>307</v>
      </c>
      <c r="F85" s="330">
        <v>2</v>
      </c>
      <c r="G85" s="330"/>
      <c r="H85" s="331"/>
      <c r="I85" s="1015">
        <v>1</v>
      </c>
      <c r="J85" s="1010"/>
      <c r="K85" s="334"/>
      <c r="L85" s="335"/>
      <c r="M85" s="341"/>
      <c r="N85" s="341"/>
      <c r="O85" s="335"/>
      <c r="P85" s="335"/>
      <c r="Q85" s="343"/>
      <c r="R85" s="334"/>
      <c r="S85" s="334"/>
      <c r="T85" s="335"/>
      <c r="U85" s="334"/>
      <c r="V85" s="335"/>
      <c r="W85" s="334"/>
      <c r="X85" s="335"/>
      <c r="Y85" s="334"/>
      <c r="Z85" s="334"/>
      <c r="AA85" s="334"/>
      <c r="AB85" s="337"/>
      <c r="AC85" s="335"/>
      <c r="AD85" s="335"/>
      <c r="AE85" s="336"/>
      <c r="AF85" s="335"/>
      <c r="AG85" s="672"/>
    </row>
    <row r="86" spans="1:33" ht="15">
      <c r="A86" s="325"/>
      <c r="B86" s="1229" t="s">
        <v>156</v>
      </c>
      <c r="C86" s="1231" t="s">
        <v>175</v>
      </c>
      <c r="D86" s="328">
        <v>80</v>
      </c>
      <c r="E86" s="326" t="s">
        <v>304</v>
      </c>
      <c r="F86" s="1233">
        <v>1</v>
      </c>
      <c r="G86" s="1235"/>
      <c r="H86" s="1235"/>
      <c r="I86" s="1033"/>
      <c r="J86" s="1010"/>
      <c r="K86" s="334"/>
      <c r="L86" s="341"/>
      <c r="M86" s="1237"/>
      <c r="N86" s="1237"/>
      <c r="O86" s="1217"/>
      <c r="P86" s="1217"/>
      <c r="Q86" s="1239"/>
      <c r="R86" s="1203"/>
      <c r="S86" s="1239"/>
      <c r="T86" s="1217"/>
      <c r="U86" s="1203"/>
      <c r="V86" s="1217"/>
      <c r="W86" s="1203"/>
      <c r="X86" s="1217"/>
      <c r="Y86" s="1203"/>
      <c r="Z86" s="1203"/>
      <c r="AA86" s="1203"/>
      <c r="AB86" s="1263"/>
      <c r="AC86" s="1217"/>
      <c r="AD86" s="1217"/>
      <c r="AE86" s="1219"/>
      <c r="AF86" s="1217"/>
      <c r="AG86" s="1241"/>
    </row>
    <row r="87" spans="1:33" ht="15">
      <c r="A87" s="325"/>
      <c r="B87" s="1230"/>
      <c r="C87" s="1232"/>
      <c r="D87" s="328">
        <v>7</v>
      </c>
      <c r="E87" s="326" t="s">
        <v>303</v>
      </c>
      <c r="F87" s="1234"/>
      <c r="G87" s="1236"/>
      <c r="H87" s="1236"/>
      <c r="I87" s="1034"/>
      <c r="J87" s="1009"/>
      <c r="K87" s="335"/>
      <c r="L87" s="334"/>
      <c r="M87" s="1238"/>
      <c r="N87" s="1238"/>
      <c r="O87" s="1218"/>
      <c r="P87" s="1218"/>
      <c r="Q87" s="1240"/>
      <c r="R87" s="1204"/>
      <c r="S87" s="1240"/>
      <c r="T87" s="1218"/>
      <c r="U87" s="1204"/>
      <c r="V87" s="1218"/>
      <c r="W87" s="1204"/>
      <c r="X87" s="1218"/>
      <c r="Y87" s="1204"/>
      <c r="Z87" s="1204"/>
      <c r="AA87" s="1204"/>
      <c r="AB87" s="1264"/>
      <c r="AC87" s="1218"/>
      <c r="AD87" s="1218"/>
      <c r="AE87" s="1220"/>
      <c r="AF87" s="1218"/>
      <c r="AG87" s="1242"/>
    </row>
    <row r="88" spans="1:33" ht="15">
      <c r="A88" s="325"/>
      <c r="B88" s="326" t="s">
        <v>195</v>
      </c>
      <c r="C88" s="368" t="s">
        <v>205</v>
      </c>
      <c r="D88" s="328">
        <v>59</v>
      </c>
      <c r="E88" s="326" t="s">
        <v>308</v>
      </c>
      <c r="F88" s="330">
        <v>4</v>
      </c>
      <c r="G88" s="330">
        <v>1</v>
      </c>
      <c r="H88" s="331"/>
      <c r="I88" s="1015"/>
      <c r="J88" s="1009"/>
      <c r="K88" s="335"/>
      <c r="L88" s="334"/>
      <c r="M88" s="334"/>
      <c r="N88" s="334"/>
      <c r="O88" s="335"/>
      <c r="P88" s="335"/>
      <c r="Q88" s="334"/>
      <c r="R88" s="334"/>
      <c r="S88" s="334"/>
      <c r="T88" s="335"/>
      <c r="U88" s="334"/>
      <c r="V88" s="335"/>
      <c r="W88" s="334"/>
      <c r="X88" s="335"/>
      <c r="Y88" s="334"/>
      <c r="Z88" s="334"/>
      <c r="AA88" s="334"/>
      <c r="AB88" s="337"/>
      <c r="AC88" s="335"/>
      <c r="AD88" s="334"/>
      <c r="AE88" s="334"/>
      <c r="AF88" s="335"/>
      <c r="AG88" s="672"/>
    </row>
    <row r="89" spans="1:33" ht="15">
      <c r="A89" s="325"/>
      <c r="B89" s="326" t="s">
        <v>196</v>
      </c>
      <c r="C89" s="368" t="s">
        <v>206</v>
      </c>
      <c r="D89" s="328">
        <v>34</v>
      </c>
      <c r="E89" s="326" t="s">
        <v>309</v>
      </c>
      <c r="F89" s="330">
        <v>1</v>
      </c>
      <c r="G89" s="330"/>
      <c r="H89" s="331"/>
      <c r="I89" s="1015"/>
      <c r="J89" s="1009"/>
      <c r="K89" s="335"/>
      <c r="L89" s="334"/>
      <c r="M89" s="334"/>
      <c r="N89" s="334"/>
      <c r="O89" s="335"/>
      <c r="P89" s="335"/>
      <c r="Q89" s="334"/>
      <c r="R89" s="334"/>
      <c r="S89" s="335"/>
      <c r="T89" s="335"/>
      <c r="U89" s="334"/>
      <c r="V89" s="335"/>
      <c r="W89" s="334"/>
      <c r="X89" s="335"/>
      <c r="Y89" s="334"/>
      <c r="Z89" s="334"/>
      <c r="AA89" s="334"/>
      <c r="AB89" s="337"/>
      <c r="AC89" s="335"/>
      <c r="AD89" s="334"/>
      <c r="AE89" s="334"/>
      <c r="AF89" s="335"/>
      <c r="AG89" s="672"/>
    </row>
    <row r="90" spans="1:33" ht="15">
      <c r="A90" s="325"/>
      <c r="B90" s="326" t="s">
        <v>144</v>
      </c>
      <c r="C90" s="368" t="s">
        <v>145</v>
      </c>
      <c r="D90" s="328">
        <v>2.7</v>
      </c>
      <c r="E90" s="326" t="s">
        <v>304</v>
      </c>
      <c r="F90" s="330"/>
      <c r="G90" s="330"/>
      <c r="H90" s="331"/>
      <c r="I90" s="1015"/>
      <c r="J90" s="1011"/>
      <c r="K90" s="344"/>
      <c r="L90" s="335"/>
      <c r="M90" s="335"/>
      <c r="N90" s="335"/>
      <c r="O90" s="335"/>
      <c r="P90" s="335"/>
      <c r="Q90" s="346"/>
      <c r="R90" s="344"/>
      <c r="S90" s="335"/>
      <c r="T90" s="335"/>
      <c r="U90" s="335"/>
      <c r="V90" s="335"/>
      <c r="W90" s="335"/>
      <c r="X90" s="335"/>
      <c r="Y90" s="335"/>
      <c r="Z90" s="344"/>
      <c r="AA90" s="346"/>
      <c r="AB90" s="337"/>
      <c r="AC90" s="335"/>
      <c r="AD90" s="335"/>
      <c r="AE90" s="335"/>
      <c r="AF90" s="335"/>
      <c r="AG90" s="673"/>
    </row>
    <row r="91" spans="1:33" ht="15">
      <c r="A91" s="325"/>
      <c r="B91" s="326" t="s">
        <v>157</v>
      </c>
      <c r="C91" s="368" t="s">
        <v>176</v>
      </c>
      <c r="D91" s="328">
        <v>17.3</v>
      </c>
      <c r="E91" s="326" t="s">
        <v>304</v>
      </c>
      <c r="F91" s="330">
        <v>1</v>
      </c>
      <c r="G91" s="330"/>
      <c r="H91" s="331"/>
      <c r="I91" s="1015"/>
      <c r="J91" s="1010"/>
      <c r="K91" s="334"/>
      <c r="L91" s="335"/>
      <c r="M91" s="335"/>
      <c r="N91" s="335"/>
      <c r="O91" s="335"/>
      <c r="P91" s="335"/>
      <c r="Q91" s="335"/>
      <c r="R91" s="334"/>
      <c r="S91" s="335"/>
      <c r="T91" s="335"/>
      <c r="U91" s="336"/>
      <c r="V91" s="335"/>
      <c r="W91" s="336"/>
      <c r="X91" s="335"/>
      <c r="Y91" s="334"/>
      <c r="Z91" s="334"/>
      <c r="AA91" s="343"/>
      <c r="AB91" s="337"/>
      <c r="AC91" s="335"/>
      <c r="AD91" s="335"/>
      <c r="AE91" s="336"/>
      <c r="AF91" s="336"/>
      <c r="AG91" s="672"/>
    </row>
    <row r="92" spans="1:33" ht="15">
      <c r="A92" s="325"/>
      <c r="B92" s="326" t="s">
        <v>277</v>
      </c>
      <c r="C92" s="368" t="s">
        <v>278</v>
      </c>
      <c r="D92" s="328">
        <v>12.9</v>
      </c>
      <c r="E92" s="326"/>
      <c r="F92" s="330"/>
      <c r="G92" s="330"/>
      <c r="H92" s="331"/>
      <c r="I92" s="1015"/>
      <c r="J92" s="102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46"/>
      <c r="AA92" s="335"/>
      <c r="AB92" s="337"/>
      <c r="AC92" s="335"/>
      <c r="AD92" s="335"/>
      <c r="AE92" s="335"/>
      <c r="AF92" s="335"/>
      <c r="AG92" s="673"/>
    </row>
    <row r="93" spans="1:33" ht="15">
      <c r="A93" s="325"/>
      <c r="B93" s="326" t="s">
        <v>158</v>
      </c>
      <c r="C93" s="368" t="s">
        <v>177</v>
      </c>
      <c r="D93" s="328">
        <v>14.5</v>
      </c>
      <c r="E93" s="326" t="s">
        <v>306</v>
      </c>
      <c r="F93" s="330">
        <v>1</v>
      </c>
      <c r="G93" s="330"/>
      <c r="H93" s="331"/>
      <c r="I93" s="1015"/>
      <c r="J93" s="1010"/>
      <c r="K93" s="334"/>
      <c r="L93" s="335"/>
      <c r="M93" s="334"/>
      <c r="N93" s="334"/>
      <c r="O93" s="335"/>
      <c r="P93" s="335"/>
      <c r="Q93" s="334"/>
      <c r="R93" s="334"/>
      <c r="S93" s="342"/>
      <c r="T93" s="335"/>
      <c r="U93" s="334"/>
      <c r="V93" s="335"/>
      <c r="W93" s="334"/>
      <c r="X93" s="335"/>
      <c r="Y93" s="334"/>
      <c r="Z93" s="334"/>
      <c r="AA93" s="334"/>
      <c r="AB93" s="337"/>
      <c r="AC93" s="335"/>
      <c r="AD93" s="343"/>
      <c r="AE93" s="334"/>
      <c r="AF93" s="335"/>
      <c r="AG93" s="672"/>
    </row>
    <row r="94" spans="1:33" ht="15">
      <c r="A94" s="325"/>
      <c r="B94" s="329" t="s">
        <v>25</v>
      </c>
      <c r="C94" s="368" t="s">
        <v>178</v>
      </c>
      <c r="D94" s="328">
        <v>17.8</v>
      </c>
      <c r="E94" s="326" t="s">
        <v>304</v>
      </c>
      <c r="F94" s="330">
        <v>1</v>
      </c>
      <c r="G94" s="330"/>
      <c r="H94" s="331"/>
      <c r="I94" s="1015"/>
      <c r="J94" s="1010"/>
      <c r="K94" s="334"/>
      <c r="L94" s="335"/>
      <c r="M94" s="334"/>
      <c r="N94" s="334"/>
      <c r="O94" s="334"/>
      <c r="P94" s="335"/>
      <c r="Q94" s="343"/>
      <c r="R94" s="334"/>
      <c r="S94" s="335"/>
      <c r="T94" s="335"/>
      <c r="U94" s="334"/>
      <c r="V94" s="334"/>
      <c r="W94" s="334"/>
      <c r="X94" s="335"/>
      <c r="Y94" s="334"/>
      <c r="Z94" s="334"/>
      <c r="AA94" s="334"/>
      <c r="AB94" s="337"/>
      <c r="AC94" s="334"/>
      <c r="AD94" s="336"/>
      <c r="AE94" s="336"/>
      <c r="AF94" s="335"/>
      <c r="AG94" s="672"/>
    </row>
    <row r="95" spans="1:33" ht="15">
      <c r="A95" s="325"/>
      <c r="B95" s="329" t="s">
        <v>16</v>
      </c>
      <c r="C95" s="368" t="s">
        <v>179</v>
      </c>
      <c r="D95" s="328">
        <v>8.4</v>
      </c>
      <c r="E95" s="326" t="s">
        <v>304</v>
      </c>
      <c r="F95" s="330">
        <v>1</v>
      </c>
      <c r="G95" s="330"/>
      <c r="H95" s="331"/>
      <c r="I95" s="1015"/>
      <c r="J95" s="1010"/>
      <c r="K95" s="334"/>
      <c r="L95" s="335"/>
      <c r="M95" s="334"/>
      <c r="N95" s="334"/>
      <c r="O95" s="334"/>
      <c r="P95" s="334"/>
      <c r="Q95" s="335"/>
      <c r="R95" s="334"/>
      <c r="S95" s="343"/>
      <c r="T95" s="334"/>
      <c r="U95" s="335"/>
      <c r="V95" s="335"/>
      <c r="W95" s="334"/>
      <c r="X95" s="335"/>
      <c r="Y95" s="334"/>
      <c r="Z95" s="334"/>
      <c r="AA95" s="334"/>
      <c r="AB95" s="337"/>
      <c r="AC95" s="334"/>
      <c r="AD95" s="335"/>
      <c r="AE95" s="335"/>
      <c r="AF95" s="335"/>
      <c r="AG95" s="672"/>
    </row>
    <row r="96" spans="1:33" ht="15">
      <c r="A96" s="325"/>
      <c r="B96" s="329" t="s">
        <v>147</v>
      </c>
      <c r="C96" s="368" t="s">
        <v>146</v>
      </c>
      <c r="D96" s="328">
        <v>9</v>
      </c>
      <c r="E96" s="326" t="s">
        <v>304</v>
      </c>
      <c r="F96" s="330"/>
      <c r="G96" s="330"/>
      <c r="H96" s="331"/>
      <c r="I96" s="1015"/>
      <c r="J96" s="1011"/>
      <c r="K96" s="344"/>
      <c r="L96" s="335"/>
      <c r="M96" s="335"/>
      <c r="N96" s="335"/>
      <c r="O96" s="335"/>
      <c r="P96" s="335"/>
      <c r="Q96" s="346"/>
      <c r="R96" s="344"/>
      <c r="S96" s="335"/>
      <c r="T96" s="335"/>
      <c r="U96" s="955"/>
      <c r="V96" s="335"/>
      <c r="W96" s="335"/>
      <c r="X96" s="335"/>
      <c r="Y96" s="335"/>
      <c r="Z96" s="344"/>
      <c r="AA96" s="346"/>
      <c r="AB96" s="337"/>
      <c r="AC96" s="335"/>
      <c r="AD96" s="335"/>
      <c r="AE96" s="335"/>
      <c r="AF96" s="335"/>
      <c r="AG96" s="673"/>
    </row>
    <row r="97" spans="1:33" ht="15">
      <c r="A97" s="325"/>
      <c r="B97" s="329" t="s">
        <v>159</v>
      </c>
      <c r="C97" s="368" t="s">
        <v>180</v>
      </c>
      <c r="D97" s="328">
        <v>2.9</v>
      </c>
      <c r="E97" s="326" t="s">
        <v>304</v>
      </c>
      <c r="F97" s="330"/>
      <c r="G97" s="330"/>
      <c r="H97" s="331"/>
      <c r="I97" s="1015"/>
      <c r="J97" s="1010"/>
      <c r="K97" s="334"/>
      <c r="L97" s="335"/>
      <c r="M97" s="334"/>
      <c r="N97" s="334"/>
      <c r="O97" s="334"/>
      <c r="P97" s="334"/>
      <c r="Q97" s="335"/>
      <c r="R97" s="334"/>
      <c r="S97" s="343"/>
      <c r="T97" s="334"/>
      <c r="U97" s="335"/>
      <c r="V97" s="335"/>
      <c r="W97" s="334"/>
      <c r="X97" s="335"/>
      <c r="Y97" s="335"/>
      <c r="Z97" s="334"/>
      <c r="AA97" s="343"/>
      <c r="AB97" s="337"/>
      <c r="AC97" s="334"/>
      <c r="AD97" s="335"/>
      <c r="AE97" s="335"/>
      <c r="AF97" s="335"/>
      <c r="AG97" s="673"/>
    </row>
    <row r="98" spans="1:33" ht="15">
      <c r="A98" s="325"/>
      <c r="B98" s="329" t="s">
        <v>94</v>
      </c>
      <c r="C98" s="369" t="s">
        <v>181</v>
      </c>
      <c r="D98" s="328">
        <v>1.8</v>
      </c>
      <c r="E98" s="326"/>
      <c r="F98" s="330"/>
      <c r="G98" s="330"/>
      <c r="H98" s="331"/>
      <c r="I98" s="1015">
        <v>1</v>
      </c>
      <c r="J98" s="1010"/>
      <c r="K98" s="334"/>
      <c r="L98" s="335"/>
      <c r="M98" s="335"/>
      <c r="N98" s="335"/>
      <c r="O98" s="335"/>
      <c r="P98" s="335"/>
      <c r="Q98" s="335"/>
      <c r="R98" s="334"/>
      <c r="S98" s="334"/>
      <c r="T98" s="335"/>
      <c r="U98" s="335"/>
      <c r="V98" s="335"/>
      <c r="W98" s="335"/>
      <c r="X98" s="335"/>
      <c r="Y98" s="335"/>
      <c r="Z98" s="336"/>
      <c r="AA98" s="335"/>
      <c r="AB98" s="337"/>
      <c r="AC98" s="335"/>
      <c r="AD98" s="335"/>
      <c r="AE98" s="335"/>
      <c r="AF98" s="335"/>
      <c r="AG98" s="673"/>
    </row>
    <row r="99" spans="1:33" ht="15.5">
      <c r="A99" s="1003" t="s">
        <v>20</v>
      </c>
      <c r="B99" s="350" t="s">
        <v>61</v>
      </c>
      <c r="C99" s="368" t="s">
        <v>136</v>
      </c>
      <c r="D99" s="328">
        <v>70.4</v>
      </c>
      <c r="E99" s="326" t="s">
        <v>304</v>
      </c>
      <c r="F99" s="330">
        <v>2</v>
      </c>
      <c r="G99" s="330"/>
      <c r="H99" s="331"/>
      <c r="I99" s="1015"/>
      <c r="J99" s="1010"/>
      <c r="K99" s="334"/>
      <c r="L99" s="335"/>
      <c r="M99" s="335"/>
      <c r="N99" s="335"/>
      <c r="O99" s="335"/>
      <c r="P99" s="335"/>
      <c r="Q99" s="343"/>
      <c r="R99" s="334"/>
      <c r="S99" s="335"/>
      <c r="T99" s="335"/>
      <c r="U99" s="336"/>
      <c r="V99" s="335"/>
      <c r="W99" s="334"/>
      <c r="X99" s="335"/>
      <c r="Y99" s="334"/>
      <c r="Z99" s="334"/>
      <c r="AA99" s="334"/>
      <c r="AB99" s="337"/>
      <c r="AC99" s="335"/>
      <c r="AD99" s="335"/>
      <c r="AE99" s="336"/>
      <c r="AF99" s="336"/>
      <c r="AG99" s="672"/>
    </row>
    <row r="100" spans="1:33" ht="15">
      <c r="A100" s="325"/>
      <c r="B100" s="329" t="s">
        <v>195</v>
      </c>
      <c r="C100" s="368" t="s">
        <v>111</v>
      </c>
      <c r="D100" s="328">
        <v>22.2</v>
      </c>
      <c r="E100" s="326" t="s">
        <v>303</v>
      </c>
      <c r="F100" s="330">
        <v>1</v>
      </c>
      <c r="G100" s="330"/>
      <c r="H100" s="331"/>
      <c r="I100" s="1015"/>
      <c r="J100" s="1009"/>
      <c r="K100" s="335"/>
      <c r="L100" s="334"/>
      <c r="M100" s="334"/>
      <c r="N100" s="334"/>
      <c r="O100" s="335"/>
      <c r="P100" s="335"/>
      <c r="Q100" s="334"/>
      <c r="R100" s="334"/>
      <c r="S100" s="343"/>
      <c r="T100" s="335"/>
      <c r="U100" s="334"/>
      <c r="V100" s="335"/>
      <c r="W100" s="334"/>
      <c r="X100" s="335"/>
      <c r="Y100" s="334"/>
      <c r="Z100" s="334"/>
      <c r="AA100" s="334"/>
      <c r="AB100" s="337"/>
      <c r="AC100" s="335"/>
      <c r="AD100" s="334"/>
      <c r="AE100" s="334"/>
      <c r="AF100" s="335"/>
      <c r="AG100" s="672"/>
    </row>
    <row r="101" spans="1:33" ht="15">
      <c r="A101" s="325"/>
      <c r="B101" s="329" t="s">
        <v>195</v>
      </c>
      <c r="C101" s="368" t="s">
        <v>110</v>
      </c>
      <c r="D101" s="328">
        <v>19.6</v>
      </c>
      <c r="E101" s="326" t="s">
        <v>303</v>
      </c>
      <c r="F101" s="330">
        <v>2</v>
      </c>
      <c r="G101" s="330"/>
      <c r="H101" s="331"/>
      <c r="I101" s="1015"/>
      <c r="J101" s="1009"/>
      <c r="K101" s="335"/>
      <c r="L101" s="334"/>
      <c r="M101" s="334"/>
      <c r="N101" s="334"/>
      <c r="O101" s="335"/>
      <c r="P101" s="335"/>
      <c r="Q101" s="334"/>
      <c r="R101" s="334"/>
      <c r="S101" s="343"/>
      <c r="T101" s="335"/>
      <c r="U101" s="334"/>
      <c r="V101" s="335"/>
      <c r="W101" s="334"/>
      <c r="X101" s="335"/>
      <c r="Y101" s="334"/>
      <c r="Z101" s="334"/>
      <c r="AA101" s="334"/>
      <c r="AB101" s="337"/>
      <c r="AC101" s="335"/>
      <c r="AD101" s="334"/>
      <c r="AE101" s="334"/>
      <c r="AF101" s="335"/>
      <c r="AG101" s="672"/>
    </row>
    <row r="102" spans="1:33" ht="15">
      <c r="A102" s="325"/>
      <c r="B102" s="329" t="s">
        <v>25</v>
      </c>
      <c r="C102" s="368" t="s">
        <v>133</v>
      </c>
      <c r="D102" s="328">
        <v>4.24</v>
      </c>
      <c r="E102" s="326" t="s">
        <v>304</v>
      </c>
      <c r="F102" s="330"/>
      <c r="G102" s="330"/>
      <c r="H102" s="331"/>
      <c r="I102" s="1015"/>
      <c r="J102" s="1010"/>
      <c r="K102" s="334"/>
      <c r="L102" s="335"/>
      <c r="M102" s="334"/>
      <c r="N102" s="334"/>
      <c r="O102" s="334"/>
      <c r="P102" s="335"/>
      <c r="Q102" s="343"/>
      <c r="R102" s="334"/>
      <c r="S102" s="335"/>
      <c r="T102" s="335"/>
      <c r="U102" s="334"/>
      <c r="V102" s="334"/>
      <c r="W102" s="334"/>
      <c r="X102" s="335"/>
      <c r="Y102" s="335"/>
      <c r="Z102" s="334"/>
      <c r="AA102" s="334"/>
      <c r="AB102" s="337"/>
      <c r="AC102" s="334"/>
      <c r="AD102" s="336"/>
      <c r="AE102" s="335"/>
      <c r="AF102" s="335"/>
      <c r="AG102" s="673"/>
    </row>
    <row r="103" spans="1:33" ht="15">
      <c r="A103" s="325"/>
      <c r="B103" s="329" t="s">
        <v>157</v>
      </c>
      <c r="C103" s="368" t="s">
        <v>114</v>
      </c>
      <c r="D103" s="328">
        <v>16.17</v>
      </c>
      <c r="E103" s="326" t="s">
        <v>304</v>
      </c>
      <c r="F103" s="330"/>
      <c r="G103" s="330"/>
      <c r="H103" s="331"/>
      <c r="I103" s="1015"/>
      <c r="J103" s="1010"/>
      <c r="K103" s="334"/>
      <c r="L103" s="335"/>
      <c r="M103" s="335"/>
      <c r="N103" s="335"/>
      <c r="O103" s="335"/>
      <c r="P103" s="335"/>
      <c r="Q103" s="343"/>
      <c r="R103" s="334"/>
      <c r="S103" s="335"/>
      <c r="T103" s="335"/>
      <c r="U103" s="336"/>
      <c r="V103" s="335"/>
      <c r="W103" s="334"/>
      <c r="X103" s="335"/>
      <c r="Y103" s="335"/>
      <c r="Z103" s="334"/>
      <c r="AA103" s="343"/>
      <c r="AB103" s="337"/>
      <c r="AC103" s="335"/>
      <c r="AD103" s="335"/>
      <c r="AE103" s="336"/>
      <c r="AF103" s="342"/>
      <c r="AG103" s="673"/>
    </row>
    <row r="104" spans="1:33" ht="15">
      <c r="A104" s="325"/>
      <c r="B104" s="329" t="s">
        <v>160</v>
      </c>
      <c r="C104" s="368" t="s">
        <v>137</v>
      </c>
      <c r="D104" s="328">
        <v>3.4</v>
      </c>
      <c r="E104" s="326" t="s">
        <v>304</v>
      </c>
      <c r="F104" s="330">
        <v>1</v>
      </c>
      <c r="G104" s="330"/>
      <c r="H104" s="331"/>
      <c r="I104" s="1015"/>
      <c r="J104" s="1010"/>
      <c r="K104" s="334"/>
      <c r="L104" s="335"/>
      <c r="M104" s="343"/>
      <c r="N104" s="343"/>
      <c r="O104" s="335"/>
      <c r="P104" s="335"/>
      <c r="Q104" s="335"/>
      <c r="R104" s="370"/>
      <c r="S104" s="335"/>
      <c r="T104" s="335"/>
      <c r="U104" s="336"/>
      <c r="V104" s="335"/>
      <c r="W104" s="335"/>
      <c r="X104" s="335"/>
      <c r="Y104" s="370"/>
      <c r="Z104" s="370"/>
      <c r="AA104" s="346"/>
      <c r="AB104" s="337"/>
      <c r="AC104" s="335"/>
      <c r="AD104" s="335"/>
      <c r="AE104" s="336"/>
      <c r="AF104" s="335"/>
      <c r="AG104" s="672"/>
    </row>
    <row r="105" spans="1:33" ht="15">
      <c r="A105" s="325"/>
      <c r="B105" s="329" t="s">
        <v>16</v>
      </c>
      <c r="C105" s="368" t="s">
        <v>109</v>
      </c>
      <c r="D105" s="328">
        <v>11.7</v>
      </c>
      <c r="E105" s="326" t="s">
        <v>304</v>
      </c>
      <c r="F105" s="330"/>
      <c r="G105" s="330"/>
      <c r="H105" s="331"/>
      <c r="I105" s="1015">
        <v>1</v>
      </c>
      <c r="J105" s="1010"/>
      <c r="K105" s="334"/>
      <c r="L105" s="335"/>
      <c r="M105" s="334"/>
      <c r="N105" s="334"/>
      <c r="O105" s="334"/>
      <c r="P105" s="334"/>
      <c r="Q105" s="335"/>
      <c r="R105" s="334"/>
      <c r="S105" s="334"/>
      <c r="T105" s="334"/>
      <c r="U105" s="335"/>
      <c r="V105" s="335"/>
      <c r="W105" s="334"/>
      <c r="X105" s="335"/>
      <c r="Y105" s="335"/>
      <c r="Z105" s="334"/>
      <c r="AA105" s="334"/>
      <c r="AB105" s="337"/>
      <c r="AC105" s="334"/>
      <c r="AD105" s="335"/>
      <c r="AE105" s="335"/>
      <c r="AF105" s="335"/>
      <c r="AG105" s="673"/>
    </row>
    <row r="106" spans="1:33" ht="15">
      <c r="A106" s="325"/>
      <c r="B106" s="329" t="s">
        <v>80</v>
      </c>
      <c r="C106" s="368" t="s">
        <v>107</v>
      </c>
      <c r="D106" s="328">
        <v>6</v>
      </c>
      <c r="E106" s="326" t="s">
        <v>304</v>
      </c>
      <c r="F106" s="330"/>
      <c r="G106" s="330"/>
      <c r="H106" s="331"/>
      <c r="I106" s="1015">
        <v>1</v>
      </c>
      <c r="J106" s="1010"/>
      <c r="K106" s="334"/>
      <c r="L106" s="335"/>
      <c r="M106" s="334"/>
      <c r="N106" s="334"/>
      <c r="O106" s="334"/>
      <c r="P106" s="334"/>
      <c r="Q106" s="335"/>
      <c r="R106" s="334"/>
      <c r="S106" s="334"/>
      <c r="T106" s="334"/>
      <c r="U106" s="335"/>
      <c r="V106" s="335"/>
      <c r="W106" s="334"/>
      <c r="X106" s="335"/>
      <c r="Y106" s="335"/>
      <c r="Z106" s="334"/>
      <c r="AA106" s="343"/>
      <c r="AB106" s="337"/>
      <c r="AC106" s="334"/>
      <c r="AD106" s="335"/>
      <c r="AE106" s="335"/>
      <c r="AF106" s="335"/>
      <c r="AG106" s="673"/>
    </row>
    <row r="107" spans="1:33" ht="15">
      <c r="A107" s="325"/>
      <c r="B107" s="329" t="s">
        <v>14</v>
      </c>
      <c r="C107" s="368" t="s">
        <v>113</v>
      </c>
      <c r="D107" s="328">
        <v>5.4</v>
      </c>
      <c r="E107" s="326" t="s">
        <v>304</v>
      </c>
      <c r="F107" s="330"/>
      <c r="G107" s="330"/>
      <c r="H107" s="331"/>
      <c r="I107" s="1015"/>
      <c r="J107" s="1010"/>
      <c r="K107" s="334"/>
      <c r="L107" s="335"/>
      <c r="M107" s="385"/>
      <c r="N107" s="343"/>
      <c r="O107" s="334"/>
      <c r="P107" s="334"/>
      <c r="Q107" s="335"/>
      <c r="R107" s="334"/>
      <c r="S107" s="343"/>
      <c r="T107" s="334"/>
      <c r="U107" s="335"/>
      <c r="V107" s="335"/>
      <c r="W107" s="334"/>
      <c r="X107" s="335"/>
      <c r="Y107" s="335"/>
      <c r="Z107" s="334"/>
      <c r="AA107" s="343"/>
      <c r="AB107" s="337"/>
      <c r="AC107" s="334"/>
      <c r="AD107" s="335"/>
      <c r="AE107" s="335"/>
      <c r="AF107" s="335"/>
      <c r="AG107" s="673"/>
    </row>
    <row r="108" spans="1:33" ht="15">
      <c r="A108" s="325"/>
      <c r="B108" s="329" t="s">
        <v>152</v>
      </c>
      <c r="C108" s="368" t="s">
        <v>106</v>
      </c>
      <c r="D108" s="328">
        <v>3.2</v>
      </c>
      <c r="E108" s="326" t="s">
        <v>304</v>
      </c>
      <c r="F108" s="330"/>
      <c r="G108" s="330"/>
      <c r="H108" s="331"/>
      <c r="I108" s="1015"/>
      <c r="J108" s="1011"/>
      <c r="K108" s="344"/>
      <c r="L108" s="335"/>
      <c r="M108" s="335"/>
      <c r="N108" s="335"/>
      <c r="O108" s="335"/>
      <c r="P108" s="335"/>
      <c r="Q108" s="335"/>
      <c r="R108" s="344"/>
      <c r="S108" s="335"/>
      <c r="T108" s="335"/>
      <c r="U108" s="335"/>
      <c r="V108" s="335"/>
      <c r="W108" s="335"/>
      <c r="X108" s="335"/>
      <c r="Y108" s="335"/>
      <c r="Z108" s="344"/>
      <c r="AA108" s="346"/>
      <c r="AB108" s="337"/>
      <c r="AC108" s="335"/>
      <c r="AD108" s="335"/>
      <c r="AE108" s="335"/>
      <c r="AF108" s="335"/>
      <c r="AG108" s="673"/>
    </row>
    <row r="109" spans="1:33" ht="15">
      <c r="A109" s="325"/>
      <c r="B109" s="329" t="s">
        <v>161</v>
      </c>
      <c r="C109" s="368" t="s">
        <v>105</v>
      </c>
      <c r="D109" s="328">
        <v>4.3</v>
      </c>
      <c r="E109" s="326" t="s">
        <v>304</v>
      </c>
      <c r="F109" s="330">
        <v>1</v>
      </c>
      <c r="G109" s="330"/>
      <c r="H109" s="331"/>
      <c r="I109" s="1015"/>
      <c r="J109" s="1010"/>
      <c r="K109" s="334"/>
      <c r="L109" s="335"/>
      <c r="M109" s="334"/>
      <c r="N109" s="334"/>
      <c r="O109" s="334"/>
      <c r="P109" s="334"/>
      <c r="Q109" s="335"/>
      <c r="R109" s="334"/>
      <c r="S109" s="343"/>
      <c r="T109" s="334"/>
      <c r="U109" s="335"/>
      <c r="V109" s="335"/>
      <c r="W109" s="334"/>
      <c r="X109" s="335"/>
      <c r="Y109" s="334"/>
      <c r="Z109" s="334"/>
      <c r="AA109" s="334"/>
      <c r="AB109" s="337"/>
      <c r="AC109" s="334"/>
      <c r="AD109" s="335"/>
      <c r="AE109" s="335"/>
      <c r="AF109" s="335"/>
      <c r="AG109" s="672"/>
    </row>
    <row r="110" spans="1:33" ht="15">
      <c r="A110" s="325"/>
      <c r="B110" s="329" t="s">
        <v>162</v>
      </c>
      <c r="C110" s="368" t="s">
        <v>108</v>
      </c>
      <c r="D110" s="328">
        <v>20.1</v>
      </c>
      <c r="E110" s="326" t="s">
        <v>306</v>
      </c>
      <c r="F110" s="330">
        <v>2</v>
      </c>
      <c r="G110" s="330"/>
      <c r="H110" s="331"/>
      <c r="I110" s="1015"/>
      <c r="J110" s="1010"/>
      <c r="K110" s="334"/>
      <c r="L110" s="335"/>
      <c r="M110" s="334"/>
      <c r="N110" s="334"/>
      <c r="O110" s="335"/>
      <c r="P110" s="335"/>
      <c r="Q110" s="334"/>
      <c r="R110" s="334"/>
      <c r="S110" s="335"/>
      <c r="T110" s="335"/>
      <c r="U110" s="334"/>
      <c r="V110" s="335"/>
      <c r="W110" s="334"/>
      <c r="X110" s="335"/>
      <c r="Y110" s="334"/>
      <c r="Z110" s="334"/>
      <c r="AA110" s="334"/>
      <c r="AB110" s="337"/>
      <c r="AC110" s="335"/>
      <c r="AD110" s="334"/>
      <c r="AE110" s="334"/>
      <c r="AF110" s="335"/>
      <c r="AG110" s="672"/>
    </row>
    <row r="111" spans="1:33" ht="15">
      <c r="A111" s="325"/>
      <c r="B111" s="329" t="s">
        <v>162</v>
      </c>
      <c r="C111" s="368" t="s">
        <v>104</v>
      </c>
      <c r="D111" s="328">
        <v>35.2</v>
      </c>
      <c r="E111" s="326" t="s">
        <v>303</v>
      </c>
      <c r="F111" s="330">
        <v>2</v>
      </c>
      <c r="G111" s="330"/>
      <c r="H111" s="331"/>
      <c r="I111" s="1015"/>
      <c r="J111" s="1009"/>
      <c r="K111" s="335"/>
      <c r="L111" s="334"/>
      <c r="M111" s="334"/>
      <c r="N111" s="334"/>
      <c r="O111" s="335"/>
      <c r="P111" s="335"/>
      <c r="Q111" s="334"/>
      <c r="R111" s="334"/>
      <c r="S111" s="335"/>
      <c r="T111" s="335"/>
      <c r="U111" s="334"/>
      <c r="V111" s="335"/>
      <c r="W111" s="334"/>
      <c r="X111" s="335"/>
      <c r="Y111" s="334"/>
      <c r="Z111" s="334"/>
      <c r="AA111" s="334"/>
      <c r="AB111" s="337"/>
      <c r="AC111" s="335"/>
      <c r="AD111" s="334"/>
      <c r="AE111" s="334"/>
      <c r="AF111" s="335"/>
      <c r="AG111" s="672"/>
    </row>
    <row r="112" spans="1:33" ht="15">
      <c r="A112" s="325"/>
      <c r="B112" s="329" t="s">
        <v>197</v>
      </c>
      <c r="C112" s="368" t="s">
        <v>207</v>
      </c>
      <c r="D112" s="328">
        <v>24</v>
      </c>
      <c r="E112" s="326" t="s">
        <v>309</v>
      </c>
      <c r="F112" s="330">
        <v>1</v>
      </c>
      <c r="G112" s="330"/>
      <c r="H112" s="331"/>
      <c r="I112" s="1015"/>
      <c r="J112" s="1009"/>
      <c r="K112" s="335"/>
      <c r="L112" s="334"/>
      <c r="M112" s="334"/>
      <c r="N112" s="334"/>
      <c r="O112" s="335"/>
      <c r="P112" s="335"/>
      <c r="Q112" s="334"/>
      <c r="R112" s="334"/>
      <c r="S112" s="335"/>
      <c r="T112" s="335"/>
      <c r="U112" s="334"/>
      <c r="V112" s="335"/>
      <c r="W112" s="334"/>
      <c r="X112" s="335"/>
      <c r="Y112" s="334"/>
      <c r="Z112" s="334"/>
      <c r="AA112" s="334"/>
      <c r="AB112" s="337"/>
      <c r="AC112" s="335"/>
      <c r="AD112" s="334"/>
      <c r="AE112" s="334"/>
      <c r="AF112" s="335"/>
      <c r="AG112" s="672"/>
    </row>
    <row r="113" spans="1:33" ht="15">
      <c r="A113" s="325"/>
      <c r="B113" s="329" t="s">
        <v>157</v>
      </c>
      <c r="C113" s="368" t="s">
        <v>182</v>
      </c>
      <c r="D113" s="328">
        <v>6.9</v>
      </c>
      <c r="E113" s="326" t="s">
        <v>304</v>
      </c>
      <c r="F113" s="330"/>
      <c r="G113" s="330"/>
      <c r="H113" s="331"/>
      <c r="I113" s="1015"/>
      <c r="J113" s="1010"/>
      <c r="K113" s="334"/>
      <c r="L113" s="335"/>
      <c r="M113" s="335"/>
      <c r="N113" s="335"/>
      <c r="O113" s="335"/>
      <c r="P113" s="335"/>
      <c r="Q113" s="343"/>
      <c r="R113" s="334"/>
      <c r="S113" s="335"/>
      <c r="T113" s="335"/>
      <c r="U113" s="336"/>
      <c r="V113" s="335"/>
      <c r="W113" s="334"/>
      <c r="X113" s="335"/>
      <c r="Y113" s="335"/>
      <c r="Z113" s="334"/>
      <c r="AA113" s="343"/>
      <c r="AB113" s="337"/>
      <c r="AC113" s="335"/>
      <c r="AD113" s="335"/>
      <c r="AE113" s="336"/>
      <c r="AF113" s="335"/>
      <c r="AG113" s="673"/>
    </row>
    <row r="114" spans="1:33" ht="15">
      <c r="A114" s="325"/>
      <c r="B114" s="329" t="s">
        <v>149</v>
      </c>
      <c r="C114" s="386" t="s">
        <v>148</v>
      </c>
      <c r="D114" s="387">
        <v>10.7</v>
      </c>
      <c r="E114" s="388" t="s">
        <v>310</v>
      </c>
      <c r="F114" s="389">
        <v>2</v>
      </c>
      <c r="G114" s="389"/>
      <c r="H114" s="331"/>
      <c r="I114" s="1015"/>
      <c r="J114" s="1011"/>
      <c r="K114" s="344"/>
      <c r="L114" s="335"/>
      <c r="M114" s="346"/>
      <c r="N114" s="346"/>
      <c r="O114" s="335"/>
      <c r="P114" s="335"/>
      <c r="Q114" s="346"/>
      <c r="R114" s="344"/>
      <c r="S114" s="335"/>
      <c r="T114" s="335"/>
      <c r="U114" s="955"/>
      <c r="V114" s="335"/>
      <c r="W114" s="335"/>
      <c r="X114" s="335"/>
      <c r="Y114" s="344"/>
      <c r="Z114" s="344"/>
      <c r="AA114" s="344"/>
      <c r="AB114" s="337"/>
      <c r="AC114" s="335"/>
      <c r="AD114" s="346"/>
      <c r="AE114" s="335"/>
      <c r="AF114" s="335"/>
      <c r="AG114" s="672"/>
    </row>
    <row r="115" spans="1:33" ht="15">
      <c r="A115" s="325"/>
      <c r="B115" s="329" t="s">
        <v>162</v>
      </c>
      <c r="C115" s="368" t="s">
        <v>208</v>
      </c>
      <c r="D115" s="328">
        <v>39</v>
      </c>
      <c r="E115" s="326" t="s">
        <v>303</v>
      </c>
      <c r="F115" s="330">
        <v>1</v>
      </c>
      <c r="G115" s="330"/>
      <c r="H115" s="331"/>
      <c r="I115" s="1015">
        <v>1</v>
      </c>
      <c r="J115" s="1009"/>
      <c r="K115" s="335"/>
      <c r="L115" s="334"/>
      <c r="M115" s="334"/>
      <c r="N115" s="334"/>
      <c r="O115" s="335"/>
      <c r="P115" s="335"/>
      <c r="Q115" s="334"/>
      <c r="R115" s="334"/>
      <c r="S115" s="336"/>
      <c r="T115" s="335"/>
      <c r="U115" s="334"/>
      <c r="V115" s="335"/>
      <c r="W115" s="334"/>
      <c r="X115" s="335"/>
      <c r="Y115" s="334"/>
      <c r="Z115" s="334"/>
      <c r="AA115" s="334"/>
      <c r="AB115" s="337"/>
      <c r="AC115" s="335"/>
      <c r="AD115" s="334"/>
      <c r="AE115" s="334"/>
      <c r="AF115" s="335"/>
      <c r="AG115" s="672"/>
    </row>
    <row r="116" spans="1:33" ht="15">
      <c r="A116" s="325"/>
      <c r="B116" s="329" t="s">
        <v>94</v>
      </c>
      <c r="C116" s="884" t="s">
        <v>396</v>
      </c>
      <c r="D116" s="328"/>
      <c r="E116" s="326"/>
      <c r="F116" s="330"/>
      <c r="G116" s="330"/>
      <c r="H116" s="331"/>
      <c r="I116" s="1015"/>
      <c r="J116" s="1019"/>
      <c r="K116" s="343"/>
      <c r="L116" s="335"/>
      <c r="M116" s="335"/>
      <c r="N116" s="335"/>
      <c r="O116" s="335"/>
      <c r="P116" s="335"/>
      <c r="Q116" s="335"/>
      <c r="R116" s="335"/>
      <c r="S116" s="343"/>
      <c r="T116" s="335"/>
      <c r="U116" s="335"/>
      <c r="V116" s="335"/>
      <c r="W116" s="335"/>
      <c r="X116" s="335"/>
      <c r="Y116" s="335"/>
      <c r="Z116" s="336"/>
      <c r="AA116" s="335"/>
      <c r="AB116" s="337"/>
      <c r="AC116" s="335"/>
      <c r="AD116" s="335"/>
      <c r="AE116" s="335"/>
      <c r="AF116" s="335"/>
      <c r="AG116" s="673"/>
    </row>
    <row r="117" spans="1:33" ht="15">
      <c r="A117" s="325"/>
      <c r="B117" s="329" t="s">
        <v>163</v>
      </c>
      <c r="C117" s="368" t="s">
        <v>183</v>
      </c>
      <c r="D117" s="328">
        <v>10.6</v>
      </c>
      <c r="E117" s="326" t="s">
        <v>304</v>
      </c>
      <c r="F117" s="330"/>
      <c r="G117" s="330"/>
      <c r="H117" s="331"/>
      <c r="I117" s="1015"/>
      <c r="J117" s="1010"/>
      <c r="K117" s="334"/>
      <c r="L117" s="335"/>
      <c r="M117" s="335"/>
      <c r="N117" s="335"/>
      <c r="O117" s="335"/>
      <c r="P117" s="335"/>
      <c r="Q117" s="335"/>
      <c r="R117" s="334"/>
      <c r="S117" s="335"/>
      <c r="T117" s="335"/>
      <c r="U117" s="335"/>
      <c r="V117" s="335"/>
      <c r="W117" s="334"/>
      <c r="X117" s="335"/>
      <c r="Y117" s="335"/>
      <c r="Z117" s="334"/>
      <c r="AA117" s="343"/>
      <c r="AB117" s="337"/>
      <c r="AC117" s="335"/>
      <c r="AD117" s="335"/>
      <c r="AE117" s="335"/>
      <c r="AF117" s="335"/>
      <c r="AG117" s="673"/>
    </row>
    <row r="118" spans="1:33" ht="15">
      <c r="A118" s="325"/>
      <c r="B118" s="329" t="s">
        <v>164</v>
      </c>
      <c r="C118" s="368" t="s">
        <v>184</v>
      </c>
      <c r="D118" s="328">
        <v>9.36</v>
      </c>
      <c r="E118" s="326" t="s">
        <v>304</v>
      </c>
      <c r="F118" s="330">
        <v>2</v>
      </c>
      <c r="G118" s="330"/>
      <c r="H118" s="331"/>
      <c r="I118" s="1015"/>
      <c r="J118" s="1010"/>
      <c r="K118" s="334"/>
      <c r="L118" s="335"/>
      <c r="M118" s="335"/>
      <c r="N118" s="335"/>
      <c r="O118" s="335"/>
      <c r="P118" s="335"/>
      <c r="Q118" s="343"/>
      <c r="R118" s="334"/>
      <c r="S118" s="335"/>
      <c r="T118" s="335"/>
      <c r="U118" s="335"/>
      <c r="V118" s="335"/>
      <c r="W118" s="334"/>
      <c r="X118" s="335"/>
      <c r="Y118" s="334"/>
      <c r="Z118" s="334"/>
      <c r="AA118" s="334"/>
      <c r="AB118" s="337"/>
      <c r="AC118" s="335"/>
      <c r="AD118" s="335"/>
      <c r="AE118" s="335"/>
      <c r="AF118" s="335"/>
      <c r="AG118" s="672"/>
    </row>
    <row r="119" spans="1:33" ht="15">
      <c r="A119" s="325"/>
      <c r="B119" s="329" t="s">
        <v>95</v>
      </c>
      <c r="C119" s="368" t="s">
        <v>185</v>
      </c>
      <c r="D119" s="328">
        <v>10</v>
      </c>
      <c r="E119" s="326" t="s">
        <v>311</v>
      </c>
      <c r="F119" s="330"/>
      <c r="G119" s="330"/>
      <c r="H119" s="331"/>
      <c r="I119" s="1015"/>
      <c r="J119" s="1010"/>
      <c r="K119" s="334"/>
      <c r="L119" s="335"/>
      <c r="M119" s="335"/>
      <c r="N119" s="335"/>
      <c r="O119" s="335"/>
      <c r="P119" s="335"/>
      <c r="Q119" s="335"/>
      <c r="R119" s="334"/>
      <c r="S119" s="335"/>
      <c r="T119" s="335"/>
      <c r="U119" s="335"/>
      <c r="V119" s="335"/>
      <c r="W119" s="334"/>
      <c r="X119" s="334"/>
      <c r="Y119" s="335"/>
      <c r="Z119" s="343"/>
      <c r="AA119" s="335"/>
      <c r="AB119" s="337"/>
      <c r="AC119" s="335"/>
      <c r="AD119" s="335"/>
      <c r="AE119" s="335"/>
      <c r="AF119" s="335"/>
      <c r="AG119" s="673"/>
    </row>
    <row r="120" spans="1:33" ht="15">
      <c r="A120" s="325"/>
      <c r="B120" s="329" t="s">
        <v>198</v>
      </c>
      <c r="C120" s="390" t="s">
        <v>101</v>
      </c>
      <c r="D120" s="338">
        <v>40.9</v>
      </c>
      <c r="E120" s="329" t="s">
        <v>303</v>
      </c>
      <c r="F120" s="352">
        <v>1</v>
      </c>
      <c r="G120" s="352"/>
      <c r="H120" s="349"/>
      <c r="I120" s="1016"/>
      <c r="J120" s="1009"/>
      <c r="K120" s="335"/>
      <c r="L120" s="334"/>
      <c r="M120" s="334"/>
      <c r="N120" s="334"/>
      <c r="O120" s="335"/>
      <c r="P120" s="335"/>
      <c r="Q120" s="334"/>
      <c r="R120" s="334"/>
      <c r="S120" s="335"/>
      <c r="T120" s="335"/>
      <c r="U120" s="334"/>
      <c r="V120" s="335"/>
      <c r="W120" s="334"/>
      <c r="X120" s="335"/>
      <c r="Y120" s="334"/>
      <c r="Z120" s="334"/>
      <c r="AA120" s="334"/>
      <c r="AB120" s="337"/>
      <c r="AC120" s="335"/>
      <c r="AD120" s="334"/>
      <c r="AE120" s="334"/>
      <c r="AF120" s="335"/>
      <c r="AG120" s="672"/>
    </row>
    <row r="121" spans="1:33" ht="15">
      <c r="A121" s="325"/>
      <c r="B121" s="329" t="s">
        <v>199</v>
      </c>
      <c r="C121" s="390" t="s">
        <v>112</v>
      </c>
      <c r="D121" s="338">
        <v>37</v>
      </c>
      <c r="E121" s="329" t="s">
        <v>303</v>
      </c>
      <c r="F121" s="352">
        <v>3</v>
      </c>
      <c r="G121" s="352"/>
      <c r="H121" s="349"/>
      <c r="I121" s="1016"/>
      <c r="J121" s="1009"/>
      <c r="K121" s="335"/>
      <c r="L121" s="334"/>
      <c r="M121" s="334"/>
      <c r="N121" s="334"/>
      <c r="O121" s="335"/>
      <c r="P121" s="335"/>
      <c r="Q121" s="334"/>
      <c r="R121" s="334"/>
      <c r="S121" s="335"/>
      <c r="T121" s="335"/>
      <c r="U121" s="334"/>
      <c r="V121" s="335"/>
      <c r="W121" s="334"/>
      <c r="X121" s="335"/>
      <c r="Y121" s="334"/>
      <c r="Z121" s="334"/>
      <c r="AA121" s="334"/>
      <c r="AB121" s="337"/>
      <c r="AC121" s="335"/>
      <c r="AD121" s="334"/>
      <c r="AE121" s="343"/>
      <c r="AF121" s="335"/>
      <c r="AG121" s="672"/>
    </row>
    <row r="122" spans="1:33" ht="15">
      <c r="A122" s="325"/>
      <c r="B122" s="329" t="s">
        <v>200</v>
      </c>
      <c r="C122" s="390" t="s">
        <v>102</v>
      </c>
      <c r="D122" s="338">
        <v>24</v>
      </c>
      <c r="E122" s="329" t="s">
        <v>303</v>
      </c>
      <c r="F122" s="352">
        <v>1</v>
      </c>
      <c r="G122" s="352"/>
      <c r="H122" s="349"/>
      <c r="I122" s="1016"/>
      <c r="J122" s="1009"/>
      <c r="K122" s="335"/>
      <c r="L122" s="334"/>
      <c r="M122" s="343"/>
      <c r="N122" s="343"/>
      <c r="O122" s="335"/>
      <c r="P122" s="335"/>
      <c r="Q122" s="343"/>
      <c r="R122" s="334"/>
      <c r="S122" s="335"/>
      <c r="T122" s="335"/>
      <c r="U122" s="334"/>
      <c r="V122" s="335"/>
      <c r="W122" s="334"/>
      <c r="X122" s="335"/>
      <c r="Y122" s="334"/>
      <c r="Z122" s="334"/>
      <c r="AA122" s="334"/>
      <c r="AB122" s="337"/>
      <c r="AC122" s="335"/>
      <c r="AD122" s="334"/>
      <c r="AE122" s="334"/>
      <c r="AF122" s="335"/>
      <c r="AG122" s="672"/>
    </row>
    <row r="123" spans="1:33" ht="15.5">
      <c r="A123" s="1003" t="s">
        <v>98</v>
      </c>
      <c r="B123" s="350" t="s">
        <v>61</v>
      </c>
      <c r="C123" s="390" t="s">
        <v>119</v>
      </c>
      <c r="D123" s="338">
        <v>47</v>
      </c>
      <c r="E123" s="329" t="s">
        <v>304</v>
      </c>
      <c r="F123" s="352"/>
      <c r="G123" s="352"/>
      <c r="H123" s="349"/>
      <c r="I123" s="1016"/>
      <c r="J123" s="1010"/>
      <c r="K123" s="334"/>
      <c r="L123" s="335"/>
      <c r="M123" s="335"/>
      <c r="N123" s="335"/>
      <c r="O123" s="335"/>
      <c r="P123" s="335"/>
      <c r="Q123" s="343"/>
      <c r="R123" s="334"/>
      <c r="S123" s="335"/>
      <c r="T123" s="335"/>
      <c r="U123" s="336"/>
      <c r="V123" s="335"/>
      <c r="W123" s="334"/>
      <c r="X123" s="335"/>
      <c r="Y123" s="335"/>
      <c r="Z123" s="334"/>
      <c r="AA123" s="343"/>
      <c r="AB123" s="337"/>
      <c r="AC123" s="335"/>
      <c r="AD123" s="335"/>
      <c r="AE123" s="336"/>
      <c r="AF123" s="336"/>
      <c r="AG123" s="673"/>
    </row>
    <row r="124" spans="1:33" ht="15">
      <c r="A124" s="325"/>
      <c r="B124" s="329" t="s">
        <v>165</v>
      </c>
      <c r="C124" s="390" t="s">
        <v>124</v>
      </c>
      <c r="D124" s="338">
        <v>31.5</v>
      </c>
      <c r="E124" s="329" t="s">
        <v>306</v>
      </c>
      <c r="F124" s="352">
        <v>1</v>
      </c>
      <c r="G124" s="352"/>
      <c r="H124" s="349"/>
      <c r="I124" s="1016"/>
      <c r="J124" s="1010"/>
      <c r="K124" s="334"/>
      <c r="L124" s="335"/>
      <c r="M124" s="334"/>
      <c r="N124" s="334"/>
      <c r="O124" s="335"/>
      <c r="P124" s="335"/>
      <c r="Q124" s="334"/>
      <c r="R124" s="334"/>
      <c r="S124" s="343"/>
      <c r="T124" s="335"/>
      <c r="U124" s="334"/>
      <c r="V124" s="335"/>
      <c r="W124" s="334"/>
      <c r="X124" s="335"/>
      <c r="Y124" s="334"/>
      <c r="Z124" s="334"/>
      <c r="AA124" s="334"/>
      <c r="AB124" s="337"/>
      <c r="AC124" s="335"/>
      <c r="AD124" s="334"/>
      <c r="AE124" s="334"/>
      <c r="AF124" s="335"/>
      <c r="AG124" s="672"/>
    </row>
    <row r="125" spans="1:33" ht="15">
      <c r="A125" s="325"/>
      <c r="B125" s="329" t="s">
        <v>166</v>
      </c>
      <c r="C125" s="390" t="s">
        <v>186</v>
      </c>
      <c r="D125" s="338">
        <v>21</v>
      </c>
      <c r="E125" s="329" t="s">
        <v>306</v>
      </c>
      <c r="F125" s="352">
        <v>1</v>
      </c>
      <c r="G125" s="352"/>
      <c r="H125" s="349"/>
      <c r="I125" s="1016"/>
      <c r="J125" s="1010"/>
      <c r="K125" s="334"/>
      <c r="L125" s="335"/>
      <c r="M125" s="334"/>
      <c r="N125" s="334"/>
      <c r="O125" s="335"/>
      <c r="P125" s="335"/>
      <c r="Q125" s="334"/>
      <c r="R125" s="334"/>
      <c r="S125" s="335"/>
      <c r="T125" s="335"/>
      <c r="U125" s="334"/>
      <c r="V125" s="335"/>
      <c r="W125" s="334"/>
      <c r="X125" s="335"/>
      <c r="Y125" s="334"/>
      <c r="Z125" s="334"/>
      <c r="AA125" s="334"/>
      <c r="AB125" s="337"/>
      <c r="AC125" s="335"/>
      <c r="AD125" s="334"/>
      <c r="AE125" s="334"/>
      <c r="AF125" s="335"/>
      <c r="AG125" s="672"/>
    </row>
    <row r="126" spans="1:33" ht="15">
      <c r="A126" s="325"/>
      <c r="B126" s="329" t="s">
        <v>201</v>
      </c>
      <c r="C126" s="390" t="s">
        <v>209</v>
      </c>
      <c r="D126" s="338">
        <v>17.7</v>
      </c>
      <c r="E126" s="329" t="s">
        <v>303</v>
      </c>
      <c r="F126" s="352">
        <v>1</v>
      </c>
      <c r="G126" s="352"/>
      <c r="H126" s="349"/>
      <c r="I126" s="1016"/>
      <c r="J126" s="1009"/>
      <c r="K126" s="335"/>
      <c r="L126" s="334"/>
      <c r="M126" s="334"/>
      <c r="N126" s="334"/>
      <c r="O126" s="335"/>
      <c r="P126" s="335"/>
      <c r="Q126" s="334"/>
      <c r="R126" s="334"/>
      <c r="S126" s="335"/>
      <c r="T126" s="335"/>
      <c r="U126" s="334"/>
      <c r="V126" s="335"/>
      <c r="W126" s="334"/>
      <c r="X126" s="335"/>
      <c r="Y126" s="334"/>
      <c r="Z126" s="334"/>
      <c r="AA126" s="334"/>
      <c r="AB126" s="337"/>
      <c r="AC126" s="335"/>
      <c r="AD126" s="334"/>
      <c r="AE126" s="334"/>
      <c r="AF126" s="335"/>
      <c r="AG126" s="672"/>
    </row>
    <row r="127" spans="1:33" ht="15">
      <c r="A127" s="325"/>
      <c r="B127" s="329" t="s">
        <v>25</v>
      </c>
      <c r="C127" s="390" t="s">
        <v>187</v>
      </c>
      <c r="D127" s="338">
        <v>3.4</v>
      </c>
      <c r="E127" s="329" t="s">
        <v>304</v>
      </c>
      <c r="F127" s="352">
        <v>1</v>
      </c>
      <c r="G127" s="352"/>
      <c r="H127" s="349"/>
      <c r="I127" s="1016"/>
      <c r="J127" s="1010"/>
      <c r="K127" s="334"/>
      <c r="L127" s="335"/>
      <c r="M127" s="334"/>
      <c r="N127" s="334"/>
      <c r="O127" s="334"/>
      <c r="P127" s="335"/>
      <c r="Q127" s="343"/>
      <c r="R127" s="334"/>
      <c r="S127" s="335"/>
      <c r="T127" s="335"/>
      <c r="U127" s="334"/>
      <c r="V127" s="334"/>
      <c r="W127" s="334"/>
      <c r="X127" s="335"/>
      <c r="Y127" s="334"/>
      <c r="Z127" s="334"/>
      <c r="AA127" s="334"/>
      <c r="AB127" s="337"/>
      <c r="AC127" s="334"/>
      <c r="AD127" s="335"/>
      <c r="AE127" s="335"/>
      <c r="AF127" s="335"/>
      <c r="AG127" s="672"/>
    </row>
    <row r="128" spans="1:33" ht="15">
      <c r="A128" s="325"/>
      <c r="B128" s="329" t="s">
        <v>57</v>
      </c>
      <c r="C128" s="390" t="s">
        <v>150</v>
      </c>
      <c r="D128" s="338">
        <v>2.25</v>
      </c>
      <c r="E128" s="329" t="s">
        <v>304</v>
      </c>
      <c r="F128" s="352"/>
      <c r="G128" s="352"/>
      <c r="H128" s="349"/>
      <c r="I128" s="1016"/>
      <c r="J128" s="1012"/>
      <c r="K128" s="348"/>
      <c r="L128" s="335"/>
      <c r="M128" s="343"/>
      <c r="N128" s="343"/>
      <c r="O128" s="335"/>
      <c r="P128" s="335"/>
      <c r="Q128" s="335"/>
      <c r="R128" s="344"/>
      <c r="S128" s="335"/>
      <c r="T128" s="335"/>
      <c r="U128" s="335"/>
      <c r="V128" s="335"/>
      <c r="W128" s="335"/>
      <c r="X128" s="335"/>
      <c r="Y128" s="335"/>
      <c r="Z128" s="344"/>
      <c r="AA128" s="346"/>
      <c r="AB128" s="337"/>
      <c r="AC128" s="342"/>
      <c r="AD128" s="335"/>
      <c r="AE128" s="335"/>
      <c r="AF128" s="335"/>
      <c r="AG128" s="673"/>
    </row>
    <row r="129" spans="1:33" ht="15">
      <c r="A129" s="325"/>
      <c r="B129" s="329" t="s">
        <v>167</v>
      </c>
      <c r="C129" s="390" t="s">
        <v>131</v>
      </c>
      <c r="D129" s="338">
        <v>10.5</v>
      </c>
      <c r="E129" s="329" t="s">
        <v>304</v>
      </c>
      <c r="F129" s="352"/>
      <c r="G129" s="352"/>
      <c r="H129" s="349"/>
      <c r="I129" s="1016"/>
      <c r="J129" s="1010"/>
      <c r="K129" s="334"/>
      <c r="L129" s="335"/>
      <c r="M129" s="336"/>
      <c r="N129" s="336"/>
      <c r="O129" s="335"/>
      <c r="P129" s="335"/>
      <c r="Q129" s="343"/>
      <c r="R129" s="334"/>
      <c r="S129" s="335"/>
      <c r="T129" s="335"/>
      <c r="U129" s="335"/>
      <c r="V129" s="335"/>
      <c r="W129" s="334"/>
      <c r="X129" s="335"/>
      <c r="Y129" s="335"/>
      <c r="Z129" s="334"/>
      <c r="AA129" s="335"/>
      <c r="AB129" s="337"/>
      <c r="AC129" s="335"/>
      <c r="AD129" s="335"/>
      <c r="AE129" s="342"/>
      <c r="AF129" s="335"/>
      <c r="AG129" s="673"/>
    </row>
    <row r="130" spans="1:33" ht="15">
      <c r="A130" s="325"/>
      <c r="B130" s="329" t="s">
        <v>14</v>
      </c>
      <c r="C130" s="390" t="s">
        <v>188</v>
      </c>
      <c r="D130" s="338">
        <v>5.3</v>
      </c>
      <c r="E130" s="329" t="s">
        <v>304</v>
      </c>
      <c r="F130" s="352"/>
      <c r="G130" s="352"/>
      <c r="H130" s="349"/>
      <c r="I130" s="1016"/>
      <c r="J130" s="1010"/>
      <c r="K130" s="334"/>
      <c r="L130" s="335"/>
      <c r="M130" s="343"/>
      <c r="N130" s="343"/>
      <c r="O130" s="334"/>
      <c r="P130" s="334"/>
      <c r="Q130" s="335"/>
      <c r="R130" s="334"/>
      <c r="S130" s="335"/>
      <c r="T130" s="334"/>
      <c r="U130" s="335"/>
      <c r="V130" s="335"/>
      <c r="W130" s="334"/>
      <c r="X130" s="335"/>
      <c r="Y130" s="335"/>
      <c r="Z130" s="334"/>
      <c r="AA130" s="343"/>
      <c r="AB130" s="337"/>
      <c r="AC130" s="334"/>
      <c r="AD130" s="335"/>
      <c r="AE130" s="335"/>
      <c r="AF130" s="335"/>
      <c r="AG130" s="673"/>
    </row>
    <row r="131" spans="1:33" s="394" customFormat="1" ht="15">
      <c r="A131" s="391"/>
      <c r="B131" s="329" t="s">
        <v>168</v>
      </c>
      <c r="C131" s="390" t="s">
        <v>189</v>
      </c>
      <c r="D131" s="338">
        <v>5</v>
      </c>
      <c r="E131" s="329" t="s">
        <v>304</v>
      </c>
      <c r="F131" s="352"/>
      <c r="G131" s="352"/>
      <c r="H131" s="349"/>
      <c r="I131" s="1016">
        <v>1</v>
      </c>
      <c r="J131" s="1026"/>
      <c r="K131" s="392"/>
      <c r="L131" s="393"/>
      <c r="M131" s="392"/>
      <c r="N131" s="392"/>
      <c r="O131" s="392"/>
      <c r="P131" s="392"/>
      <c r="Q131" s="393"/>
      <c r="R131" s="392"/>
      <c r="S131" s="392"/>
      <c r="T131" s="392"/>
      <c r="U131" s="393"/>
      <c r="V131" s="393"/>
      <c r="W131" s="392"/>
      <c r="X131" s="393"/>
      <c r="Y131" s="393"/>
      <c r="Z131" s="392"/>
      <c r="AA131" s="392"/>
      <c r="AB131" s="337"/>
      <c r="AC131" s="392"/>
      <c r="AD131" s="393"/>
      <c r="AE131" s="393"/>
      <c r="AF131" s="393"/>
      <c r="AG131" s="679"/>
    </row>
    <row r="132" spans="1:33" s="394" customFormat="1" ht="15">
      <c r="A132" s="391"/>
      <c r="B132" s="329" t="s">
        <v>169</v>
      </c>
      <c r="C132" s="390" t="s">
        <v>190</v>
      </c>
      <c r="D132" s="338">
        <v>8.4</v>
      </c>
      <c r="E132" s="329" t="s">
        <v>304</v>
      </c>
      <c r="F132" s="352"/>
      <c r="G132" s="352"/>
      <c r="H132" s="349"/>
      <c r="I132" s="1016">
        <v>1</v>
      </c>
      <c r="J132" s="1026"/>
      <c r="K132" s="392"/>
      <c r="L132" s="393"/>
      <c r="M132" s="392"/>
      <c r="N132" s="392"/>
      <c r="O132" s="392"/>
      <c r="P132" s="392"/>
      <c r="Q132" s="393"/>
      <c r="R132" s="392"/>
      <c r="S132" s="392"/>
      <c r="T132" s="392"/>
      <c r="U132" s="393"/>
      <c r="V132" s="393"/>
      <c r="W132" s="392"/>
      <c r="X132" s="393"/>
      <c r="Y132" s="393"/>
      <c r="Z132" s="392"/>
      <c r="AA132" s="392"/>
      <c r="AB132" s="337"/>
      <c r="AC132" s="392"/>
      <c r="AD132" s="393"/>
      <c r="AE132" s="393"/>
      <c r="AF132" s="393"/>
      <c r="AG132" s="679"/>
    </row>
    <row r="133" spans="1:38" s="394" customFormat="1" ht="15">
      <c r="A133" s="391"/>
      <c r="B133" s="329" t="s">
        <v>16</v>
      </c>
      <c r="C133" s="390" t="s">
        <v>191</v>
      </c>
      <c r="D133" s="338">
        <v>4</v>
      </c>
      <c r="E133" s="329" t="s">
        <v>304</v>
      </c>
      <c r="F133" s="352">
        <v>1</v>
      </c>
      <c r="G133" s="352"/>
      <c r="H133" s="349"/>
      <c r="I133" s="1016"/>
      <c r="J133" s="1026"/>
      <c r="K133" s="392"/>
      <c r="L133" s="393"/>
      <c r="M133" s="392"/>
      <c r="N133" s="392"/>
      <c r="O133" s="392"/>
      <c r="P133" s="392"/>
      <c r="Q133" s="393"/>
      <c r="R133" s="392"/>
      <c r="S133" s="393"/>
      <c r="T133" s="392"/>
      <c r="U133" s="393"/>
      <c r="V133" s="393"/>
      <c r="W133" s="392"/>
      <c r="X133" s="393"/>
      <c r="Y133" s="392"/>
      <c r="Z133" s="392"/>
      <c r="AA133" s="395"/>
      <c r="AB133" s="337"/>
      <c r="AC133" s="392"/>
      <c r="AD133" s="393"/>
      <c r="AE133" s="393"/>
      <c r="AF133" s="393"/>
      <c r="AG133" s="680"/>
      <c r="AH133" s="396"/>
      <c r="AI133" s="397"/>
      <c r="AJ133" s="397"/>
      <c r="AK133" s="397"/>
      <c r="AL133" s="397"/>
    </row>
    <row r="134" spans="1:38" s="404" customFormat="1" ht="15">
      <c r="A134" s="398"/>
      <c r="B134" s="399" t="s">
        <v>202</v>
      </c>
      <c r="C134" s="400" t="s">
        <v>210</v>
      </c>
      <c r="D134" s="401">
        <v>18.5</v>
      </c>
      <c r="E134" s="399" t="s">
        <v>303</v>
      </c>
      <c r="F134" s="402">
        <v>2</v>
      </c>
      <c r="G134" s="402">
        <v>1</v>
      </c>
      <c r="H134" s="403"/>
      <c r="I134" s="1035">
        <v>1</v>
      </c>
      <c r="J134" s="1027"/>
      <c r="K134" s="393"/>
      <c r="L134" s="392"/>
      <c r="M134" s="392"/>
      <c r="N134" s="392"/>
      <c r="O134" s="393"/>
      <c r="P134" s="393"/>
      <c r="Q134" s="392"/>
      <c r="R134" s="392"/>
      <c r="S134" s="392"/>
      <c r="T134" s="393"/>
      <c r="U134" s="392"/>
      <c r="V134" s="393"/>
      <c r="W134" s="392"/>
      <c r="X134" s="393"/>
      <c r="Y134" s="392"/>
      <c r="Z134" s="392"/>
      <c r="AA134" s="392"/>
      <c r="AB134" s="337"/>
      <c r="AC134" s="393"/>
      <c r="AD134" s="392"/>
      <c r="AE134" s="395"/>
      <c r="AF134" s="393"/>
      <c r="AG134" s="680"/>
      <c r="AH134" s="396"/>
      <c r="AI134" s="397"/>
      <c r="AJ134" s="397"/>
      <c r="AK134" s="397"/>
      <c r="AL134" s="397"/>
    </row>
    <row r="135" spans="1:38" s="394" customFormat="1" ht="15">
      <c r="A135" s="391"/>
      <c r="B135" s="329" t="s">
        <v>203</v>
      </c>
      <c r="C135" s="405" t="s">
        <v>211</v>
      </c>
      <c r="D135" s="338">
        <v>58.66</v>
      </c>
      <c r="E135" s="329" t="s">
        <v>303</v>
      </c>
      <c r="F135" s="352">
        <v>4</v>
      </c>
      <c r="G135" s="352"/>
      <c r="H135" s="349"/>
      <c r="I135" s="1016">
        <v>1</v>
      </c>
      <c r="J135" s="1027"/>
      <c r="K135" s="393"/>
      <c r="L135" s="392"/>
      <c r="M135" s="392"/>
      <c r="N135" s="392"/>
      <c r="O135" s="393"/>
      <c r="P135" s="393"/>
      <c r="Q135" s="392"/>
      <c r="R135" s="392"/>
      <c r="S135" s="408"/>
      <c r="T135" s="393"/>
      <c r="U135" s="392"/>
      <c r="V135" s="393"/>
      <c r="W135" s="392"/>
      <c r="X135" s="393"/>
      <c r="Y135" s="392"/>
      <c r="Z135" s="392"/>
      <c r="AA135" s="392"/>
      <c r="AB135" s="337"/>
      <c r="AC135" s="393"/>
      <c r="AD135" s="392"/>
      <c r="AE135" s="392"/>
      <c r="AF135" s="393"/>
      <c r="AG135" s="680"/>
      <c r="AH135" s="396"/>
      <c r="AI135" s="397"/>
      <c r="AJ135" s="397"/>
      <c r="AK135" s="397"/>
      <c r="AL135" s="397"/>
    </row>
    <row r="136" spans="1:38" s="404" customFormat="1" ht="15">
      <c r="A136" s="398"/>
      <c r="B136" s="399" t="s">
        <v>170</v>
      </c>
      <c r="C136" s="405" t="s">
        <v>406</v>
      </c>
      <c r="D136" s="338">
        <v>10</v>
      </c>
      <c r="E136" s="399" t="s">
        <v>304</v>
      </c>
      <c r="F136" s="402"/>
      <c r="G136" s="402">
        <v>1</v>
      </c>
      <c r="H136" s="403"/>
      <c r="I136" s="1035"/>
      <c r="J136" s="1028"/>
      <c r="K136" s="406"/>
      <c r="L136" s="393"/>
      <c r="M136" s="393"/>
      <c r="N136" s="393"/>
      <c r="O136" s="393"/>
      <c r="P136" s="393"/>
      <c r="Q136" s="407"/>
      <c r="R136" s="406"/>
      <c r="S136" s="406"/>
      <c r="T136" s="393"/>
      <c r="U136" s="408"/>
      <c r="V136" s="393"/>
      <c r="W136" s="393"/>
      <c r="X136" s="393"/>
      <c r="Y136" s="393"/>
      <c r="Z136" s="406"/>
      <c r="AA136" s="393"/>
      <c r="AB136" s="337"/>
      <c r="AC136" s="393"/>
      <c r="AD136" s="393"/>
      <c r="AE136" s="408"/>
      <c r="AF136" s="393"/>
      <c r="AG136" s="679"/>
      <c r="AH136" s="396"/>
      <c r="AI136" s="397"/>
      <c r="AJ136" s="397"/>
      <c r="AK136" s="397"/>
      <c r="AL136" s="397"/>
    </row>
    <row r="137" spans="1:38" s="404" customFormat="1" ht="15">
      <c r="A137" s="398"/>
      <c r="B137" s="399" t="s">
        <v>204</v>
      </c>
      <c r="C137" s="400" t="s">
        <v>212</v>
      </c>
      <c r="D137" s="401">
        <v>38</v>
      </c>
      <c r="E137" s="399" t="s">
        <v>303</v>
      </c>
      <c r="F137" s="402">
        <v>3</v>
      </c>
      <c r="G137" s="402"/>
      <c r="H137" s="403"/>
      <c r="I137" s="1035"/>
      <c r="J137" s="1029"/>
      <c r="K137" s="407"/>
      <c r="L137" s="408"/>
      <c r="M137" s="408"/>
      <c r="N137" s="408"/>
      <c r="O137" s="393"/>
      <c r="P137" s="393"/>
      <c r="Q137" s="406"/>
      <c r="R137" s="406"/>
      <c r="S137" s="393"/>
      <c r="T137" s="393"/>
      <c r="U137" s="408"/>
      <c r="V137" s="393"/>
      <c r="W137" s="408"/>
      <c r="X137" s="393"/>
      <c r="Y137" s="406"/>
      <c r="Z137" s="406"/>
      <c r="AA137" s="406"/>
      <c r="AB137" s="337"/>
      <c r="AC137" s="393"/>
      <c r="AD137" s="408"/>
      <c r="AE137" s="408"/>
      <c r="AF137" s="393"/>
      <c r="AG137" s="680"/>
      <c r="AH137" s="409"/>
      <c r="AI137" s="397"/>
      <c r="AJ137" s="397"/>
      <c r="AK137" s="397"/>
      <c r="AL137" s="397"/>
    </row>
    <row r="138" spans="1:38" s="404" customFormat="1" ht="15">
      <c r="A138" s="398"/>
      <c r="B138" s="399" t="s">
        <v>151</v>
      </c>
      <c r="C138" s="400" t="s">
        <v>153</v>
      </c>
      <c r="D138" s="401">
        <v>20</v>
      </c>
      <c r="E138" s="399" t="s">
        <v>303</v>
      </c>
      <c r="F138" s="402">
        <v>1</v>
      </c>
      <c r="G138" s="402"/>
      <c r="H138" s="403"/>
      <c r="I138" s="1035"/>
      <c r="J138" s="1027"/>
      <c r="K138" s="393"/>
      <c r="L138" s="410"/>
      <c r="M138" s="393"/>
      <c r="N138" s="393"/>
      <c r="O138" s="393"/>
      <c r="P138" s="393"/>
      <c r="Q138" s="407"/>
      <c r="R138" s="410"/>
      <c r="S138" s="393"/>
      <c r="T138" s="393"/>
      <c r="U138" s="393"/>
      <c r="V138" s="393"/>
      <c r="W138" s="393"/>
      <c r="X138" s="393"/>
      <c r="Y138" s="410"/>
      <c r="Z138" s="410"/>
      <c r="AA138" s="410"/>
      <c r="AB138" s="337"/>
      <c r="AC138" s="393"/>
      <c r="AD138" s="393"/>
      <c r="AE138" s="393"/>
      <c r="AF138" s="393"/>
      <c r="AG138" s="680"/>
      <c r="AH138" s="409"/>
      <c r="AI138" s="397"/>
      <c r="AJ138" s="397"/>
      <c r="AK138" s="397"/>
      <c r="AL138" s="397"/>
    </row>
    <row r="139" spans="1:38" s="394" customFormat="1" ht="15">
      <c r="A139" s="391"/>
      <c r="B139" s="329" t="s">
        <v>94</v>
      </c>
      <c r="C139" s="884" t="s">
        <v>397</v>
      </c>
      <c r="D139" s="338"/>
      <c r="E139" s="329"/>
      <c r="F139" s="352"/>
      <c r="G139" s="352"/>
      <c r="H139" s="349"/>
      <c r="I139" s="1016"/>
      <c r="J139" s="1030"/>
      <c r="K139" s="395"/>
      <c r="L139" s="393"/>
      <c r="M139" s="393"/>
      <c r="N139" s="393"/>
      <c r="O139" s="393"/>
      <c r="P139" s="393"/>
      <c r="Q139" s="393"/>
      <c r="R139" s="393"/>
      <c r="S139" s="395"/>
      <c r="T139" s="393"/>
      <c r="U139" s="393"/>
      <c r="V139" s="393"/>
      <c r="W139" s="393"/>
      <c r="X139" s="393"/>
      <c r="Y139" s="393"/>
      <c r="Z139" s="408"/>
      <c r="AA139" s="393"/>
      <c r="AB139" s="337"/>
      <c r="AC139" s="393"/>
      <c r="AD139" s="393"/>
      <c r="AE139" s="393"/>
      <c r="AF139" s="393"/>
      <c r="AG139" s="679"/>
      <c r="AH139" s="396"/>
      <c r="AI139" s="397"/>
      <c r="AJ139" s="397"/>
      <c r="AK139" s="397"/>
      <c r="AL139" s="397"/>
    </row>
    <row r="140" spans="1:38" s="394" customFormat="1" ht="15">
      <c r="A140" s="391"/>
      <c r="B140" s="329" t="s">
        <v>163</v>
      </c>
      <c r="C140" s="390" t="s">
        <v>193</v>
      </c>
      <c r="D140" s="338">
        <v>28.9</v>
      </c>
      <c r="E140" s="329" t="s">
        <v>304</v>
      </c>
      <c r="F140" s="352">
        <v>2</v>
      </c>
      <c r="G140" s="352"/>
      <c r="H140" s="349"/>
      <c r="I140" s="1016"/>
      <c r="J140" s="1026"/>
      <c r="K140" s="392"/>
      <c r="L140" s="393"/>
      <c r="M140" s="393"/>
      <c r="N140" s="393"/>
      <c r="O140" s="393"/>
      <c r="P140" s="393"/>
      <c r="Q140" s="395"/>
      <c r="R140" s="392"/>
      <c r="S140" s="393"/>
      <c r="T140" s="393"/>
      <c r="U140" s="408"/>
      <c r="V140" s="393"/>
      <c r="W140" s="392"/>
      <c r="X140" s="393"/>
      <c r="Y140" s="392"/>
      <c r="Z140" s="392"/>
      <c r="AA140" s="392"/>
      <c r="AB140" s="337"/>
      <c r="AC140" s="393"/>
      <c r="AD140" s="393"/>
      <c r="AE140" s="408"/>
      <c r="AF140" s="408"/>
      <c r="AG140" s="680"/>
      <c r="AI140" s="397"/>
      <c r="AJ140" s="397"/>
      <c r="AK140" s="397"/>
      <c r="AL140" s="397"/>
    </row>
    <row r="141" spans="1:33" s="394" customFormat="1" ht="15">
      <c r="A141" s="391"/>
      <c r="B141" s="329" t="s">
        <v>95</v>
      </c>
      <c r="C141" s="390" t="s">
        <v>194</v>
      </c>
      <c r="D141" s="338">
        <v>10</v>
      </c>
      <c r="E141" s="329" t="s">
        <v>311</v>
      </c>
      <c r="F141" s="352"/>
      <c r="G141" s="352"/>
      <c r="H141" s="349"/>
      <c r="I141" s="1016"/>
      <c r="J141" s="1026"/>
      <c r="K141" s="392"/>
      <c r="L141" s="393"/>
      <c r="M141" s="393"/>
      <c r="N141" s="393"/>
      <c r="O141" s="393"/>
      <c r="P141" s="393"/>
      <c r="Q141" s="393"/>
      <c r="R141" s="392"/>
      <c r="S141" s="393"/>
      <c r="T141" s="393"/>
      <c r="U141" s="393"/>
      <c r="V141" s="393"/>
      <c r="W141" s="392"/>
      <c r="X141" s="392"/>
      <c r="Y141" s="393"/>
      <c r="Z141" s="395"/>
      <c r="AA141" s="393"/>
      <c r="AB141" s="337"/>
      <c r="AC141" s="393"/>
      <c r="AD141" s="393"/>
      <c r="AE141" s="393"/>
      <c r="AF141" s="393"/>
      <c r="AG141" s="679"/>
    </row>
    <row r="142" spans="1:33" s="394" customFormat="1" ht="15">
      <c r="A142" s="391"/>
      <c r="B142" s="329" t="s">
        <v>151</v>
      </c>
      <c r="C142" s="390" t="s">
        <v>115</v>
      </c>
      <c r="D142" s="338">
        <v>17</v>
      </c>
      <c r="E142" s="329" t="s">
        <v>306</v>
      </c>
      <c r="F142" s="352">
        <v>1</v>
      </c>
      <c r="G142" s="352"/>
      <c r="H142" s="349"/>
      <c r="I142" s="1016"/>
      <c r="J142" s="1031"/>
      <c r="K142" s="410"/>
      <c r="L142" s="393"/>
      <c r="M142" s="393"/>
      <c r="N142" s="393"/>
      <c r="O142" s="393"/>
      <c r="P142" s="393"/>
      <c r="Q142" s="407"/>
      <c r="R142" s="410"/>
      <c r="S142" s="393"/>
      <c r="T142" s="393"/>
      <c r="U142" s="959"/>
      <c r="V142" s="393"/>
      <c r="W142" s="393"/>
      <c r="X142" s="393"/>
      <c r="Y142" s="410"/>
      <c r="Z142" s="410"/>
      <c r="AA142" s="410"/>
      <c r="AB142" s="337"/>
      <c r="AC142" s="393"/>
      <c r="AD142" s="393"/>
      <c r="AE142" s="393"/>
      <c r="AF142" s="393"/>
      <c r="AG142" s="680"/>
    </row>
    <row r="143" spans="1:33" s="394" customFormat="1" ht="15">
      <c r="A143" s="391"/>
      <c r="B143" s="329" t="s">
        <v>152</v>
      </c>
      <c r="C143" s="390" t="s">
        <v>117</v>
      </c>
      <c r="D143" s="338">
        <v>16</v>
      </c>
      <c r="E143" s="329" t="s">
        <v>306</v>
      </c>
      <c r="F143" s="352"/>
      <c r="G143" s="352"/>
      <c r="H143" s="349"/>
      <c r="I143" s="1016"/>
      <c r="J143" s="1031"/>
      <c r="K143" s="410"/>
      <c r="L143" s="393"/>
      <c r="M143" s="393"/>
      <c r="N143" s="393"/>
      <c r="O143" s="393"/>
      <c r="P143" s="393"/>
      <c r="Q143" s="393"/>
      <c r="R143" s="410"/>
      <c r="S143" s="393"/>
      <c r="T143" s="393"/>
      <c r="U143" s="393"/>
      <c r="V143" s="393"/>
      <c r="W143" s="393"/>
      <c r="X143" s="393"/>
      <c r="Y143" s="393"/>
      <c r="Z143" s="410"/>
      <c r="AA143" s="407"/>
      <c r="AB143" s="337"/>
      <c r="AC143" s="393"/>
      <c r="AD143" s="393"/>
      <c r="AE143" s="393"/>
      <c r="AF143" s="393"/>
      <c r="AG143" s="679"/>
    </row>
    <row r="144" spans="1:33" s="394" customFormat="1" ht="15">
      <c r="A144" s="391"/>
      <c r="B144" s="329" t="s">
        <v>59</v>
      </c>
      <c r="C144" s="390" t="s">
        <v>116</v>
      </c>
      <c r="D144" s="338">
        <v>16.8</v>
      </c>
      <c r="E144" s="329" t="s">
        <v>306</v>
      </c>
      <c r="F144" s="352"/>
      <c r="G144" s="352"/>
      <c r="H144" s="349"/>
      <c r="I144" s="1016"/>
      <c r="J144" s="1031"/>
      <c r="K144" s="410"/>
      <c r="L144" s="393"/>
      <c r="M144" s="393"/>
      <c r="N144" s="393"/>
      <c r="O144" s="393"/>
      <c r="P144" s="393"/>
      <c r="Q144" s="393"/>
      <c r="R144" s="410"/>
      <c r="S144" s="393"/>
      <c r="T144" s="393"/>
      <c r="U144" s="393"/>
      <c r="V144" s="393"/>
      <c r="W144" s="393"/>
      <c r="X144" s="393"/>
      <c r="Y144" s="393"/>
      <c r="Z144" s="410"/>
      <c r="AA144" s="407"/>
      <c r="AB144" s="337"/>
      <c r="AC144" s="393"/>
      <c r="AD144" s="393"/>
      <c r="AE144" s="393"/>
      <c r="AF144" s="393"/>
      <c r="AG144" s="679"/>
    </row>
    <row r="145" spans="1:33" s="394" customFormat="1" ht="15">
      <c r="A145" s="391"/>
      <c r="B145" s="329" t="s">
        <v>171</v>
      </c>
      <c r="C145" s="390" t="s">
        <v>120</v>
      </c>
      <c r="D145" s="338">
        <v>8.7</v>
      </c>
      <c r="E145" s="329" t="s">
        <v>306</v>
      </c>
      <c r="F145" s="352"/>
      <c r="G145" s="352"/>
      <c r="H145" s="349"/>
      <c r="I145" s="1016"/>
      <c r="J145" s="1026"/>
      <c r="K145" s="392"/>
      <c r="L145" s="393"/>
      <c r="M145" s="393"/>
      <c r="N145" s="393"/>
      <c r="O145" s="393"/>
      <c r="P145" s="393"/>
      <c r="Q145" s="393"/>
      <c r="R145" s="392"/>
      <c r="S145" s="393"/>
      <c r="T145" s="393"/>
      <c r="U145" s="393"/>
      <c r="V145" s="393"/>
      <c r="W145" s="392"/>
      <c r="X145" s="393"/>
      <c r="Y145" s="393"/>
      <c r="Z145" s="392"/>
      <c r="AA145" s="393"/>
      <c r="AB145" s="337"/>
      <c r="AC145" s="393"/>
      <c r="AD145" s="393"/>
      <c r="AE145" s="408"/>
      <c r="AF145" s="393"/>
      <c r="AG145" s="679"/>
    </row>
    <row r="146" spans="1:33" s="394" customFormat="1" ht="15">
      <c r="A146" s="391"/>
      <c r="B146" s="329" t="s">
        <v>166</v>
      </c>
      <c r="C146" s="390" t="s">
        <v>122</v>
      </c>
      <c r="D146" s="338">
        <v>19.3</v>
      </c>
      <c r="E146" s="329" t="s">
        <v>306</v>
      </c>
      <c r="F146" s="352">
        <v>1</v>
      </c>
      <c r="G146" s="352"/>
      <c r="H146" s="349"/>
      <c r="I146" s="1016"/>
      <c r="J146" s="1026"/>
      <c r="K146" s="392"/>
      <c r="L146" s="393"/>
      <c r="M146" s="392"/>
      <c r="N146" s="392"/>
      <c r="O146" s="393"/>
      <c r="P146" s="393"/>
      <c r="Q146" s="392"/>
      <c r="R146" s="392"/>
      <c r="S146" s="393"/>
      <c r="T146" s="393"/>
      <c r="U146" s="392"/>
      <c r="V146" s="393"/>
      <c r="W146" s="392"/>
      <c r="X146" s="393"/>
      <c r="Y146" s="392"/>
      <c r="Z146" s="392"/>
      <c r="AA146" s="392"/>
      <c r="AB146" s="337"/>
      <c r="AC146" s="393"/>
      <c r="AD146" s="392"/>
      <c r="AE146" s="392"/>
      <c r="AF146" s="393"/>
      <c r="AG146" s="680"/>
    </row>
    <row r="147" spans="1:33" s="394" customFormat="1" ht="15" thickBot="1">
      <c r="A147" s="411"/>
      <c r="B147" s="412" t="s">
        <v>172</v>
      </c>
      <c r="C147" s="413" t="s">
        <v>121</v>
      </c>
      <c r="D147" s="414">
        <v>20</v>
      </c>
      <c r="E147" s="412" t="s">
        <v>306</v>
      </c>
      <c r="F147" s="415">
        <v>2</v>
      </c>
      <c r="G147" s="415"/>
      <c r="H147" s="416"/>
      <c r="I147" s="1036"/>
      <c r="J147" s="1032"/>
      <c r="K147" s="417"/>
      <c r="L147" s="418"/>
      <c r="M147" s="417"/>
      <c r="N147" s="417"/>
      <c r="O147" s="418"/>
      <c r="P147" s="418"/>
      <c r="Q147" s="417"/>
      <c r="R147" s="417"/>
      <c r="S147" s="418"/>
      <c r="T147" s="418"/>
      <c r="U147" s="417"/>
      <c r="V147" s="418"/>
      <c r="W147" s="417"/>
      <c r="X147" s="418"/>
      <c r="Y147" s="417"/>
      <c r="Z147" s="417"/>
      <c r="AA147" s="417"/>
      <c r="AB147" s="362"/>
      <c r="AC147" s="418"/>
      <c r="AD147" s="417"/>
      <c r="AE147" s="417"/>
      <c r="AF147" s="418"/>
      <c r="AG147" s="681"/>
    </row>
    <row r="148" spans="1:33" ht="16" thickBot="1">
      <c r="A148" s="1221" t="s">
        <v>420</v>
      </c>
      <c r="B148" s="1222"/>
      <c r="C148" s="1222"/>
      <c r="D148" s="1222"/>
      <c r="E148" s="1222"/>
      <c r="F148" s="1222"/>
      <c r="G148" s="1222"/>
      <c r="H148" s="1222"/>
      <c r="I148" s="1222"/>
      <c r="J148" s="1222"/>
      <c r="K148" s="1222"/>
      <c r="L148" s="1222"/>
      <c r="M148" s="1222"/>
      <c r="N148" s="1222"/>
      <c r="O148" s="1222"/>
      <c r="P148" s="1222"/>
      <c r="Q148" s="1222"/>
      <c r="R148" s="1222"/>
      <c r="S148" s="1222"/>
      <c r="T148" s="1222"/>
      <c r="U148" s="1222"/>
      <c r="V148" s="1222"/>
      <c r="W148" s="1222"/>
      <c r="X148" s="1222"/>
      <c r="Y148" s="1222"/>
      <c r="Z148" s="1222"/>
      <c r="AA148" s="1222"/>
      <c r="AB148" s="1222"/>
      <c r="AC148" s="1222"/>
      <c r="AD148" s="1222"/>
      <c r="AE148" s="1222"/>
      <c r="AF148" s="1222"/>
      <c r="AG148" s="1223"/>
    </row>
    <row r="149" spans="1:33" s="428" customFormat="1" ht="15.5">
      <c r="A149" s="1002" t="s">
        <v>8</v>
      </c>
      <c r="B149" s="1000" t="s">
        <v>154</v>
      </c>
      <c r="C149" s="419" t="s">
        <v>259</v>
      </c>
      <c r="D149" s="420">
        <v>51.31</v>
      </c>
      <c r="E149" s="421" t="s">
        <v>407</v>
      </c>
      <c r="F149" s="422"/>
      <c r="G149" s="422">
        <v>1</v>
      </c>
      <c r="H149" s="423">
        <v>1</v>
      </c>
      <c r="I149" s="1049"/>
      <c r="J149" s="1037"/>
      <c r="K149" s="424"/>
      <c r="L149" s="425"/>
      <c r="M149" s="427"/>
      <c r="N149" s="427"/>
      <c r="O149" s="426"/>
      <c r="P149" s="425"/>
      <c r="Q149" s="957"/>
      <c r="R149" s="424"/>
      <c r="S149" s="424"/>
      <c r="T149" s="425"/>
      <c r="U149" s="427"/>
      <c r="V149" s="425"/>
      <c r="W149" s="424"/>
      <c r="X149" s="427"/>
      <c r="Y149" s="425"/>
      <c r="Z149" s="424"/>
      <c r="AA149" s="427"/>
      <c r="AB149" s="383"/>
      <c r="AC149" s="425"/>
      <c r="AD149" s="425"/>
      <c r="AE149" s="425"/>
      <c r="AF149" s="427"/>
      <c r="AG149" s="682"/>
    </row>
    <row r="150" spans="1:33" s="428" customFormat="1" ht="15">
      <c r="A150" s="993"/>
      <c r="B150" s="990" t="s">
        <v>235</v>
      </c>
      <c r="C150" s="429" t="s">
        <v>207</v>
      </c>
      <c r="D150" s="430">
        <v>23.12</v>
      </c>
      <c r="E150" s="431" t="s">
        <v>303</v>
      </c>
      <c r="F150" s="432">
        <v>1</v>
      </c>
      <c r="G150" s="432">
        <v>1</v>
      </c>
      <c r="H150" s="433"/>
      <c r="I150" s="1050"/>
      <c r="J150" s="1038"/>
      <c r="K150" s="434"/>
      <c r="L150" s="435"/>
      <c r="M150" s="435"/>
      <c r="N150" s="435"/>
      <c r="O150" s="434"/>
      <c r="P150" s="434"/>
      <c r="Q150" s="435"/>
      <c r="R150" s="435"/>
      <c r="S150" s="435"/>
      <c r="T150" s="434"/>
      <c r="U150" s="435"/>
      <c r="V150" s="434"/>
      <c r="W150" s="435"/>
      <c r="X150" s="434"/>
      <c r="Y150" s="435"/>
      <c r="Z150" s="435"/>
      <c r="AA150" s="435"/>
      <c r="AB150" s="337"/>
      <c r="AC150" s="434"/>
      <c r="AD150" s="437"/>
      <c r="AE150" s="435"/>
      <c r="AF150" s="434"/>
      <c r="AG150" s="683"/>
    </row>
    <row r="151" spans="1:33" s="428" customFormat="1" ht="15">
      <c r="A151" s="993"/>
      <c r="B151" s="990" t="s">
        <v>260</v>
      </c>
      <c r="C151" s="429" t="s">
        <v>148</v>
      </c>
      <c r="D151" s="430">
        <v>25.1</v>
      </c>
      <c r="E151" s="431" t="s">
        <v>304</v>
      </c>
      <c r="F151" s="432">
        <v>1</v>
      </c>
      <c r="G151" s="432"/>
      <c r="H151" s="433"/>
      <c r="I151" s="1050"/>
      <c r="J151" s="1039"/>
      <c r="K151" s="436"/>
      <c r="L151" s="434"/>
      <c r="M151" s="437"/>
      <c r="N151" s="437"/>
      <c r="O151" s="434"/>
      <c r="P151" s="438"/>
      <c r="Q151" s="437"/>
      <c r="R151" s="436"/>
      <c r="S151" s="434"/>
      <c r="T151" s="434"/>
      <c r="U151" s="435"/>
      <c r="V151" s="434"/>
      <c r="W151" s="434"/>
      <c r="X151" s="434"/>
      <c r="Y151" s="437"/>
      <c r="Z151" s="435"/>
      <c r="AA151" s="437"/>
      <c r="AB151" s="337"/>
      <c r="AC151" s="439"/>
      <c r="AD151" s="435"/>
      <c r="AE151" s="434"/>
      <c r="AF151" s="434"/>
      <c r="AG151" s="683"/>
    </row>
    <row r="152" spans="1:33" s="428" customFormat="1" ht="15">
      <c r="A152" s="993"/>
      <c r="B152" s="990" t="s">
        <v>236</v>
      </c>
      <c r="C152" s="429" t="s">
        <v>113</v>
      </c>
      <c r="D152" s="430">
        <v>50.65</v>
      </c>
      <c r="E152" s="431" t="s">
        <v>303</v>
      </c>
      <c r="F152" s="432">
        <v>3</v>
      </c>
      <c r="G152" s="432"/>
      <c r="H152" s="433"/>
      <c r="I152" s="1050"/>
      <c r="J152" s="1038"/>
      <c r="K152" s="434"/>
      <c r="L152" s="435"/>
      <c r="M152" s="435"/>
      <c r="N152" s="435"/>
      <c r="O152" s="434"/>
      <c r="P152" s="434"/>
      <c r="Q152" s="437"/>
      <c r="R152" s="435"/>
      <c r="S152" s="434"/>
      <c r="T152" s="434"/>
      <c r="U152" s="435"/>
      <c r="V152" s="439"/>
      <c r="W152" s="435"/>
      <c r="X152" s="434"/>
      <c r="Y152" s="435"/>
      <c r="Z152" s="435"/>
      <c r="AA152" s="435"/>
      <c r="AB152" s="337"/>
      <c r="AC152" s="434"/>
      <c r="AD152" s="435"/>
      <c r="AE152" s="435"/>
      <c r="AF152" s="439"/>
      <c r="AG152" s="683"/>
    </row>
    <row r="153" spans="1:33" s="428" customFormat="1" ht="15">
      <c r="A153" s="993"/>
      <c r="B153" s="990" t="s">
        <v>237</v>
      </c>
      <c r="C153" s="429" t="s">
        <v>114</v>
      </c>
      <c r="D153" s="430">
        <v>8.47</v>
      </c>
      <c r="E153" s="431" t="s">
        <v>306</v>
      </c>
      <c r="F153" s="432"/>
      <c r="G153" s="432"/>
      <c r="H153" s="433"/>
      <c r="I153" s="1050"/>
      <c r="J153" s="1040"/>
      <c r="K153" s="440"/>
      <c r="L153" s="434"/>
      <c r="M153" s="441"/>
      <c r="N153" s="441"/>
      <c r="O153" s="434"/>
      <c r="P153" s="434"/>
      <c r="Q153" s="441"/>
      <c r="R153" s="440"/>
      <c r="S153" s="434"/>
      <c r="T153" s="434"/>
      <c r="U153" s="441"/>
      <c r="V153" s="434"/>
      <c r="W153" s="434"/>
      <c r="X153" s="434"/>
      <c r="Y153" s="434"/>
      <c r="Z153" s="440"/>
      <c r="AA153" s="441"/>
      <c r="AB153" s="337"/>
      <c r="AC153" s="434"/>
      <c r="AD153" s="434"/>
      <c r="AE153" s="434"/>
      <c r="AF153" s="434"/>
      <c r="AG153" s="684"/>
    </row>
    <row r="154" spans="1:33" s="428" customFormat="1" ht="15">
      <c r="A154" s="993"/>
      <c r="B154" s="990" t="s">
        <v>238</v>
      </c>
      <c r="C154" s="429" t="s">
        <v>111</v>
      </c>
      <c r="D154" s="430">
        <v>17.54</v>
      </c>
      <c r="E154" s="431" t="s">
        <v>304</v>
      </c>
      <c r="F154" s="432">
        <v>1</v>
      </c>
      <c r="G154" s="432">
        <v>1</v>
      </c>
      <c r="H154" s="433"/>
      <c r="I154" s="1050"/>
      <c r="J154" s="1041"/>
      <c r="K154" s="442"/>
      <c r="L154" s="434"/>
      <c r="M154" s="441"/>
      <c r="N154" s="441"/>
      <c r="O154" s="434"/>
      <c r="P154" s="434"/>
      <c r="Q154" s="441"/>
      <c r="R154" s="442"/>
      <c r="S154" s="439"/>
      <c r="T154" s="434"/>
      <c r="U154" s="407"/>
      <c r="V154" s="434"/>
      <c r="W154" s="439"/>
      <c r="X154" s="434"/>
      <c r="Y154" s="443"/>
      <c r="Z154" s="442"/>
      <c r="AA154" s="441"/>
      <c r="AB154" s="337"/>
      <c r="AC154" s="434"/>
      <c r="AD154" s="434"/>
      <c r="AE154" s="434"/>
      <c r="AF154" s="434"/>
      <c r="AG154" s="685"/>
    </row>
    <row r="155" spans="1:33" s="428" customFormat="1" ht="15">
      <c r="A155" s="993"/>
      <c r="B155" s="990" t="s">
        <v>11</v>
      </c>
      <c r="C155" s="429" t="s">
        <v>103</v>
      </c>
      <c r="D155" s="430">
        <v>6.8</v>
      </c>
      <c r="E155" s="431" t="s">
        <v>304</v>
      </c>
      <c r="F155" s="432"/>
      <c r="G155" s="432"/>
      <c r="H155" s="433"/>
      <c r="I155" s="1050"/>
      <c r="J155" s="1042"/>
      <c r="K155" s="435"/>
      <c r="L155" s="434"/>
      <c r="M155" s="437"/>
      <c r="N155" s="437"/>
      <c r="O155" s="437"/>
      <c r="P155" s="437"/>
      <c r="Q155" s="434"/>
      <c r="R155" s="435"/>
      <c r="S155" s="437"/>
      <c r="T155" s="437"/>
      <c r="U155" s="434"/>
      <c r="V155" s="434"/>
      <c r="W155" s="435"/>
      <c r="X155" s="434"/>
      <c r="Y155" s="434"/>
      <c r="Z155" s="435"/>
      <c r="AA155" s="437"/>
      <c r="AB155" s="337"/>
      <c r="AC155" s="437"/>
      <c r="AD155" s="434"/>
      <c r="AE155" s="434"/>
      <c r="AF155" s="434"/>
      <c r="AG155" s="684"/>
    </row>
    <row r="156" spans="1:33" s="428" customFormat="1" ht="15">
      <c r="A156" s="993"/>
      <c r="B156" s="990" t="s">
        <v>239</v>
      </c>
      <c r="C156" s="429" t="s">
        <v>112</v>
      </c>
      <c r="D156" s="430">
        <v>3.58</v>
      </c>
      <c r="E156" s="431" t="s">
        <v>304</v>
      </c>
      <c r="F156" s="432"/>
      <c r="G156" s="432"/>
      <c r="H156" s="433"/>
      <c r="I156" s="1050">
        <v>1</v>
      </c>
      <c r="J156" s="1042"/>
      <c r="K156" s="435"/>
      <c r="L156" s="434"/>
      <c r="M156" s="435"/>
      <c r="N156" s="435"/>
      <c r="O156" s="435"/>
      <c r="P156" s="435"/>
      <c r="Q156" s="434"/>
      <c r="R156" s="435"/>
      <c r="S156" s="435"/>
      <c r="T156" s="435"/>
      <c r="U156" s="434"/>
      <c r="V156" s="434"/>
      <c r="W156" s="435"/>
      <c r="X156" s="434"/>
      <c r="Y156" s="434"/>
      <c r="Z156" s="435"/>
      <c r="AA156" s="437"/>
      <c r="AB156" s="337"/>
      <c r="AC156" s="435"/>
      <c r="AD156" s="434"/>
      <c r="AE156" s="434"/>
      <c r="AF156" s="434"/>
      <c r="AG156" s="684"/>
    </row>
    <row r="157" spans="1:33" s="428" customFormat="1" ht="15">
      <c r="A157" s="993"/>
      <c r="B157" s="990" t="s">
        <v>61</v>
      </c>
      <c r="C157" s="429" t="s">
        <v>102</v>
      </c>
      <c r="D157" s="430">
        <v>18.44</v>
      </c>
      <c r="E157" s="431" t="s">
        <v>304</v>
      </c>
      <c r="F157" s="432">
        <v>1</v>
      </c>
      <c r="G157" s="432">
        <v>1</v>
      </c>
      <c r="H157" s="433">
        <v>1</v>
      </c>
      <c r="I157" s="1050"/>
      <c r="J157" s="1042"/>
      <c r="K157" s="435"/>
      <c r="L157" s="434"/>
      <c r="M157" s="434"/>
      <c r="N157" s="434"/>
      <c r="O157" s="434"/>
      <c r="P157" s="434"/>
      <c r="Q157" s="434"/>
      <c r="R157" s="435"/>
      <c r="S157" s="439"/>
      <c r="T157" s="434"/>
      <c r="U157" s="434"/>
      <c r="V157" s="434"/>
      <c r="W157" s="435"/>
      <c r="X157" s="434"/>
      <c r="Y157" s="435"/>
      <c r="Z157" s="435"/>
      <c r="AA157" s="435"/>
      <c r="AB157" s="336"/>
      <c r="AC157" s="434"/>
      <c r="AD157" s="434"/>
      <c r="AE157" s="434"/>
      <c r="AF157" s="439"/>
      <c r="AG157" s="683"/>
    </row>
    <row r="158" spans="1:33" s="428" customFormat="1" ht="15">
      <c r="A158" s="993"/>
      <c r="B158" s="990" t="s">
        <v>240</v>
      </c>
      <c r="C158" s="429" t="s">
        <v>110</v>
      </c>
      <c r="D158" s="401">
        <v>24</v>
      </c>
      <c r="E158" s="431" t="s">
        <v>303</v>
      </c>
      <c r="F158" s="432">
        <v>4</v>
      </c>
      <c r="G158" s="432"/>
      <c r="H158" s="433"/>
      <c r="I158" s="1050">
        <v>1</v>
      </c>
      <c r="J158" s="1038"/>
      <c r="K158" s="434"/>
      <c r="L158" s="435"/>
      <c r="M158" s="435"/>
      <c r="N158" s="435"/>
      <c r="O158" s="434"/>
      <c r="P158" s="434"/>
      <c r="Q158" s="435"/>
      <c r="R158" s="435"/>
      <c r="S158" s="439"/>
      <c r="T158" s="434"/>
      <c r="U158" s="435"/>
      <c r="V158" s="434"/>
      <c r="W158" s="435"/>
      <c r="X158" s="434"/>
      <c r="Y158" s="435"/>
      <c r="Z158" s="435"/>
      <c r="AA158" s="435"/>
      <c r="AB158" s="337"/>
      <c r="AC158" s="434"/>
      <c r="AD158" s="435"/>
      <c r="AE158" s="435"/>
      <c r="AF158" s="443"/>
      <c r="AG158" s="683"/>
    </row>
    <row r="159" spans="1:33" s="428" customFormat="1" ht="15">
      <c r="A159" s="993"/>
      <c r="B159" s="991" t="s">
        <v>241</v>
      </c>
      <c r="C159" s="429" t="s">
        <v>133</v>
      </c>
      <c r="D159" s="430">
        <v>24.78</v>
      </c>
      <c r="E159" s="431" t="s">
        <v>304</v>
      </c>
      <c r="F159" s="432">
        <v>5</v>
      </c>
      <c r="G159" s="432">
        <v>1</v>
      </c>
      <c r="H159" s="433">
        <v>1</v>
      </c>
      <c r="I159" s="1050"/>
      <c r="J159" s="1042"/>
      <c r="K159" s="435"/>
      <c r="L159" s="434"/>
      <c r="M159" s="439"/>
      <c r="N159" s="439"/>
      <c r="O159" s="434"/>
      <c r="P159" s="434"/>
      <c r="Q159" s="435"/>
      <c r="R159" s="435"/>
      <c r="S159" s="439"/>
      <c r="T159" s="434"/>
      <c r="U159" s="439"/>
      <c r="V159" s="434"/>
      <c r="W159" s="435"/>
      <c r="X159" s="434"/>
      <c r="Y159" s="439"/>
      <c r="Z159" s="435"/>
      <c r="AA159" s="435"/>
      <c r="AB159" s="336"/>
      <c r="AC159" s="434"/>
      <c r="AD159" s="439"/>
      <c r="AE159" s="439"/>
      <c r="AF159" s="443"/>
      <c r="AG159" s="685"/>
    </row>
    <row r="160" spans="1:33" s="428" customFormat="1" ht="15">
      <c r="A160" s="993"/>
      <c r="B160" s="990" t="s">
        <v>95</v>
      </c>
      <c r="C160" s="429" t="s">
        <v>107</v>
      </c>
      <c r="D160" s="430">
        <v>9.91</v>
      </c>
      <c r="E160" s="431" t="s">
        <v>407</v>
      </c>
      <c r="F160" s="432"/>
      <c r="G160" s="432">
        <v>1</v>
      </c>
      <c r="H160" s="433">
        <v>1</v>
      </c>
      <c r="I160" s="1050"/>
      <c r="J160" s="1042"/>
      <c r="K160" s="435"/>
      <c r="L160" s="434"/>
      <c r="M160" s="434"/>
      <c r="N160" s="434"/>
      <c r="O160" s="434"/>
      <c r="P160" s="434"/>
      <c r="Q160" s="434"/>
      <c r="R160" s="435"/>
      <c r="S160" s="435"/>
      <c r="T160" s="434"/>
      <c r="U160" s="434"/>
      <c r="V160" s="434"/>
      <c r="W160" s="435"/>
      <c r="X160" s="435"/>
      <c r="Y160" s="434"/>
      <c r="Z160" s="435"/>
      <c r="AA160" s="434"/>
      <c r="AB160" s="336"/>
      <c r="AC160" s="434"/>
      <c r="AD160" s="434"/>
      <c r="AE160" s="434"/>
      <c r="AF160" s="434"/>
      <c r="AG160" s="684"/>
    </row>
    <row r="161" spans="1:33" s="428" customFormat="1" ht="15">
      <c r="A161" s="993"/>
      <c r="B161" s="990" t="s">
        <v>242</v>
      </c>
      <c r="C161" s="429" t="s">
        <v>106</v>
      </c>
      <c r="D161" s="430">
        <v>10.43</v>
      </c>
      <c r="E161" s="431" t="s">
        <v>304</v>
      </c>
      <c r="F161" s="432"/>
      <c r="G161" s="432">
        <v>1</v>
      </c>
      <c r="H161" s="433"/>
      <c r="I161" s="1050"/>
      <c r="J161" s="1042"/>
      <c r="K161" s="435"/>
      <c r="L161" s="434"/>
      <c r="M161" s="437"/>
      <c r="N161" s="437"/>
      <c r="O161" s="434"/>
      <c r="P161" s="434"/>
      <c r="Q161" s="437"/>
      <c r="R161" s="435"/>
      <c r="S161" s="439"/>
      <c r="T161" s="434"/>
      <c r="U161" s="439"/>
      <c r="V161" s="434"/>
      <c r="W161" s="435"/>
      <c r="X161" s="434"/>
      <c r="Y161" s="437"/>
      <c r="Z161" s="435"/>
      <c r="AA161" s="435"/>
      <c r="AB161" s="337"/>
      <c r="AC161" s="434"/>
      <c r="AD161" s="439"/>
      <c r="AE161" s="439"/>
      <c r="AF161" s="434"/>
      <c r="AG161" s="686"/>
    </row>
    <row r="162" spans="1:33" s="428" customFormat="1" ht="15">
      <c r="A162" s="993"/>
      <c r="B162" s="990" t="s">
        <v>243</v>
      </c>
      <c r="C162" s="429" t="s">
        <v>109</v>
      </c>
      <c r="D162" s="430">
        <v>24.98</v>
      </c>
      <c r="E162" s="431" t="s">
        <v>303</v>
      </c>
      <c r="F162" s="432">
        <v>2</v>
      </c>
      <c r="G162" s="432">
        <v>1</v>
      </c>
      <c r="H162" s="433">
        <v>1</v>
      </c>
      <c r="I162" s="1050"/>
      <c r="J162" s="1038"/>
      <c r="K162" s="434"/>
      <c r="L162" s="436"/>
      <c r="M162" s="435"/>
      <c r="N162" s="435"/>
      <c r="O162" s="434"/>
      <c r="P162" s="434"/>
      <c r="Q162" s="436"/>
      <c r="R162" s="436"/>
      <c r="S162" s="439"/>
      <c r="T162" s="434"/>
      <c r="U162" s="435"/>
      <c r="V162" s="434"/>
      <c r="W162" s="435"/>
      <c r="X162" s="434"/>
      <c r="Y162" s="435"/>
      <c r="Z162" s="435"/>
      <c r="AA162" s="435"/>
      <c r="AB162" s="336"/>
      <c r="AC162" s="434"/>
      <c r="AD162" s="435"/>
      <c r="AE162" s="435"/>
      <c r="AF162" s="434"/>
      <c r="AG162" s="683"/>
    </row>
    <row r="163" spans="1:33" s="428" customFormat="1" ht="15">
      <c r="A163" s="993"/>
      <c r="B163" s="991" t="s">
        <v>266</v>
      </c>
      <c r="C163" s="444"/>
      <c r="D163" s="430">
        <v>1.27</v>
      </c>
      <c r="E163" s="431"/>
      <c r="F163" s="432"/>
      <c r="G163" s="432"/>
      <c r="H163" s="433"/>
      <c r="I163" s="1050"/>
      <c r="J163" s="1043"/>
      <c r="K163" s="445"/>
      <c r="L163" s="434"/>
      <c r="M163" s="434"/>
      <c r="N163" s="434"/>
      <c r="O163" s="434"/>
      <c r="P163" s="434"/>
      <c r="Q163" s="434"/>
      <c r="R163" s="445"/>
      <c r="S163" s="437"/>
      <c r="T163" s="434"/>
      <c r="U163" s="434"/>
      <c r="V163" s="434"/>
      <c r="W163" s="434"/>
      <c r="X163" s="434"/>
      <c r="Y163" s="434"/>
      <c r="Z163" s="446"/>
      <c r="AA163" s="434"/>
      <c r="AB163" s="337"/>
      <c r="AC163" s="434"/>
      <c r="AD163" s="434"/>
      <c r="AE163" s="434"/>
      <c r="AF163" s="434"/>
      <c r="AG163" s="684"/>
    </row>
    <row r="164" spans="1:33" s="428" customFormat="1" ht="15">
      <c r="A164" s="993"/>
      <c r="B164" s="990" t="s">
        <v>244</v>
      </c>
      <c r="C164" s="429" t="s">
        <v>108</v>
      </c>
      <c r="D164" s="430">
        <v>2.79</v>
      </c>
      <c r="E164" s="431" t="s">
        <v>304</v>
      </c>
      <c r="F164" s="432"/>
      <c r="G164" s="432"/>
      <c r="H164" s="433"/>
      <c r="I164" s="1050"/>
      <c r="J164" s="1043"/>
      <c r="K164" s="445"/>
      <c r="L164" s="434"/>
      <c r="M164" s="437"/>
      <c r="N164" s="437"/>
      <c r="O164" s="434"/>
      <c r="P164" s="434"/>
      <c r="Q164" s="434"/>
      <c r="R164" s="440"/>
      <c r="S164" s="434"/>
      <c r="T164" s="434"/>
      <c r="U164" s="434"/>
      <c r="V164" s="434"/>
      <c r="W164" s="434"/>
      <c r="X164" s="434"/>
      <c r="Y164" s="434"/>
      <c r="Z164" s="440"/>
      <c r="AA164" s="441"/>
      <c r="AB164" s="337"/>
      <c r="AC164" s="439"/>
      <c r="AD164" s="434"/>
      <c r="AE164" s="434"/>
      <c r="AF164" s="434"/>
      <c r="AG164" s="684"/>
    </row>
    <row r="165" spans="1:33" s="428" customFormat="1" ht="15">
      <c r="A165" s="993"/>
      <c r="B165" s="990" t="s">
        <v>239</v>
      </c>
      <c r="C165" s="429" t="s">
        <v>182</v>
      </c>
      <c r="D165" s="430">
        <v>4.79</v>
      </c>
      <c r="E165" s="431" t="s">
        <v>304</v>
      </c>
      <c r="F165" s="432"/>
      <c r="G165" s="432"/>
      <c r="H165" s="433"/>
      <c r="I165" s="1050">
        <v>1</v>
      </c>
      <c r="J165" s="1042"/>
      <c r="K165" s="435"/>
      <c r="L165" s="434"/>
      <c r="M165" s="435"/>
      <c r="N165" s="435"/>
      <c r="O165" s="435"/>
      <c r="P165" s="435"/>
      <c r="Q165" s="434"/>
      <c r="R165" s="435"/>
      <c r="S165" s="435"/>
      <c r="T165" s="435"/>
      <c r="U165" s="434"/>
      <c r="V165" s="434"/>
      <c r="W165" s="435"/>
      <c r="X165" s="434"/>
      <c r="Y165" s="434"/>
      <c r="Z165" s="435"/>
      <c r="AA165" s="435"/>
      <c r="AB165" s="337"/>
      <c r="AC165" s="435"/>
      <c r="AD165" s="434"/>
      <c r="AE165" s="434"/>
      <c r="AF165" s="434"/>
      <c r="AG165" s="684"/>
    </row>
    <row r="166" spans="1:33" s="428" customFormat="1" ht="15">
      <c r="A166" s="993"/>
      <c r="B166" s="990" t="s">
        <v>239</v>
      </c>
      <c r="C166" s="429" t="s">
        <v>104</v>
      </c>
      <c r="D166" s="430">
        <v>3.52</v>
      </c>
      <c r="E166" s="431" t="s">
        <v>304</v>
      </c>
      <c r="F166" s="432"/>
      <c r="G166" s="432"/>
      <c r="H166" s="433"/>
      <c r="I166" s="1050">
        <v>1</v>
      </c>
      <c r="J166" s="1042"/>
      <c r="K166" s="435"/>
      <c r="L166" s="434"/>
      <c r="M166" s="435"/>
      <c r="N166" s="435"/>
      <c r="O166" s="435"/>
      <c r="P166" s="435"/>
      <c r="Q166" s="434"/>
      <c r="R166" s="435"/>
      <c r="S166" s="435"/>
      <c r="T166" s="435"/>
      <c r="U166" s="434"/>
      <c r="V166" s="434"/>
      <c r="W166" s="435"/>
      <c r="X166" s="434"/>
      <c r="Y166" s="434"/>
      <c r="Z166" s="435"/>
      <c r="AA166" s="437"/>
      <c r="AB166" s="337"/>
      <c r="AC166" s="435"/>
      <c r="AD166" s="434"/>
      <c r="AE166" s="434"/>
      <c r="AF166" s="434"/>
      <c r="AG166" s="684"/>
    </row>
    <row r="167" spans="1:33" s="428" customFormat="1" ht="15">
      <c r="A167" s="993"/>
      <c r="B167" s="990" t="s">
        <v>245</v>
      </c>
      <c r="C167" s="429" t="s">
        <v>105</v>
      </c>
      <c r="D167" s="430">
        <v>5.31</v>
      </c>
      <c r="E167" s="431" t="s">
        <v>304</v>
      </c>
      <c r="F167" s="432"/>
      <c r="G167" s="432"/>
      <c r="H167" s="433"/>
      <c r="I167" s="1050"/>
      <c r="J167" s="1043"/>
      <c r="K167" s="445"/>
      <c r="L167" s="434"/>
      <c r="M167" s="437"/>
      <c r="N167" s="437"/>
      <c r="O167" s="437"/>
      <c r="P167" s="437"/>
      <c r="Q167" s="434"/>
      <c r="R167" s="445"/>
      <c r="S167" s="437"/>
      <c r="T167" s="437"/>
      <c r="U167" s="434"/>
      <c r="V167" s="434"/>
      <c r="W167" s="437"/>
      <c r="X167" s="434"/>
      <c r="Y167" s="434"/>
      <c r="Z167" s="445"/>
      <c r="AA167" s="437"/>
      <c r="AB167" s="337"/>
      <c r="AC167" s="435"/>
      <c r="AD167" s="434"/>
      <c r="AE167" s="434"/>
      <c r="AF167" s="434"/>
      <c r="AG167" s="684"/>
    </row>
    <row r="168" spans="1:33" s="428" customFormat="1" ht="15">
      <c r="A168" s="993"/>
      <c r="B168" s="992" t="s">
        <v>246</v>
      </c>
      <c r="C168" s="447" t="s">
        <v>137</v>
      </c>
      <c r="D168" s="448">
        <v>50.66</v>
      </c>
      <c r="E168" s="449" t="s">
        <v>407</v>
      </c>
      <c r="F168" s="450"/>
      <c r="G168" s="450"/>
      <c r="H168" s="451"/>
      <c r="I168" s="1051"/>
      <c r="J168" s="1044"/>
      <c r="K168" s="452"/>
      <c r="L168" s="452"/>
      <c r="M168" s="452"/>
      <c r="N168" s="452"/>
      <c r="O168" s="452"/>
      <c r="P168" s="452"/>
      <c r="Q168" s="452"/>
      <c r="R168" s="452"/>
      <c r="S168" s="452"/>
      <c r="T168" s="452"/>
      <c r="U168" s="452"/>
      <c r="V168" s="452"/>
      <c r="W168" s="452"/>
      <c r="X168" s="452"/>
      <c r="Y168" s="452"/>
      <c r="Z168" s="452"/>
      <c r="AA168" s="452"/>
      <c r="AB168" s="337"/>
      <c r="AC168" s="452"/>
      <c r="AD168" s="452"/>
      <c r="AE168" s="452"/>
      <c r="AF168" s="452"/>
      <c r="AG168" s="687"/>
    </row>
    <row r="169" spans="1:33" s="459" customFormat="1" ht="15.5">
      <c r="A169" s="1003" t="s">
        <v>20</v>
      </c>
      <c r="B169" s="994" t="s">
        <v>247</v>
      </c>
      <c r="C169" s="453" t="s">
        <v>115</v>
      </c>
      <c r="D169" s="454">
        <v>13.47</v>
      </c>
      <c r="E169" s="455" t="s">
        <v>407</v>
      </c>
      <c r="F169" s="456"/>
      <c r="G169" s="456">
        <v>1</v>
      </c>
      <c r="H169" s="456">
        <v>1</v>
      </c>
      <c r="I169" s="1052"/>
      <c r="J169" s="1045"/>
      <c r="K169" s="457"/>
      <c r="L169" s="458"/>
      <c r="M169" s="458"/>
      <c r="N169" s="458"/>
      <c r="O169" s="458"/>
      <c r="P169" s="458"/>
      <c r="Q169" s="458"/>
      <c r="R169" s="457"/>
      <c r="S169" s="457"/>
      <c r="T169" s="458"/>
      <c r="U169" s="458"/>
      <c r="V169" s="458"/>
      <c r="W169" s="457"/>
      <c r="X169" s="457"/>
      <c r="Y169" s="458"/>
      <c r="Z169" s="457"/>
      <c r="AA169" s="458"/>
      <c r="AB169" s="336"/>
      <c r="AC169" s="458"/>
      <c r="AD169" s="458"/>
      <c r="AE169" s="458"/>
      <c r="AF169" s="458"/>
      <c r="AG169" s="688"/>
    </row>
    <row r="170" spans="1:33" s="459" customFormat="1" ht="15">
      <c r="A170" s="995"/>
      <c r="B170" s="994" t="s">
        <v>61</v>
      </c>
      <c r="C170" s="453" t="s">
        <v>116</v>
      </c>
      <c r="D170" s="454">
        <v>66.22</v>
      </c>
      <c r="E170" s="455" t="s">
        <v>304</v>
      </c>
      <c r="F170" s="456">
        <v>3</v>
      </c>
      <c r="G170" s="456">
        <v>1</v>
      </c>
      <c r="H170" s="456"/>
      <c r="I170" s="1052"/>
      <c r="J170" s="1045"/>
      <c r="K170" s="457"/>
      <c r="L170" s="458"/>
      <c r="M170" s="458"/>
      <c r="N170" s="458"/>
      <c r="O170" s="458"/>
      <c r="P170" s="458"/>
      <c r="Q170" s="458"/>
      <c r="R170" s="457"/>
      <c r="S170" s="457"/>
      <c r="T170" s="458"/>
      <c r="U170" s="457"/>
      <c r="V170" s="458"/>
      <c r="W170" s="457"/>
      <c r="X170" s="457"/>
      <c r="Y170" s="457"/>
      <c r="Z170" s="457"/>
      <c r="AA170" s="457"/>
      <c r="AB170" s="337"/>
      <c r="AC170" s="458"/>
      <c r="AD170" s="458"/>
      <c r="AE170" s="458"/>
      <c r="AF170" s="457"/>
      <c r="AG170" s="689"/>
    </row>
    <row r="171" spans="1:33" s="459" customFormat="1" ht="15">
      <c r="A171" s="995"/>
      <c r="B171" s="994" t="s">
        <v>248</v>
      </c>
      <c r="C171" s="453" t="s">
        <v>117</v>
      </c>
      <c r="D171" s="454">
        <v>9.02</v>
      </c>
      <c r="E171" s="455" t="s">
        <v>304</v>
      </c>
      <c r="F171" s="456">
        <v>3</v>
      </c>
      <c r="G171" s="456">
        <v>1</v>
      </c>
      <c r="H171" s="456">
        <v>1</v>
      </c>
      <c r="I171" s="1052"/>
      <c r="J171" s="1045"/>
      <c r="K171" s="457"/>
      <c r="L171" s="458"/>
      <c r="M171" s="458"/>
      <c r="N171" s="458"/>
      <c r="O171" s="458"/>
      <c r="P171" s="458"/>
      <c r="Q171" s="458"/>
      <c r="R171" s="457"/>
      <c r="S171" s="457"/>
      <c r="T171" s="458"/>
      <c r="U171" s="457"/>
      <c r="V171" s="458"/>
      <c r="W171" s="458"/>
      <c r="X171" s="458"/>
      <c r="Y171" s="457"/>
      <c r="Z171" s="457"/>
      <c r="AA171" s="457"/>
      <c r="AB171" s="336"/>
      <c r="AC171" s="458"/>
      <c r="AD171" s="458"/>
      <c r="AE171" s="458"/>
      <c r="AF171" s="458"/>
      <c r="AG171" s="689"/>
    </row>
    <row r="172" spans="1:33" s="459" customFormat="1" ht="15">
      <c r="A172" s="995"/>
      <c r="B172" s="994" t="s">
        <v>163</v>
      </c>
      <c r="C172" s="453" t="s">
        <v>118</v>
      </c>
      <c r="D172" s="454">
        <v>3.11</v>
      </c>
      <c r="E172" s="455" t="s">
        <v>304</v>
      </c>
      <c r="F172" s="456"/>
      <c r="G172" s="456"/>
      <c r="H172" s="456"/>
      <c r="I172" s="1052"/>
      <c r="J172" s="1045"/>
      <c r="K172" s="457"/>
      <c r="L172" s="458"/>
      <c r="M172" s="458"/>
      <c r="N172" s="458"/>
      <c r="O172" s="458"/>
      <c r="P172" s="458"/>
      <c r="Q172" s="458"/>
      <c r="R172" s="458"/>
      <c r="S172" s="458"/>
      <c r="T172" s="458"/>
      <c r="U172" s="458"/>
      <c r="V172" s="458"/>
      <c r="W172" s="458"/>
      <c r="X172" s="458"/>
      <c r="Y172" s="458"/>
      <c r="Z172" s="458"/>
      <c r="AA172" s="458"/>
      <c r="AB172" s="337"/>
      <c r="AC172" s="458"/>
      <c r="AD172" s="458"/>
      <c r="AE172" s="458"/>
      <c r="AF172" s="458"/>
      <c r="AG172" s="688"/>
    </row>
    <row r="173" spans="1:33" s="459" customFormat="1" ht="15">
      <c r="A173" s="995"/>
      <c r="B173" s="994" t="s">
        <v>94</v>
      </c>
      <c r="C173" s="453"/>
      <c r="D173" s="454"/>
      <c r="E173" s="455"/>
      <c r="F173" s="456"/>
      <c r="G173" s="456"/>
      <c r="H173" s="456"/>
      <c r="I173" s="1052"/>
      <c r="J173" s="1046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60"/>
      <c r="AA173" s="458"/>
      <c r="AB173" s="337"/>
      <c r="AC173" s="458"/>
      <c r="AD173" s="458"/>
      <c r="AE173" s="458"/>
      <c r="AF173" s="458"/>
      <c r="AG173" s="688"/>
    </row>
    <row r="174" spans="1:33" s="459" customFormat="1" ht="15">
      <c r="A174" s="995"/>
      <c r="B174" s="994" t="s">
        <v>249</v>
      </c>
      <c r="C174" s="453" t="s">
        <v>119</v>
      </c>
      <c r="D174" s="454">
        <v>15.64</v>
      </c>
      <c r="E174" s="455" t="s">
        <v>303</v>
      </c>
      <c r="F174" s="456">
        <v>2</v>
      </c>
      <c r="G174" s="456">
        <v>1</v>
      </c>
      <c r="H174" s="456"/>
      <c r="I174" s="1052"/>
      <c r="J174" s="1046"/>
      <c r="K174" s="458"/>
      <c r="L174" s="457"/>
      <c r="M174" s="457"/>
      <c r="N174" s="457"/>
      <c r="O174" s="458"/>
      <c r="P174" s="458"/>
      <c r="Q174" s="457"/>
      <c r="R174" s="457"/>
      <c r="S174" s="457"/>
      <c r="T174" s="458"/>
      <c r="U174" s="457"/>
      <c r="V174" s="458"/>
      <c r="W174" s="457"/>
      <c r="X174" s="458"/>
      <c r="Y174" s="457"/>
      <c r="Z174" s="457"/>
      <c r="AA174" s="457"/>
      <c r="AB174" s="337"/>
      <c r="AC174" s="458"/>
      <c r="AD174" s="457"/>
      <c r="AE174" s="457"/>
      <c r="AF174" s="458"/>
      <c r="AG174" s="689"/>
    </row>
    <row r="175" spans="1:33" s="459" customFormat="1" ht="15">
      <c r="A175" s="995"/>
      <c r="B175" s="994" t="s">
        <v>250</v>
      </c>
      <c r="C175" s="453" t="s">
        <v>120</v>
      </c>
      <c r="D175" s="454">
        <v>31.66</v>
      </c>
      <c r="E175" s="455" t="s">
        <v>303</v>
      </c>
      <c r="F175" s="456">
        <v>2</v>
      </c>
      <c r="G175" s="456"/>
      <c r="H175" s="456"/>
      <c r="I175" s="1052"/>
      <c r="J175" s="1046"/>
      <c r="K175" s="458"/>
      <c r="L175" s="457"/>
      <c r="M175" s="457"/>
      <c r="N175" s="457"/>
      <c r="O175" s="458"/>
      <c r="P175" s="458"/>
      <c r="Q175" s="457"/>
      <c r="R175" s="457"/>
      <c r="S175" s="458"/>
      <c r="T175" s="458"/>
      <c r="U175" s="457"/>
      <c r="V175" s="458"/>
      <c r="W175" s="457"/>
      <c r="X175" s="458"/>
      <c r="Y175" s="457"/>
      <c r="Z175" s="457"/>
      <c r="AA175" s="457"/>
      <c r="AB175" s="337"/>
      <c r="AC175" s="458"/>
      <c r="AD175" s="457"/>
      <c r="AE175" s="457"/>
      <c r="AF175" s="457"/>
      <c r="AG175" s="689"/>
    </row>
    <row r="176" spans="1:33" s="459" customFormat="1" ht="15">
      <c r="A176" s="995"/>
      <c r="B176" s="994" t="s">
        <v>251</v>
      </c>
      <c r="C176" s="453" t="s">
        <v>121</v>
      </c>
      <c r="D176" s="454">
        <v>2.46</v>
      </c>
      <c r="E176" s="455" t="s">
        <v>303</v>
      </c>
      <c r="F176" s="456"/>
      <c r="G176" s="456"/>
      <c r="H176" s="456"/>
      <c r="I176" s="1052"/>
      <c r="J176" s="1046"/>
      <c r="K176" s="458"/>
      <c r="L176" s="457"/>
      <c r="M176" s="458"/>
      <c r="N176" s="458"/>
      <c r="O176" s="458"/>
      <c r="P176" s="458"/>
      <c r="Q176" s="458"/>
      <c r="R176" s="457"/>
      <c r="S176" s="458"/>
      <c r="T176" s="458"/>
      <c r="U176" s="458"/>
      <c r="V176" s="458"/>
      <c r="W176" s="458"/>
      <c r="X176" s="458"/>
      <c r="Y176" s="458"/>
      <c r="Z176" s="457"/>
      <c r="AA176" s="458"/>
      <c r="AB176" s="337"/>
      <c r="AC176" s="458"/>
      <c r="AD176" s="458"/>
      <c r="AE176" s="458"/>
      <c r="AF176" s="458"/>
      <c r="AG176" s="688"/>
    </row>
    <row r="177" spans="1:33" s="459" customFormat="1" ht="15">
      <c r="A177" s="995"/>
      <c r="B177" s="994" t="s">
        <v>61</v>
      </c>
      <c r="C177" s="453" t="s">
        <v>122</v>
      </c>
      <c r="D177" s="454">
        <v>27.1</v>
      </c>
      <c r="E177" s="455" t="s">
        <v>304</v>
      </c>
      <c r="F177" s="456"/>
      <c r="G177" s="456"/>
      <c r="H177" s="456"/>
      <c r="I177" s="1052"/>
      <c r="J177" s="1045"/>
      <c r="K177" s="457"/>
      <c r="L177" s="458"/>
      <c r="M177" s="458"/>
      <c r="N177" s="458"/>
      <c r="O177" s="458"/>
      <c r="P177" s="458"/>
      <c r="Q177" s="458"/>
      <c r="R177" s="458"/>
      <c r="S177" s="458"/>
      <c r="T177" s="458"/>
      <c r="U177" s="458"/>
      <c r="V177" s="458"/>
      <c r="W177" s="457"/>
      <c r="X177" s="458"/>
      <c r="Y177" s="458"/>
      <c r="Z177" s="458"/>
      <c r="AA177" s="457"/>
      <c r="AB177" s="337"/>
      <c r="AC177" s="458"/>
      <c r="AD177" s="458"/>
      <c r="AE177" s="458"/>
      <c r="AF177" s="457"/>
      <c r="AG177" s="688"/>
    </row>
    <row r="178" spans="1:33" s="459" customFormat="1" ht="15">
      <c r="A178" s="995"/>
      <c r="B178" s="994" t="s">
        <v>239</v>
      </c>
      <c r="C178" s="453" t="s">
        <v>123</v>
      </c>
      <c r="D178" s="454">
        <v>3.52</v>
      </c>
      <c r="E178" s="455" t="s">
        <v>304</v>
      </c>
      <c r="F178" s="456"/>
      <c r="G178" s="456"/>
      <c r="H178" s="456"/>
      <c r="I178" s="1052">
        <v>1</v>
      </c>
      <c r="J178" s="1045"/>
      <c r="K178" s="457"/>
      <c r="L178" s="458"/>
      <c r="M178" s="457"/>
      <c r="N178" s="457"/>
      <c r="O178" s="457"/>
      <c r="P178" s="457"/>
      <c r="Q178" s="458"/>
      <c r="R178" s="457"/>
      <c r="S178" s="457"/>
      <c r="T178" s="457"/>
      <c r="U178" s="457"/>
      <c r="V178" s="458"/>
      <c r="W178" s="457"/>
      <c r="X178" s="458"/>
      <c r="Y178" s="458"/>
      <c r="Z178" s="457"/>
      <c r="AA178" s="458"/>
      <c r="AB178" s="337"/>
      <c r="AC178" s="457"/>
      <c r="AD178" s="458"/>
      <c r="AE178" s="458"/>
      <c r="AF178" s="458"/>
      <c r="AG178" s="688"/>
    </row>
    <row r="179" spans="1:33" s="459" customFormat="1" ht="15">
      <c r="A179" s="995"/>
      <c r="B179" s="994" t="s">
        <v>239</v>
      </c>
      <c r="C179" s="453" t="s">
        <v>124</v>
      </c>
      <c r="D179" s="454">
        <v>3.22</v>
      </c>
      <c r="E179" s="455" t="s">
        <v>304</v>
      </c>
      <c r="F179" s="456"/>
      <c r="G179" s="456"/>
      <c r="H179" s="456"/>
      <c r="I179" s="1052">
        <v>1</v>
      </c>
      <c r="J179" s="1045"/>
      <c r="K179" s="457"/>
      <c r="L179" s="458"/>
      <c r="M179" s="457"/>
      <c r="N179" s="457"/>
      <c r="O179" s="457"/>
      <c r="P179" s="457"/>
      <c r="Q179" s="458"/>
      <c r="R179" s="457"/>
      <c r="S179" s="457"/>
      <c r="T179" s="457"/>
      <c r="U179" s="458"/>
      <c r="V179" s="458"/>
      <c r="W179" s="457"/>
      <c r="X179" s="458"/>
      <c r="Y179" s="458"/>
      <c r="Z179" s="457"/>
      <c r="AA179" s="458"/>
      <c r="AB179" s="337"/>
      <c r="AC179" s="457"/>
      <c r="AD179" s="458"/>
      <c r="AE179" s="458"/>
      <c r="AF179" s="458"/>
      <c r="AG179" s="688"/>
    </row>
    <row r="180" spans="1:33" s="459" customFormat="1" ht="15">
      <c r="A180" s="995"/>
      <c r="B180" s="994" t="s">
        <v>252</v>
      </c>
      <c r="C180" s="453" t="s">
        <v>131</v>
      </c>
      <c r="D180" s="454">
        <v>3.61</v>
      </c>
      <c r="E180" s="455" t="s">
        <v>304</v>
      </c>
      <c r="F180" s="456"/>
      <c r="G180" s="456"/>
      <c r="H180" s="456"/>
      <c r="I180" s="1052"/>
      <c r="J180" s="1045"/>
      <c r="K180" s="457"/>
      <c r="L180" s="458"/>
      <c r="M180" s="457"/>
      <c r="N180" s="457"/>
      <c r="O180" s="457"/>
      <c r="P180" s="457"/>
      <c r="Q180" s="458"/>
      <c r="R180" s="457"/>
      <c r="S180" s="458"/>
      <c r="T180" s="457"/>
      <c r="U180" s="457"/>
      <c r="V180" s="457"/>
      <c r="W180" s="457"/>
      <c r="X180" s="458"/>
      <c r="Y180" s="458"/>
      <c r="Z180" s="457"/>
      <c r="AA180" s="458"/>
      <c r="AB180" s="337"/>
      <c r="AC180" s="457"/>
      <c r="AD180" s="457"/>
      <c r="AE180" s="458"/>
      <c r="AF180" s="458"/>
      <c r="AG180" s="688"/>
    </row>
    <row r="181" spans="1:33" s="459" customFormat="1" ht="15">
      <c r="A181" s="995"/>
      <c r="B181" s="994" t="s">
        <v>253</v>
      </c>
      <c r="C181" s="453" t="s">
        <v>186</v>
      </c>
      <c r="D181" s="454">
        <v>29.39</v>
      </c>
      <c r="E181" s="455" t="s">
        <v>303</v>
      </c>
      <c r="F181" s="456">
        <v>1</v>
      </c>
      <c r="G181" s="461"/>
      <c r="H181" s="456"/>
      <c r="I181" s="1052"/>
      <c r="J181" s="1046"/>
      <c r="K181" s="458"/>
      <c r="L181" s="457"/>
      <c r="M181" s="457"/>
      <c r="N181" s="457"/>
      <c r="O181" s="458"/>
      <c r="P181" s="458"/>
      <c r="Q181" s="457"/>
      <c r="R181" s="457"/>
      <c r="S181" s="458"/>
      <c r="T181" s="458"/>
      <c r="U181" s="457"/>
      <c r="V181" s="458"/>
      <c r="W181" s="457"/>
      <c r="X181" s="458"/>
      <c r="Y181" s="457"/>
      <c r="Z181" s="457"/>
      <c r="AA181" s="457"/>
      <c r="AB181" s="337"/>
      <c r="AC181" s="458"/>
      <c r="AD181" s="457"/>
      <c r="AE181" s="457"/>
      <c r="AF181" s="458"/>
      <c r="AG181" s="689"/>
    </row>
    <row r="182" spans="1:33" s="459" customFormat="1" ht="15">
      <c r="A182" s="995"/>
      <c r="B182" s="994" t="s">
        <v>254</v>
      </c>
      <c r="C182" s="453" t="s">
        <v>209</v>
      </c>
      <c r="D182" s="454">
        <v>22.19</v>
      </c>
      <c r="E182" s="455" t="s">
        <v>303</v>
      </c>
      <c r="F182" s="456">
        <v>1</v>
      </c>
      <c r="G182" s="462">
        <v>1</v>
      </c>
      <c r="H182" s="456">
        <v>1</v>
      </c>
      <c r="I182" s="1052">
        <v>2</v>
      </c>
      <c r="J182" s="1046"/>
      <c r="K182" s="458"/>
      <c r="L182" s="457"/>
      <c r="M182" s="457"/>
      <c r="N182" s="457"/>
      <c r="O182" s="458"/>
      <c r="P182" s="458"/>
      <c r="Q182" s="457"/>
      <c r="R182" s="457"/>
      <c r="S182" s="457"/>
      <c r="T182" s="458"/>
      <c r="U182" s="457"/>
      <c r="V182" s="458"/>
      <c r="W182" s="457"/>
      <c r="X182" s="458"/>
      <c r="Y182" s="457"/>
      <c r="Z182" s="457"/>
      <c r="AA182" s="457"/>
      <c r="AB182" s="336"/>
      <c r="AC182" s="458"/>
      <c r="AD182" s="457"/>
      <c r="AE182" s="457"/>
      <c r="AF182" s="458"/>
      <c r="AG182" s="689"/>
    </row>
    <row r="183" spans="1:33" s="459" customFormat="1" ht="15">
      <c r="A183" s="995"/>
      <c r="B183" s="994" t="s">
        <v>255</v>
      </c>
      <c r="C183" s="453" t="s">
        <v>187</v>
      </c>
      <c r="D183" s="454">
        <v>76.06</v>
      </c>
      <c r="E183" s="455" t="s">
        <v>303</v>
      </c>
      <c r="F183" s="456">
        <v>3</v>
      </c>
      <c r="G183" s="461"/>
      <c r="H183" s="456"/>
      <c r="I183" s="1052"/>
      <c r="J183" s="1046"/>
      <c r="K183" s="458"/>
      <c r="L183" s="457"/>
      <c r="M183" s="457"/>
      <c r="N183" s="457"/>
      <c r="O183" s="458"/>
      <c r="P183" s="458"/>
      <c r="Q183" s="457"/>
      <c r="R183" s="457"/>
      <c r="S183" s="458"/>
      <c r="T183" s="458"/>
      <c r="U183" s="457"/>
      <c r="V183" s="458"/>
      <c r="W183" s="457"/>
      <c r="X183" s="458"/>
      <c r="Y183" s="457"/>
      <c r="Z183" s="457"/>
      <c r="AA183" s="457"/>
      <c r="AB183" s="337"/>
      <c r="AC183" s="458"/>
      <c r="AD183" s="457"/>
      <c r="AE183" s="457"/>
      <c r="AF183" s="458"/>
      <c r="AG183" s="689"/>
    </row>
    <row r="184" spans="1:33" s="459" customFormat="1" ht="15">
      <c r="A184" s="995"/>
      <c r="B184" s="994" t="s">
        <v>151</v>
      </c>
      <c r="C184" s="453" t="s">
        <v>150</v>
      </c>
      <c r="D184" s="454">
        <v>9.52</v>
      </c>
      <c r="E184" s="455" t="s">
        <v>304</v>
      </c>
      <c r="F184" s="456"/>
      <c r="G184" s="456"/>
      <c r="H184" s="456"/>
      <c r="I184" s="1052"/>
      <c r="J184" s="1047"/>
      <c r="K184" s="460"/>
      <c r="L184" s="458"/>
      <c r="M184" s="458"/>
      <c r="N184" s="458"/>
      <c r="O184" s="458"/>
      <c r="P184" s="458"/>
      <c r="Q184" s="458"/>
      <c r="R184" s="460"/>
      <c r="S184" s="458"/>
      <c r="T184" s="458"/>
      <c r="U184" s="458"/>
      <c r="V184" s="458"/>
      <c r="W184" s="458"/>
      <c r="X184" s="458"/>
      <c r="Y184" s="458"/>
      <c r="Z184" s="460"/>
      <c r="AA184" s="458"/>
      <c r="AB184" s="337"/>
      <c r="AC184" s="458"/>
      <c r="AD184" s="458"/>
      <c r="AE184" s="458"/>
      <c r="AF184" s="458"/>
      <c r="AG184" s="688"/>
    </row>
    <row r="185" spans="1:33" s="459" customFormat="1" ht="15.5">
      <c r="A185" s="1003" t="s">
        <v>98</v>
      </c>
      <c r="B185" s="994" t="s">
        <v>225</v>
      </c>
      <c r="C185" s="453" t="s">
        <v>125</v>
      </c>
      <c r="D185" s="454">
        <v>23.74</v>
      </c>
      <c r="E185" s="455" t="s">
        <v>312</v>
      </c>
      <c r="F185" s="456"/>
      <c r="G185" s="456"/>
      <c r="H185" s="456"/>
      <c r="I185" s="1052"/>
      <c r="J185" s="1045"/>
      <c r="K185" s="457"/>
      <c r="L185" s="458"/>
      <c r="M185" s="458"/>
      <c r="N185" s="458"/>
      <c r="O185" s="458"/>
      <c r="P185" s="458"/>
      <c r="Q185" s="458"/>
      <c r="R185" s="458"/>
      <c r="S185" s="458"/>
      <c r="T185" s="458"/>
      <c r="U185" s="458"/>
      <c r="V185" s="458"/>
      <c r="W185" s="457"/>
      <c r="X185" s="457"/>
      <c r="Y185" s="458"/>
      <c r="Z185" s="458"/>
      <c r="AA185" s="458"/>
      <c r="AB185" s="337"/>
      <c r="AC185" s="458"/>
      <c r="AD185" s="458"/>
      <c r="AE185" s="458"/>
      <c r="AF185" s="458"/>
      <c r="AG185" s="688"/>
    </row>
    <row r="186" spans="1:33" s="459" customFormat="1" ht="15">
      <c r="A186" s="995"/>
      <c r="B186" s="996" t="s">
        <v>256</v>
      </c>
      <c r="C186" s="463" t="s">
        <v>126</v>
      </c>
      <c r="D186" s="464">
        <v>88.39</v>
      </c>
      <c r="E186" s="465" t="s">
        <v>303</v>
      </c>
      <c r="F186" s="466">
        <v>6</v>
      </c>
      <c r="G186" s="466"/>
      <c r="H186" s="466"/>
      <c r="I186" s="1053"/>
      <c r="J186" s="1046"/>
      <c r="K186" s="458"/>
      <c r="L186" s="457"/>
      <c r="M186" s="457"/>
      <c r="N186" s="457"/>
      <c r="O186" s="458"/>
      <c r="P186" s="458"/>
      <c r="Q186" s="458"/>
      <c r="R186" s="457"/>
      <c r="S186" s="458"/>
      <c r="T186" s="458"/>
      <c r="U186" s="457"/>
      <c r="V186" s="458"/>
      <c r="W186" s="457"/>
      <c r="X186" s="458"/>
      <c r="Y186" s="457"/>
      <c r="Z186" s="457"/>
      <c r="AA186" s="457"/>
      <c r="AB186" s="337"/>
      <c r="AC186" s="458"/>
      <c r="AD186" s="457"/>
      <c r="AE186" s="457"/>
      <c r="AF186" s="457"/>
      <c r="AG186" s="689"/>
    </row>
    <row r="187" spans="1:33" s="459" customFormat="1" ht="15">
      <c r="A187" s="995"/>
      <c r="B187" s="994" t="s">
        <v>257</v>
      </c>
      <c r="C187" s="453" t="s">
        <v>127</v>
      </c>
      <c r="D187" s="454">
        <v>23.3</v>
      </c>
      <c r="E187" s="455" t="s">
        <v>303</v>
      </c>
      <c r="F187" s="456">
        <v>2</v>
      </c>
      <c r="G187" s="456"/>
      <c r="H187" s="456"/>
      <c r="I187" s="1052"/>
      <c r="J187" s="1046"/>
      <c r="K187" s="458"/>
      <c r="L187" s="457"/>
      <c r="M187" s="457"/>
      <c r="N187" s="457"/>
      <c r="O187" s="458"/>
      <c r="P187" s="458"/>
      <c r="Q187" s="457"/>
      <c r="R187" s="457"/>
      <c r="S187" s="458"/>
      <c r="T187" s="458"/>
      <c r="U187" s="457"/>
      <c r="V187" s="458"/>
      <c r="W187" s="457"/>
      <c r="X187" s="458"/>
      <c r="Y187" s="457"/>
      <c r="Z187" s="457"/>
      <c r="AA187" s="457"/>
      <c r="AB187" s="337"/>
      <c r="AC187" s="458"/>
      <c r="AD187" s="457"/>
      <c r="AE187" s="457"/>
      <c r="AF187" s="458"/>
      <c r="AG187" s="689"/>
    </row>
    <row r="188" spans="1:33" s="459" customFormat="1" ht="15">
      <c r="A188" s="995"/>
      <c r="B188" s="994" t="s">
        <v>257</v>
      </c>
      <c r="C188" s="453" t="s">
        <v>128</v>
      </c>
      <c r="D188" s="454">
        <v>20.89</v>
      </c>
      <c r="E188" s="455" t="s">
        <v>303</v>
      </c>
      <c r="F188" s="456">
        <v>2</v>
      </c>
      <c r="G188" s="456"/>
      <c r="H188" s="456"/>
      <c r="I188" s="1052"/>
      <c r="J188" s="1046"/>
      <c r="K188" s="458"/>
      <c r="L188" s="457"/>
      <c r="M188" s="457"/>
      <c r="N188" s="457"/>
      <c r="O188" s="458"/>
      <c r="P188" s="458"/>
      <c r="Q188" s="457"/>
      <c r="R188" s="457"/>
      <c r="S188" s="458"/>
      <c r="T188" s="458"/>
      <c r="U188" s="457"/>
      <c r="V188" s="458"/>
      <c r="W188" s="457"/>
      <c r="X188" s="458"/>
      <c r="Y188" s="457"/>
      <c r="Z188" s="457"/>
      <c r="AA188" s="457"/>
      <c r="AB188" s="337"/>
      <c r="AC188" s="458"/>
      <c r="AD188" s="457"/>
      <c r="AE188" s="457"/>
      <c r="AF188" s="458"/>
      <c r="AG188" s="689"/>
    </row>
    <row r="189" spans="1:33" s="459" customFormat="1" ht="15">
      <c r="A189" s="995"/>
      <c r="B189" s="994" t="s">
        <v>239</v>
      </c>
      <c r="C189" s="453" t="s">
        <v>129</v>
      </c>
      <c r="D189" s="454">
        <v>3.24</v>
      </c>
      <c r="E189" s="455" t="s">
        <v>304</v>
      </c>
      <c r="F189" s="456"/>
      <c r="G189" s="456"/>
      <c r="H189" s="456"/>
      <c r="I189" s="1052">
        <v>1</v>
      </c>
      <c r="J189" s="1045"/>
      <c r="K189" s="457"/>
      <c r="L189" s="458"/>
      <c r="M189" s="457"/>
      <c r="N189" s="457"/>
      <c r="O189" s="457"/>
      <c r="P189" s="457"/>
      <c r="Q189" s="458"/>
      <c r="R189" s="457"/>
      <c r="S189" s="457"/>
      <c r="T189" s="457"/>
      <c r="U189" s="457"/>
      <c r="V189" s="458"/>
      <c r="W189" s="457"/>
      <c r="X189" s="458"/>
      <c r="Y189" s="458"/>
      <c r="Z189" s="457"/>
      <c r="AA189" s="458"/>
      <c r="AB189" s="337"/>
      <c r="AC189" s="457"/>
      <c r="AD189" s="458"/>
      <c r="AE189" s="458"/>
      <c r="AF189" s="458"/>
      <c r="AG189" s="688"/>
    </row>
    <row r="190" spans="1:33" s="459" customFormat="1" ht="15">
      <c r="A190" s="995"/>
      <c r="B190" s="994" t="s">
        <v>239</v>
      </c>
      <c r="C190" s="453" t="s">
        <v>130</v>
      </c>
      <c r="D190" s="454">
        <v>3.07</v>
      </c>
      <c r="E190" s="455" t="s">
        <v>304</v>
      </c>
      <c r="F190" s="456"/>
      <c r="G190" s="456"/>
      <c r="H190" s="456"/>
      <c r="I190" s="1052">
        <v>1</v>
      </c>
      <c r="J190" s="1045"/>
      <c r="K190" s="457"/>
      <c r="L190" s="458"/>
      <c r="M190" s="457"/>
      <c r="N190" s="457"/>
      <c r="O190" s="457"/>
      <c r="P190" s="457"/>
      <c r="Q190" s="458"/>
      <c r="R190" s="457"/>
      <c r="S190" s="457"/>
      <c r="T190" s="457"/>
      <c r="U190" s="457"/>
      <c r="V190" s="458"/>
      <c r="W190" s="457"/>
      <c r="X190" s="458"/>
      <c r="Y190" s="458"/>
      <c r="Z190" s="457"/>
      <c r="AA190" s="458"/>
      <c r="AB190" s="337"/>
      <c r="AC190" s="457"/>
      <c r="AD190" s="458"/>
      <c r="AE190" s="458"/>
      <c r="AF190" s="458"/>
      <c r="AG190" s="688"/>
    </row>
    <row r="191" spans="1:33" s="459" customFormat="1" ht="15">
      <c r="A191" s="995"/>
      <c r="B191" s="994" t="s">
        <v>258</v>
      </c>
      <c r="C191" s="453" t="s">
        <v>142</v>
      </c>
      <c r="D191" s="454">
        <v>2.54</v>
      </c>
      <c r="E191" s="455" t="s">
        <v>304</v>
      </c>
      <c r="F191" s="456"/>
      <c r="G191" s="456"/>
      <c r="H191" s="456"/>
      <c r="I191" s="1052"/>
      <c r="J191" s="1045"/>
      <c r="K191" s="457"/>
      <c r="L191" s="458"/>
      <c r="M191" s="457"/>
      <c r="N191" s="457"/>
      <c r="O191" s="457"/>
      <c r="P191" s="457"/>
      <c r="Q191" s="458"/>
      <c r="R191" s="457"/>
      <c r="S191" s="458"/>
      <c r="T191" s="458"/>
      <c r="U191" s="457"/>
      <c r="V191" s="457"/>
      <c r="W191" s="457"/>
      <c r="X191" s="458"/>
      <c r="Y191" s="458"/>
      <c r="Z191" s="457"/>
      <c r="AA191" s="458"/>
      <c r="AB191" s="337"/>
      <c r="AC191" s="457"/>
      <c r="AD191" s="457"/>
      <c r="AE191" s="458"/>
      <c r="AF191" s="458"/>
      <c r="AG191" s="688"/>
    </row>
    <row r="192" spans="1:33" s="459" customFormat="1" ht="15" thickBot="1">
      <c r="A192" s="998"/>
      <c r="B192" s="997" t="s">
        <v>313</v>
      </c>
      <c r="C192" s="467" t="s">
        <v>132</v>
      </c>
      <c r="D192" s="468">
        <v>9.39</v>
      </c>
      <c r="E192" s="469"/>
      <c r="F192" s="470"/>
      <c r="G192" s="470"/>
      <c r="H192" s="470"/>
      <c r="I192" s="1054"/>
      <c r="J192" s="1048"/>
      <c r="K192" s="702"/>
      <c r="L192" s="702"/>
      <c r="M192" s="702"/>
      <c r="N192" s="702"/>
      <c r="O192" s="702"/>
      <c r="P192" s="702"/>
      <c r="Q192" s="702"/>
      <c r="R192" s="702"/>
      <c r="S192" s="702"/>
      <c r="T192" s="702"/>
      <c r="U192" s="702"/>
      <c r="V192" s="702"/>
      <c r="W192" s="702"/>
      <c r="X192" s="702"/>
      <c r="Y192" s="702"/>
      <c r="Z192" s="702"/>
      <c r="AA192" s="702"/>
      <c r="AB192" s="702"/>
      <c r="AC192" s="702"/>
      <c r="AD192" s="702"/>
      <c r="AE192" s="702"/>
      <c r="AF192" s="702"/>
      <c r="AG192" s="703"/>
    </row>
    <row r="193" spans="1:33" ht="16" thickBot="1">
      <c r="A193" s="1221" t="s">
        <v>421</v>
      </c>
      <c r="B193" s="1222"/>
      <c r="C193" s="1222"/>
      <c r="D193" s="1222"/>
      <c r="E193" s="1222"/>
      <c r="F193" s="1222"/>
      <c r="G193" s="1222"/>
      <c r="H193" s="1222"/>
      <c r="I193" s="1222"/>
      <c r="J193" s="1222"/>
      <c r="K193" s="1222"/>
      <c r="L193" s="1222"/>
      <c r="M193" s="1222"/>
      <c r="N193" s="1222"/>
      <c r="O193" s="1222"/>
      <c r="P193" s="1222"/>
      <c r="Q193" s="1222"/>
      <c r="R193" s="1222"/>
      <c r="S193" s="1222"/>
      <c r="T193" s="1222"/>
      <c r="U193" s="1222"/>
      <c r="V193" s="1222"/>
      <c r="W193" s="1222"/>
      <c r="X193" s="1222"/>
      <c r="Y193" s="1222"/>
      <c r="Z193" s="1222"/>
      <c r="AA193" s="1222"/>
      <c r="AB193" s="1222"/>
      <c r="AC193" s="1222"/>
      <c r="AD193" s="1222"/>
      <c r="AE193" s="1222"/>
      <c r="AF193" s="1222"/>
      <c r="AG193" s="1223"/>
    </row>
    <row r="194" spans="1:33" ht="15.5">
      <c r="A194" s="1002" t="s">
        <v>8</v>
      </c>
      <c r="B194" s="314" t="s">
        <v>62</v>
      </c>
      <c r="C194" s="880" t="s">
        <v>353</v>
      </c>
      <c r="D194" s="316">
        <v>21.06</v>
      </c>
      <c r="E194" s="299" t="s">
        <v>304</v>
      </c>
      <c r="F194" s="318">
        <v>1</v>
      </c>
      <c r="G194" s="318"/>
      <c r="H194" s="319"/>
      <c r="I194" s="1014"/>
      <c r="J194" s="1055"/>
      <c r="K194" s="471"/>
      <c r="L194" s="323"/>
      <c r="M194" s="956"/>
      <c r="N194" s="956"/>
      <c r="O194" s="323"/>
      <c r="P194" s="323"/>
      <c r="Q194" s="471"/>
      <c r="R194" s="471"/>
      <c r="S194" s="323"/>
      <c r="T194" s="323"/>
      <c r="U194" s="472"/>
      <c r="V194" s="323"/>
      <c r="W194" s="472"/>
      <c r="X194" s="323"/>
      <c r="Y194" s="472"/>
      <c r="Z194" s="472"/>
      <c r="AA194" s="472"/>
      <c r="AB194" s="324"/>
      <c r="AC194" s="323"/>
      <c r="AD194" s="956"/>
      <c r="AE194" s="472"/>
      <c r="AF194" s="323"/>
      <c r="AG194" s="690"/>
    </row>
    <row r="195" spans="1:33" ht="15">
      <c r="A195" s="325"/>
      <c r="B195" s="326" t="s">
        <v>63</v>
      </c>
      <c r="C195" s="881" t="s">
        <v>354</v>
      </c>
      <c r="D195" s="328">
        <v>26.13</v>
      </c>
      <c r="E195" s="326" t="s">
        <v>304</v>
      </c>
      <c r="F195" s="330">
        <v>1</v>
      </c>
      <c r="G195" s="330">
        <v>1</v>
      </c>
      <c r="H195" s="331"/>
      <c r="I195" s="1015"/>
      <c r="J195" s="1056"/>
      <c r="K195" s="473"/>
      <c r="L195" s="335"/>
      <c r="M195" s="473"/>
      <c r="N195" s="473"/>
      <c r="O195" s="474"/>
      <c r="P195" s="335"/>
      <c r="Q195" s="473"/>
      <c r="R195" s="473"/>
      <c r="S195" s="473"/>
      <c r="T195" s="335"/>
      <c r="U195" s="475"/>
      <c r="V195" s="474"/>
      <c r="W195" s="475"/>
      <c r="X195" s="474"/>
      <c r="Y195" s="475"/>
      <c r="Z195" s="475"/>
      <c r="AA195" s="475"/>
      <c r="AB195" s="474"/>
      <c r="AC195" s="474"/>
      <c r="AD195" s="475"/>
      <c r="AE195" s="475"/>
      <c r="AF195" s="335"/>
      <c r="AG195" s="691"/>
    </row>
    <row r="196" spans="1:33" ht="15">
      <c r="A196" s="325"/>
      <c r="B196" s="326" t="s">
        <v>64</v>
      </c>
      <c r="C196" s="881" t="s">
        <v>355</v>
      </c>
      <c r="D196" s="328">
        <v>10.92</v>
      </c>
      <c r="E196" s="326" t="s">
        <v>304</v>
      </c>
      <c r="F196" s="330">
        <v>1</v>
      </c>
      <c r="G196" s="330"/>
      <c r="H196" s="331"/>
      <c r="I196" s="1015"/>
      <c r="J196" s="1056"/>
      <c r="K196" s="473"/>
      <c r="L196" s="335"/>
      <c r="M196" s="474"/>
      <c r="N196" s="474"/>
      <c r="O196" s="335"/>
      <c r="P196" s="335"/>
      <c r="Q196" s="474"/>
      <c r="R196" s="473"/>
      <c r="S196" s="474"/>
      <c r="T196" s="335"/>
      <c r="U196" s="336"/>
      <c r="V196" s="335"/>
      <c r="W196" s="475"/>
      <c r="X196" s="335"/>
      <c r="Y196" s="475"/>
      <c r="Z196" s="475"/>
      <c r="AA196" s="475"/>
      <c r="AB196" s="337"/>
      <c r="AC196" s="335"/>
      <c r="AD196" s="475"/>
      <c r="AE196" s="335"/>
      <c r="AF196" s="335"/>
      <c r="AG196" s="691"/>
    </row>
    <row r="197" spans="1:33" ht="15">
      <c r="A197" s="325"/>
      <c r="B197" s="476" t="s">
        <v>65</v>
      </c>
      <c r="C197" s="882" t="s">
        <v>356</v>
      </c>
      <c r="D197" s="477">
        <v>6.4</v>
      </c>
      <c r="E197" s="476" t="s">
        <v>304</v>
      </c>
      <c r="F197" s="478">
        <v>1</v>
      </c>
      <c r="G197" s="478"/>
      <c r="H197" s="479"/>
      <c r="I197" s="1033"/>
      <c r="J197" s="1056"/>
      <c r="K197" s="473"/>
      <c r="L197" s="335"/>
      <c r="M197" s="474"/>
      <c r="N197" s="474"/>
      <c r="O197" s="335"/>
      <c r="P197" s="335"/>
      <c r="Q197" s="474"/>
      <c r="R197" s="473"/>
      <c r="S197" s="474"/>
      <c r="T197" s="335"/>
      <c r="U197" s="336"/>
      <c r="V197" s="335"/>
      <c r="W197" s="475"/>
      <c r="X197" s="335"/>
      <c r="Y197" s="475"/>
      <c r="Z197" s="475"/>
      <c r="AA197" s="475"/>
      <c r="AB197" s="337"/>
      <c r="AC197" s="335"/>
      <c r="AD197" s="474"/>
      <c r="AE197" s="335"/>
      <c r="AF197" s="335"/>
      <c r="AG197" s="691"/>
    </row>
    <row r="198" spans="1:33" ht="15">
      <c r="A198" s="325"/>
      <c r="B198" s="326" t="s">
        <v>24</v>
      </c>
      <c r="C198" s="883" t="s">
        <v>357</v>
      </c>
      <c r="D198" s="328">
        <v>2.86</v>
      </c>
      <c r="E198" s="326" t="s">
        <v>304</v>
      </c>
      <c r="F198" s="330"/>
      <c r="G198" s="330"/>
      <c r="H198" s="331"/>
      <c r="I198" s="1015">
        <v>1</v>
      </c>
      <c r="J198" s="1056"/>
      <c r="K198" s="473"/>
      <c r="L198" s="335"/>
      <c r="M198" s="473"/>
      <c r="N198" s="473"/>
      <c r="O198" s="473"/>
      <c r="P198" s="473"/>
      <c r="Q198" s="335"/>
      <c r="R198" s="473"/>
      <c r="S198" s="473"/>
      <c r="T198" s="475"/>
      <c r="U198" s="335"/>
      <c r="V198" s="335"/>
      <c r="W198" s="475"/>
      <c r="X198" s="335"/>
      <c r="Y198" s="335"/>
      <c r="Z198" s="475"/>
      <c r="AA198" s="343"/>
      <c r="AB198" s="337"/>
      <c r="AC198" s="475"/>
      <c r="AD198" s="335"/>
      <c r="AE198" s="335"/>
      <c r="AF198" s="335"/>
      <c r="AG198" s="673"/>
    </row>
    <row r="199" spans="1:33" ht="15">
      <c r="A199" s="325"/>
      <c r="B199" s="326" t="s">
        <v>66</v>
      </c>
      <c r="C199" s="883" t="s">
        <v>358</v>
      </c>
      <c r="D199" s="328">
        <v>1.85</v>
      </c>
      <c r="E199" s="326" t="s">
        <v>304</v>
      </c>
      <c r="F199" s="330"/>
      <c r="G199" s="330"/>
      <c r="H199" s="331"/>
      <c r="I199" s="1015"/>
      <c r="J199" s="1056"/>
      <c r="K199" s="473"/>
      <c r="L199" s="335"/>
      <c r="M199" s="474"/>
      <c r="N199" s="474"/>
      <c r="O199" s="473"/>
      <c r="P199" s="473"/>
      <c r="Q199" s="335"/>
      <c r="R199" s="473"/>
      <c r="S199" s="474"/>
      <c r="T199" s="475"/>
      <c r="U199" s="336"/>
      <c r="V199" s="335"/>
      <c r="W199" s="475"/>
      <c r="X199" s="335"/>
      <c r="Y199" s="335"/>
      <c r="Z199" s="475"/>
      <c r="AA199" s="475"/>
      <c r="AB199" s="337"/>
      <c r="AC199" s="475"/>
      <c r="AD199" s="335"/>
      <c r="AE199" s="335"/>
      <c r="AF199" s="335"/>
      <c r="AG199" s="673"/>
    </row>
    <row r="200" spans="1:33" ht="15" thickBot="1">
      <c r="A200" s="353"/>
      <c r="B200" s="300" t="s">
        <v>57</v>
      </c>
      <c r="C200" s="879" t="s">
        <v>359</v>
      </c>
      <c r="D200" s="355">
        <v>2.01</v>
      </c>
      <c r="E200" s="300" t="s">
        <v>304</v>
      </c>
      <c r="F200" s="356"/>
      <c r="G200" s="356"/>
      <c r="H200" s="357"/>
      <c r="I200" s="1017"/>
      <c r="J200" s="1057"/>
      <c r="K200" s="481"/>
      <c r="L200" s="359"/>
      <c r="M200" s="482"/>
      <c r="N200" s="482"/>
      <c r="O200" s="359"/>
      <c r="P200" s="359"/>
      <c r="Q200" s="359"/>
      <c r="R200" s="482"/>
      <c r="S200" s="359"/>
      <c r="T200" s="359"/>
      <c r="U200" s="359"/>
      <c r="V200" s="359"/>
      <c r="W200" s="359"/>
      <c r="X200" s="359"/>
      <c r="Y200" s="359"/>
      <c r="Z200" s="482"/>
      <c r="AA200" s="361"/>
      <c r="AB200" s="362"/>
      <c r="AC200" s="363"/>
      <c r="AD200" s="359"/>
      <c r="AE200" s="359"/>
      <c r="AF200" s="359"/>
      <c r="AG200" s="692"/>
    </row>
    <row r="201" spans="1:33" ht="16" thickBot="1">
      <c r="A201" s="1221" t="s">
        <v>422</v>
      </c>
      <c r="B201" s="1222"/>
      <c r="C201" s="1222"/>
      <c r="D201" s="1222"/>
      <c r="E201" s="1222"/>
      <c r="F201" s="1222"/>
      <c r="G201" s="1222"/>
      <c r="H201" s="1222"/>
      <c r="I201" s="1222"/>
      <c r="J201" s="1222"/>
      <c r="K201" s="1222"/>
      <c r="L201" s="1222"/>
      <c r="M201" s="1222"/>
      <c r="N201" s="1222"/>
      <c r="O201" s="1222"/>
      <c r="P201" s="1222"/>
      <c r="Q201" s="1222"/>
      <c r="R201" s="1222"/>
      <c r="S201" s="1222"/>
      <c r="T201" s="1222"/>
      <c r="U201" s="1222"/>
      <c r="V201" s="1222"/>
      <c r="W201" s="1222"/>
      <c r="X201" s="1222"/>
      <c r="Y201" s="1222"/>
      <c r="Z201" s="1222"/>
      <c r="AA201" s="1222"/>
      <c r="AB201" s="1222"/>
      <c r="AC201" s="1222"/>
      <c r="AD201" s="1222"/>
      <c r="AE201" s="1222"/>
      <c r="AF201" s="1222"/>
      <c r="AG201" s="1223"/>
    </row>
    <row r="202" spans="1:33" ht="15.5">
      <c r="A202" s="1002" t="s">
        <v>8</v>
      </c>
      <c r="B202" s="314" t="s">
        <v>67</v>
      </c>
      <c r="C202" s="365" t="s">
        <v>71</v>
      </c>
      <c r="D202" s="316">
        <v>15.4</v>
      </c>
      <c r="E202" s="299" t="s">
        <v>304</v>
      </c>
      <c r="F202" s="318"/>
      <c r="G202" s="318">
        <v>1</v>
      </c>
      <c r="H202" s="319">
        <v>1</v>
      </c>
      <c r="I202" s="1014"/>
      <c r="J202" s="1024"/>
      <c r="K202" s="322"/>
      <c r="L202" s="323"/>
      <c r="M202" s="367"/>
      <c r="N202" s="367"/>
      <c r="O202" s="323"/>
      <c r="P202" s="323"/>
      <c r="Q202" s="367"/>
      <c r="R202" s="322"/>
      <c r="S202" s="322"/>
      <c r="T202" s="323"/>
      <c r="U202" s="367"/>
      <c r="V202" s="323"/>
      <c r="W202" s="322"/>
      <c r="X202" s="323"/>
      <c r="Y202" s="323"/>
      <c r="Z202" s="322"/>
      <c r="AA202" s="367"/>
      <c r="AB202" s="383"/>
      <c r="AC202" s="323"/>
      <c r="AD202" s="323"/>
      <c r="AE202" s="323"/>
      <c r="AF202" s="323"/>
      <c r="AG202" s="677"/>
    </row>
    <row r="203" spans="1:33" ht="15">
      <c r="A203" s="325"/>
      <c r="B203" s="326" t="s">
        <v>68</v>
      </c>
      <c r="C203" s="368" t="s">
        <v>72</v>
      </c>
      <c r="D203" s="328">
        <v>13.08</v>
      </c>
      <c r="E203" s="326" t="s">
        <v>304</v>
      </c>
      <c r="F203" s="330"/>
      <c r="G203" s="330">
        <v>1</v>
      </c>
      <c r="H203" s="331">
        <v>1</v>
      </c>
      <c r="I203" s="1015"/>
      <c r="J203" s="1010"/>
      <c r="K203" s="334"/>
      <c r="L203" s="335"/>
      <c r="M203" s="343"/>
      <c r="N203" s="343"/>
      <c r="O203" s="335"/>
      <c r="P203" s="335"/>
      <c r="Q203" s="335"/>
      <c r="R203" s="334"/>
      <c r="S203" s="334"/>
      <c r="T203" s="335"/>
      <c r="U203" s="343"/>
      <c r="V203" s="335"/>
      <c r="W203" s="334"/>
      <c r="X203" s="335"/>
      <c r="Y203" s="335"/>
      <c r="Z203" s="334"/>
      <c r="AA203" s="343"/>
      <c r="AB203" s="336"/>
      <c r="AC203" s="335"/>
      <c r="AD203" s="335"/>
      <c r="AE203" s="335"/>
      <c r="AF203" s="335"/>
      <c r="AG203" s="673"/>
    </row>
    <row r="204" spans="1:33" ht="15">
      <c r="A204" s="325"/>
      <c r="B204" s="326" t="s">
        <v>69</v>
      </c>
      <c r="C204" s="368" t="s">
        <v>73</v>
      </c>
      <c r="D204" s="328">
        <v>10.56</v>
      </c>
      <c r="E204" s="326" t="s">
        <v>304</v>
      </c>
      <c r="F204" s="330"/>
      <c r="G204" s="330"/>
      <c r="H204" s="331"/>
      <c r="I204" s="1015"/>
      <c r="J204" s="1010"/>
      <c r="K204" s="334"/>
      <c r="L204" s="335"/>
      <c r="M204" s="343"/>
      <c r="N204" s="343"/>
      <c r="O204" s="335"/>
      <c r="P204" s="335"/>
      <c r="Q204" s="335"/>
      <c r="R204" s="334"/>
      <c r="S204" s="335"/>
      <c r="T204" s="335"/>
      <c r="U204" s="335"/>
      <c r="V204" s="335"/>
      <c r="W204" s="334"/>
      <c r="X204" s="335"/>
      <c r="Y204" s="335"/>
      <c r="Z204" s="334"/>
      <c r="AA204" s="334"/>
      <c r="AB204" s="342"/>
      <c r="AC204" s="335"/>
      <c r="AD204" s="335"/>
      <c r="AE204" s="335"/>
      <c r="AF204" s="342"/>
      <c r="AG204" s="673"/>
    </row>
    <row r="205" spans="1:33" ht="15">
      <c r="A205" s="325"/>
      <c r="B205" s="326" t="s">
        <v>70</v>
      </c>
      <c r="C205" s="368" t="s">
        <v>74</v>
      </c>
      <c r="D205" s="328">
        <v>1.48</v>
      </c>
      <c r="E205" s="326" t="s">
        <v>304</v>
      </c>
      <c r="F205" s="330">
        <v>1</v>
      </c>
      <c r="G205" s="330"/>
      <c r="H205" s="331"/>
      <c r="I205" s="1015"/>
      <c r="J205" s="1012"/>
      <c r="K205" s="348"/>
      <c r="L205" s="335"/>
      <c r="M205" s="343"/>
      <c r="N205" s="343"/>
      <c r="O205" s="335"/>
      <c r="P205" s="335"/>
      <c r="Q205" s="335"/>
      <c r="R205" s="344"/>
      <c r="S205" s="335"/>
      <c r="T205" s="335"/>
      <c r="U205" s="335"/>
      <c r="V205" s="335"/>
      <c r="W205" s="335"/>
      <c r="X205" s="335"/>
      <c r="Y205" s="346"/>
      <c r="Z205" s="344"/>
      <c r="AA205" s="346"/>
      <c r="AB205" s="342"/>
      <c r="AC205" s="336"/>
      <c r="AD205" s="335"/>
      <c r="AE205" s="335"/>
      <c r="AF205" s="335"/>
      <c r="AG205" s="672"/>
    </row>
    <row r="206" spans="1:33" ht="15.5">
      <c r="A206" s="1003" t="s">
        <v>20</v>
      </c>
      <c r="B206" s="371" t="s">
        <v>75</v>
      </c>
      <c r="C206" s="368" t="s">
        <v>81</v>
      </c>
      <c r="D206" s="328">
        <v>18.6</v>
      </c>
      <c r="E206" s="326" t="s">
        <v>304</v>
      </c>
      <c r="F206" s="330"/>
      <c r="G206" s="330"/>
      <c r="H206" s="331"/>
      <c r="I206" s="1015"/>
      <c r="J206" s="1010"/>
      <c r="K206" s="334"/>
      <c r="L206" s="335"/>
      <c r="M206" s="343"/>
      <c r="N206" s="343"/>
      <c r="O206" s="335"/>
      <c r="P206" s="335"/>
      <c r="Q206" s="343"/>
      <c r="R206" s="334"/>
      <c r="S206" s="335"/>
      <c r="T206" s="335"/>
      <c r="U206" s="335"/>
      <c r="V206" s="335"/>
      <c r="W206" s="334"/>
      <c r="X206" s="335"/>
      <c r="Y206" s="335"/>
      <c r="Z206" s="334"/>
      <c r="AA206" s="343"/>
      <c r="AB206" s="342"/>
      <c r="AC206" s="335"/>
      <c r="AD206" s="335"/>
      <c r="AE206" s="335"/>
      <c r="AF206" s="336"/>
      <c r="AG206" s="673"/>
    </row>
    <row r="207" spans="1:33" ht="15">
      <c r="A207" s="325"/>
      <c r="B207" s="326" t="s">
        <v>25</v>
      </c>
      <c r="C207" s="368" t="s">
        <v>82</v>
      </c>
      <c r="D207" s="328">
        <v>3.13</v>
      </c>
      <c r="E207" s="326" t="s">
        <v>304</v>
      </c>
      <c r="F207" s="330"/>
      <c r="G207" s="330"/>
      <c r="H207" s="331"/>
      <c r="I207" s="1015"/>
      <c r="J207" s="1010"/>
      <c r="K207" s="334"/>
      <c r="L207" s="335"/>
      <c r="M207" s="334"/>
      <c r="N207" s="334"/>
      <c r="O207" s="334"/>
      <c r="P207" s="335"/>
      <c r="Q207" s="343"/>
      <c r="R207" s="334"/>
      <c r="S207" s="343"/>
      <c r="T207" s="335"/>
      <c r="U207" s="334"/>
      <c r="V207" s="336"/>
      <c r="W207" s="334"/>
      <c r="X207" s="335"/>
      <c r="Y207" s="335"/>
      <c r="Z207" s="334"/>
      <c r="AA207" s="334"/>
      <c r="AB207" s="342"/>
      <c r="AC207" s="334"/>
      <c r="AD207" s="336"/>
      <c r="AE207" s="335"/>
      <c r="AF207" s="335"/>
      <c r="AG207" s="673"/>
    </row>
    <row r="208" spans="1:33" ht="15">
      <c r="A208" s="325"/>
      <c r="B208" s="326" t="s">
        <v>76</v>
      </c>
      <c r="C208" s="368" t="s">
        <v>83</v>
      </c>
      <c r="D208" s="328">
        <v>2.37</v>
      </c>
      <c r="E208" s="326" t="s">
        <v>304</v>
      </c>
      <c r="F208" s="330"/>
      <c r="G208" s="330"/>
      <c r="H208" s="331"/>
      <c r="I208" s="1015">
        <v>1</v>
      </c>
      <c r="J208" s="1010"/>
      <c r="K208" s="334"/>
      <c r="L208" s="335"/>
      <c r="M208" s="343"/>
      <c r="N208" s="343"/>
      <c r="O208" s="334"/>
      <c r="P208" s="334"/>
      <c r="Q208" s="335"/>
      <c r="R208" s="334"/>
      <c r="S208" s="334"/>
      <c r="T208" s="343"/>
      <c r="U208" s="335"/>
      <c r="V208" s="335"/>
      <c r="W208" s="334"/>
      <c r="X208" s="335"/>
      <c r="Y208" s="335"/>
      <c r="Z208" s="334"/>
      <c r="AA208" s="334"/>
      <c r="AB208" s="342"/>
      <c r="AC208" s="334"/>
      <c r="AD208" s="335"/>
      <c r="AE208" s="335"/>
      <c r="AF208" s="335"/>
      <c r="AG208" s="673"/>
    </row>
    <row r="209" spans="1:33" ht="15">
      <c r="A209" s="325"/>
      <c r="B209" s="326" t="s">
        <v>66</v>
      </c>
      <c r="C209" s="368" t="s">
        <v>84</v>
      </c>
      <c r="D209" s="328">
        <v>1.39</v>
      </c>
      <c r="E209" s="326" t="s">
        <v>304</v>
      </c>
      <c r="F209" s="330"/>
      <c r="G209" s="330"/>
      <c r="H209" s="331"/>
      <c r="I209" s="1015"/>
      <c r="J209" s="1010"/>
      <c r="K209" s="334"/>
      <c r="L209" s="335"/>
      <c r="M209" s="343"/>
      <c r="N209" s="343"/>
      <c r="O209" s="336"/>
      <c r="P209" s="335"/>
      <c r="Q209" s="335"/>
      <c r="R209" s="370"/>
      <c r="S209" s="335"/>
      <c r="T209" s="336"/>
      <c r="U209" s="335"/>
      <c r="V209" s="335"/>
      <c r="W209" s="336"/>
      <c r="X209" s="335"/>
      <c r="Y209" s="335"/>
      <c r="Z209" s="370"/>
      <c r="AA209" s="346"/>
      <c r="AB209" s="342"/>
      <c r="AC209" s="336"/>
      <c r="AD209" s="335"/>
      <c r="AE209" s="335"/>
      <c r="AF209" s="335"/>
      <c r="AG209" s="673"/>
    </row>
    <row r="210" spans="1:33" ht="15">
      <c r="A210" s="325"/>
      <c r="B210" s="326" t="s">
        <v>66</v>
      </c>
      <c r="C210" s="368" t="s">
        <v>85</v>
      </c>
      <c r="D210" s="328">
        <v>1.39</v>
      </c>
      <c r="E210" s="326" t="s">
        <v>304</v>
      </c>
      <c r="F210" s="330"/>
      <c r="G210" s="330"/>
      <c r="H210" s="331"/>
      <c r="I210" s="1015"/>
      <c r="J210" s="1010"/>
      <c r="K210" s="334"/>
      <c r="L210" s="335"/>
      <c r="M210" s="343"/>
      <c r="N210" s="343"/>
      <c r="O210" s="334"/>
      <c r="P210" s="343"/>
      <c r="Q210" s="335"/>
      <c r="R210" s="334"/>
      <c r="S210" s="343"/>
      <c r="T210" s="334"/>
      <c r="U210" s="335"/>
      <c r="V210" s="335"/>
      <c r="W210" s="334"/>
      <c r="X210" s="335"/>
      <c r="Y210" s="335"/>
      <c r="Z210" s="334"/>
      <c r="AA210" s="343"/>
      <c r="AB210" s="342"/>
      <c r="AC210" s="334"/>
      <c r="AD210" s="335"/>
      <c r="AE210" s="335"/>
      <c r="AF210" s="335"/>
      <c r="AG210" s="673"/>
    </row>
    <row r="211" spans="1:33" ht="15">
      <c r="A211" s="325"/>
      <c r="B211" s="326" t="s">
        <v>95</v>
      </c>
      <c r="C211" s="368" t="s">
        <v>290</v>
      </c>
      <c r="D211" s="328">
        <v>21.06</v>
      </c>
      <c r="E211" s="326" t="s">
        <v>304</v>
      </c>
      <c r="F211" s="330">
        <v>1</v>
      </c>
      <c r="G211" s="330"/>
      <c r="H211" s="331"/>
      <c r="I211" s="1015"/>
      <c r="J211" s="1010"/>
      <c r="K211" s="334"/>
      <c r="L211" s="335"/>
      <c r="M211" s="335"/>
      <c r="N211" s="335"/>
      <c r="O211" s="335"/>
      <c r="P211" s="335"/>
      <c r="Q211" s="335"/>
      <c r="R211" s="334"/>
      <c r="S211" s="335"/>
      <c r="T211" s="335"/>
      <c r="U211" s="335"/>
      <c r="V211" s="335"/>
      <c r="W211" s="334"/>
      <c r="X211" s="334"/>
      <c r="Y211" s="334"/>
      <c r="Z211" s="334"/>
      <c r="AA211" s="334"/>
      <c r="AB211" s="342"/>
      <c r="AC211" s="335"/>
      <c r="AD211" s="335"/>
      <c r="AE211" s="335"/>
      <c r="AF211" s="336"/>
      <c r="AG211" s="672"/>
    </row>
    <row r="212" spans="1:33" ht="15">
      <c r="A212" s="325"/>
      <c r="B212" s="326" t="s">
        <v>61</v>
      </c>
      <c r="C212" s="368" t="s">
        <v>291</v>
      </c>
      <c r="D212" s="328">
        <v>72.23</v>
      </c>
      <c r="E212" s="326" t="s">
        <v>303</v>
      </c>
      <c r="F212" s="330">
        <v>6</v>
      </c>
      <c r="G212" s="330">
        <v>1</v>
      </c>
      <c r="H212" s="331"/>
      <c r="I212" s="1015"/>
      <c r="J212" s="1009"/>
      <c r="K212" s="335"/>
      <c r="L212" s="334"/>
      <c r="M212" s="343"/>
      <c r="N212" s="343"/>
      <c r="O212" s="343"/>
      <c r="P212" s="335"/>
      <c r="Q212" s="335"/>
      <c r="R212" s="334"/>
      <c r="S212" s="336"/>
      <c r="T212" s="335"/>
      <c r="U212" s="343"/>
      <c r="V212" s="335"/>
      <c r="W212" s="334"/>
      <c r="X212" s="335"/>
      <c r="Y212" s="334"/>
      <c r="Z212" s="334"/>
      <c r="AA212" s="334"/>
      <c r="AB212" s="342"/>
      <c r="AC212" s="335"/>
      <c r="AD212" s="335"/>
      <c r="AE212" s="336"/>
      <c r="AF212" s="336"/>
      <c r="AG212" s="672"/>
    </row>
    <row r="213" spans="1:33" ht="15">
      <c r="A213" s="325"/>
      <c r="B213" s="326" t="s">
        <v>86</v>
      </c>
      <c r="C213" s="368" t="s">
        <v>292</v>
      </c>
      <c r="D213" s="328">
        <v>4.18</v>
      </c>
      <c r="E213" s="326" t="s">
        <v>303</v>
      </c>
      <c r="F213" s="330"/>
      <c r="G213" s="330">
        <v>1</v>
      </c>
      <c r="H213" s="331"/>
      <c r="I213" s="1015"/>
      <c r="J213" s="1009"/>
      <c r="K213" s="335"/>
      <c r="L213" s="334"/>
      <c r="M213" s="334"/>
      <c r="N213" s="334"/>
      <c r="O213" s="335"/>
      <c r="P213" s="335"/>
      <c r="Q213" s="335"/>
      <c r="R213" s="334"/>
      <c r="S213" s="334"/>
      <c r="T213" s="335"/>
      <c r="U213" s="343"/>
      <c r="V213" s="335"/>
      <c r="W213" s="334"/>
      <c r="X213" s="335"/>
      <c r="Y213" s="335"/>
      <c r="Z213" s="334"/>
      <c r="AA213" s="343"/>
      <c r="AB213" s="342"/>
      <c r="AC213" s="335"/>
      <c r="AD213" s="335"/>
      <c r="AE213" s="335"/>
      <c r="AF213" s="336"/>
      <c r="AG213" s="673"/>
    </row>
    <row r="214" spans="1:33" ht="15">
      <c r="A214" s="325"/>
      <c r="B214" s="326" t="s">
        <v>77</v>
      </c>
      <c r="C214" s="347">
        <v>129</v>
      </c>
      <c r="D214" s="328">
        <v>2.39</v>
      </c>
      <c r="E214" s="326" t="s">
        <v>304</v>
      </c>
      <c r="F214" s="330"/>
      <c r="G214" s="330"/>
      <c r="H214" s="331"/>
      <c r="I214" s="1015"/>
      <c r="J214" s="1010"/>
      <c r="K214" s="334"/>
      <c r="L214" s="335"/>
      <c r="M214" s="334"/>
      <c r="N214" s="334"/>
      <c r="O214" s="334"/>
      <c r="P214" s="334"/>
      <c r="Q214" s="335"/>
      <c r="R214" s="334"/>
      <c r="S214" s="343"/>
      <c r="T214" s="343"/>
      <c r="U214" s="335"/>
      <c r="V214" s="335"/>
      <c r="W214" s="334"/>
      <c r="X214" s="335"/>
      <c r="Y214" s="335"/>
      <c r="Z214" s="334"/>
      <c r="AA214" s="334"/>
      <c r="AB214" s="337"/>
      <c r="AC214" s="334"/>
      <c r="AD214" s="335"/>
      <c r="AE214" s="335"/>
      <c r="AF214" s="335"/>
      <c r="AG214" s="673"/>
    </row>
    <row r="215" spans="1:33" ht="15">
      <c r="A215" s="325"/>
      <c r="B215" s="326" t="s">
        <v>78</v>
      </c>
      <c r="C215" s="347">
        <v>130</v>
      </c>
      <c r="D215" s="328">
        <v>4.62</v>
      </c>
      <c r="E215" s="326" t="s">
        <v>304</v>
      </c>
      <c r="F215" s="330">
        <v>2</v>
      </c>
      <c r="G215" s="330"/>
      <c r="H215" s="331"/>
      <c r="I215" s="1015"/>
      <c r="J215" s="1010"/>
      <c r="K215" s="334"/>
      <c r="L215" s="335"/>
      <c r="M215" s="343"/>
      <c r="N215" s="343"/>
      <c r="O215" s="334"/>
      <c r="P215" s="343"/>
      <c r="Q215" s="335"/>
      <c r="R215" s="334"/>
      <c r="S215" s="335"/>
      <c r="T215" s="334"/>
      <c r="U215" s="335"/>
      <c r="V215" s="335"/>
      <c r="W215" s="334"/>
      <c r="X215" s="335"/>
      <c r="Y215" s="334"/>
      <c r="Z215" s="334"/>
      <c r="AA215" s="343"/>
      <c r="AB215" s="337"/>
      <c r="AC215" s="334"/>
      <c r="AD215" s="335"/>
      <c r="AE215" s="335"/>
      <c r="AF215" s="335"/>
      <c r="AG215" s="672"/>
    </row>
    <row r="216" spans="1:33" ht="15">
      <c r="A216" s="325"/>
      <c r="B216" s="326" t="s">
        <v>79</v>
      </c>
      <c r="C216" s="347">
        <v>132</v>
      </c>
      <c r="D216" s="328">
        <v>3.13</v>
      </c>
      <c r="E216" s="326" t="s">
        <v>304</v>
      </c>
      <c r="F216" s="330">
        <v>2</v>
      </c>
      <c r="G216" s="330"/>
      <c r="H216" s="331"/>
      <c r="I216" s="1015"/>
      <c r="J216" s="1010"/>
      <c r="K216" s="334"/>
      <c r="L216" s="335"/>
      <c r="M216" s="343"/>
      <c r="N216" s="343"/>
      <c r="O216" s="334"/>
      <c r="P216" s="343"/>
      <c r="Q216" s="335"/>
      <c r="R216" s="334"/>
      <c r="S216" s="335"/>
      <c r="T216" s="334"/>
      <c r="U216" s="335"/>
      <c r="V216" s="335"/>
      <c r="W216" s="334"/>
      <c r="X216" s="335"/>
      <c r="Y216" s="334"/>
      <c r="Z216" s="334"/>
      <c r="AA216" s="343"/>
      <c r="AB216" s="337"/>
      <c r="AC216" s="334"/>
      <c r="AD216" s="335"/>
      <c r="AE216" s="335"/>
      <c r="AF216" s="335"/>
      <c r="AG216" s="672"/>
    </row>
    <row r="217" spans="1:33" ht="15">
      <c r="A217" s="325"/>
      <c r="B217" s="326" t="s">
        <v>80</v>
      </c>
      <c r="C217" s="347">
        <v>133</v>
      </c>
      <c r="D217" s="328">
        <v>2.39</v>
      </c>
      <c r="E217" s="326" t="s">
        <v>304</v>
      </c>
      <c r="F217" s="330"/>
      <c r="G217" s="330"/>
      <c r="H217" s="331"/>
      <c r="I217" s="1015"/>
      <c r="J217" s="1010"/>
      <c r="K217" s="334"/>
      <c r="L217" s="335"/>
      <c r="M217" s="334"/>
      <c r="N217" s="334"/>
      <c r="O217" s="334"/>
      <c r="P217" s="334"/>
      <c r="Q217" s="335"/>
      <c r="R217" s="334"/>
      <c r="S217" s="343"/>
      <c r="T217" s="343"/>
      <c r="U217" s="335"/>
      <c r="V217" s="335"/>
      <c r="W217" s="334"/>
      <c r="X217" s="335"/>
      <c r="Y217" s="335"/>
      <c r="Z217" s="334"/>
      <c r="AA217" s="334"/>
      <c r="AB217" s="337"/>
      <c r="AC217" s="334"/>
      <c r="AD217" s="335"/>
      <c r="AE217" s="335"/>
      <c r="AF217" s="335"/>
      <c r="AG217" s="673"/>
    </row>
    <row r="218" spans="1:33" ht="15">
      <c r="A218" s="325"/>
      <c r="B218" s="326" t="s">
        <v>80</v>
      </c>
      <c r="C218" s="347">
        <v>134</v>
      </c>
      <c r="D218" s="328">
        <v>2.22</v>
      </c>
      <c r="E218" s="326" t="s">
        <v>304</v>
      </c>
      <c r="F218" s="330"/>
      <c r="G218" s="330"/>
      <c r="H218" s="331"/>
      <c r="I218" s="1015"/>
      <c r="J218" s="1010"/>
      <c r="K218" s="334"/>
      <c r="L218" s="335"/>
      <c r="M218" s="334"/>
      <c r="N218" s="334"/>
      <c r="O218" s="334"/>
      <c r="P218" s="334"/>
      <c r="Q218" s="335"/>
      <c r="R218" s="334"/>
      <c r="S218" s="343"/>
      <c r="T218" s="343"/>
      <c r="U218" s="335"/>
      <c r="V218" s="335"/>
      <c r="W218" s="334"/>
      <c r="X218" s="335"/>
      <c r="Y218" s="335"/>
      <c r="Z218" s="334"/>
      <c r="AA218" s="334"/>
      <c r="AB218" s="337"/>
      <c r="AC218" s="334"/>
      <c r="AD218" s="335"/>
      <c r="AE218" s="335"/>
      <c r="AF218" s="335"/>
      <c r="AG218" s="673"/>
    </row>
    <row r="219" spans="1:33" ht="15">
      <c r="A219" s="325"/>
      <c r="B219" s="326" t="s">
        <v>79</v>
      </c>
      <c r="C219" s="347">
        <v>135</v>
      </c>
      <c r="D219" s="328">
        <v>3.87</v>
      </c>
      <c r="E219" s="326" t="s">
        <v>304</v>
      </c>
      <c r="F219" s="330"/>
      <c r="G219" s="330"/>
      <c r="H219" s="331"/>
      <c r="I219" s="1015"/>
      <c r="J219" s="1010"/>
      <c r="K219" s="334"/>
      <c r="L219" s="335"/>
      <c r="M219" s="343"/>
      <c r="N219" s="343"/>
      <c r="O219" s="334"/>
      <c r="P219" s="343"/>
      <c r="Q219" s="335"/>
      <c r="R219" s="334"/>
      <c r="S219" s="335"/>
      <c r="T219" s="334"/>
      <c r="U219" s="335"/>
      <c r="V219" s="335"/>
      <c r="W219" s="334"/>
      <c r="X219" s="335"/>
      <c r="Y219" s="335"/>
      <c r="Z219" s="334"/>
      <c r="AA219" s="343"/>
      <c r="AB219" s="337"/>
      <c r="AC219" s="334"/>
      <c r="AD219" s="335"/>
      <c r="AE219" s="335"/>
      <c r="AF219" s="335"/>
      <c r="AG219" s="673"/>
    </row>
    <row r="220" spans="1:33" ht="15">
      <c r="A220" s="325"/>
      <c r="B220" s="326" t="s">
        <v>77</v>
      </c>
      <c r="C220" s="347">
        <v>136</v>
      </c>
      <c r="D220" s="328">
        <v>2.22</v>
      </c>
      <c r="E220" s="326" t="s">
        <v>304</v>
      </c>
      <c r="F220" s="330"/>
      <c r="G220" s="330"/>
      <c r="H220" s="331"/>
      <c r="I220" s="1015"/>
      <c r="J220" s="1010"/>
      <c r="K220" s="334"/>
      <c r="L220" s="335"/>
      <c r="M220" s="334"/>
      <c r="N220" s="334"/>
      <c r="O220" s="334"/>
      <c r="P220" s="334"/>
      <c r="Q220" s="335"/>
      <c r="R220" s="334"/>
      <c r="S220" s="343"/>
      <c r="T220" s="343"/>
      <c r="U220" s="335"/>
      <c r="V220" s="335"/>
      <c r="W220" s="334"/>
      <c r="X220" s="335"/>
      <c r="Y220" s="335"/>
      <c r="Z220" s="334"/>
      <c r="AA220" s="334"/>
      <c r="AB220" s="337"/>
      <c r="AC220" s="334"/>
      <c r="AD220" s="335"/>
      <c r="AE220" s="335"/>
      <c r="AF220" s="335"/>
      <c r="AG220" s="673"/>
    </row>
    <row r="221" spans="1:33" ht="15">
      <c r="A221" s="325"/>
      <c r="B221" s="326" t="s">
        <v>78</v>
      </c>
      <c r="C221" s="347">
        <v>137</v>
      </c>
      <c r="D221" s="328">
        <v>1.4</v>
      </c>
      <c r="E221" s="326" t="s">
        <v>304</v>
      </c>
      <c r="F221" s="330"/>
      <c r="G221" s="330"/>
      <c r="H221" s="331"/>
      <c r="I221" s="1015"/>
      <c r="J221" s="1010"/>
      <c r="K221" s="334"/>
      <c r="L221" s="335"/>
      <c r="M221" s="343"/>
      <c r="N221" s="343"/>
      <c r="O221" s="334"/>
      <c r="P221" s="343"/>
      <c r="Q221" s="335"/>
      <c r="R221" s="334"/>
      <c r="S221" s="335"/>
      <c r="T221" s="334"/>
      <c r="U221" s="335"/>
      <c r="V221" s="335"/>
      <c r="W221" s="334"/>
      <c r="X221" s="335"/>
      <c r="Y221" s="335"/>
      <c r="Z221" s="334"/>
      <c r="AA221" s="343"/>
      <c r="AB221" s="337"/>
      <c r="AC221" s="334"/>
      <c r="AD221" s="335"/>
      <c r="AE221" s="335"/>
      <c r="AF221" s="335"/>
      <c r="AG221" s="673"/>
    </row>
    <row r="222" spans="1:33" ht="15" thickBot="1">
      <c r="A222" s="353"/>
      <c r="B222" s="300" t="s">
        <v>25</v>
      </c>
      <c r="C222" s="480">
        <v>138</v>
      </c>
      <c r="D222" s="355">
        <v>5.95</v>
      </c>
      <c r="E222" s="300" t="s">
        <v>306</v>
      </c>
      <c r="F222" s="356">
        <v>1</v>
      </c>
      <c r="G222" s="356"/>
      <c r="H222" s="357"/>
      <c r="I222" s="1017"/>
      <c r="J222" s="1058"/>
      <c r="K222" s="382"/>
      <c r="L222" s="359"/>
      <c r="M222" s="382"/>
      <c r="N222" s="382"/>
      <c r="O222" s="382"/>
      <c r="P222" s="363"/>
      <c r="Q222" s="361"/>
      <c r="R222" s="382"/>
      <c r="S222" s="359"/>
      <c r="T222" s="359"/>
      <c r="U222" s="382"/>
      <c r="V222" s="382"/>
      <c r="W222" s="382"/>
      <c r="X222" s="361"/>
      <c r="Y222" s="382"/>
      <c r="Z222" s="382"/>
      <c r="AA222" s="382"/>
      <c r="AB222" s="362"/>
      <c r="AC222" s="382"/>
      <c r="AD222" s="363"/>
      <c r="AE222" s="359"/>
      <c r="AF222" s="359"/>
      <c r="AG222" s="678"/>
    </row>
    <row r="223" spans="1:33" ht="16" thickBot="1">
      <c r="A223" s="1221" t="s">
        <v>423</v>
      </c>
      <c r="B223" s="1222"/>
      <c r="C223" s="1222"/>
      <c r="D223" s="1222"/>
      <c r="E223" s="1222"/>
      <c r="F223" s="1222"/>
      <c r="G223" s="1222"/>
      <c r="H223" s="1222"/>
      <c r="I223" s="1222"/>
      <c r="J223" s="1222"/>
      <c r="K223" s="1222"/>
      <c r="L223" s="1222"/>
      <c r="M223" s="1222"/>
      <c r="N223" s="1222"/>
      <c r="O223" s="1222"/>
      <c r="P223" s="1222"/>
      <c r="Q223" s="1222"/>
      <c r="R223" s="1222"/>
      <c r="S223" s="1222"/>
      <c r="T223" s="1222"/>
      <c r="U223" s="1222"/>
      <c r="V223" s="1222"/>
      <c r="W223" s="1222"/>
      <c r="X223" s="1222"/>
      <c r="Y223" s="1222"/>
      <c r="Z223" s="1222"/>
      <c r="AA223" s="1222"/>
      <c r="AB223" s="1222"/>
      <c r="AC223" s="1222"/>
      <c r="AD223" s="1222"/>
      <c r="AE223" s="1222"/>
      <c r="AF223" s="1222"/>
      <c r="AG223" s="1223"/>
    </row>
    <row r="224" spans="1:33" ht="15.5">
      <c r="A224" s="1002" t="s">
        <v>213</v>
      </c>
      <c r="B224" s="314" t="s">
        <v>218</v>
      </c>
      <c r="C224" s="878" t="s">
        <v>353</v>
      </c>
      <c r="D224" s="316">
        <v>6.4</v>
      </c>
      <c r="E224" s="299" t="s">
        <v>304</v>
      </c>
      <c r="F224" s="318">
        <v>1</v>
      </c>
      <c r="G224" s="318">
        <v>1</v>
      </c>
      <c r="H224" s="319">
        <v>1</v>
      </c>
      <c r="I224" s="1014"/>
      <c r="J224" s="1024"/>
      <c r="K224" s="322"/>
      <c r="L224" s="323"/>
      <c r="M224" s="367"/>
      <c r="N224" s="367"/>
      <c r="O224" s="323"/>
      <c r="P224" s="323"/>
      <c r="Q224" s="323"/>
      <c r="R224" s="322"/>
      <c r="S224" s="322"/>
      <c r="T224" s="323"/>
      <c r="U224" s="323"/>
      <c r="V224" s="323"/>
      <c r="W224" s="323"/>
      <c r="X224" s="323"/>
      <c r="Y224" s="367"/>
      <c r="Z224" s="322"/>
      <c r="AA224" s="367"/>
      <c r="AB224" s="383"/>
      <c r="AC224" s="323"/>
      <c r="AD224" s="323"/>
      <c r="AE224" s="483"/>
      <c r="AF224" s="383"/>
      <c r="AG224" s="671"/>
    </row>
    <row r="225" spans="1:33" ht="15">
      <c r="A225" s="325"/>
      <c r="B225" s="326" t="s">
        <v>61</v>
      </c>
      <c r="C225" s="881" t="s">
        <v>354</v>
      </c>
      <c r="D225" s="328">
        <v>8.17</v>
      </c>
      <c r="E225" s="326" t="s">
        <v>304</v>
      </c>
      <c r="F225" s="330"/>
      <c r="G225" s="330">
        <v>1</v>
      </c>
      <c r="H225" s="331">
        <v>1</v>
      </c>
      <c r="I225" s="1015"/>
      <c r="J225" s="1010"/>
      <c r="K225" s="334"/>
      <c r="L225" s="335"/>
      <c r="M225" s="343"/>
      <c r="N225" s="343"/>
      <c r="O225" s="335"/>
      <c r="P225" s="335"/>
      <c r="Q225" s="343"/>
      <c r="R225" s="334"/>
      <c r="S225" s="334"/>
      <c r="T225" s="335"/>
      <c r="U225" s="335"/>
      <c r="V225" s="335"/>
      <c r="W225" s="334"/>
      <c r="X225" s="335"/>
      <c r="Y225" s="335"/>
      <c r="Z225" s="334"/>
      <c r="AA225" s="334"/>
      <c r="AB225" s="336"/>
      <c r="AC225" s="335"/>
      <c r="AD225" s="335"/>
      <c r="AE225" s="336"/>
      <c r="AF225" s="342"/>
      <c r="AG225" s="693"/>
    </row>
    <row r="226" spans="1:33" ht="15">
      <c r="A226" s="325"/>
      <c r="B226" s="326" t="s">
        <v>61</v>
      </c>
      <c r="C226" s="881" t="s">
        <v>355</v>
      </c>
      <c r="D226" s="328">
        <v>15.22</v>
      </c>
      <c r="E226" s="326" t="s">
        <v>304</v>
      </c>
      <c r="F226" s="330"/>
      <c r="G226" s="330"/>
      <c r="H226" s="331"/>
      <c r="I226" s="1015"/>
      <c r="J226" s="1010"/>
      <c r="K226" s="334"/>
      <c r="L226" s="335"/>
      <c r="M226" s="343"/>
      <c r="N226" s="343"/>
      <c r="O226" s="335"/>
      <c r="P226" s="335"/>
      <c r="Q226" s="343"/>
      <c r="R226" s="334"/>
      <c r="S226" s="335"/>
      <c r="T226" s="335"/>
      <c r="U226" s="335"/>
      <c r="V226" s="335"/>
      <c r="W226" s="334"/>
      <c r="X226" s="335"/>
      <c r="Y226" s="335"/>
      <c r="Z226" s="343"/>
      <c r="AA226" s="334"/>
      <c r="AB226" s="337"/>
      <c r="AC226" s="335"/>
      <c r="AD226" s="335"/>
      <c r="AE226" s="335"/>
      <c r="AF226" s="342"/>
      <c r="AG226" s="673"/>
    </row>
    <row r="227" spans="1:33" ht="15">
      <c r="A227" s="325"/>
      <c r="B227" s="326" t="s">
        <v>95</v>
      </c>
      <c r="C227" s="881" t="s">
        <v>356</v>
      </c>
      <c r="D227" s="328">
        <v>10.65</v>
      </c>
      <c r="E227" s="326" t="s">
        <v>304</v>
      </c>
      <c r="F227" s="330"/>
      <c r="G227" s="330"/>
      <c r="H227" s="331"/>
      <c r="I227" s="1015"/>
      <c r="J227" s="1010"/>
      <c r="K227" s="334"/>
      <c r="L227" s="335"/>
      <c r="M227" s="335"/>
      <c r="N227" s="335"/>
      <c r="O227" s="335"/>
      <c r="P227" s="335"/>
      <c r="Q227" s="335"/>
      <c r="R227" s="334"/>
      <c r="S227" s="335"/>
      <c r="T227" s="335"/>
      <c r="U227" s="335"/>
      <c r="V227" s="335"/>
      <c r="W227" s="334"/>
      <c r="X227" s="334"/>
      <c r="Y227" s="335"/>
      <c r="Z227" s="343"/>
      <c r="AA227" s="343"/>
      <c r="AB227" s="337"/>
      <c r="AC227" s="335"/>
      <c r="AD227" s="335"/>
      <c r="AE227" s="335"/>
      <c r="AF227" s="335"/>
      <c r="AG227" s="673"/>
    </row>
    <row r="228" spans="1:33" ht="15.5">
      <c r="A228" s="1003" t="s">
        <v>228</v>
      </c>
      <c r="B228" s="371" t="s">
        <v>219</v>
      </c>
      <c r="C228" s="881" t="s">
        <v>357</v>
      </c>
      <c r="D228" s="328">
        <v>22.1</v>
      </c>
      <c r="E228" s="326" t="s">
        <v>304</v>
      </c>
      <c r="F228" s="330">
        <v>1</v>
      </c>
      <c r="G228" s="330">
        <v>3</v>
      </c>
      <c r="H228" s="331"/>
      <c r="I228" s="1015"/>
      <c r="J228" s="1010"/>
      <c r="K228" s="334"/>
      <c r="L228" s="335"/>
      <c r="M228" s="343"/>
      <c r="N228" s="343"/>
      <c r="O228" s="335"/>
      <c r="P228" s="335"/>
      <c r="Q228" s="343"/>
      <c r="R228" s="334"/>
      <c r="S228" s="334"/>
      <c r="T228" s="335"/>
      <c r="U228" s="335"/>
      <c r="V228" s="335"/>
      <c r="W228" s="335"/>
      <c r="X228" s="335"/>
      <c r="Y228" s="334"/>
      <c r="Z228" s="334"/>
      <c r="AA228" s="336"/>
      <c r="AB228" s="337"/>
      <c r="AC228" s="335"/>
      <c r="AD228" s="335"/>
      <c r="AE228" s="335"/>
      <c r="AF228" s="335"/>
      <c r="AG228" s="672"/>
    </row>
    <row r="229" spans="1:33" ht="15">
      <c r="A229" s="325"/>
      <c r="B229" s="326" t="s">
        <v>94</v>
      </c>
      <c r="C229" s="884" t="s">
        <v>358</v>
      </c>
      <c r="D229" s="328">
        <v>4.3</v>
      </c>
      <c r="E229" s="326" t="s">
        <v>306</v>
      </c>
      <c r="F229" s="330"/>
      <c r="G229" s="330"/>
      <c r="H229" s="331"/>
      <c r="I229" s="1015"/>
      <c r="J229" s="1010"/>
      <c r="K229" s="334"/>
      <c r="L229" s="335"/>
      <c r="M229" s="335"/>
      <c r="N229" s="335"/>
      <c r="O229" s="335"/>
      <c r="P229" s="335"/>
      <c r="Q229" s="335"/>
      <c r="R229" s="334"/>
      <c r="S229" s="343"/>
      <c r="T229" s="335"/>
      <c r="U229" s="335"/>
      <c r="V229" s="335"/>
      <c r="W229" s="335"/>
      <c r="X229" s="335"/>
      <c r="Y229" s="335"/>
      <c r="Z229" s="336"/>
      <c r="AA229" s="335"/>
      <c r="AB229" s="337"/>
      <c r="AC229" s="335"/>
      <c r="AD229" s="335"/>
      <c r="AE229" s="335"/>
      <c r="AF229" s="335"/>
      <c r="AG229" s="673"/>
    </row>
    <row r="230" spans="1:33" ht="15">
      <c r="A230" s="325"/>
      <c r="B230" s="326" t="s">
        <v>220</v>
      </c>
      <c r="C230" s="881" t="s">
        <v>359</v>
      </c>
      <c r="D230" s="328">
        <v>35.3</v>
      </c>
      <c r="E230" s="326" t="s">
        <v>304</v>
      </c>
      <c r="F230" s="330"/>
      <c r="G230" s="330"/>
      <c r="H230" s="331"/>
      <c r="I230" s="1015"/>
      <c r="J230" s="1010"/>
      <c r="K230" s="334"/>
      <c r="L230" s="335"/>
      <c r="M230" s="343"/>
      <c r="N230" s="343"/>
      <c r="O230" s="335"/>
      <c r="P230" s="335"/>
      <c r="Q230" s="343"/>
      <c r="R230" s="334"/>
      <c r="S230" s="335"/>
      <c r="T230" s="335"/>
      <c r="U230" s="335"/>
      <c r="V230" s="335"/>
      <c r="W230" s="334"/>
      <c r="X230" s="335"/>
      <c r="Y230" s="335"/>
      <c r="Z230" s="343"/>
      <c r="AA230" s="334"/>
      <c r="AB230" s="337"/>
      <c r="AC230" s="335"/>
      <c r="AD230" s="335"/>
      <c r="AE230" s="336"/>
      <c r="AF230" s="342"/>
      <c r="AG230" s="673"/>
    </row>
    <row r="231" spans="1:33" ht="15">
      <c r="A231" s="325"/>
      <c r="B231" s="326" t="s">
        <v>221</v>
      </c>
      <c r="C231" s="881" t="s">
        <v>360</v>
      </c>
      <c r="D231" s="328">
        <v>24.84</v>
      </c>
      <c r="E231" s="326" t="s">
        <v>304</v>
      </c>
      <c r="F231" s="330"/>
      <c r="G231" s="330">
        <v>1</v>
      </c>
      <c r="H231" s="331"/>
      <c r="I231" s="1015"/>
      <c r="J231" s="1010"/>
      <c r="K231" s="334"/>
      <c r="L231" s="335"/>
      <c r="M231" s="343"/>
      <c r="N231" s="343"/>
      <c r="O231" s="335"/>
      <c r="P231" s="335"/>
      <c r="Q231" s="343"/>
      <c r="R231" s="334"/>
      <c r="S231" s="336"/>
      <c r="T231" s="335"/>
      <c r="U231" s="335"/>
      <c r="V231" s="335"/>
      <c r="W231" s="334"/>
      <c r="X231" s="335"/>
      <c r="Y231" s="335"/>
      <c r="Z231" s="343"/>
      <c r="AA231" s="343"/>
      <c r="AB231" s="337"/>
      <c r="AC231" s="335"/>
      <c r="AD231" s="335"/>
      <c r="AE231" s="335"/>
      <c r="AF231" s="336"/>
      <c r="AG231" s="673"/>
    </row>
    <row r="232" spans="1:33" ht="15">
      <c r="A232" s="325"/>
      <c r="B232" s="326" t="s">
        <v>222</v>
      </c>
      <c r="C232" s="881" t="s">
        <v>361</v>
      </c>
      <c r="D232" s="328">
        <v>35.7</v>
      </c>
      <c r="E232" s="326" t="s">
        <v>304</v>
      </c>
      <c r="F232" s="330"/>
      <c r="G232" s="330">
        <v>1</v>
      </c>
      <c r="H232" s="331"/>
      <c r="I232" s="1015"/>
      <c r="J232" s="1010"/>
      <c r="K232" s="334"/>
      <c r="L232" s="335"/>
      <c r="M232" s="343"/>
      <c r="N232" s="343"/>
      <c r="O232" s="335"/>
      <c r="P232" s="335"/>
      <c r="Q232" s="343"/>
      <c r="R232" s="334"/>
      <c r="S232" s="336"/>
      <c r="T232" s="335"/>
      <c r="U232" s="335"/>
      <c r="V232" s="335"/>
      <c r="W232" s="334"/>
      <c r="X232" s="335"/>
      <c r="Y232" s="335"/>
      <c r="Z232" s="334"/>
      <c r="AA232" s="343"/>
      <c r="AB232" s="337"/>
      <c r="AC232" s="335"/>
      <c r="AD232" s="335"/>
      <c r="AE232" s="336"/>
      <c r="AF232" s="336"/>
      <c r="AG232" s="673"/>
    </row>
    <row r="233" spans="1:33" ht="15.5">
      <c r="A233" s="1003" t="s">
        <v>229</v>
      </c>
      <c r="B233" s="371" t="s">
        <v>223</v>
      </c>
      <c r="C233" s="881" t="s">
        <v>362</v>
      </c>
      <c r="D233" s="328">
        <v>4.89</v>
      </c>
      <c r="E233" s="326" t="s">
        <v>304</v>
      </c>
      <c r="F233" s="330"/>
      <c r="G233" s="330">
        <v>1</v>
      </c>
      <c r="H233" s="331"/>
      <c r="I233" s="1015"/>
      <c r="J233" s="1010"/>
      <c r="K233" s="334"/>
      <c r="L233" s="335"/>
      <c r="M233" s="343"/>
      <c r="N233" s="343"/>
      <c r="O233" s="335"/>
      <c r="P233" s="335"/>
      <c r="Q233" s="343"/>
      <c r="R233" s="334"/>
      <c r="S233" s="334"/>
      <c r="T233" s="335"/>
      <c r="U233" s="335"/>
      <c r="V233" s="335"/>
      <c r="W233" s="334"/>
      <c r="X233" s="335"/>
      <c r="Y233" s="335"/>
      <c r="Z233" s="334"/>
      <c r="AA233" s="343"/>
      <c r="AB233" s="337"/>
      <c r="AC233" s="335"/>
      <c r="AD233" s="335"/>
      <c r="AE233" s="335"/>
      <c r="AF233" s="335"/>
      <c r="AG233" s="673"/>
    </row>
    <row r="234" spans="1:33" ht="15">
      <c r="A234" s="325"/>
      <c r="B234" s="326" t="s">
        <v>61</v>
      </c>
      <c r="C234" s="881" t="s">
        <v>363</v>
      </c>
      <c r="D234" s="328">
        <v>44.72</v>
      </c>
      <c r="E234" s="326" t="s">
        <v>306</v>
      </c>
      <c r="F234" s="330"/>
      <c r="G234" s="330">
        <v>2</v>
      </c>
      <c r="H234" s="331"/>
      <c r="I234" s="1015"/>
      <c r="J234" s="1010"/>
      <c r="K234" s="334"/>
      <c r="L234" s="335"/>
      <c r="M234" s="343"/>
      <c r="N234" s="343"/>
      <c r="O234" s="335"/>
      <c r="P234" s="335"/>
      <c r="Q234" s="343"/>
      <c r="R234" s="334"/>
      <c r="S234" s="334"/>
      <c r="T234" s="335"/>
      <c r="U234" s="336"/>
      <c r="V234" s="335"/>
      <c r="W234" s="334"/>
      <c r="X234" s="335"/>
      <c r="Y234" s="335"/>
      <c r="Z234" s="334"/>
      <c r="AA234" s="334"/>
      <c r="AB234" s="337"/>
      <c r="AC234" s="335"/>
      <c r="AD234" s="335"/>
      <c r="AE234" s="336"/>
      <c r="AF234" s="336"/>
      <c r="AG234" s="673"/>
    </row>
    <row r="235" spans="1:33" ht="15">
      <c r="A235" s="325"/>
      <c r="B235" s="326" t="s">
        <v>224</v>
      </c>
      <c r="C235" s="881" t="s">
        <v>364</v>
      </c>
      <c r="D235" s="328">
        <v>145.68</v>
      </c>
      <c r="E235" s="326" t="s">
        <v>306</v>
      </c>
      <c r="F235" s="330">
        <v>3</v>
      </c>
      <c r="G235" s="330"/>
      <c r="H235" s="331"/>
      <c r="I235" s="1015"/>
      <c r="J235" s="1059"/>
      <c r="K235" s="378"/>
      <c r="L235" s="335"/>
      <c r="M235" s="334"/>
      <c r="N235" s="334"/>
      <c r="O235" s="335"/>
      <c r="P235" s="335"/>
      <c r="Q235" s="343"/>
      <c r="R235" s="378"/>
      <c r="S235" s="335"/>
      <c r="T235" s="335"/>
      <c r="U235" s="955"/>
      <c r="V235" s="335"/>
      <c r="W235" s="334"/>
      <c r="X235" s="335"/>
      <c r="Y235" s="334"/>
      <c r="Z235" s="334"/>
      <c r="AA235" s="334"/>
      <c r="AB235" s="337"/>
      <c r="AC235" s="335"/>
      <c r="AD235" s="336"/>
      <c r="AE235" s="335"/>
      <c r="AF235" s="336"/>
      <c r="AG235" s="672"/>
    </row>
    <row r="236" spans="1:33" ht="15">
      <c r="A236" s="325"/>
      <c r="B236" s="326" t="s">
        <v>25</v>
      </c>
      <c r="C236" s="881" t="s">
        <v>365</v>
      </c>
      <c r="D236" s="328">
        <v>7.7</v>
      </c>
      <c r="E236" s="326" t="s">
        <v>304</v>
      </c>
      <c r="F236" s="330"/>
      <c r="G236" s="330">
        <v>1</v>
      </c>
      <c r="H236" s="331"/>
      <c r="I236" s="1015"/>
      <c r="J236" s="1059"/>
      <c r="K236" s="378"/>
      <c r="L236" s="335"/>
      <c r="M236" s="334"/>
      <c r="N236" s="334"/>
      <c r="O236" s="343"/>
      <c r="P236" s="335"/>
      <c r="Q236" s="343"/>
      <c r="R236" s="378"/>
      <c r="S236" s="334"/>
      <c r="T236" s="335"/>
      <c r="U236" s="955"/>
      <c r="V236" s="334"/>
      <c r="W236" s="334"/>
      <c r="X236" s="335"/>
      <c r="Y236" s="335"/>
      <c r="Z236" s="334"/>
      <c r="AA236" s="343"/>
      <c r="AB236" s="337"/>
      <c r="AC236" s="334"/>
      <c r="AD236" s="336"/>
      <c r="AE236" s="335"/>
      <c r="AF236" s="335"/>
      <c r="AG236" s="673"/>
    </row>
    <row r="237" spans="1:33" ht="15">
      <c r="A237" s="325"/>
      <c r="B237" s="326" t="s">
        <v>14</v>
      </c>
      <c r="C237" s="883" t="s">
        <v>366</v>
      </c>
      <c r="D237" s="328">
        <v>12.31</v>
      </c>
      <c r="E237" s="326" t="s">
        <v>304</v>
      </c>
      <c r="F237" s="330"/>
      <c r="G237" s="330"/>
      <c r="H237" s="331"/>
      <c r="I237" s="1015"/>
      <c r="J237" s="1010"/>
      <c r="K237" s="334"/>
      <c r="L237" s="335"/>
      <c r="M237" s="343"/>
      <c r="N237" s="343"/>
      <c r="O237" s="334"/>
      <c r="P237" s="334"/>
      <c r="Q237" s="335"/>
      <c r="R237" s="334"/>
      <c r="S237" s="343"/>
      <c r="T237" s="334"/>
      <c r="U237" s="335"/>
      <c r="V237" s="335"/>
      <c r="W237" s="334"/>
      <c r="X237" s="335"/>
      <c r="Y237" s="335"/>
      <c r="Z237" s="334"/>
      <c r="AA237" s="343"/>
      <c r="AB237" s="337"/>
      <c r="AC237" s="334"/>
      <c r="AD237" s="335"/>
      <c r="AE237" s="335"/>
      <c r="AF237" s="335"/>
      <c r="AG237" s="673"/>
    </row>
    <row r="238" spans="1:33" ht="15">
      <c r="A238" s="325"/>
      <c r="B238" s="326" t="s">
        <v>16</v>
      </c>
      <c r="C238" s="883" t="s">
        <v>367</v>
      </c>
      <c r="D238" s="328">
        <v>14.25</v>
      </c>
      <c r="E238" s="326" t="s">
        <v>304</v>
      </c>
      <c r="F238" s="330"/>
      <c r="G238" s="330"/>
      <c r="H238" s="331"/>
      <c r="I238" s="1015"/>
      <c r="J238" s="1010"/>
      <c r="K238" s="334"/>
      <c r="L238" s="335"/>
      <c r="M238" s="334"/>
      <c r="N238" s="334"/>
      <c r="O238" s="334"/>
      <c r="P238" s="334"/>
      <c r="Q238" s="335"/>
      <c r="R238" s="334"/>
      <c r="S238" s="343"/>
      <c r="T238" s="334"/>
      <c r="U238" s="336"/>
      <c r="V238" s="335"/>
      <c r="W238" s="334"/>
      <c r="X238" s="335"/>
      <c r="Y238" s="335"/>
      <c r="Z238" s="334"/>
      <c r="AA238" s="343"/>
      <c r="AB238" s="337"/>
      <c r="AC238" s="334"/>
      <c r="AD238" s="335"/>
      <c r="AE238" s="335"/>
      <c r="AF238" s="335"/>
      <c r="AG238" s="673"/>
    </row>
    <row r="239" spans="1:33" ht="15">
      <c r="A239" s="325"/>
      <c r="B239" s="326" t="s">
        <v>57</v>
      </c>
      <c r="C239" s="883" t="s">
        <v>368</v>
      </c>
      <c r="D239" s="328">
        <v>7.09</v>
      </c>
      <c r="E239" s="326" t="s">
        <v>304</v>
      </c>
      <c r="F239" s="330"/>
      <c r="G239" s="330"/>
      <c r="H239" s="331"/>
      <c r="I239" s="1015"/>
      <c r="J239" s="1012"/>
      <c r="K239" s="348"/>
      <c r="L239" s="335"/>
      <c r="M239" s="343"/>
      <c r="N239" s="343"/>
      <c r="O239" s="335"/>
      <c r="P239" s="335"/>
      <c r="Q239" s="335"/>
      <c r="R239" s="344"/>
      <c r="S239" s="335"/>
      <c r="T239" s="335"/>
      <c r="U239" s="335"/>
      <c r="V239" s="335"/>
      <c r="W239" s="335"/>
      <c r="X239" s="335"/>
      <c r="Y239" s="335"/>
      <c r="Z239" s="344"/>
      <c r="AA239" s="346"/>
      <c r="AB239" s="337"/>
      <c r="AC239" s="335"/>
      <c r="AD239" s="335"/>
      <c r="AE239" s="335"/>
      <c r="AF239" s="335"/>
      <c r="AG239" s="673"/>
    </row>
    <row r="240" spans="1:33" ht="15">
      <c r="A240" s="325"/>
      <c r="B240" s="326" t="s">
        <v>61</v>
      </c>
      <c r="C240" s="883" t="s">
        <v>369</v>
      </c>
      <c r="D240" s="328">
        <v>65.92</v>
      </c>
      <c r="E240" s="326" t="s">
        <v>306</v>
      </c>
      <c r="F240" s="330">
        <v>2</v>
      </c>
      <c r="G240" s="330">
        <v>1</v>
      </c>
      <c r="H240" s="331"/>
      <c r="I240" s="1015"/>
      <c r="J240" s="1010"/>
      <c r="K240" s="334"/>
      <c r="L240" s="335"/>
      <c r="M240" s="343"/>
      <c r="N240" s="343"/>
      <c r="O240" s="335"/>
      <c r="P240" s="335"/>
      <c r="Q240" s="343"/>
      <c r="R240" s="334"/>
      <c r="S240" s="336"/>
      <c r="T240" s="335"/>
      <c r="U240" s="336"/>
      <c r="V240" s="335"/>
      <c r="W240" s="334"/>
      <c r="X240" s="335"/>
      <c r="Y240" s="334"/>
      <c r="Z240" s="343"/>
      <c r="AA240" s="334"/>
      <c r="AB240" s="337"/>
      <c r="AC240" s="335"/>
      <c r="AD240" s="335"/>
      <c r="AE240" s="336"/>
      <c r="AF240" s="342"/>
      <c r="AG240" s="672"/>
    </row>
    <row r="241" spans="1:33" ht="15">
      <c r="A241" s="325"/>
      <c r="B241" s="476" t="s">
        <v>225</v>
      </c>
      <c r="C241" s="883" t="s">
        <v>370</v>
      </c>
      <c r="D241" s="328">
        <v>34.18</v>
      </c>
      <c r="E241" s="326" t="s">
        <v>304</v>
      </c>
      <c r="F241" s="330">
        <v>1</v>
      </c>
      <c r="G241" s="330">
        <v>2</v>
      </c>
      <c r="H241" s="331"/>
      <c r="I241" s="1015"/>
      <c r="J241" s="1010"/>
      <c r="K241" s="334"/>
      <c r="L241" s="335"/>
      <c r="M241" s="335"/>
      <c r="N241" s="335"/>
      <c r="O241" s="335"/>
      <c r="P241" s="335"/>
      <c r="Q241" s="343"/>
      <c r="R241" s="334"/>
      <c r="S241" s="334"/>
      <c r="T241" s="335"/>
      <c r="U241" s="335"/>
      <c r="V241" s="335"/>
      <c r="W241" s="334"/>
      <c r="X241" s="334"/>
      <c r="Y241" s="334"/>
      <c r="Z241" s="334"/>
      <c r="AA241" s="334"/>
      <c r="AB241" s="337"/>
      <c r="AC241" s="335"/>
      <c r="AD241" s="335"/>
      <c r="AE241" s="335"/>
      <c r="AF241" s="336"/>
      <c r="AG241" s="672"/>
    </row>
    <row r="242" spans="1:33" ht="15">
      <c r="A242" s="325"/>
      <c r="B242" s="484" t="s">
        <v>94</v>
      </c>
      <c r="C242" s="885" t="s">
        <v>371</v>
      </c>
      <c r="D242" s="328">
        <v>4.3</v>
      </c>
      <c r="E242" s="326" t="s">
        <v>306</v>
      </c>
      <c r="F242" s="330"/>
      <c r="G242" s="330"/>
      <c r="H242" s="331"/>
      <c r="I242" s="1015">
        <v>1</v>
      </c>
      <c r="J242" s="1010"/>
      <c r="K242" s="334"/>
      <c r="L242" s="335"/>
      <c r="M242" s="335"/>
      <c r="N242" s="335"/>
      <c r="O242" s="335"/>
      <c r="P242" s="335"/>
      <c r="Q242" s="343"/>
      <c r="R242" s="336"/>
      <c r="S242" s="334"/>
      <c r="T242" s="335"/>
      <c r="U242" s="335"/>
      <c r="V242" s="335"/>
      <c r="W242" s="343"/>
      <c r="X242" s="343"/>
      <c r="Y242" s="343"/>
      <c r="Z242" s="334"/>
      <c r="AA242" s="343"/>
      <c r="AB242" s="337"/>
      <c r="AC242" s="335"/>
      <c r="AD242" s="335"/>
      <c r="AE242" s="335"/>
      <c r="AF242" s="342"/>
      <c r="AG242" s="674"/>
    </row>
    <row r="243" spans="1:33" ht="15.5">
      <c r="A243" s="1003" t="s">
        <v>230</v>
      </c>
      <c r="B243" s="485" t="s">
        <v>61</v>
      </c>
      <c r="C243" s="883" t="s">
        <v>372</v>
      </c>
      <c r="D243" s="328">
        <v>12.8</v>
      </c>
      <c r="E243" s="326" t="s">
        <v>304</v>
      </c>
      <c r="F243" s="330"/>
      <c r="G243" s="330"/>
      <c r="H243" s="331"/>
      <c r="I243" s="1015"/>
      <c r="J243" s="1010"/>
      <c r="K243" s="334"/>
      <c r="L243" s="335"/>
      <c r="M243" s="343"/>
      <c r="N243" s="343"/>
      <c r="O243" s="335"/>
      <c r="P243" s="335"/>
      <c r="Q243" s="343"/>
      <c r="R243" s="334"/>
      <c r="S243" s="335"/>
      <c r="T243" s="335"/>
      <c r="U243" s="336"/>
      <c r="V243" s="335"/>
      <c r="W243" s="334"/>
      <c r="X243" s="335"/>
      <c r="Y243" s="335"/>
      <c r="Z243" s="343"/>
      <c r="AA243" s="343"/>
      <c r="AB243" s="337"/>
      <c r="AC243" s="335"/>
      <c r="AD243" s="335"/>
      <c r="AE243" s="336"/>
      <c r="AF243" s="335"/>
      <c r="AG243" s="673"/>
    </row>
    <row r="244" spans="1:33" ht="15">
      <c r="A244" s="325"/>
      <c r="B244" s="326" t="s">
        <v>95</v>
      </c>
      <c r="C244" s="883" t="s">
        <v>373</v>
      </c>
      <c r="D244" s="328">
        <v>10.65</v>
      </c>
      <c r="E244" s="326" t="s">
        <v>304</v>
      </c>
      <c r="F244" s="330"/>
      <c r="G244" s="330"/>
      <c r="H244" s="331"/>
      <c r="I244" s="1015"/>
      <c r="J244" s="1010"/>
      <c r="K244" s="334"/>
      <c r="L244" s="335"/>
      <c r="M244" s="335"/>
      <c r="N244" s="335"/>
      <c r="O244" s="335"/>
      <c r="P244" s="335"/>
      <c r="Q244" s="335"/>
      <c r="R244" s="334"/>
      <c r="S244" s="335"/>
      <c r="T244" s="335"/>
      <c r="U244" s="335"/>
      <c r="V244" s="335"/>
      <c r="W244" s="334"/>
      <c r="X244" s="334"/>
      <c r="Y244" s="335"/>
      <c r="Z244" s="343"/>
      <c r="AA244" s="343"/>
      <c r="AB244" s="337"/>
      <c r="AC244" s="335"/>
      <c r="AD244" s="335"/>
      <c r="AE244" s="335"/>
      <c r="AF244" s="335"/>
      <c r="AG244" s="673"/>
    </row>
    <row r="245" spans="1:33" ht="15.5">
      <c r="A245" s="1003" t="s">
        <v>231</v>
      </c>
      <c r="B245" s="371" t="s">
        <v>95</v>
      </c>
      <c r="C245" s="883" t="s">
        <v>374</v>
      </c>
      <c r="D245" s="328">
        <v>11.5</v>
      </c>
      <c r="E245" s="326" t="s">
        <v>304</v>
      </c>
      <c r="F245" s="330"/>
      <c r="G245" s="330"/>
      <c r="H245" s="331"/>
      <c r="I245" s="1015"/>
      <c r="J245" s="1010"/>
      <c r="K245" s="334"/>
      <c r="L245" s="335"/>
      <c r="M245" s="335"/>
      <c r="N245" s="335"/>
      <c r="O245" s="335"/>
      <c r="P245" s="335"/>
      <c r="Q245" s="335"/>
      <c r="R245" s="334"/>
      <c r="S245" s="335"/>
      <c r="T245" s="335"/>
      <c r="U245" s="335"/>
      <c r="V245" s="335"/>
      <c r="W245" s="334"/>
      <c r="X245" s="334"/>
      <c r="Y245" s="335"/>
      <c r="Z245" s="343"/>
      <c r="AA245" s="343"/>
      <c r="AB245" s="337"/>
      <c r="AC245" s="335"/>
      <c r="AD245" s="335"/>
      <c r="AE245" s="335"/>
      <c r="AF245" s="335"/>
      <c r="AG245" s="673"/>
    </row>
    <row r="246" spans="1:33" ht="15">
      <c r="A246" s="325"/>
      <c r="B246" s="326" t="s">
        <v>226</v>
      </c>
      <c r="C246" s="883" t="s">
        <v>375</v>
      </c>
      <c r="D246" s="328">
        <v>32.2</v>
      </c>
      <c r="E246" s="326" t="s">
        <v>304</v>
      </c>
      <c r="F246" s="330">
        <v>2</v>
      </c>
      <c r="G246" s="330"/>
      <c r="H246" s="331"/>
      <c r="I246" s="1015"/>
      <c r="J246" s="1010"/>
      <c r="K246" s="334"/>
      <c r="L246" s="335"/>
      <c r="M246" s="335"/>
      <c r="N246" s="335"/>
      <c r="O246" s="335"/>
      <c r="P246" s="335"/>
      <c r="Q246" s="335"/>
      <c r="R246" s="334"/>
      <c r="S246" s="335"/>
      <c r="T246" s="335"/>
      <c r="U246" s="336"/>
      <c r="V246" s="335"/>
      <c r="W246" s="334"/>
      <c r="X246" s="335"/>
      <c r="Y246" s="334"/>
      <c r="Z246" s="343"/>
      <c r="AA246" s="334"/>
      <c r="AB246" s="337"/>
      <c r="AC246" s="335"/>
      <c r="AD246" s="335"/>
      <c r="AE246" s="335"/>
      <c r="AF246" s="342"/>
      <c r="AG246" s="672"/>
    </row>
    <row r="247" spans="1:33" ht="15">
      <c r="A247" s="325"/>
      <c r="B247" s="326" t="s">
        <v>94</v>
      </c>
      <c r="C247" s="883" t="s">
        <v>327</v>
      </c>
      <c r="D247" s="328"/>
      <c r="E247" s="326"/>
      <c r="F247" s="330"/>
      <c r="G247" s="330"/>
      <c r="H247" s="331"/>
      <c r="I247" s="1015"/>
      <c r="J247" s="1019"/>
      <c r="K247" s="343"/>
      <c r="L247" s="335"/>
      <c r="M247" s="335"/>
      <c r="N247" s="335"/>
      <c r="O247" s="335"/>
      <c r="P247" s="335"/>
      <c r="Q247" s="335"/>
      <c r="R247" s="343"/>
      <c r="S247" s="335"/>
      <c r="T247" s="335"/>
      <c r="U247" s="335"/>
      <c r="V247" s="335"/>
      <c r="W247" s="343"/>
      <c r="X247" s="335"/>
      <c r="Y247" s="343"/>
      <c r="Z247" s="334"/>
      <c r="AA247" s="343"/>
      <c r="AB247" s="337"/>
      <c r="AC247" s="335"/>
      <c r="AD247" s="335"/>
      <c r="AE247" s="335"/>
      <c r="AF247" s="342"/>
      <c r="AG247" s="674"/>
    </row>
    <row r="248" spans="1:33" ht="15">
      <c r="A248" s="325"/>
      <c r="B248" s="326" t="s">
        <v>220</v>
      </c>
      <c r="C248" s="883" t="s">
        <v>376</v>
      </c>
      <c r="D248" s="328">
        <v>23.8</v>
      </c>
      <c r="E248" s="326" t="s">
        <v>304</v>
      </c>
      <c r="F248" s="330"/>
      <c r="G248" s="330"/>
      <c r="H248" s="331"/>
      <c r="I248" s="1015"/>
      <c r="J248" s="1010"/>
      <c r="K248" s="334"/>
      <c r="L248" s="335"/>
      <c r="M248" s="343"/>
      <c r="N248" s="343"/>
      <c r="O248" s="335"/>
      <c r="P248" s="335"/>
      <c r="Q248" s="343"/>
      <c r="R248" s="334"/>
      <c r="S248" s="343"/>
      <c r="T248" s="335"/>
      <c r="U248" s="335"/>
      <c r="V248" s="335"/>
      <c r="W248" s="334"/>
      <c r="X248" s="335"/>
      <c r="Y248" s="335"/>
      <c r="Z248" s="334"/>
      <c r="AA248" s="343"/>
      <c r="AB248" s="337"/>
      <c r="AC248" s="335"/>
      <c r="AD248" s="335"/>
      <c r="AE248" s="335"/>
      <c r="AF248" s="336"/>
      <c r="AG248" s="673"/>
    </row>
    <row r="249" spans="1:33" ht="15">
      <c r="A249" s="325"/>
      <c r="B249" s="326" t="s">
        <v>221</v>
      </c>
      <c r="C249" s="881" t="s">
        <v>377</v>
      </c>
      <c r="D249" s="328">
        <v>24.84</v>
      </c>
      <c r="E249" s="326" t="s">
        <v>304</v>
      </c>
      <c r="F249" s="330"/>
      <c r="G249" s="330">
        <v>1</v>
      </c>
      <c r="H249" s="331"/>
      <c r="I249" s="1015"/>
      <c r="J249" s="1010"/>
      <c r="K249" s="334"/>
      <c r="L249" s="335"/>
      <c r="M249" s="343"/>
      <c r="N249" s="343"/>
      <c r="O249" s="335"/>
      <c r="P249" s="335"/>
      <c r="Q249" s="343"/>
      <c r="R249" s="334"/>
      <c r="S249" s="334"/>
      <c r="T249" s="335"/>
      <c r="U249" s="335"/>
      <c r="V249" s="335"/>
      <c r="W249" s="334"/>
      <c r="X249" s="335"/>
      <c r="Y249" s="335"/>
      <c r="Z249" s="334"/>
      <c r="AA249" s="334"/>
      <c r="AB249" s="337"/>
      <c r="AC249" s="335"/>
      <c r="AD249" s="335"/>
      <c r="AE249" s="335"/>
      <c r="AF249" s="336"/>
      <c r="AG249" s="673"/>
    </row>
    <row r="250" spans="1:33" ht="15">
      <c r="A250" s="325"/>
      <c r="B250" s="326" t="s">
        <v>222</v>
      </c>
      <c r="C250" s="881" t="s">
        <v>379</v>
      </c>
      <c r="D250" s="328">
        <v>35.7</v>
      </c>
      <c r="E250" s="326" t="s">
        <v>304</v>
      </c>
      <c r="F250" s="330"/>
      <c r="G250" s="330">
        <v>1</v>
      </c>
      <c r="H250" s="331"/>
      <c r="I250" s="1015"/>
      <c r="J250" s="1010"/>
      <c r="K250" s="334"/>
      <c r="L250" s="335"/>
      <c r="M250" s="343"/>
      <c r="N250" s="343"/>
      <c r="O250" s="335"/>
      <c r="P250" s="335"/>
      <c r="Q250" s="343"/>
      <c r="R250" s="334"/>
      <c r="S250" s="336"/>
      <c r="T250" s="335"/>
      <c r="U250" s="335"/>
      <c r="V250" s="335"/>
      <c r="W250" s="334"/>
      <c r="X250" s="335"/>
      <c r="Y250" s="335"/>
      <c r="Z250" s="343"/>
      <c r="AA250" s="343"/>
      <c r="AB250" s="337"/>
      <c r="AC250" s="335"/>
      <c r="AD250" s="335"/>
      <c r="AE250" s="335"/>
      <c r="AF250" s="336"/>
      <c r="AG250" s="673"/>
    </row>
    <row r="251" spans="1:33" ht="15">
      <c r="A251" s="325"/>
      <c r="B251" s="326" t="s">
        <v>227</v>
      </c>
      <c r="C251" s="883" t="s">
        <v>380</v>
      </c>
      <c r="D251" s="328">
        <v>7</v>
      </c>
      <c r="E251" s="326" t="s">
        <v>304</v>
      </c>
      <c r="F251" s="330">
        <v>2</v>
      </c>
      <c r="G251" s="330">
        <v>1</v>
      </c>
      <c r="H251" s="331">
        <v>1</v>
      </c>
      <c r="I251" s="1015"/>
      <c r="J251" s="1010"/>
      <c r="K251" s="334"/>
      <c r="L251" s="335"/>
      <c r="M251" s="343"/>
      <c r="N251" s="343"/>
      <c r="O251" s="335"/>
      <c r="P251" s="335"/>
      <c r="Q251" s="343"/>
      <c r="R251" s="334"/>
      <c r="S251" s="334"/>
      <c r="T251" s="335"/>
      <c r="U251" s="335"/>
      <c r="V251" s="335"/>
      <c r="W251" s="334"/>
      <c r="X251" s="336"/>
      <c r="Y251" s="334"/>
      <c r="Z251" s="334"/>
      <c r="AA251" s="343"/>
      <c r="AB251" s="336"/>
      <c r="AC251" s="335"/>
      <c r="AD251" s="335"/>
      <c r="AE251" s="335"/>
      <c r="AF251" s="335"/>
      <c r="AG251" s="672"/>
    </row>
    <row r="252" spans="1:33" ht="15.5">
      <c r="A252" s="1003" t="s">
        <v>215</v>
      </c>
      <c r="B252" s="371" t="s">
        <v>61</v>
      </c>
      <c r="C252" s="883" t="s">
        <v>381</v>
      </c>
      <c r="D252" s="328">
        <v>67.94</v>
      </c>
      <c r="E252" s="326" t="s">
        <v>306</v>
      </c>
      <c r="F252" s="330">
        <v>2</v>
      </c>
      <c r="G252" s="330"/>
      <c r="H252" s="331"/>
      <c r="I252" s="1015"/>
      <c r="J252" s="1010"/>
      <c r="K252" s="334"/>
      <c r="L252" s="335"/>
      <c r="M252" s="343"/>
      <c r="N252" s="343"/>
      <c r="O252" s="335"/>
      <c r="P252" s="335"/>
      <c r="Q252" s="343"/>
      <c r="R252" s="334"/>
      <c r="S252" s="335"/>
      <c r="T252" s="335"/>
      <c r="U252" s="335"/>
      <c r="V252" s="335"/>
      <c r="W252" s="334"/>
      <c r="X252" s="335"/>
      <c r="Y252" s="336"/>
      <c r="Z252" s="343"/>
      <c r="AA252" s="334"/>
      <c r="AB252" s="337"/>
      <c r="AC252" s="335"/>
      <c r="AD252" s="335"/>
      <c r="AE252" s="336"/>
      <c r="AF252" s="342"/>
      <c r="AG252" s="675"/>
    </row>
    <row r="253" spans="1:33" ht="15">
      <c r="A253" s="325"/>
      <c r="B253" s="326" t="s">
        <v>225</v>
      </c>
      <c r="C253" s="883" t="s">
        <v>382</v>
      </c>
      <c r="D253" s="328">
        <v>34.35</v>
      </c>
      <c r="E253" s="326" t="s">
        <v>304</v>
      </c>
      <c r="F253" s="330">
        <v>2</v>
      </c>
      <c r="G253" s="330">
        <v>1</v>
      </c>
      <c r="H253" s="331"/>
      <c r="I253" s="1015"/>
      <c r="J253" s="1010"/>
      <c r="K253" s="334"/>
      <c r="L253" s="335"/>
      <c r="M253" s="343"/>
      <c r="N253" s="343"/>
      <c r="O253" s="335"/>
      <c r="P253" s="335"/>
      <c r="Q253" s="335"/>
      <c r="R253" s="334"/>
      <c r="S253" s="336"/>
      <c r="T253" s="335"/>
      <c r="U253" s="335"/>
      <c r="V253" s="335"/>
      <c r="W253" s="334"/>
      <c r="X253" s="334"/>
      <c r="Y253" s="334"/>
      <c r="Z253" s="343"/>
      <c r="AA253" s="334"/>
      <c r="AB253" s="337"/>
      <c r="AC253" s="335"/>
      <c r="AD253" s="335"/>
      <c r="AE253" s="335"/>
      <c r="AF253" s="336"/>
      <c r="AG253" s="672"/>
    </row>
    <row r="254" spans="1:33" ht="15">
      <c r="A254" s="325"/>
      <c r="B254" s="484" t="s">
        <v>94</v>
      </c>
      <c r="C254" s="885" t="s">
        <v>383</v>
      </c>
      <c r="D254" s="328"/>
      <c r="E254" s="326"/>
      <c r="F254" s="330"/>
      <c r="G254" s="330"/>
      <c r="H254" s="331"/>
      <c r="I254" s="1015"/>
      <c r="J254" s="1019"/>
      <c r="K254" s="343"/>
      <c r="L254" s="335"/>
      <c r="M254" s="335"/>
      <c r="N254" s="335"/>
      <c r="O254" s="335"/>
      <c r="P254" s="335"/>
      <c r="Q254" s="343"/>
      <c r="R254" s="342"/>
      <c r="S254" s="343"/>
      <c r="T254" s="335"/>
      <c r="U254" s="335"/>
      <c r="V254" s="335"/>
      <c r="W254" s="343"/>
      <c r="X254" s="343"/>
      <c r="Y254" s="343"/>
      <c r="Z254" s="334"/>
      <c r="AA254" s="343"/>
      <c r="AB254" s="337"/>
      <c r="AC254" s="335"/>
      <c r="AD254" s="335"/>
      <c r="AE254" s="335"/>
      <c r="AF254" s="342"/>
      <c r="AG254" s="674"/>
    </row>
    <row r="255" spans="1:33" ht="15">
      <c r="A255" s="325"/>
      <c r="B255" s="326" t="s">
        <v>216</v>
      </c>
      <c r="C255" s="883" t="s">
        <v>384</v>
      </c>
      <c r="D255" s="328">
        <v>240.5</v>
      </c>
      <c r="E255" s="326" t="s">
        <v>304</v>
      </c>
      <c r="F255" s="330"/>
      <c r="G255" s="330"/>
      <c r="H255" s="331"/>
      <c r="I255" s="1015"/>
      <c r="J255" s="1060"/>
      <c r="K255" s="335"/>
      <c r="L255" s="335"/>
      <c r="M255" s="487"/>
      <c r="N255" s="487"/>
      <c r="O255" s="335"/>
      <c r="P255" s="335"/>
      <c r="Q255" s="487"/>
      <c r="R255" s="486"/>
      <c r="S255" s="342"/>
      <c r="T255" s="335"/>
      <c r="U255" s="955"/>
      <c r="V255" s="335"/>
      <c r="W255" s="343"/>
      <c r="X255" s="335"/>
      <c r="Y255" s="335"/>
      <c r="Z255" s="486"/>
      <c r="AA255" s="335"/>
      <c r="AB255" s="337"/>
      <c r="AC255" s="335"/>
      <c r="AD255" s="335"/>
      <c r="AE255" s="335"/>
      <c r="AF255" s="335"/>
      <c r="AG255" s="673"/>
    </row>
    <row r="256" spans="1:33" ht="15">
      <c r="A256" s="325"/>
      <c r="B256" s="326" t="s">
        <v>217</v>
      </c>
      <c r="C256" s="883" t="s">
        <v>385</v>
      </c>
      <c r="D256" s="328">
        <v>9.8</v>
      </c>
      <c r="E256" s="326" t="s">
        <v>304</v>
      </c>
      <c r="F256" s="330"/>
      <c r="G256" s="330"/>
      <c r="H256" s="331"/>
      <c r="I256" s="1015"/>
      <c r="J256" s="1060"/>
      <c r="K256" s="335"/>
      <c r="L256" s="335"/>
      <c r="M256" s="335"/>
      <c r="N256" s="335"/>
      <c r="O256" s="335"/>
      <c r="P256" s="335"/>
      <c r="Q256" s="335"/>
      <c r="R256" s="487"/>
      <c r="S256" s="335"/>
      <c r="T256" s="335"/>
      <c r="U256" s="335"/>
      <c r="V256" s="335"/>
      <c r="W256" s="335"/>
      <c r="X256" s="335"/>
      <c r="Y256" s="335"/>
      <c r="Z256" s="487"/>
      <c r="AA256" s="335"/>
      <c r="AB256" s="337"/>
      <c r="AC256" s="335"/>
      <c r="AD256" s="335"/>
      <c r="AE256" s="335"/>
      <c r="AF256" s="335"/>
      <c r="AG256" s="673"/>
    </row>
    <row r="257" spans="1:33" ht="15.5">
      <c r="A257" s="1003" t="s">
        <v>232</v>
      </c>
      <c r="B257" s="371" t="s">
        <v>95</v>
      </c>
      <c r="C257" s="883" t="s">
        <v>386</v>
      </c>
      <c r="D257" s="328">
        <v>10.65</v>
      </c>
      <c r="E257" s="326" t="s">
        <v>304</v>
      </c>
      <c r="F257" s="330"/>
      <c r="G257" s="330"/>
      <c r="H257" s="331"/>
      <c r="I257" s="1015"/>
      <c r="J257" s="1010"/>
      <c r="K257" s="334"/>
      <c r="L257" s="335"/>
      <c r="M257" s="335"/>
      <c r="N257" s="335"/>
      <c r="O257" s="335"/>
      <c r="P257" s="335"/>
      <c r="Q257" s="335"/>
      <c r="R257" s="334"/>
      <c r="S257" s="335"/>
      <c r="T257" s="335"/>
      <c r="U257" s="335"/>
      <c r="V257" s="335"/>
      <c r="W257" s="334"/>
      <c r="X257" s="334"/>
      <c r="Y257" s="335"/>
      <c r="Z257" s="343"/>
      <c r="AA257" s="343"/>
      <c r="AB257" s="337"/>
      <c r="AC257" s="335"/>
      <c r="AD257" s="335"/>
      <c r="AE257" s="335"/>
      <c r="AF257" s="335"/>
      <c r="AG257" s="673"/>
    </row>
    <row r="258" spans="1:33" ht="15.5">
      <c r="A258" s="1003" t="s">
        <v>233</v>
      </c>
      <c r="B258" s="371" t="s">
        <v>95</v>
      </c>
      <c r="C258" s="883" t="s">
        <v>387</v>
      </c>
      <c r="D258" s="328">
        <v>11.5</v>
      </c>
      <c r="E258" s="326" t="s">
        <v>304</v>
      </c>
      <c r="F258" s="330"/>
      <c r="G258" s="330"/>
      <c r="H258" s="331"/>
      <c r="I258" s="1015"/>
      <c r="J258" s="1010"/>
      <c r="K258" s="334"/>
      <c r="L258" s="335"/>
      <c r="M258" s="335"/>
      <c r="N258" s="335"/>
      <c r="O258" s="335"/>
      <c r="P258" s="335"/>
      <c r="Q258" s="335"/>
      <c r="R258" s="334"/>
      <c r="S258" s="335"/>
      <c r="T258" s="335"/>
      <c r="U258" s="335"/>
      <c r="V258" s="335"/>
      <c r="W258" s="334"/>
      <c r="X258" s="334"/>
      <c r="Y258" s="335"/>
      <c r="Z258" s="343"/>
      <c r="AA258" s="343"/>
      <c r="AB258" s="337"/>
      <c r="AC258" s="335"/>
      <c r="AD258" s="335"/>
      <c r="AE258" s="335"/>
      <c r="AF258" s="335"/>
      <c r="AG258" s="673"/>
    </row>
    <row r="259" spans="1:33" ht="15">
      <c r="A259" s="325"/>
      <c r="B259" s="326" t="s">
        <v>226</v>
      </c>
      <c r="C259" s="883" t="s">
        <v>388</v>
      </c>
      <c r="D259" s="328">
        <v>32.2</v>
      </c>
      <c r="E259" s="326" t="s">
        <v>304</v>
      </c>
      <c r="F259" s="330">
        <v>2</v>
      </c>
      <c r="G259" s="330"/>
      <c r="H259" s="331"/>
      <c r="I259" s="1015"/>
      <c r="J259" s="1010"/>
      <c r="K259" s="334"/>
      <c r="L259" s="335"/>
      <c r="M259" s="343"/>
      <c r="N259" s="343"/>
      <c r="O259" s="335"/>
      <c r="P259" s="335"/>
      <c r="Q259" s="343"/>
      <c r="R259" s="334"/>
      <c r="S259" s="335"/>
      <c r="T259" s="335"/>
      <c r="U259" s="336"/>
      <c r="V259" s="335"/>
      <c r="W259" s="334"/>
      <c r="X259" s="335"/>
      <c r="Y259" s="334"/>
      <c r="Z259" s="343"/>
      <c r="AA259" s="334"/>
      <c r="AB259" s="337"/>
      <c r="AC259" s="335"/>
      <c r="AD259" s="335"/>
      <c r="AE259" s="335"/>
      <c r="AF259" s="335"/>
      <c r="AG259" s="672"/>
    </row>
    <row r="260" spans="1:33" ht="15">
      <c r="A260" s="325"/>
      <c r="B260" s="326" t="s">
        <v>94</v>
      </c>
      <c r="C260" s="883" t="s">
        <v>389</v>
      </c>
      <c r="D260" s="328"/>
      <c r="E260" s="326"/>
      <c r="F260" s="330"/>
      <c r="G260" s="330"/>
      <c r="H260" s="331"/>
      <c r="I260" s="1015"/>
      <c r="J260" s="1019"/>
      <c r="K260" s="343"/>
      <c r="L260" s="335"/>
      <c r="M260" s="335"/>
      <c r="N260" s="335"/>
      <c r="O260" s="335"/>
      <c r="P260" s="335"/>
      <c r="Q260" s="335"/>
      <c r="R260" s="343"/>
      <c r="S260" s="335"/>
      <c r="T260" s="335"/>
      <c r="U260" s="335"/>
      <c r="V260" s="335"/>
      <c r="W260" s="343"/>
      <c r="X260" s="335"/>
      <c r="Y260" s="343"/>
      <c r="Z260" s="334"/>
      <c r="AA260" s="343"/>
      <c r="AB260" s="337"/>
      <c r="AC260" s="335"/>
      <c r="AD260" s="335"/>
      <c r="AE260" s="335"/>
      <c r="AF260" s="342"/>
      <c r="AG260" s="674"/>
    </row>
    <row r="261" spans="1:33" ht="15">
      <c r="A261" s="325"/>
      <c r="B261" s="326" t="s">
        <v>220</v>
      </c>
      <c r="C261" s="883" t="s">
        <v>390</v>
      </c>
      <c r="D261" s="328">
        <v>23.8</v>
      </c>
      <c r="E261" s="326" t="s">
        <v>304</v>
      </c>
      <c r="F261" s="330"/>
      <c r="G261" s="330"/>
      <c r="H261" s="331"/>
      <c r="I261" s="1015"/>
      <c r="J261" s="1010"/>
      <c r="K261" s="334"/>
      <c r="L261" s="335"/>
      <c r="M261" s="343"/>
      <c r="N261" s="343"/>
      <c r="O261" s="335"/>
      <c r="P261" s="335"/>
      <c r="Q261" s="343"/>
      <c r="R261" s="334"/>
      <c r="S261" s="335"/>
      <c r="T261" s="335"/>
      <c r="U261" s="335"/>
      <c r="V261" s="335"/>
      <c r="W261" s="334"/>
      <c r="X261" s="335"/>
      <c r="Y261" s="335"/>
      <c r="Z261" s="343"/>
      <c r="AA261" s="334"/>
      <c r="AB261" s="337"/>
      <c r="AC261" s="335"/>
      <c r="AD261" s="335"/>
      <c r="AE261" s="335"/>
      <c r="AF261" s="336"/>
      <c r="AG261" s="673"/>
    </row>
    <row r="262" spans="1:33" ht="15">
      <c r="A262" s="325"/>
      <c r="B262" s="326" t="s">
        <v>221</v>
      </c>
      <c r="C262" s="881" t="s">
        <v>391</v>
      </c>
      <c r="D262" s="328">
        <v>24.84</v>
      </c>
      <c r="E262" s="326" t="s">
        <v>304</v>
      </c>
      <c r="F262" s="330"/>
      <c r="G262" s="330">
        <v>1</v>
      </c>
      <c r="H262" s="331"/>
      <c r="I262" s="1015"/>
      <c r="J262" s="1010"/>
      <c r="K262" s="334"/>
      <c r="L262" s="335"/>
      <c r="M262" s="343"/>
      <c r="N262" s="343"/>
      <c r="O262" s="335"/>
      <c r="P262" s="335"/>
      <c r="Q262" s="343"/>
      <c r="R262" s="334"/>
      <c r="S262" s="336"/>
      <c r="T262" s="335"/>
      <c r="U262" s="335"/>
      <c r="V262" s="335"/>
      <c r="W262" s="334"/>
      <c r="X262" s="335"/>
      <c r="Y262" s="335"/>
      <c r="Z262" s="343"/>
      <c r="AA262" s="334"/>
      <c r="AB262" s="337"/>
      <c r="AC262" s="335"/>
      <c r="AD262" s="335"/>
      <c r="AE262" s="335"/>
      <c r="AF262" s="336"/>
      <c r="AG262" s="673"/>
    </row>
    <row r="263" spans="1:33" ht="15">
      <c r="A263" s="325"/>
      <c r="B263" s="326" t="s">
        <v>222</v>
      </c>
      <c r="C263" s="881" t="s">
        <v>392</v>
      </c>
      <c r="D263" s="328">
        <v>35.7</v>
      </c>
      <c r="E263" s="326" t="s">
        <v>304</v>
      </c>
      <c r="F263" s="330"/>
      <c r="G263" s="330">
        <v>1</v>
      </c>
      <c r="H263" s="331"/>
      <c r="I263" s="1015"/>
      <c r="J263" s="1010"/>
      <c r="K263" s="334"/>
      <c r="L263" s="335"/>
      <c r="M263" s="343"/>
      <c r="N263" s="343"/>
      <c r="O263" s="335"/>
      <c r="P263" s="335"/>
      <c r="Q263" s="343"/>
      <c r="R263" s="334"/>
      <c r="S263" s="336"/>
      <c r="T263" s="335"/>
      <c r="U263" s="335"/>
      <c r="V263" s="335"/>
      <c r="W263" s="334"/>
      <c r="X263" s="335"/>
      <c r="Y263" s="335"/>
      <c r="Z263" s="343"/>
      <c r="AA263" s="343"/>
      <c r="AB263" s="337"/>
      <c r="AC263" s="335"/>
      <c r="AD263" s="335"/>
      <c r="AE263" s="335"/>
      <c r="AF263" s="336"/>
      <c r="AG263" s="673"/>
    </row>
    <row r="264" spans="1:33" ht="15">
      <c r="A264" s="325"/>
      <c r="B264" s="326" t="s">
        <v>227</v>
      </c>
      <c r="C264" s="883" t="s">
        <v>393</v>
      </c>
      <c r="D264" s="328">
        <v>7</v>
      </c>
      <c r="E264" s="326" t="s">
        <v>304</v>
      </c>
      <c r="F264" s="330"/>
      <c r="G264" s="330"/>
      <c r="H264" s="331"/>
      <c r="I264" s="1015"/>
      <c r="J264" s="1010"/>
      <c r="K264" s="334"/>
      <c r="L264" s="335"/>
      <c r="M264" s="335"/>
      <c r="N264" s="335"/>
      <c r="O264" s="335"/>
      <c r="P264" s="335"/>
      <c r="Q264" s="335"/>
      <c r="R264" s="334"/>
      <c r="S264" s="335"/>
      <c r="T264" s="335"/>
      <c r="U264" s="335"/>
      <c r="V264" s="335"/>
      <c r="W264" s="334"/>
      <c r="X264" s="336"/>
      <c r="Y264" s="335"/>
      <c r="Z264" s="343"/>
      <c r="AA264" s="343"/>
      <c r="AB264" s="337"/>
      <c r="AC264" s="335"/>
      <c r="AD264" s="335"/>
      <c r="AE264" s="335"/>
      <c r="AF264" s="335"/>
      <c r="AG264" s="673"/>
    </row>
    <row r="265" spans="1:33" ht="15.5">
      <c r="A265" s="1003" t="s">
        <v>234</v>
      </c>
      <c r="B265" s="371" t="s">
        <v>61</v>
      </c>
      <c r="C265" s="883" t="s">
        <v>394</v>
      </c>
      <c r="D265" s="328">
        <v>67.94</v>
      </c>
      <c r="E265" s="326" t="s">
        <v>306</v>
      </c>
      <c r="F265" s="330">
        <v>3</v>
      </c>
      <c r="G265" s="330"/>
      <c r="H265" s="331"/>
      <c r="I265" s="1015"/>
      <c r="J265" s="1010"/>
      <c r="K265" s="334"/>
      <c r="L265" s="335"/>
      <c r="M265" s="335"/>
      <c r="N265" s="335"/>
      <c r="O265" s="335"/>
      <c r="P265" s="335"/>
      <c r="Q265" s="343"/>
      <c r="R265" s="334"/>
      <c r="S265" s="335"/>
      <c r="T265" s="335"/>
      <c r="U265" s="336"/>
      <c r="V265" s="335"/>
      <c r="W265" s="334"/>
      <c r="X265" s="335"/>
      <c r="Y265" s="336"/>
      <c r="Z265" s="343"/>
      <c r="AA265" s="334"/>
      <c r="AB265" s="337"/>
      <c r="AC265" s="335"/>
      <c r="AD265" s="335"/>
      <c r="AE265" s="336"/>
      <c r="AF265" s="342"/>
      <c r="AG265" s="675"/>
    </row>
    <row r="266" spans="1:33" ht="15">
      <c r="A266" s="1001"/>
      <c r="B266" s="488" t="s">
        <v>225</v>
      </c>
      <c r="C266" s="886" t="s">
        <v>378</v>
      </c>
      <c r="D266" s="489">
        <v>25.57</v>
      </c>
      <c r="E266" s="488" t="s">
        <v>304</v>
      </c>
      <c r="F266" s="490">
        <v>2</v>
      </c>
      <c r="G266" s="490">
        <v>1</v>
      </c>
      <c r="H266" s="491"/>
      <c r="I266" s="1063"/>
      <c r="J266" s="1061"/>
      <c r="K266" s="492"/>
      <c r="L266" s="493"/>
      <c r="M266" s="493"/>
      <c r="N266" s="493"/>
      <c r="O266" s="493"/>
      <c r="P266" s="493"/>
      <c r="Q266" s="493"/>
      <c r="R266" s="492"/>
      <c r="S266" s="494"/>
      <c r="T266" s="493"/>
      <c r="U266" s="493"/>
      <c r="V266" s="493"/>
      <c r="W266" s="492"/>
      <c r="X266" s="492"/>
      <c r="Y266" s="492"/>
      <c r="Z266" s="495"/>
      <c r="AA266" s="492"/>
      <c r="AB266" s="496"/>
      <c r="AC266" s="493"/>
      <c r="AD266" s="493"/>
      <c r="AE266" s="493"/>
      <c r="AF266" s="494"/>
      <c r="AG266" s="694"/>
    </row>
    <row r="267" spans="1:33" ht="15" thickBot="1">
      <c r="A267" s="353"/>
      <c r="B267" s="497" t="s">
        <v>94</v>
      </c>
      <c r="C267" s="887" t="s">
        <v>395</v>
      </c>
      <c r="D267" s="498"/>
      <c r="E267" s="497"/>
      <c r="F267" s="499"/>
      <c r="G267" s="499"/>
      <c r="H267" s="500"/>
      <c r="I267" s="1064"/>
      <c r="J267" s="1062"/>
      <c r="K267" s="501"/>
      <c r="L267" s="502"/>
      <c r="M267" s="502"/>
      <c r="N267" s="502"/>
      <c r="O267" s="503"/>
      <c r="P267" s="502"/>
      <c r="Q267" s="502"/>
      <c r="R267" s="501"/>
      <c r="S267" s="502"/>
      <c r="T267" s="502"/>
      <c r="U267" s="502"/>
      <c r="V267" s="502"/>
      <c r="W267" s="501"/>
      <c r="X267" s="502"/>
      <c r="Y267" s="501"/>
      <c r="Z267" s="504"/>
      <c r="AA267" s="501"/>
      <c r="AB267" s="505"/>
      <c r="AC267" s="502"/>
      <c r="AD267" s="502"/>
      <c r="AE267" s="502"/>
      <c r="AF267" s="506"/>
      <c r="AG267" s="695"/>
    </row>
    <row r="268" spans="1:33" ht="16" thickBot="1">
      <c r="A268" s="1221" t="s">
        <v>424</v>
      </c>
      <c r="B268" s="1222"/>
      <c r="C268" s="1222"/>
      <c r="D268" s="1222"/>
      <c r="E268" s="1222"/>
      <c r="F268" s="1222"/>
      <c r="G268" s="1222"/>
      <c r="H268" s="1222"/>
      <c r="I268" s="1222"/>
      <c r="J268" s="1222"/>
      <c r="K268" s="1222"/>
      <c r="L268" s="1222"/>
      <c r="M268" s="1222"/>
      <c r="N268" s="1222"/>
      <c r="O268" s="1222"/>
      <c r="P268" s="1222"/>
      <c r="Q268" s="1222"/>
      <c r="R268" s="1222"/>
      <c r="S268" s="1222"/>
      <c r="T268" s="1222"/>
      <c r="U268" s="1222"/>
      <c r="V268" s="1222"/>
      <c r="W268" s="1222"/>
      <c r="X268" s="1222"/>
      <c r="Y268" s="1222"/>
      <c r="Z268" s="1222"/>
      <c r="AA268" s="1222"/>
      <c r="AB268" s="1222"/>
      <c r="AC268" s="1222"/>
      <c r="AD268" s="1222"/>
      <c r="AE268" s="1222"/>
      <c r="AF268" s="1222"/>
      <c r="AG268" s="1223"/>
    </row>
    <row r="269" spans="1:33" ht="15.75" customHeight="1">
      <c r="A269" s="1002" t="s">
        <v>314</v>
      </c>
      <c r="B269" s="314" t="s">
        <v>61</v>
      </c>
      <c r="C269" s="878" t="s">
        <v>353</v>
      </c>
      <c r="D269" s="316">
        <v>52.9</v>
      </c>
      <c r="E269" s="299" t="s">
        <v>304</v>
      </c>
      <c r="F269" s="318"/>
      <c r="G269" s="318">
        <v>2</v>
      </c>
      <c r="H269" s="507">
        <v>1</v>
      </c>
      <c r="I269" s="1067"/>
      <c r="J269" s="1065"/>
      <c r="K269" s="509"/>
      <c r="L269" s="510"/>
      <c r="M269" s="511"/>
      <c r="N269" s="512"/>
      <c r="O269" s="512"/>
      <c r="P269" s="512"/>
      <c r="Q269" s="513"/>
      <c r="R269" s="508"/>
      <c r="S269" s="508"/>
      <c r="T269" s="512"/>
      <c r="U269" s="512"/>
      <c r="V269" s="512"/>
      <c r="W269" s="513"/>
      <c r="X269" s="512"/>
      <c r="Y269" s="512"/>
      <c r="Z269" s="514"/>
      <c r="AA269" s="513"/>
      <c r="AB269" s="515"/>
      <c r="AC269" s="512"/>
      <c r="AD269" s="512"/>
      <c r="AE269" s="512"/>
      <c r="AF269" s="512"/>
      <c r="AG269" s="696"/>
    </row>
    <row r="270" spans="1:33" ht="19" thickBot="1">
      <c r="A270" s="591"/>
      <c r="B270" s="999" t="s">
        <v>87</v>
      </c>
      <c r="C270" s="879" t="s">
        <v>354</v>
      </c>
      <c r="D270" s="355">
        <v>1.5</v>
      </c>
      <c r="E270" s="300" t="s">
        <v>407</v>
      </c>
      <c r="F270" s="356"/>
      <c r="G270" s="356">
        <v>1</v>
      </c>
      <c r="H270" s="357">
        <v>1</v>
      </c>
      <c r="I270" s="1068"/>
      <c r="J270" s="1066"/>
      <c r="K270" s="362"/>
      <c r="L270" s="517"/>
      <c r="M270" s="516"/>
      <c r="N270" s="362"/>
      <c r="O270" s="362"/>
      <c r="P270" s="362"/>
      <c r="Q270" s="518"/>
      <c r="R270" s="516"/>
      <c r="S270" s="516"/>
      <c r="T270" s="362"/>
      <c r="U270" s="362"/>
      <c r="V270" s="362"/>
      <c r="W270" s="518"/>
      <c r="X270" s="362"/>
      <c r="Y270" s="362"/>
      <c r="Z270" s="382"/>
      <c r="AA270" s="518"/>
      <c r="AB270" s="519"/>
      <c r="AC270" s="362"/>
      <c r="AD270" s="362"/>
      <c r="AE270" s="362"/>
      <c r="AF270" s="362"/>
      <c r="AG270" s="697"/>
    </row>
    <row r="271" spans="1:33" s="285" customFormat="1" ht="15" thickBot="1">
      <c r="A271" s="704"/>
      <c r="B271" s="698"/>
      <c r="C271" s="698"/>
      <c r="D271" s="698"/>
      <c r="E271" s="698"/>
      <c r="F271" s="698"/>
      <c r="G271" s="698"/>
      <c r="H271" s="698"/>
      <c r="I271" s="1"/>
      <c r="J271" s="698"/>
      <c r="K271" s="698"/>
      <c r="L271" s="698"/>
      <c r="M271" s="698"/>
      <c r="N271" s="698"/>
      <c r="O271" s="698"/>
      <c r="P271" s="698"/>
      <c r="Q271" s="698"/>
      <c r="R271" s="698"/>
      <c r="S271" s="698"/>
      <c r="T271" s="698"/>
      <c r="U271" s="698"/>
      <c r="V271" s="698"/>
      <c r="W271" s="698"/>
      <c r="X271" s="698"/>
      <c r="Y271" s="698"/>
      <c r="Z271" s="698"/>
      <c r="AA271" s="698"/>
      <c r="AB271" s="698"/>
      <c r="AC271" s="698"/>
      <c r="AD271" s="698"/>
      <c r="AE271" s="698"/>
      <c r="AF271" s="698"/>
      <c r="AG271" s="698"/>
    </row>
    <row r="272" spans="1:33" s="699" customFormat="1" ht="15.5">
      <c r="A272" s="1249" t="s">
        <v>328</v>
      </c>
      <c r="B272" s="1250"/>
      <c r="C272" s="1250"/>
      <c r="D272" s="1250"/>
      <c r="E272" s="1250"/>
      <c r="F272" s="1250"/>
      <c r="G272" s="1250"/>
      <c r="H272" s="1250"/>
      <c r="I272" s="1250"/>
      <c r="J272" s="1250"/>
      <c r="K272" s="1250"/>
      <c r="L272" s="1250"/>
      <c r="M272" s="1250"/>
      <c r="N272" s="1250"/>
      <c r="O272" s="1250"/>
      <c r="P272" s="1250"/>
      <c r="Q272" s="1250"/>
      <c r="R272" s="1250"/>
      <c r="S272" s="1250"/>
      <c r="T272" s="1250"/>
      <c r="U272" s="1250"/>
      <c r="V272" s="1250"/>
      <c r="W272" s="1250"/>
      <c r="X272" s="1250"/>
      <c r="Y272" s="1250"/>
      <c r="Z272" s="1250"/>
      <c r="AA272" s="1250"/>
      <c r="AB272" s="1250"/>
      <c r="AC272" s="1250"/>
      <c r="AD272" s="1250"/>
      <c r="AE272" s="1250"/>
      <c r="AF272" s="1250"/>
      <c r="AG272" s="1251"/>
    </row>
    <row r="273" spans="1:33" ht="15.5">
      <c r="A273" s="1246" t="s">
        <v>401</v>
      </c>
      <c r="B273" s="1247"/>
      <c r="C273" s="1247"/>
      <c r="D273" s="1247"/>
      <c r="E273" s="1247"/>
      <c r="F273" s="1247"/>
      <c r="G273" s="1247"/>
      <c r="H273" s="1247"/>
      <c r="I273" s="1247"/>
      <c r="J273" s="1247"/>
      <c r="K273" s="1247"/>
      <c r="L273" s="1247"/>
      <c r="M273" s="1247"/>
      <c r="N273" s="1247"/>
      <c r="O273" s="1247"/>
      <c r="P273" s="1247"/>
      <c r="Q273" s="1247"/>
      <c r="R273" s="1247"/>
      <c r="S273" s="1247"/>
      <c r="T273" s="1247"/>
      <c r="U273" s="1247"/>
      <c r="V273" s="1247"/>
      <c r="W273" s="1247"/>
      <c r="X273" s="1247"/>
      <c r="Y273" s="1247"/>
      <c r="Z273" s="1247"/>
      <c r="AA273" s="1247"/>
      <c r="AB273" s="1247"/>
      <c r="AC273" s="1247"/>
      <c r="AD273" s="1247"/>
      <c r="AE273" s="1247"/>
      <c r="AF273" s="1247"/>
      <c r="AG273" s="1248"/>
    </row>
    <row r="274" spans="1:33" ht="19.5" customHeight="1">
      <c r="A274" s="708"/>
      <c r="B274" s="1253" t="s">
        <v>330</v>
      </c>
      <c r="C274" s="1253"/>
      <c r="D274" s="1253"/>
      <c r="E274" s="1253"/>
      <c r="F274" s="1253"/>
      <c r="G274" s="1253"/>
      <c r="H274" s="1253"/>
      <c r="I274" s="942"/>
      <c r="J274" s="698"/>
      <c r="K274" s="698"/>
      <c r="L274" s="698"/>
      <c r="M274" s="698"/>
      <c r="N274" s="698"/>
      <c r="O274" s="698"/>
      <c r="P274" s="698"/>
      <c r="Q274" s="698"/>
      <c r="R274" s="698"/>
      <c r="S274" s="698"/>
      <c r="T274" s="698"/>
      <c r="U274" s="698"/>
      <c r="V274" s="698"/>
      <c r="W274" s="698"/>
      <c r="X274" s="698"/>
      <c r="Y274" s="698"/>
      <c r="Z274" s="698"/>
      <c r="AA274" s="698"/>
      <c r="AB274" s="698"/>
      <c r="AC274" s="698"/>
      <c r="AD274" s="698"/>
      <c r="AE274" s="698"/>
      <c r="AF274" s="698"/>
      <c r="AG274" s="709"/>
    </row>
    <row r="275" spans="1:33" ht="19.5" customHeight="1">
      <c r="A275" s="707"/>
      <c r="B275" s="1253" t="s">
        <v>318</v>
      </c>
      <c r="C275" s="1253"/>
      <c r="D275" s="1253"/>
      <c r="E275" s="1253"/>
      <c r="F275" s="1253"/>
      <c r="G275" s="1253"/>
      <c r="H275" s="1253"/>
      <c r="I275" s="942"/>
      <c r="J275" s="698"/>
      <c r="K275" s="698"/>
      <c r="L275" s="698"/>
      <c r="M275" s="698"/>
      <c r="N275" s="698"/>
      <c r="O275" s="698"/>
      <c r="P275" s="698"/>
      <c r="Q275" s="698"/>
      <c r="R275" s="698"/>
      <c r="S275" s="698"/>
      <c r="T275" s="698"/>
      <c r="U275" s="698"/>
      <c r="V275" s="698"/>
      <c r="W275" s="698"/>
      <c r="X275" s="698"/>
      <c r="Y275" s="698"/>
      <c r="Z275" s="698"/>
      <c r="AA275" s="698"/>
      <c r="AB275" s="698"/>
      <c r="AC275" s="698"/>
      <c r="AD275" s="698"/>
      <c r="AE275" s="698"/>
      <c r="AF275" s="698"/>
      <c r="AG275" s="709"/>
    </row>
    <row r="276" spans="1:33" ht="18.5">
      <c r="A276" s="710"/>
      <c r="B276" s="1252" t="s">
        <v>315</v>
      </c>
      <c r="C276" s="1252"/>
      <c r="D276" s="1252"/>
      <c r="E276" s="1252"/>
      <c r="F276" s="1252"/>
      <c r="G276" s="1252"/>
      <c r="H276" s="1252"/>
      <c r="I276" s="941"/>
      <c r="J276" s="698"/>
      <c r="K276" s="698"/>
      <c r="L276" s="698"/>
      <c r="M276" s="698"/>
      <c r="N276" s="698"/>
      <c r="O276" s="698"/>
      <c r="P276" s="698"/>
      <c r="Q276" s="698"/>
      <c r="R276" s="698"/>
      <c r="S276" s="698"/>
      <c r="T276" s="698"/>
      <c r="U276" s="698"/>
      <c r="V276" s="698"/>
      <c r="W276" s="698"/>
      <c r="X276" s="698"/>
      <c r="Y276" s="698"/>
      <c r="Z276" s="698"/>
      <c r="AA276" s="698"/>
      <c r="AB276" s="698"/>
      <c r="AC276" s="698"/>
      <c r="AD276" s="698"/>
      <c r="AE276" s="698"/>
      <c r="AF276" s="698"/>
      <c r="AG276" s="709"/>
    </row>
    <row r="277" spans="1:33" ht="18.5">
      <c r="A277" s="705"/>
      <c r="B277" s="1252" t="s">
        <v>316</v>
      </c>
      <c r="C277" s="1252"/>
      <c r="D277" s="1252"/>
      <c r="E277" s="1252"/>
      <c r="F277" s="1252"/>
      <c r="G277" s="1252"/>
      <c r="H277" s="1252"/>
      <c r="I277" s="941"/>
      <c r="J277" s="698"/>
      <c r="K277" s="698"/>
      <c r="L277" s="698"/>
      <c r="M277" s="698"/>
      <c r="N277" s="698"/>
      <c r="O277" s="698"/>
      <c r="P277" s="698"/>
      <c r="Q277" s="698"/>
      <c r="R277" s="698"/>
      <c r="S277" s="698"/>
      <c r="T277" s="698"/>
      <c r="U277" s="698"/>
      <c r="V277" s="698"/>
      <c r="W277" s="698"/>
      <c r="X277" s="698"/>
      <c r="Y277" s="698"/>
      <c r="Z277" s="698"/>
      <c r="AA277" s="698"/>
      <c r="AB277" s="698"/>
      <c r="AC277" s="698"/>
      <c r="AD277" s="698"/>
      <c r="AE277" s="698"/>
      <c r="AF277" s="698"/>
      <c r="AG277" s="709"/>
    </row>
    <row r="278" spans="1:33" ht="18.5">
      <c r="A278" s="706"/>
      <c r="B278" s="1253" t="s">
        <v>317</v>
      </c>
      <c r="C278" s="1253"/>
      <c r="D278" s="1253"/>
      <c r="E278" s="1253"/>
      <c r="F278" s="1253"/>
      <c r="G278" s="1253"/>
      <c r="H278" s="1253"/>
      <c r="I278" s="942"/>
      <c r="J278" s="698"/>
      <c r="K278" s="698"/>
      <c r="L278" s="698"/>
      <c r="M278" s="698"/>
      <c r="N278" s="698"/>
      <c r="O278" s="698"/>
      <c r="P278" s="698"/>
      <c r="Q278" s="698"/>
      <c r="R278" s="698"/>
      <c r="S278" s="698"/>
      <c r="T278" s="698"/>
      <c r="U278" s="698"/>
      <c r="V278" s="698"/>
      <c r="W278" s="698"/>
      <c r="X278" s="698"/>
      <c r="Y278" s="698"/>
      <c r="Z278" s="698"/>
      <c r="AA278" s="698"/>
      <c r="AB278" s="698"/>
      <c r="AC278" s="698"/>
      <c r="AD278" s="698"/>
      <c r="AE278" s="698"/>
      <c r="AF278" s="698"/>
      <c r="AG278" s="709"/>
    </row>
    <row r="279" spans="1:33" ht="10.5" customHeight="1">
      <c r="A279" s="700"/>
      <c r="B279" s="701"/>
      <c r="C279" s="701"/>
      <c r="D279" s="701"/>
      <c r="E279" s="701"/>
      <c r="F279" s="701"/>
      <c r="G279" s="701"/>
      <c r="H279" s="701"/>
      <c r="I279" s="937"/>
      <c r="J279" s="698"/>
      <c r="K279" s="698"/>
      <c r="L279" s="698"/>
      <c r="M279" s="698"/>
      <c r="N279" s="698"/>
      <c r="O279" s="698"/>
      <c r="P279" s="698"/>
      <c r="Q279" s="698"/>
      <c r="R279" s="698"/>
      <c r="S279" s="698"/>
      <c r="T279" s="698"/>
      <c r="U279" s="698"/>
      <c r="V279" s="698"/>
      <c r="W279" s="698"/>
      <c r="X279" s="698"/>
      <c r="Y279" s="698"/>
      <c r="Z279" s="698"/>
      <c r="AA279" s="698"/>
      <c r="AB279" s="698"/>
      <c r="AC279" s="698"/>
      <c r="AD279" s="698"/>
      <c r="AE279" s="698"/>
      <c r="AF279" s="698"/>
      <c r="AG279" s="709"/>
    </row>
    <row r="280" spans="1:33" s="364" customFormat="1" ht="16" thickBot="1">
      <c r="A280" s="1243" t="s">
        <v>400</v>
      </c>
      <c r="B280" s="1244"/>
      <c r="C280" s="1244"/>
      <c r="D280" s="1244"/>
      <c r="E280" s="1244"/>
      <c r="F280" s="1244"/>
      <c r="G280" s="1244"/>
      <c r="H280" s="1244"/>
      <c r="I280" s="1244"/>
      <c r="J280" s="1244"/>
      <c r="K280" s="1244"/>
      <c r="L280" s="1244"/>
      <c r="M280" s="1244"/>
      <c r="N280" s="1244"/>
      <c r="O280" s="1244"/>
      <c r="P280" s="1244"/>
      <c r="Q280" s="1244"/>
      <c r="R280" s="1244"/>
      <c r="S280" s="1244"/>
      <c r="T280" s="1244"/>
      <c r="U280" s="1244"/>
      <c r="V280" s="1244"/>
      <c r="W280" s="1244"/>
      <c r="X280" s="1244"/>
      <c r="Y280" s="1244"/>
      <c r="Z280" s="1244"/>
      <c r="AA280" s="1244"/>
      <c r="AB280" s="1244"/>
      <c r="AC280" s="1244"/>
      <c r="AD280" s="1244"/>
      <c r="AE280" s="1244"/>
      <c r="AF280" s="1244"/>
      <c r="AG280" s="1245"/>
    </row>
    <row r="281" spans="1:28" ht="15">
      <c r="A281" s="285"/>
      <c r="B281" s="285"/>
      <c r="C281" s="89"/>
      <c r="D281" s="303"/>
      <c r="E281" s="285"/>
      <c r="F281" s="303"/>
      <c r="G281" s="303"/>
      <c r="H281" s="303"/>
      <c r="J281" s="285"/>
      <c r="K281" s="285"/>
      <c r="L281" s="285"/>
      <c r="M281" s="285"/>
      <c r="N281" s="285"/>
      <c r="P281" s="285"/>
      <c r="Q281" s="285"/>
      <c r="R281" s="285"/>
      <c r="S281" s="285"/>
      <c r="T281" s="285"/>
      <c r="U281" s="285"/>
      <c r="V281" s="285"/>
      <c r="X281" s="285"/>
      <c r="Y281" s="285"/>
      <c r="Z281" s="285"/>
      <c r="AB281" s="285"/>
    </row>
  </sheetData>
  <sheetProtection sheet="1" objects="1" scenarios="1"/>
  <mergeCells count="69">
    <mergeCell ref="S86:S87"/>
    <mergeCell ref="AF4:AF10"/>
    <mergeCell ref="AG4:AG10"/>
    <mergeCell ref="V4:V10"/>
    <mergeCell ref="X4:X10"/>
    <mergeCell ref="Y4:Y10"/>
    <mergeCell ref="AA4:AA10"/>
    <mergeCell ref="AB4:AB10"/>
    <mergeCell ref="Z4:Z10"/>
    <mergeCell ref="W4:W10"/>
    <mergeCell ref="T4:T10"/>
    <mergeCell ref="U4:U10"/>
    <mergeCell ref="AA86:AA87"/>
    <mergeCell ref="AB86:AB87"/>
    <mergeCell ref="AC86:AC87"/>
    <mergeCell ref="Z86:Z87"/>
    <mergeCell ref="J4:J10"/>
    <mergeCell ref="K4:K10"/>
    <mergeCell ref="L4:L10"/>
    <mergeCell ref="M4:M10"/>
    <mergeCell ref="N4:N10"/>
    <mergeCell ref="O4:O10"/>
    <mergeCell ref="P4:P10"/>
    <mergeCell ref="Q4:Q10"/>
    <mergeCell ref="R4:R10"/>
    <mergeCell ref="S4:S10"/>
    <mergeCell ref="A280:AG280"/>
    <mergeCell ref="A273:AG273"/>
    <mergeCell ref="A201:AG201"/>
    <mergeCell ref="A223:AG223"/>
    <mergeCell ref="A268:AG268"/>
    <mergeCell ref="A272:AG272"/>
    <mergeCell ref="B276:H276"/>
    <mergeCell ref="B277:H277"/>
    <mergeCell ref="B278:H278"/>
    <mergeCell ref="B275:H275"/>
    <mergeCell ref="B274:H274"/>
    <mergeCell ref="A148:AG148"/>
    <mergeCell ref="A193:AG193"/>
    <mergeCell ref="B86:B87"/>
    <mergeCell ref="C86:C87"/>
    <mergeCell ref="F86:F87"/>
    <mergeCell ref="G86:G87"/>
    <mergeCell ref="H86:H87"/>
    <mergeCell ref="M86:M87"/>
    <mergeCell ref="N86:N87"/>
    <mergeCell ref="O86:O87"/>
    <mergeCell ref="P86:P87"/>
    <mergeCell ref="Q86:Q87"/>
    <mergeCell ref="AF86:AF87"/>
    <mergeCell ref="AG86:AG87"/>
    <mergeCell ref="X86:X87"/>
    <mergeCell ref="Y86:Y87"/>
    <mergeCell ref="W86:W87"/>
    <mergeCell ref="A4:I10"/>
    <mergeCell ref="A11:I11"/>
    <mergeCell ref="AD86:AD87"/>
    <mergeCell ref="AE86:AE87"/>
    <mergeCell ref="R86:R87"/>
    <mergeCell ref="T86:T87"/>
    <mergeCell ref="U86:U87"/>
    <mergeCell ref="V86:V87"/>
    <mergeCell ref="A13:AG13"/>
    <mergeCell ref="A42:AG42"/>
    <mergeCell ref="A83:AG83"/>
    <mergeCell ref="AC4:AC10"/>
    <mergeCell ref="AD4:AD10"/>
    <mergeCell ref="AE4:AE10"/>
    <mergeCell ref="J11:AG11"/>
  </mergeCells>
  <printOptions horizontalCentered="1"/>
  <pageMargins left="0.1968503937007874" right="0.1968503937007874" top="0.15748031496062992" bottom="0.31496062992125984" header="0.15748031496062992" footer="0.15748031496062992"/>
  <pageSetup fitToHeight="0" fitToWidth="1" horizontalDpi="600" verticalDpi="600" orientation="landscape" paperSize="9" scale="47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K18"/>
  <sheetViews>
    <sheetView workbookViewId="0" topLeftCell="A1">
      <pane ySplit="6" topLeftCell="A7" activePane="bottomLeft" state="frozen"/>
      <selection pane="topLeft" activeCell="D44" sqref="D44"/>
      <selection pane="bottomLeft" activeCell="C7" sqref="C7"/>
    </sheetView>
  </sheetViews>
  <sheetFormatPr defaultColWidth="8.7109375" defaultRowHeight="15"/>
  <cols>
    <col min="1" max="1" width="6.00390625" style="1" customWidth="1"/>
    <col min="2" max="2" width="40.8515625" style="1" customWidth="1"/>
    <col min="3" max="3" width="15.8515625" style="1" customWidth="1"/>
    <col min="4" max="4" width="16.57421875" style="1" customWidth="1"/>
    <col min="5" max="5" width="40.8515625" style="1" customWidth="1"/>
    <col min="6" max="6" width="5.8515625" style="1" bestFit="1" customWidth="1"/>
    <col min="7" max="7" width="10.8515625" style="1" customWidth="1"/>
    <col min="8" max="8" width="14.28125" style="1" customWidth="1"/>
    <col min="9" max="9" width="18.28125" style="1" customWidth="1"/>
    <col min="10" max="10" width="8.7109375" style="1" customWidth="1"/>
    <col min="11" max="11" width="11.140625" style="1" bestFit="1" customWidth="1"/>
    <col min="12" max="16384" width="8.7109375" style="1" customWidth="1"/>
  </cols>
  <sheetData>
    <row r="1" spans="1:5" s="214" customFormat="1" ht="15">
      <c r="A1" s="212" t="s">
        <v>270</v>
      </c>
      <c r="B1" s="213"/>
      <c r="C1" s="213"/>
      <c r="D1" s="213"/>
      <c r="E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333</v>
      </c>
    </row>
    <row r="5" ht="15" thickBot="1"/>
    <row r="6" spans="1:9" s="731" customFormat="1" ht="30" customHeight="1" thickBot="1">
      <c r="A6" s="890" t="s">
        <v>0</v>
      </c>
      <c r="B6" s="891" t="s">
        <v>1</v>
      </c>
      <c r="C6" s="891" t="s">
        <v>426</v>
      </c>
      <c r="D6" s="894" t="s">
        <v>428</v>
      </c>
      <c r="E6" s="894" t="s">
        <v>427</v>
      </c>
      <c r="F6" s="892" t="s">
        <v>3</v>
      </c>
      <c r="G6" s="892" t="s">
        <v>434</v>
      </c>
      <c r="H6" s="893" t="s">
        <v>435</v>
      </c>
      <c r="I6" s="900" t="s">
        <v>432</v>
      </c>
    </row>
    <row r="7" spans="1:11" s="731" customFormat="1" ht="45" customHeight="1">
      <c r="A7" s="725">
        <v>1</v>
      </c>
      <c r="B7" s="726" t="s">
        <v>339</v>
      </c>
      <c r="C7" s="896"/>
      <c r="D7" s="896"/>
      <c r="E7" s="896"/>
      <c r="F7" s="727" t="s">
        <v>37</v>
      </c>
      <c r="G7" s="728"/>
      <c r="H7" s="729">
        <v>1680</v>
      </c>
      <c r="I7" s="730">
        <f>G7*H7</f>
        <v>0</v>
      </c>
      <c r="K7" s="732"/>
    </row>
    <row r="8" spans="1:9" s="731" customFormat="1" ht="60" customHeight="1">
      <c r="A8" s="725">
        <v>2</v>
      </c>
      <c r="B8" s="737" t="s">
        <v>444</v>
      </c>
      <c r="C8" s="897"/>
      <c r="D8" s="897"/>
      <c r="E8" s="897"/>
      <c r="F8" s="734" t="s">
        <v>272</v>
      </c>
      <c r="G8" s="735"/>
      <c r="H8" s="729">
        <v>100</v>
      </c>
      <c r="I8" s="730">
        <f>G8*H8</f>
        <v>0</v>
      </c>
    </row>
    <row r="9" spans="1:11" s="731" customFormat="1" ht="44" thickBot="1">
      <c r="A9" s="733">
        <v>3</v>
      </c>
      <c r="B9" s="737" t="s">
        <v>443</v>
      </c>
      <c r="C9" s="895"/>
      <c r="D9" s="895"/>
      <c r="E9" s="895"/>
      <c r="F9" s="736" t="s">
        <v>37</v>
      </c>
      <c r="G9" s="735"/>
      <c r="H9" s="729">
        <v>17</v>
      </c>
      <c r="I9" s="730">
        <f>G9*H9</f>
        <v>0</v>
      </c>
      <c r="K9" s="732"/>
    </row>
    <row r="10" spans="1:9" ht="15" thickBot="1">
      <c r="A10" s="1126" t="s">
        <v>269</v>
      </c>
      <c r="B10" s="1127"/>
      <c r="C10" s="1127"/>
      <c r="D10" s="1127"/>
      <c r="E10" s="1127"/>
      <c r="F10" s="1127"/>
      <c r="G10" s="1127"/>
      <c r="H10" s="1131"/>
      <c r="I10" s="901">
        <f>SUM(I7:I9)</f>
        <v>0</v>
      </c>
    </row>
    <row r="12" spans="1:9" ht="15">
      <c r="A12" s="1121" t="s">
        <v>458</v>
      </c>
      <c r="B12" s="1122"/>
      <c r="C12" s="1122"/>
      <c r="D12" s="1122"/>
      <c r="E12" s="1122"/>
      <c r="F12" s="1122"/>
      <c r="G12" s="1122"/>
      <c r="H12" s="1122"/>
      <c r="I12" s="1122"/>
    </row>
    <row r="13" spans="1:11" ht="14.5" customHeight="1">
      <c r="A13" s="1132" t="s">
        <v>461</v>
      </c>
      <c r="B13" s="1132"/>
      <c r="C13" s="1132"/>
      <c r="D13" s="1132"/>
      <c r="E13" s="1132"/>
      <c r="F13" s="1132"/>
      <c r="G13" s="1132"/>
      <c r="H13" s="1132"/>
      <c r="I13" s="1132"/>
      <c r="J13" s="1120"/>
      <c r="K13" s="1120"/>
    </row>
    <row r="14" spans="1:9" ht="15">
      <c r="A14" s="1132"/>
      <c r="B14" s="1132"/>
      <c r="C14" s="1132"/>
      <c r="D14" s="1132"/>
      <c r="E14" s="1132"/>
      <c r="F14" s="1132"/>
      <c r="G14" s="1132"/>
      <c r="H14" s="1132"/>
      <c r="I14" s="1132"/>
    </row>
    <row r="15" spans="1:9" ht="7" customHeight="1">
      <c r="A15" s="1123"/>
      <c r="B15" s="1123"/>
      <c r="C15" s="1123"/>
      <c r="D15" s="1123"/>
      <c r="E15" s="1123"/>
      <c r="F15" s="1123"/>
      <c r="G15" s="1123"/>
      <c r="H15" s="1123"/>
      <c r="I15" s="1123"/>
    </row>
    <row r="16" spans="1:11" ht="14.5" customHeight="1">
      <c r="A16" s="1130" t="s">
        <v>460</v>
      </c>
      <c r="B16" s="1130"/>
      <c r="C16" s="1130"/>
      <c r="D16" s="1130"/>
      <c r="E16" s="1130"/>
      <c r="F16" s="1130"/>
      <c r="G16" s="1130"/>
      <c r="H16" s="1130"/>
      <c r="I16" s="1130"/>
      <c r="J16" s="1119"/>
      <c r="K16" s="1119"/>
    </row>
    <row r="17" spans="1:11" s="108" customFormat="1" ht="7" customHeight="1">
      <c r="A17" s="1118"/>
      <c r="B17" s="1118"/>
      <c r="C17" s="1118"/>
      <c r="D17" s="1118"/>
      <c r="E17" s="1118"/>
      <c r="F17" s="1118"/>
      <c r="G17" s="1118"/>
      <c r="H17" s="1118"/>
      <c r="I17" s="1118"/>
      <c r="J17" s="1119"/>
      <c r="K17" s="1119"/>
    </row>
    <row r="18" spans="1:9" ht="15">
      <c r="A18" s="1124" t="s">
        <v>462</v>
      </c>
      <c r="B18" s="1122"/>
      <c r="C18" s="1122"/>
      <c r="D18" s="1122"/>
      <c r="E18" s="1122"/>
      <c r="F18" s="1122"/>
      <c r="G18" s="1122"/>
      <c r="H18" s="1122"/>
      <c r="I18" s="1122"/>
    </row>
  </sheetData>
  <sheetProtection sheet="1" objects="1" scenarios="1"/>
  <mergeCells count="3">
    <mergeCell ref="A16:I16"/>
    <mergeCell ref="A10:H10"/>
    <mergeCell ref="A13:I14"/>
  </mergeCells>
  <printOptions horizontalCentered="1"/>
  <pageMargins left="0.1968503937007874" right="0.1968503937007874" top="0.15748031496062992" bottom="0.3937007874015748" header="0.15748031496062992" footer="0.15748031496062992"/>
  <pageSetup fitToHeight="0" fitToWidth="1" horizontalDpi="600" verticalDpi="600" orientation="landscape" paperSize="9" scale="86" r:id="rId1"/>
  <headerFoot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M62"/>
  <sheetViews>
    <sheetView workbookViewId="0" topLeftCell="A1">
      <pane ySplit="6" topLeftCell="A7" activePane="bottomLeft" state="frozen"/>
      <selection pane="topLeft" activeCell="C7" sqref="C7"/>
      <selection pane="bottomLeft" activeCell="G7" sqref="G7"/>
    </sheetView>
  </sheetViews>
  <sheetFormatPr defaultColWidth="8.7109375" defaultRowHeight="15"/>
  <cols>
    <col min="1" max="1" width="6.00390625" style="1" customWidth="1"/>
    <col min="2" max="2" width="8.421875" style="1" customWidth="1"/>
    <col min="3" max="3" width="13.140625" style="1" bestFit="1" customWidth="1"/>
    <col min="4" max="4" width="44.421875" style="1" customWidth="1"/>
    <col min="5" max="5" width="10.140625" style="108" customWidth="1"/>
    <col min="6" max="6" width="9.7109375" style="1" customWidth="1"/>
    <col min="7" max="7" width="11.140625" style="1" customWidth="1"/>
    <col min="8" max="8" width="12.7109375" style="1" bestFit="1" customWidth="1"/>
    <col min="9" max="9" width="11.421875" style="1" customWidth="1"/>
    <col min="10" max="11" width="13.57421875" style="1" customWidth="1"/>
    <col min="12" max="12" width="8.7109375" style="1" customWidth="1"/>
    <col min="13" max="13" width="11.140625" style="1" bestFit="1" customWidth="1"/>
    <col min="14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pans="1:12" s="214" customFormat="1" ht="15">
      <c r="A3" s="213"/>
      <c r="L3" s="904"/>
    </row>
    <row r="4" s="214" customFormat="1" ht="18.5">
      <c r="A4" s="215" t="s">
        <v>332</v>
      </c>
    </row>
    <row r="5" ht="15" thickBot="1"/>
    <row r="6" spans="1:11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4" t="s">
        <v>268</v>
      </c>
      <c r="J6" s="225" t="s">
        <v>431</v>
      </c>
      <c r="K6" s="902" t="s">
        <v>430</v>
      </c>
    </row>
    <row r="7" spans="1:13" ht="15">
      <c r="A7" s="2">
        <v>1</v>
      </c>
      <c r="B7" s="4" t="s">
        <v>5</v>
      </c>
      <c r="C7" s="257"/>
      <c r="D7" s="163"/>
      <c r="E7" s="180">
        <f>SUM('Palackého nám. 1:Palackého nám. 3'!L6)</f>
        <v>2475.56</v>
      </c>
      <c r="F7" s="7" t="s">
        <v>7</v>
      </c>
      <c r="G7" s="209"/>
      <c r="H7" s="6" t="s">
        <v>6</v>
      </c>
      <c r="I7" s="184">
        <v>251</v>
      </c>
      <c r="J7" s="76">
        <f>E7*G7*I7</f>
        <v>0</v>
      </c>
      <c r="K7" s="76">
        <f>J7/12</f>
        <v>0</v>
      </c>
      <c r="M7" s="183"/>
    </row>
    <row r="8" spans="1:11" ht="15">
      <c r="A8" s="18">
        <v>2</v>
      </c>
      <c r="B8" s="19" t="s">
        <v>26</v>
      </c>
      <c r="C8" s="20"/>
      <c r="D8" s="146"/>
      <c r="E8" s="180">
        <f>SUM('Palackého nám. 1:Palackého nám. 3'!L7)</f>
        <v>2475.56</v>
      </c>
      <c r="F8" s="23" t="s">
        <v>7</v>
      </c>
      <c r="G8" s="210"/>
      <c r="H8" s="22" t="s">
        <v>6</v>
      </c>
      <c r="I8" s="184">
        <v>251</v>
      </c>
      <c r="J8" s="76">
        <f aca="true" t="shared" si="0" ref="J8:J53">E8*G8*I8</f>
        <v>0</v>
      </c>
      <c r="K8" s="76">
        <f aca="true" t="shared" si="1" ref="K8:K53">J8/12</f>
        <v>0</v>
      </c>
    </row>
    <row r="9" spans="1:11" ht="15">
      <c r="A9" s="2">
        <v>3</v>
      </c>
      <c r="B9" s="19" t="s">
        <v>27</v>
      </c>
      <c r="C9" s="44"/>
      <c r="D9" s="31"/>
      <c r="E9" s="180">
        <f>SUM('Palackého nám. 1:Palackého nám. 3'!L8)</f>
        <v>1281.82</v>
      </c>
      <c r="F9" s="23" t="s">
        <v>7</v>
      </c>
      <c r="G9" s="210"/>
      <c r="H9" s="22" t="s">
        <v>6</v>
      </c>
      <c r="I9" s="184">
        <v>251</v>
      </c>
      <c r="J9" s="76">
        <f t="shared" si="0"/>
        <v>0</v>
      </c>
      <c r="K9" s="76">
        <f t="shared" si="1"/>
        <v>0</v>
      </c>
    </row>
    <row r="10" spans="1:13" ht="15">
      <c r="A10" s="18">
        <v>4</v>
      </c>
      <c r="B10" s="983" t="s">
        <v>297</v>
      </c>
      <c r="C10" s="44"/>
      <c r="D10" s="258"/>
      <c r="E10" s="180">
        <f>SUM('Palackého nám. 1:Palackého nám. 3'!L9)</f>
        <v>160</v>
      </c>
      <c r="F10" s="898" t="s">
        <v>37</v>
      </c>
      <c r="G10" s="210"/>
      <c r="H10" s="22" t="s">
        <v>6</v>
      </c>
      <c r="I10" s="184">
        <v>251</v>
      </c>
      <c r="J10" s="76">
        <f t="shared" si="0"/>
        <v>0</v>
      </c>
      <c r="K10" s="76">
        <f t="shared" si="1"/>
        <v>0</v>
      </c>
      <c r="M10" s="183"/>
    </row>
    <row r="11" spans="1:11" ht="15">
      <c r="A11" s="18">
        <v>5</v>
      </c>
      <c r="B11" s="983" t="s">
        <v>445</v>
      </c>
      <c r="C11" s="5"/>
      <c r="D11" s="258"/>
      <c r="E11" s="180">
        <f>SUM('Palackého nám. 1:Palackého nám. 3'!L10)</f>
        <v>160</v>
      </c>
      <c r="F11" s="898" t="s">
        <v>37</v>
      </c>
      <c r="G11" s="210"/>
      <c r="H11" s="22" t="s">
        <v>6</v>
      </c>
      <c r="I11" s="184">
        <v>251</v>
      </c>
      <c r="J11" s="76">
        <f t="shared" si="0"/>
        <v>0</v>
      </c>
      <c r="K11" s="76">
        <f t="shared" si="1"/>
        <v>0</v>
      </c>
    </row>
    <row r="12" spans="1:11" ht="15">
      <c r="A12" s="18">
        <v>6</v>
      </c>
      <c r="B12" s="983" t="s">
        <v>446</v>
      </c>
      <c r="C12" s="5"/>
      <c r="D12" s="258"/>
      <c r="E12" s="180">
        <f>SUM('Palackého nám. 1:Palackého nám. 3'!L11)</f>
        <v>55</v>
      </c>
      <c r="F12" s="45" t="s">
        <v>38</v>
      </c>
      <c r="G12" s="210"/>
      <c r="H12" s="22" t="s">
        <v>6</v>
      </c>
      <c r="I12" s="184">
        <v>251</v>
      </c>
      <c r="J12" s="76">
        <f t="shared" si="0"/>
        <v>0</v>
      </c>
      <c r="K12" s="76">
        <f t="shared" si="1"/>
        <v>0</v>
      </c>
    </row>
    <row r="13" spans="1:11" ht="15">
      <c r="A13" s="2">
        <v>7</v>
      </c>
      <c r="B13" s="3" t="s">
        <v>39</v>
      </c>
      <c r="C13" s="5"/>
      <c r="D13" s="258"/>
      <c r="E13" s="180">
        <f>SUM('Palackého nám. 1:Palackého nám. 3'!L12)</f>
        <v>43</v>
      </c>
      <c r="F13" s="45" t="s">
        <v>38</v>
      </c>
      <c r="G13" s="210"/>
      <c r="H13" s="22" t="s">
        <v>6</v>
      </c>
      <c r="I13" s="184">
        <v>251</v>
      </c>
      <c r="J13" s="76">
        <f t="shared" si="0"/>
        <v>0</v>
      </c>
      <c r="K13" s="76">
        <f t="shared" si="1"/>
        <v>0</v>
      </c>
    </row>
    <row r="14" spans="1:11" ht="15">
      <c r="A14" s="2">
        <v>8</v>
      </c>
      <c r="B14" s="3" t="s">
        <v>441</v>
      </c>
      <c r="C14" s="5"/>
      <c r="D14" s="258"/>
      <c r="E14" s="180">
        <f>SUM('Palackého nám. 1:Palackého nám. 3'!L13)</f>
        <v>233.66099999999994</v>
      </c>
      <c r="F14" s="898" t="s">
        <v>7</v>
      </c>
      <c r="G14" s="210"/>
      <c r="H14" s="22" t="s">
        <v>6</v>
      </c>
      <c r="I14" s="184">
        <v>251</v>
      </c>
      <c r="J14" s="76">
        <f t="shared" si="0"/>
        <v>0</v>
      </c>
      <c r="K14" s="76">
        <f t="shared" si="1"/>
        <v>0</v>
      </c>
    </row>
    <row r="15" spans="1:11" ht="15">
      <c r="A15" s="18">
        <v>9</v>
      </c>
      <c r="B15" s="19" t="s">
        <v>40</v>
      </c>
      <c r="C15" s="5"/>
      <c r="D15" s="258"/>
      <c r="E15" s="180">
        <f>SUM('Palackého nám. 1:Palackého nám. 3'!L14)</f>
        <v>194</v>
      </c>
      <c r="F15" s="45" t="s">
        <v>38</v>
      </c>
      <c r="G15" s="210"/>
      <c r="H15" s="53" t="s">
        <v>6</v>
      </c>
      <c r="I15" s="184">
        <v>251</v>
      </c>
      <c r="J15" s="76">
        <f t="shared" si="0"/>
        <v>0</v>
      </c>
      <c r="K15" s="76">
        <f t="shared" si="1"/>
        <v>0</v>
      </c>
    </row>
    <row r="16" spans="1:11" ht="15">
      <c r="A16" s="2">
        <v>10</v>
      </c>
      <c r="B16" s="3" t="s">
        <v>5</v>
      </c>
      <c r="C16" s="5"/>
      <c r="D16" s="259"/>
      <c r="E16" s="180">
        <f>SUM('Palackého nám. 1:Palackého nám. 3'!L15)</f>
        <v>189.28</v>
      </c>
      <c r="F16" s="45" t="s">
        <v>7</v>
      </c>
      <c r="G16" s="210"/>
      <c r="H16" s="22" t="s">
        <v>41</v>
      </c>
      <c r="I16" s="185">
        <v>52</v>
      </c>
      <c r="J16" s="76">
        <f t="shared" si="0"/>
        <v>0</v>
      </c>
      <c r="K16" s="76">
        <f t="shared" si="1"/>
        <v>0</v>
      </c>
    </row>
    <row r="17" spans="1:11" ht="15">
      <c r="A17" s="2">
        <v>11</v>
      </c>
      <c r="B17" s="19" t="s">
        <v>26</v>
      </c>
      <c r="C17" s="5"/>
      <c r="D17" s="259"/>
      <c r="E17" s="180">
        <f>SUM('Palackého nám. 1:Palackého nám. 3'!L16)</f>
        <v>189.28</v>
      </c>
      <c r="F17" s="45" t="s">
        <v>7</v>
      </c>
      <c r="G17" s="210"/>
      <c r="H17" s="22" t="s">
        <v>41</v>
      </c>
      <c r="I17" s="185">
        <v>52</v>
      </c>
      <c r="J17" s="76">
        <f t="shared" si="0"/>
        <v>0</v>
      </c>
      <c r="K17" s="76">
        <f t="shared" si="1"/>
        <v>0</v>
      </c>
    </row>
    <row r="18" spans="1:11" ht="15">
      <c r="A18" s="2">
        <v>12</v>
      </c>
      <c r="B18" s="19" t="s">
        <v>27</v>
      </c>
      <c r="C18" s="20"/>
      <c r="D18" s="146"/>
      <c r="E18" s="180">
        <f>SUM('Palackého nám. 1:Palackého nám. 3'!L17)</f>
        <v>24.98</v>
      </c>
      <c r="F18" s="45" t="s">
        <v>7</v>
      </c>
      <c r="G18" s="210"/>
      <c r="H18" s="22" t="s">
        <v>41</v>
      </c>
      <c r="I18" s="185">
        <v>52</v>
      </c>
      <c r="J18" s="76">
        <f t="shared" si="0"/>
        <v>0</v>
      </c>
      <c r="K18" s="76">
        <f t="shared" si="1"/>
        <v>0</v>
      </c>
    </row>
    <row r="19" spans="1:11" ht="15">
      <c r="A19" s="2">
        <v>13</v>
      </c>
      <c r="B19" s="19" t="s">
        <v>39</v>
      </c>
      <c r="C19" s="5"/>
      <c r="D19" s="259"/>
      <c r="E19" s="180">
        <f>SUM('Palackého nám. 1:Palackého nám. 3'!L18)</f>
        <v>1</v>
      </c>
      <c r="F19" s="45" t="s">
        <v>38</v>
      </c>
      <c r="G19" s="210"/>
      <c r="H19" s="22" t="s">
        <v>41</v>
      </c>
      <c r="I19" s="185">
        <v>52</v>
      </c>
      <c r="J19" s="76">
        <f t="shared" si="0"/>
        <v>0</v>
      </c>
      <c r="K19" s="76">
        <f t="shared" si="1"/>
        <v>0</v>
      </c>
    </row>
    <row r="20" spans="1:11" ht="15">
      <c r="A20" s="2">
        <v>14</v>
      </c>
      <c r="B20" s="3" t="s">
        <v>441</v>
      </c>
      <c r="C20" s="5"/>
      <c r="D20" s="259"/>
      <c r="E20" s="180">
        <f>SUM('Palackého nám. 1:Palackého nám. 3'!L19)</f>
        <v>8.867999999999999</v>
      </c>
      <c r="F20" s="898" t="s">
        <v>7</v>
      </c>
      <c r="G20" s="210"/>
      <c r="H20" s="22" t="s">
        <v>41</v>
      </c>
      <c r="I20" s="185">
        <v>52</v>
      </c>
      <c r="J20" s="76">
        <f t="shared" si="0"/>
        <v>0</v>
      </c>
      <c r="K20" s="76">
        <f t="shared" si="1"/>
        <v>0</v>
      </c>
    </row>
    <row r="21" spans="1:11" ht="15">
      <c r="A21" s="2">
        <v>15</v>
      </c>
      <c r="B21" s="983" t="s">
        <v>436</v>
      </c>
      <c r="C21" s="5"/>
      <c r="D21" s="259"/>
      <c r="E21" s="180">
        <f>SUM('Palackého nám. 1:Palackého nám. 3'!L20)</f>
        <v>100.57840000000002</v>
      </c>
      <c r="F21" s="898" t="s">
        <v>7</v>
      </c>
      <c r="G21" s="210"/>
      <c r="H21" s="984" t="s">
        <v>41</v>
      </c>
      <c r="I21" s="185">
        <v>52</v>
      </c>
      <c r="J21" s="76">
        <f t="shared" si="0"/>
        <v>0</v>
      </c>
      <c r="K21" s="76">
        <f t="shared" si="1"/>
        <v>0</v>
      </c>
    </row>
    <row r="22" spans="1:11" ht="15">
      <c r="A22" s="2">
        <v>16</v>
      </c>
      <c r="B22" s="983" t="s">
        <v>40</v>
      </c>
      <c r="C22" s="5"/>
      <c r="D22" s="259"/>
      <c r="E22" s="180">
        <f>SUM('Palackého nám. 1:Palackého nám. 3'!L21)</f>
        <v>5</v>
      </c>
      <c r="F22" s="45" t="s">
        <v>38</v>
      </c>
      <c r="G22" s="210"/>
      <c r="H22" s="22" t="s">
        <v>41</v>
      </c>
      <c r="I22" s="185">
        <v>52</v>
      </c>
      <c r="J22" s="76">
        <f t="shared" si="0"/>
        <v>0</v>
      </c>
      <c r="K22" s="76">
        <f t="shared" si="1"/>
        <v>0</v>
      </c>
    </row>
    <row r="23" spans="1:11" ht="15">
      <c r="A23" s="2">
        <v>17</v>
      </c>
      <c r="B23" s="3" t="s">
        <v>408</v>
      </c>
      <c r="C23" s="5"/>
      <c r="D23" s="258"/>
      <c r="E23" s="180">
        <f>SUM('Palackého nám. 1:Palackého nám. 3'!L22)</f>
        <v>44</v>
      </c>
      <c r="F23" s="45" t="s">
        <v>38</v>
      </c>
      <c r="G23" s="210"/>
      <c r="H23" s="22" t="s">
        <v>41</v>
      </c>
      <c r="I23" s="185">
        <v>52</v>
      </c>
      <c r="J23" s="76">
        <f t="shared" si="0"/>
        <v>0</v>
      </c>
      <c r="K23" s="76">
        <f t="shared" si="1"/>
        <v>0</v>
      </c>
    </row>
    <row r="24" spans="1:11" ht="15">
      <c r="A24" s="18">
        <v>18</v>
      </c>
      <c r="B24" s="19" t="s">
        <v>442</v>
      </c>
      <c r="C24" s="44"/>
      <c r="D24" s="31"/>
      <c r="E24" s="181">
        <f>SUM('Palackého nám. 1:Palackého nám. 3'!L23)</f>
        <v>678.405</v>
      </c>
      <c r="F24" s="898" t="s">
        <v>7</v>
      </c>
      <c r="G24" s="210"/>
      <c r="H24" s="22" t="s">
        <v>41</v>
      </c>
      <c r="I24" s="185">
        <v>52</v>
      </c>
      <c r="J24" s="76">
        <f t="shared" si="0"/>
        <v>0</v>
      </c>
      <c r="K24" s="76">
        <f t="shared" si="1"/>
        <v>0</v>
      </c>
    </row>
    <row r="25" spans="1:11" ht="15">
      <c r="A25" s="18">
        <v>19</v>
      </c>
      <c r="B25" s="19" t="s">
        <v>43</v>
      </c>
      <c r="C25" s="44"/>
      <c r="D25" s="31"/>
      <c r="E25" s="180">
        <f>SUM('Palackého nám. 1:Palackého nám. 3'!L24)</f>
        <v>15</v>
      </c>
      <c r="F25" s="54" t="s">
        <v>37</v>
      </c>
      <c r="G25" s="210"/>
      <c r="H25" s="22" t="s">
        <v>41</v>
      </c>
      <c r="I25" s="185">
        <v>52</v>
      </c>
      <c r="J25" s="76">
        <f t="shared" si="0"/>
        <v>0</v>
      </c>
      <c r="K25" s="76">
        <f t="shared" si="1"/>
        <v>0</v>
      </c>
    </row>
    <row r="26" spans="1:11" ht="15">
      <c r="A26" s="18">
        <v>20</v>
      </c>
      <c r="B26" s="983" t="s">
        <v>301</v>
      </c>
      <c r="C26" s="44"/>
      <c r="D26" s="31"/>
      <c r="E26" s="180">
        <f>SUM('Palackého nám. 1:Palackého nám. 3'!L25)</f>
        <v>196</v>
      </c>
      <c r="F26" s="905" t="s">
        <v>38</v>
      </c>
      <c r="G26" s="210"/>
      <c r="H26" s="65" t="s">
        <v>41</v>
      </c>
      <c r="I26" s="185">
        <v>52</v>
      </c>
      <c r="J26" s="76">
        <f>E26*G26*I26</f>
        <v>0</v>
      </c>
      <c r="K26" s="76">
        <f>J26/12</f>
        <v>0</v>
      </c>
    </row>
    <row r="27" spans="1:11" ht="15">
      <c r="A27" s="18">
        <v>21</v>
      </c>
      <c r="B27" s="19" t="s">
        <v>44</v>
      </c>
      <c r="C27" s="44"/>
      <c r="D27" s="31"/>
      <c r="E27" s="180">
        <f>SUM('Palackého nám. 1:Palackého nám. 3'!L26)</f>
        <v>25</v>
      </c>
      <c r="F27" s="54" t="s">
        <v>37</v>
      </c>
      <c r="G27" s="210"/>
      <c r="H27" s="22" t="s">
        <v>41</v>
      </c>
      <c r="I27" s="185">
        <v>52</v>
      </c>
      <c r="J27" s="76">
        <f t="shared" si="0"/>
        <v>0</v>
      </c>
      <c r="K27" s="76">
        <f t="shared" si="1"/>
        <v>0</v>
      </c>
    </row>
    <row r="28" spans="1:11" ht="15">
      <c r="A28" s="2">
        <v>22</v>
      </c>
      <c r="B28" s="3" t="s">
        <v>5</v>
      </c>
      <c r="C28" s="5"/>
      <c r="D28" s="258"/>
      <c r="E28" s="180">
        <f>SUM('Palackého nám. 1:Palackého nám. 3'!L27)</f>
        <v>125.63</v>
      </c>
      <c r="F28" s="65" t="s">
        <v>7</v>
      </c>
      <c r="G28" s="210"/>
      <c r="H28" s="22" t="s">
        <v>60</v>
      </c>
      <c r="I28" s="185">
        <v>104</v>
      </c>
      <c r="J28" s="76">
        <f t="shared" si="0"/>
        <v>0</v>
      </c>
      <c r="K28" s="76">
        <f t="shared" si="1"/>
        <v>0</v>
      </c>
    </row>
    <row r="29" spans="1:11" ht="15">
      <c r="A29" s="2">
        <v>23</v>
      </c>
      <c r="B29" s="3" t="s">
        <v>26</v>
      </c>
      <c r="C29" s="26"/>
      <c r="D29" s="258"/>
      <c r="E29" s="180">
        <f>SUM('Palackého nám. 1:Palackého nám. 3'!L28)</f>
        <v>124.13</v>
      </c>
      <c r="F29" s="23" t="s">
        <v>7</v>
      </c>
      <c r="G29" s="210"/>
      <c r="H29" s="22" t="s">
        <v>60</v>
      </c>
      <c r="I29" s="185">
        <v>104</v>
      </c>
      <c r="J29" s="76">
        <f t="shared" si="0"/>
        <v>0</v>
      </c>
      <c r="K29" s="76">
        <f t="shared" si="1"/>
        <v>0</v>
      </c>
    </row>
    <row r="30" spans="1:11" ht="15">
      <c r="A30" s="2">
        <v>24</v>
      </c>
      <c r="B30" s="983" t="s">
        <v>297</v>
      </c>
      <c r="C30" s="44"/>
      <c r="D30" s="258"/>
      <c r="E30" s="180">
        <f>SUM('Palackého nám. 1:Palackého nám. 3'!L29)</f>
        <v>3</v>
      </c>
      <c r="F30" s="898" t="s">
        <v>37</v>
      </c>
      <c r="G30" s="210"/>
      <c r="H30" s="22" t="s">
        <v>60</v>
      </c>
      <c r="I30" s="185">
        <v>104</v>
      </c>
      <c r="J30" s="76">
        <f t="shared" si="0"/>
        <v>0</v>
      </c>
      <c r="K30" s="76">
        <f t="shared" si="1"/>
        <v>0</v>
      </c>
    </row>
    <row r="31" spans="1:11" ht="15">
      <c r="A31" s="2">
        <v>25</v>
      </c>
      <c r="B31" s="983" t="s">
        <v>445</v>
      </c>
      <c r="C31" s="5"/>
      <c r="D31" s="258"/>
      <c r="E31" s="180">
        <f>SUM('Palackého nám. 1:Palackého nám. 3'!L30)</f>
        <v>2</v>
      </c>
      <c r="F31" s="898" t="s">
        <v>37</v>
      </c>
      <c r="G31" s="210"/>
      <c r="H31" s="22" t="s">
        <v>60</v>
      </c>
      <c r="I31" s="185">
        <v>104</v>
      </c>
      <c r="J31" s="76">
        <f t="shared" si="0"/>
        <v>0</v>
      </c>
      <c r="K31" s="76">
        <f t="shared" si="1"/>
        <v>0</v>
      </c>
    </row>
    <row r="32" spans="1:11" ht="15">
      <c r="A32" s="2">
        <v>26</v>
      </c>
      <c r="B32" s="983" t="s">
        <v>446</v>
      </c>
      <c r="C32" s="5"/>
      <c r="D32" s="258"/>
      <c r="E32" s="180">
        <f>SUM('Palackého nám. 1:Palackého nám. 3'!L31)</f>
        <v>2</v>
      </c>
      <c r="F32" s="45" t="s">
        <v>38</v>
      </c>
      <c r="G32" s="210"/>
      <c r="H32" s="22" t="s">
        <v>60</v>
      </c>
      <c r="I32" s="185">
        <v>104</v>
      </c>
      <c r="J32" s="76">
        <f t="shared" si="0"/>
        <v>0</v>
      </c>
      <c r="K32" s="76">
        <f t="shared" si="1"/>
        <v>0</v>
      </c>
    </row>
    <row r="33" spans="1:11" ht="15">
      <c r="A33" s="2">
        <v>27</v>
      </c>
      <c r="B33" s="3" t="s">
        <v>39</v>
      </c>
      <c r="C33" s="5"/>
      <c r="D33" s="258"/>
      <c r="E33" s="180">
        <f>SUM('Palackého nám. 1:Palackého nám. 3'!L32)</f>
        <v>2</v>
      </c>
      <c r="F33" s="45" t="s">
        <v>38</v>
      </c>
      <c r="G33" s="210"/>
      <c r="H33" s="22" t="s">
        <v>60</v>
      </c>
      <c r="I33" s="185">
        <v>104</v>
      </c>
      <c r="J33" s="76">
        <f t="shared" si="0"/>
        <v>0</v>
      </c>
      <c r="K33" s="76">
        <f t="shared" si="1"/>
        <v>0</v>
      </c>
    </row>
    <row r="34" spans="1:11" ht="15">
      <c r="A34" s="2">
        <v>28</v>
      </c>
      <c r="B34" s="3" t="s">
        <v>441</v>
      </c>
      <c r="C34" s="44"/>
      <c r="D34" s="258"/>
      <c r="E34" s="180">
        <f>SUM('Palackého nám. 1:Palackého nám. 3'!L33)</f>
        <v>6.01</v>
      </c>
      <c r="F34" s="898" t="s">
        <v>7</v>
      </c>
      <c r="G34" s="210"/>
      <c r="H34" s="22" t="s">
        <v>60</v>
      </c>
      <c r="I34" s="185">
        <v>104</v>
      </c>
      <c r="J34" s="76">
        <f t="shared" si="0"/>
        <v>0</v>
      </c>
      <c r="K34" s="76">
        <f t="shared" si="1"/>
        <v>0</v>
      </c>
    </row>
    <row r="35" spans="1:11" ht="15">
      <c r="A35" s="2">
        <v>29</v>
      </c>
      <c r="B35" s="983" t="s">
        <v>436</v>
      </c>
      <c r="C35" s="5"/>
      <c r="D35" s="258"/>
      <c r="E35" s="180">
        <f>SUM('Palackého nám. 1:Palackého nám. 3'!L34)</f>
        <v>4.785499999999999</v>
      </c>
      <c r="F35" s="898" t="s">
        <v>7</v>
      </c>
      <c r="G35" s="209"/>
      <c r="H35" s="53" t="s">
        <v>60</v>
      </c>
      <c r="I35" s="185">
        <v>104</v>
      </c>
      <c r="J35" s="76">
        <f t="shared" si="0"/>
        <v>0</v>
      </c>
      <c r="K35" s="76">
        <f t="shared" si="1"/>
        <v>0</v>
      </c>
    </row>
    <row r="36" spans="1:11" ht="15">
      <c r="A36" s="2">
        <v>30</v>
      </c>
      <c r="B36" s="3" t="s">
        <v>40</v>
      </c>
      <c r="C36" s="5"/>
      <c r="D36" s="258"/>
      <c r="E36" s="180">
        <f>SUM('Palackého nám. 1:Palackého nám. 3'!L35)</f>
        <v>9</v>
      </c>
      <c r="F36" s="45" t="s">
        <v>38</v>
      </c>
      <c r="G36" s="210"/>
      <c r="H36" s="53" t="s">
        <v>60</v>
      </c>
      <c r="I36" s="185">
        <v>104</v>
      </c>
      <c r="J36" s="76">
        <f t="shared" si="0"/>
        <v>0</v>
      </c>
      <c r="K36" s="76">
        <f t="shared" si="1"/>
        <v>0</v>
      </c>
    </row>
    <row r="37" spans="1:11" ht="15">
      <c r="A37" s="2">
        <v>31</v>
      </c>
      <c r="B37" s="3" t="s">
        <v>45</v>
      </c>
      <c r="C37" s="5"/>
      <c r="D37" s="258"/>
      <c r="E37" s="180">
        <f>SUM('Palackého nám. 1:Palackého nám. 3'!L36)</f>
        <v>184</v>
      </c>
      <c r="F37" s="45" t="s">
        <v>37</v>
      </c>
      <c r="G37" s="210"/>
      <c r="H37" s="23" t="s">
        <v>46</v>
      </c>
      <c r="I37" s="185">
        <v>12</v>
      </c>
      <c r="J37" s="76">
        <f t="shared" si="0"/>
        <v>0</v>
      </c>
      <c r="K37" s="76">
        <f t="shared" si="1"/>
        <v>0</v>
      </c>
    </row>
    <row r="38" spans="1:11" ht="15">
      <c r="A38" s="18">
        <v>32</v>
      </c>
      <c r="B38" s="983" t="s">
        <v>42</v>
      </c>
      <c r="C38" s="44"/>
      <c r="D38" s="31"/>
      <c r="E38" s="180">
        <f>SUM('Palackého nám. 1:Palackého nám. 3'!L37)</f>
        <v>189</v>
      </c>
      <c r="F38" s="45" t="s">
        <v>38</v>
      </c>
      <c r="G38" s="210"/>
      <c r="H38" s="22" t="s">
        <v>46</v>
      </c>
      <c r="I38" s="185">
        <v>12</v>
      </c>
      <c r="J38" s="76">
        <f>E38*G38*I38</f>
        <v>0</v>
      </c>
      <c r="K38" s="76">
        <f>J38/12</f>
        <v>0</v>
      </c>
    </row>
    <row r="39" spans="1:11" ht="15">
      <c r="A39" s="18">
        <v>33</v>
      </c>
      <c r="B39" s="983" t="s">
        <v>47</v>
      </c>
      <c r="C39" s="44"/>
      <c r="D39" s="31"/>
      <c r="E39" s="180">
        <f>SUM('Palackého nám. 1:Palackého nám. 3'!L38)</f>
        <v>182</v>
      </c>
      <c r="F39" s="54" t="s">
        <v>37</v>
      </c>
      <c r="G39" s="210"/>
      <c r="H39" s="65" t="s">
        <v>46</v>
      </c>
      <c r="I39" s="185">
        <v>12</v>
      </c>
      <c r="J39" s="76">
        <f t="shared" si="0"/>
        <v>0</v>
      </c>
      <c r="K39" s="76">
        <f t="shared" si="1"/>
        <v>0</v>
      </c>
    </row>
    <row r="40" spans="1:11" ht="15">
      <c r="A40" s="18">
        <v>34</v>
      </c>
      <c r="B40" s="983" t="s">
        <v>447</v>
      </c>
      <c r="C40" s="44"/>
      <c r="D40" s="31"/>
      <c r="E40" s="97">
        <f>SUM('Palackého nám. 1:Palackého nám. 3'!L39)</f>
        <v>80.15299999999999</v>
      </c>
      <c r="F40" s="54" t="s">
        <v>7</v>
      </c>
      <c r="G40" s="210"/>
      <c r="H40" s="23" t="s">
        <v>46</v>
      </c>
      <c r="I40" s="185">
        <v>12</v>
      </c>
      <c r="J40" s="76">
        <f t="shared" si="0"/>
        <v>0</v>
      </c>
      <c r="K40" s="76">
        <f t="shared" si="1"/>
        <v>0</v>
      </c>
    </row>
    <row r="41" spans="1:11" ht="15">
      <c r="A41" s="18">
        <v>35</v>
      </c>
      <c r="B41" s="19" t="s">
        <v>48</v>
      </c>
      <c r="C41" s="44"/>
      <c r="D41" s="31"/>
      <c r="E41" s="97">
        <f>SUM('Palackého nám. 1:Palackého nám. 3'!L40)</f>
        <v>703.097</v>
      </c>
      <c r="F41" s="905" t="s">
        <v>7</v>
      </c>
      <c r="G41" s="210"/>
      <c r="H41" s="65" t="s">
        <v>46</v>
      </c>
      <c r="I41" s="185">
        <v>12</v>
      </c>
      <c r="J41" s="76">
        <f t="shared" si="0"/>
        <v>0</v>
      </c>
      <c r="K41" s="76">
        <f t="shared" si="1"/>
        <v>0</v>
      </c>
    </row>
    <row r="42" spans="1:11" ht="15">
      <c r="A42" s="18">
        <v>36</v>
      </c>
      <c r="B42" s="19" t="s">
        <v>49</v>
      </c>
      <c r="C42" s="44"/>
      <c r="D42" s="31"/>
      <c r="E42" s="97">
        <f>SUM('Palackého nám. 1:Palackého nám. 3'!L41)</f>
        <v>168.545</v>
      </c>
      <c r="F42" s="905" t="s">
        <v>7</v>
      </c>
      <c r="G42" s="210"/>
      <c r="H42" s="65" t="s">
        <v>46</v>
      </c>
      <c r="I42" s="185">
        <v>12</v>
      </c>
      <c r="J42" s="76">
        <f t="shared" si="0"/>
        <v>0</v>
      </c>
      <c r="K42" s="76">
        <f t="shared" si="1"/>
        <v>0</v>
      </c>
    </row>
    <row r="43" spans="1:11" ht="15">
      <c r="A43" s="18">
        <v>37</v>
      </c>
      <c r="B43" s="19" t="s">
        <v>51</v>
      </c>
      <c r="C43" s="44"/>
      <c r="D43" s="31"/>
      <c r="E43" s="180">
        <f>SUM('Palackého nám. 1:Palackého nám. 3'!L42)</f>
        <v>246.85799999999998</v>
      </c>
      <c r="F43" s="905" t="s">
        <v>7</v>
      </c>
      <c r="G43" s="210"/>
      <c r="H43" s="65" t="s">
        <v>46</v>
      </c>
      <c r="I43" s="185">
        <v>12</v>
      </c>
      <c r="J43" s="76">
        <f t="shared" si="0"/>
        <v>0</v>
      </c>
      <c r="K43" s="76">
        <f t="shared" si="1"/>
        <v>0</v>
      </c>
    </row>
    <row r="44" spans="1:11" ht="15">
      <c r="A44" s="18">
        <v>38</v>
      </c>
      <c r="B44" s="19" t="s">
        <v>52</v>
      </c>
      <c r="C44" s="44"/>
      <c r="D44" s="31"/>
      <c r="E44" s="180">
        <f>SUM('Palackého nám. 1:Palackého nám. 3'!L43)</f>
        <v>34</v>
      </c>
      <c r="F44" s="54" t="s">
        <v>37</v>
      </c>
      <c r="G44" s="210"/>
      <c r="H44" s="65" t="s">
        <v>46</v>
      </c>
      <c r="I44" s="185">
        <v>12</v>
      </c>
      <c r="J44" s="76">
        <f t="shared" si="0"/>
        <v>0</v>
      </c>
      <c r="K44" s="76">
        <f t="shared" si="1"/>
        <v>0</v>
      </c>
    </row>
    <row r="45" spans="1:11" ht="15">
      <c r="A45" s="18">
        <v>39</v>
      </c>
      <c r="B45" s="19" t="s">
        <v>5</v>
      </c>
      <c r="C45" s="20"/>
      <c r="D45" s="146"/>
      <c r="E45" s="180">
        <f>SUM('Palackého nám. 1:Palackého nám. 3'!L44)</f>
        <v>393.78</v>
      </c>
      <c r="F45" s="23" t="s">
        <v>7</v>
      </c>
      <c r="G45" s="210"/>
      <c r="H45" s="55" t="s">
        <v>53</v>
      </c>
      <c r="I45" s="186">
        <v>4</v>
      </c>
      <c r="J45" s="76">
        <f t="shared" si="0"/>
        <v>0</v>
      </c>
      <c r="K45" s="76">
        <f t="shared" si="1"/>
        <v>0</v>
      </c>
    </row>
    <row r="46" spans="1:11" ht="15">
      <c r="A46" s="18">
        <v>40</v>
      </c>
      <c r="B46" s="19" t="s">
        <v>26</v>
      </c>
      <c r="C46" s="20"/>
      <c r="D46" s="146"/>
      <c r="E46" s="180">
        <f>SUM('Palackého nám. 1:Palackého nám. 3'!L45)</f>
        <v>143.48</v>
      </c>
      <c r="F46" s="23" t="s">
        <v>7</v>
      </c>
      <c r="G46" s="210"/>
      <c r="H46" s="55" t="s">
        <v>53</v>
      </c>
      <c r="I46" s="186">
        <v>4</v>
      </c>
      <c r="J46" s="76">
        <f t="shared" si="0"/>
        <v>0</v>
      </c>
      <c r="K46" s="76">
        <f t="shared" si="1"/>
        <v>0</v>
      </c>
    </row>
    <row r="47" spans="1:11" ht="15">
      <c r="A47" s="2">
        <v>41</v>
      </c>
      <c r="B47" s="19" t="s">
        <v>27</v>
      </c>
      <c r="C47" s="26"/>
      <c r="D47" s="260"/>
      <c r="E47" s="180">
        <f>SUM('Palackého nám. 1:Palackého nám. 3'!L46)</f>
        <v>20</v>
      </c>
      <c r="F47" s="64" t="s">
        <v>7</v>
      </c>
      <c r="G47" s="210"/>
      <c r="H47" s="55" t="s">
        <v>53</v>
      </c>
      <c r="I47" s="186">
        <v>4</v>
      </c>
      <c r="J47" s="76">
        <f t="shared" si="0"/>
        <v>0</v>
      </c>
      <c r="K47" s="76">
        <f t="shared" si="1"/>
        <v>0</v>
      </c>
    </row>
    <row r="48" spans="1:11" ht="15">
      <c r="A48" s="2">
        <v>42</v>
      </c>
      <c r="B48" s="983" t="s">
        <v>442</v>
      </c>
      <c r="C48" s="26"/>
      <c r="D48" s="260"/>
      <c r="E48" s="180">
        <f>SUM('Palackého nám. 1:Palackého nám. 3'!L47)</f>
        <v>52.357</v>
      </c>
      <c r="F48" s="906" t="s">
        <v>7</v>
      </c>
      <c r="G48" s="210"/>
      <c r="H48" s="55" t="s">
        <v>53</v>
      </c>
      <c r="I48" s="186">
        <v>4</v>
      </c>
      <c r="J48" s="76">
        <f t="shared" si="0"/>
        <v>0</v>
      </c>
      <c r="K48" s="76">
        <f t="shared" si="1"/>
        <v>0</v>
      </c>
    </row>
    <row r="49" spans="1:11" ht="15">
      <c r="A49" s="2">
        <v>43</v>
      </c>
      <c r="B49" s="19" t="s">
        <v>40</v>
      </c>
      <c r="C49" s="26"/>
      <c r="D49" s="261"/>
      <c r="E49" s="180">
        <f>SUM('Palackého nám. 1:Palackého nám. 3'!L48)</f>
        <v>23</v>
      </c>
      <c r="F49" s="64" t="s">
        <v>38</v>
      </c>
      <c r="G49" s="210"/>
      <c r="H49" s="55" t="s">
        <v>53</v>
      </c>
      <c r="I49" s="186">
        <v>4</v>
      </c>
      <c r="J49" s="76">
        <f t="shared" si="0"/>
        <v>0</v>
      </c>
      <c r="K49" s="76">
        <f t="shared" si="1"/>
        <v>0</v>
      </c>
    </row>
    <row r="50" spans="1:11" ht="15">
      <c r="A50" s="2">
        <v>44</v>
      </c>
      <c r="B50" s="19" t="s">
        <v>42</v>
      </c>
      <c r="C50" s="5"/>
      <c r="D50" s="258"/>
      <c r="E50" s="180">
        <f>SUM('Palackého nám. 1:Palackého nám. 3'!L49)</f>
        <v>24</v>
      </c>
      <c r="F50" s="45" t="s">
        <v>38</v>
      </c>
      <c r="G50" s="210"/>
      <c r="H50" s="176" t="s">
        <v>53</v>
      </c>
      <c r="I50" s="186">
        <v>4</v>
      </c>
      <c r="J50" s="76">
        <f t="shared" si="0"/>
        <v>0</v>
      </c>
      <c r="K50" s="76">
        <f t="shared" si="1"/>
        <v>0</v>
      </c>
    </row>
    <row r="51" spans="1:11" ht="15">
      <c r="A51" s="2">
        <v>45</v>
      </c>
      <c r="B51" s="3" t="s">
        <v>45</v>
      </c>
      <c r="C51" s="26"/>
      <c r="D51" s="260"/>
      <c r="E51" s="180">
        <f>SUM('Palackého nám. 1:Palackého nám. 3'!L50)</f>
        <v>6</v>
      </c>
      <c r="F51" s="898" t="s">
        <v>37</v>
      </c>
      <c r="G51" s="210"/>
      <c r="H51" s="177" t="s">
        <v>53</v>
      </c>
      <c r="I51" s="186">
        <v>4</v>
      </c>
      <c r="J51" s="76">
        <f t="shared" si="0"/>
        <v>0</v>
      </c>
      <c r="K51" s="76">
        <f t="shared" si="1"/>
        <v>0</v>
      </c>
    </row>
    <row r="52" spans="1:11" ht="15">
      <c r="A52" s="2">
        <v>46</v>
      </c>
      <c r="B52" s="983" t="s">
        <v>47</v>
      </c>
      <c r="C52" s="26"/>
      <c r="D52" s="260"/>
      <c r="E52" s="180">
        <f>SUM('Palackého nám. 1:Palackého nám. 3'!L51)</f>
        <v>5</v>
      </c>
      <c r="F52" s="64" t="s">
        <v>37</v>
      </c>
      <c r="G52" s="210"/>
      <c r="H52" s="178" t="s">
        <v>53</v>
      </c>
      <c r="I52" s="186">
        <v>4</v>
      </c>
      <c r="J52" s="76">
        <f t="shared" si="0"/>
        <v>0</v>
      </c>
      <c r="K52" s="76">
        <f t="shared" si="1"/>
        <v>0</v>
      </c>
    </row>
    <row r="53" spans="1:11" ht="15" thickBot="1">
      <c r="A53" s="171">
        <v>47</v>
      </c>
      <c r="B53" s="172" t="s">
        <v>58</v>
      </c>
      <c r="C53" s="173"/>
      <c r="D53" s="262"/>
      <c r="E53" s="182">
        <f>SUM('Palackého nám. 1:Palackého nám. 3'!L52)</f>
        <v>557.15255</v>
      </c>
      <c r="F53" s="174" t="s">
        <v>7</v>
      </c>
      <c r="G53" s="211"/>
      <c r="H53" s="179" t="s">
        <v>267</v>
      </c>
      <c r="I53" s="187">
        <v>2</v>
      </c>
      <c r="J53" s="175">
        <f t="shared" si="0"/>
        <v>0</v>
      </c>
      <c r="K53" s="76">
        <f t="shared" si="1"/>
        <v>0</v>
      </c>
    </row>
    <row r="54" spans="1:11" ht="15" thickBot="1">
      <c r="A54" s="1126" t="s">
        <v>269</v>
      </c>
      <c r="B54" s="1127"/>
      <c r="C54" s="1127"/>
      <c r="D54" s="1127"/>
      <c r="E54" s="1127"/>
      <c r="F54" s="1127"/>
      <c r="G54" s="1127"/>
      <c r="H54" s="1127"/>
      <c r="I54" s="1131"/>
      <c r="J54" s="231">
        <f>SUM(J7:J53)</f>
        <v>0</v>
      </c>
      <c r="K54" s="901">
        <f>SUM(K7:K53)</f>
        <v>0</v>
      </c>
    </row>
    <row r="56" spans="1:11" ht="15">
      <c r="A56" s="1121" t="s">
        <v>458</v>
      </c>
      <c r="B56" s="1122"/>
      <c r="C56" s="1122"/>
      <c r="D56" s="1122"/>
      <c r="E56" s="1122"/>
      <c r="F56" s="1122"/>
      <c r="G56" s="1122"/>
      <c r="H56" s="1122"/>
      <c r="I56" s="1122"/>
      <c r="J56" s="1122"/>
      <c r="K56" s="1122"/>
    </row>
    <row r="57" spans="1:11" ht="14.5" customHeight="1">
      <c r="A57" s="1136" t="s">
        <v>463</v>
      </c>
      <c r="B57" s="1136"/>
      <c r="C57" s="1136"/>
      <c r="D57" s="1136"/>
      <c r="E57" s="1136"/>
      <c r="F57" s="1136"/>
      <c r="G57" s="1136"/>
      <c r="H57" s="1136"/>
      <c r="I57" s="1136"/>
      <c r="J57" s="1136"/>
      <c r="K57" s="1136"/>
    </row>
    <row r="58" spans="1:11" ht="7" customHeight="1">
      <c r="A58" s="1125"/>
      <c r="B58" s="1125"/>
      <c r="C58" s="1125"/>
      <c r="D58" s="1125"/>
      <c r="E58" s="1125"/>
      <c r="F58" s="1125"/>
      <c r="G58" s="1125"/>
      <c r="H58" s="1125"/>
      <c r="I58" s="1125"/>
      <c r="J58" s="1125"/>
      <c r="K58" s="1125"/>
    </row>
    <row r="59" spans="1:11" ht="14.5" customHeight="1">
      <c r="A59" s="1135" t="s">
        <v>459</v>
      </c>
      <c r="B59" s="1135"/>
      <c r="C59" s="1135"/>
      <c r="D59" s="1135"/>
      <c r="E59" s="1135"/>
      <c r="F59" s="1135"/>
      <c r="G59" s="1135"/>
      <c r="H59" s="1135"/>
      <c r="I59" s="1135"/>
      <c r="J59" s="1135"/>
      <c r="K59" s="1135"/>
    </row>
    <row r="60" spans="1:11" ht="15">
      <c r="A60" s="1135"/>
      <c r="B60" s="1135"/>
      <c r="C60" s="1135"/>
      <c r="D60" s="1135"/>
      <c r="E60" s="1135"/>
      <c r="F60" s="1135"/>
      <c r="G60" s="1135"/>
      <c r="H60" s="1135"/>
      <c r="I60" s="1135"/>
      <c r="J60" s="1135"/>
      <c r="K60" s="1135"/>
    </row>
    <row r="61" spans="1:11" ht="7" customHeight="1">
      <c r="A61" s="1118"/>
      <c r="B61" s="1118"/>
      <c r="C61" s="1118"/>
      <c r="D61" s="1118"/>
      <c r="E61" s="1118"/>
      <c r="F61" s="1118"/>
      <c r="G61" s="1118"/>
      <c r="H61" s="1118"/>
      <c r="I61" s="1118"/>
      <c r="J61" s="1118"/>
      <c r="K61" s="1118"/>
    </row>
    <row r="62" spans="1:11" ht="15">
      <c r="A62" s="1124" t="s">
        <v>462</v>
      </c>
      <c r="B62" s="1122"/>
      <c r="C62" s="1122"/>
      <c r="D62" s="1122"/>
      <c r="E62" s="1122"/>
      <c r="F62" s="1122"/>
      <c r="G62" s="1122"/>
      <c r="H62" s="1122"/>
      <c r="I62" s="1122"/>
      <c r="J62" s="1122"/>
      <c r="K62" s="1122"/>
    </row>
  </sheetData>
  <sheetProtection sheet="1" objects="1" scenarios="1"/>
  <mergeCells count="4">
    <mergeCell ref="B6:D6"/>
    <mergeCell ref="A54:I54"/>
    <mergeCell ref="A59:K60"/>
    <mergeCell ref="A57:K57"/>
  </mergeCells>
  <printOptions horizontalCentered="1"/>
  <pageMargins left="0.1968503937007874" right="0.1968503937007874" top="0.15748031496062992" bottom="0.3937007874015748" header="0.15748031496062992" footer="0.15748031496062992"/>
  <pageSetup fitToHeight="1" fitToWidth="1" horizontalDpi="600" verticalDpi="600" orientation="landscape" paperSize="9" scale="68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361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08" customWidth="1"/>
    <col min="6" max="7" width="9.7109375" style="1" customWidth="1"/>
    <col min="8" max="8" width="12.7109375" style="1" bestFit="1" customWidth="1"/>
    <col min="9" max="9" width="11.140625" style="1" bestFit="1" customWidth="1"/>
    <col min="10" max="10" width="14.8515625" style="1" bestFit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411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4" t="s">
        <v>268</v>
      </c>
      <c r="J6" s="225" t="s">
        <v>431</v>
      </c>
      <c r="K6" s="902" t="s">
        <v>430</v>
      </c>
      <c r="L6" s="1">
        <f>SUMIF(A:A,'Úklidové služby'!A7,E:E)</f>
        <v>206.12999999999997</v>
      </c>
    </row>
    <row r="7" spans="1:12" ht="15" collapsed="1">
      <c r="A7" s="2">
        <v>1</v>
      </c>
      <c r="B7" s="3" t="s">
        <v>5</v>
      </c>
      <c r="C7" s="4"/>
      <c r="D7" s="5"/>
      <c r="E7" s="98">
        <f>SUM(E8:E21)</f>
        <v>206.12999999999997</v>
      </c>
      <c r="F7" s="205" t="str">
        <f>IF(ISNA(VLOOKUP($A7,'Úklidové služby'!$A$7:$I$53,6,FALSE))=TRUE,"",VLOOKUP($A7,'Úklidové služby'!$A$7:$I$53,6,FALSE))</f>
        <v>m2</v>
      </c>
      <c r="G7" s="24">
        <f>IF(ISNA(VLOOKUP($A7,'Úklidové služby'!$A$7:$I$53,7,FALSE))=TRUE,"",VLOOKUP($A7,'Úklidové služby'!$A$7:$I$53,7,FALSE))</f>
        <v>0</v>
      </c>
      <c r="H7" s="204" t="str">
        <f>IF(ISNA(VLOOKUP($A7,'Úklidové služby'!$A$7:$I$53,8,FALSE))=TRUE,"",VLOOKUP($A7,'Úklidové služby'!$A$7:$I$53,8,FALSE))</f>
        <v>1x za den</v>
      </c>
      <c r="I7" s="204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08">
        <f>IF(ISERR(J7/12)=TRUE,"",J7/12)</f>
        <v>0</v>
      </c>
      <c r="L7" s="1">
        <f>SUMIF(A:A,'Úklidové služby'!A8,E:E)</f>
        <v>206.12999999999997</v>
      </c>
    </row>
    <row r="8" spans="1:12" ht="15" hidden="1" outlineLevel="1">
      <c r="A8" s="9"/>
      <c r="B8" s="10" t="s">
        <v>8</v>
      </c>
      <c r="C8" s="69">
        <v>44927</v>
      </c>
      <c r="D8" s="11" t="s">
        <v>9</v>
      </c>
      <c r="E8" s="99">
        <f>SUMIF('Soupis úklidových prací'!$C$14:$C$41,C8,'Soupis úklidových prací'!$D$14:$D$41)</f>
        <v>26.6</v>
      </c>
      <c r="F8" s="89" t="str">
        <f>IF(ISNA(VLOOKUP($A8,'Úklidové služby'!$A$7:$I$53,6,FALSE))=TRUE,"",VLOOKUP($A8,'Úklidové služby'!$A$7:$I$53,6,FALSE))</f>
        <v/>
      </c>
      <c r="G8" s="13" t="str">
        <f>IF(ISNA(VLOOKUP($A8,'Úklidové služby'!$A$7:$I$53,7,FALSE))=TRUE,"",VLOOKUP($A8,'Úklidové služby'!$A$7:$I$53,7,FALSE))</f>
        <v/>
      </c>
      <c r="H8" s="12" t="str">
        <f>IF(ISNA(VLOOKUP($A8,'Úklidové služby'!$A$7:$I$53,8,FALSE))=TRUE,"",VLOOKUP($A8,'Úklidové služby'!$A$7:$I$53,8,FALSE))</f>
        <v/>
      </c>
      <c r="I8" s="201" t="str">
        <f>IF(ISNA(VLOOKUP($A8,'Úklidové služby'!$A$7:$I$53,9,FALSE))=TRUE,"",VLOOKUP($A8,'Úklidové služby'!$A$7:$I$53,9,FALSE))</f>
        <v/>
      </c>
      <c r="J8" s="188" t="str">
        <f aca="true" t="shared" si="0" ref="J8:J21">IF(ISERR(E8*G8*I8)=TRUE,"",E8*G8*I8)</f>
        <v/>
      </c>
      <c r="K8" s="206" t="str">
        <f aca="true" t="shared" si="1" ref="K8:K70">IF(ISERR(J8/12)=TRUE,"",J8/12)</f>
        <v/>
      </c>
      <c r="L8" s="1">
        <f>SUMIF(A:A,'Úklidové služby'!A9,E:E)</f>
        <v>322.9</v>
      </c>
    </row>
    <row r="9" spans="1:12" ht="15" hidden="1" outlineLevel="1">
      <c r="A9" s="9"/>
      <c r="B9" s="14" t="s">
        <v>8</v>
      </c>
      <c r="C9" s="70">
        <v>44562</v>
      </c>
      <c r="D9" s="15" t="s">
        <v>10</v>
      </c>
      <c r="E9" s="100">
        <f>SUMIF('Soupis úklidových prací'!$C$14:$C$41,C9,'Soupis úklidových prací'!$D$14:$D$41)</f>
        <v>61.6</v>
      </c>
      <c r="F9" s="89" t="str">
        <f>IF(ISNA(VLOOKUP($A9,'Úklidové služby'!$A$7:$I$53,6,FALSE))=TRUE,"",VLOOKUP($A9,'Úklidové služby'!$A$7:$I$53,6,FALSE))</f>
        <v/>
      </c>
      <c r="G9" s="17" t="str">
        <f>IF(ISNA(VLOOKUP($A9,'Úklidové služby'!$A$7:$I$53,7,FALSE))=TRUE,"",VLOOKUP($A9,'Úklidové služby'!$A$7:$I$53,7,FALSE))</f>
        <v/>
      </c>
      <c r="H9" s="12" t="str">
        <f>IF(ISNA(VLOOKUP($A9,'Úklidové služby'!$A$7:$I$53,8,FALSE))=TRUE,"",VLOOKUP($A9,'Úklidové služby'!$A$7:$I$53,8,FALSE))</f>
        <v/>
      </c>
      <c r="I9" s="202" t="str">
        <f>IF(ISNA(VLOOKUP($A9,'Úklidové služby'!$A$7:$I$53,9,FALSE))=TRUE,"",VLOOKUP($A9,'Úklidové služby'!$A$7:$I$53,9,FALSE))</f>
        <v/>
      </c>
      <c r="J9" s="189" t="str">
        <f t="shared" si="0"/>
        <v/>
      </c>
      <c r="K9" s="207" t="str">
        <f t="shared" si="1"/>
        <v/>
      </c>
      <c r="L9" s="1">
        <f>SUMIF(A:A,'Úklidové služby'!A10,E:E)</f>
        <v>30</v>
      </c>
    </row>
    <row r="10" spans="1:12" ht="15" hidden="1" outlineLevel="1">
      <c r="A10" s="9"/>
      <c r="B10" s="14" t="s">
        <v>8</v>
      </c>
      <c r="C10" s="70">
        <v>12785</v>
      </c>
      <c r="D10" s="15" t="s">
        <v>11</v>
      </c>
      <c r="E10" s="100">
        <f>SUMIF('Soupis úklidových prací'!$C$14:$C$41,C10,'Soupis úklidových prací'!$D$14:$D$41)</f>
        <v>27.3</v>
      </c>
      <c r="F10" s="89" t="str">
        <f>IF(ISNA(VLOOKUP($A10,'Úklidové služby'!$A$7:$I$53,6,FALSE))=TRUE,"",VLOOKUP($A10,'Úklidové služby'!$A$7:$I$53,6,FALSE))</f>
        <v/>
      </c>
      <c r="G10" s="17" t="str">
        <f>IF(ISNA(VLOOKUP($A10,'Úklidové služby'!$A$7:$I$53,7,FALSE))=TRUE,"",VLOOKUP($A10,'Úklidové služby'!$A$7:$I$53,7,FALSE))</f>
        <v/>
      </c>
      <c r="H10" s="12" t="str">
        <f>IF(ISNA(VLOOKUP($A10,'Úklidové služby'!$A$7:$I$53,8,FALSE))=TRUE,"",VLOOKUP($A10,'Úklidové služby'!$A$7:$I$53,8,FALSE))</f>
        <v/>
      </c>
      <c r="I10" s="202" t="str">
        <f>IF(ISNA(VLOOKUP($A10,'Úklidové služby'!$A$7:$I$53,9,FALSE))=TRUE,"",VLOOKUP($A10,'Úklidové služby'!$A$7:$I$53,9,FALSE))</f>
        <v/>
      </c>
      <c r="J10" s="189" t="str">
        <f t="shared" si="0"/>
        <v/>
      </c>
      <c r="K10" s="207" t="str">
        <f t="shared" si="1"/>
        <v/>
      </c>
      <c r="L10" s="1">
        <f>SUMIF(A:A,'Úklidové služby'!A11,E:E)</f>
        <v>30</v>
      </c>
    </row>
    <row r="11" spans="1:12" ht="15" hidden="1" outlineLevel="1">
      <c r="A11" s="9"/>
      <c r="B11" s="14" t="s">
        <v>8</v>
      </c>
      <c r="C11" s="70">
        <v>45658</v>
      </c>
      <c r="D11" s="15" t="s">
        <v>12</v>
      </c>
      <c r="E11" s="100">
        <f>SUMIF('Soupis úklidových prací'!$C$14:$C$41,C11,'Soupis úklidových prací'!$D$14:$D$41)</f>
        <v>3.1</v>
      </c>
      <c r="F11" s="89" t="str">
        <f>IF(ISNA(VLOOKUP($A11,'Úklidové služby'!$A$7:$I$53,6,FALSE))=TRUE,"",VLOOKUP($A11,'Úklidové služby'!$A$7:$I$53,6,FALSE))</f>
        <v/>
      </c>
      <c r="G11" s="17" t="str">
        <f>IF(ISNA(VLOOKUP($A11,'Úklidové služby'!$A$7:$I$53,7,FALSE))=TRUE,"",VLOOKUP($A11,'Úklidové služby'!$A$7:$I$53,7,FALSE))</f>
        <v/>
      </c>
      <c r="H11" s="12" t="str">
        <f>IF(ISNA(VLOOKUP($A11,'Úklidové služby'!$A$7:$I$53,8,FALSE))=TRUE,"",VLOOKUP($A11,'Úklidové služby'!$A$7:$I$53,8,FALSE))</f>
        <v/>
      </c>
      <c r="I11" s="202" t="str">
        <f>IF(ISNA(VLOOKUP($A11,'Úklidové služby'!$A$7:$I$53,9,FALSE))=TRUE,"",VLOOKUP($A11,'Úklidové služby'!$A$7:$I$53,9,FALSE))</f>
        <v/>
      </c>
      <c r="J11" s="189" t="str">
        <f t="shared" si="0"/>
        <v/>
      </c>
      <c r="K11" s="207" t="str">
        <f t="shared" si="1"/>
        <v/>
      </c>
      <c r="L11" s="1">
        <f>SUMIF(A:A,'Úklidové služby'!A12,E:E)</f>
        <v>6</v>
      </c>
    </row>
    <row r="12" spans="1:12" ht="15" hidden="1" outlineLevel="1">
      <c r="A12" s="9"/>
      <c r="B12" s="14" t="s">
        <v>8</v>
      </c>
      <c r="C12" s="73" t="s">
        <v>13</v>
      </c>
      <c r="D12" s="15" t="s">
        <v>14</v>
      </c>
      <c r="E12" s="100">
        <f>SUMIF('Soupis úklidových prací'!$C$14:$C$41,C12,'Soupis úklidových prací'!$D$14:$D$41)</f>
        <v>2.5</v>
      </c>
      <c r="F12" s="89" t="str">
        <f>IF(ISNA(VLOOKUP($A12,'Úklidové služby'!$A$7:$I$53,6,FALSE))=TRUE,"",VLOOKUP($A12,'Úklidové služby'!$A$7:$I$53,6,FALSE))</f>
        <v/>
      </c>
      <c r="G12" s="17" t="str">
        <f>IF(ISNA(VLOOKUP($A12,'Úklidové služby'!$A$7:$I$53,7,FALSE))=TRUE,"",VLOOKUP($A12,'Úklidové služby'!$A$7:$I$53,7,FALSE))</f>
        <v/>
      </c>
      <c r="H12" s="12" t="str">
        <f>IF(ISNA(VLOOKUP($A12,'Úklidové služby'!$A$7:$I$53,8,FALSE))=TRUE,"",VLOOKUP($A12,'Úklidové služby'!$A$7:$I$53,8,FALSE))</f>
        <v/>
      </c>
      <c r="I12" s="202" t="str">
        <f>IF(ISNA(VLOOKUP($A12,'Úklidové služby'!$A$7:$I$53,9,FALSE))=TRUE,"",VLOOKUP($A12,'Úklidové služby'!$A$7:$I$53,9,FALSE))</f>
        <v/>
      </c>
      <c r="J12" s="190" t="str">
        <f t="shared" si="0"/>
        <v/>
      </c>
      <c r="K12" s="207" t="str">
        <f t="shared" si="1"/>
        <v/>
      </c>
      <c r="L12" s="1">
        <f>SUMIF(A:A,'Úklidové služby'!A13,E:E)</f>
        <v>6</v>
      </c>
    </row>
    <row r="13" spans="1:12" ht="15" hidden="1" outlineLevel="1">
      <c r="A13" s="9"/>
      <c r="B13" s="14" t="s">
        <v>8</v>
      </c>
      <c r="C13" s="73" t="s">
        <v>15</v>
      </c>
      <c r="D13" s="15" t="s">
        <v>16</v>
      </c>
      <c r="E13" s="100">
        <f>SUMIF('Soupis úklidových prací'!$C$14:$C$41,C13,'Soupis úklidových prací'!$D$14:$D$41)</f>
        <v>3</v>
      </c>
      <c r="F13" s="89" t="str">
        <f>IF(ISNA(VLOOKUP($A13,'Úklidové služby'!$A$7:$I$53,6,FALSE))=TRUE,"",VLOOKUP($A13,'Úklidové služby'!$A$7:$I$53,6,FALSE))</f>
        <v/>
      </c>
      <c r="G13" s="17" t="str">
        <f>IF(ISNA(VLOOKUP($A13,'Úklidové služby'!$A$7:$I$53,7,FALSE))=TRUE,"",VLOOKUP($A13,'Úklidové služby'!$A$7:$I$53,7,FALSE))</f>
        <v/>
      </c>
      <c r="H13" s="12" t="str">
        <f>IF(ISNA(VLOOKUP($A13,'Úklidové služby'!$A$7:$I$53,8,FALSE))=TRUE,"",VLOOKUP($A13,'Úklidové služby'!$A$7:$I$53,8,FALSE))</f>
        <v/>
      </c>
      <c r="I13" s="202" t="str">
        <f>IF(ISNA(VLOOKUP($A13,'Úklidové služby'!$A$7:$I$53,9,FALSE))=TRUE,"",VLOOKUP($A13,'Úklidové služby'!$A$7:$I$53,9,FALSE))</f>
        <v/>
      </c>
      <c r="J13" s="190" t="str">
        <f t="shared" si="0"/>
        <v/>
      </c>
      <c r="K13" s="207" t="str">
        <f t="shared" si="1"/>
        <v/>
      </c>
      <c r="L13" s="1">
        <f>SUMIF(A:A,'Úklidové služby'!A14,E:E)</f>
        <v>43.75999999999999</v>
      </c>
    </row>
    <row r="14" spans="1:12" ht="15" hidden="1" outlineLevel="1">
      <c r="A14" s="9"/>
      <c r="B14" s="14" t="s">
        <v>8</v>
      </c>
      <c r="C14" s="73" t="s">
        <v>17</v>
      </c>
      <c r="D14" s="15" t="s">
        <v>18</v>
      </c>
      <c r="E14" s="100">
        <f>SUMIF('Soupis úklidových prací'!$C$14:$C$41,C14,'Soupis úklidových prací'!$D$14:$D$41)</f>
        <v>12.9</v>
      </c>
      <c r="F14" s="89" t="str">
        <f>IF(ISNA(VLOOKUP($A14,'Úklidové služby'!$A$7:$I$53,6,FALSE))=TRUE,"",VLOOKUP($A14,'Úklidové služby'!$A$7:$I$53,6,FALSE))</f>
        <v/>
      </c>
      <c r="G14" s="17" t="str">
        <f>IF(ISNA(VLOOKUP($A14,'Úklidové služby'!$A$7:$I$53,7,FALSE))=TRUE,"",VLOOKUP($A14,'Úklidové služby'!$A$7:$I$53,7,FALSE))</f>
        <v/>
      </c>
      <c r="H14" s="12" t="str">
        <f>IF(ISNA(VLOOKUP($A14,'Úklidové služby'!$A$7:$I$53,8,FALSE))=TRUE,"",VLOOKUP($A14,'Úklidové služby'!$A$7:$I$53,8,FALSE))</f>
        <v/>
      </c>
      <c r="I14" s="202" t="str">
        <f>IF(ISNA(VLOOKUP($A14,'Úklidové služby'!$A$7:$I$53,9,FALSE))=TRUE,"",VLOOKUP($A14,'Úklidové služby'!$A$7:$I$53,9,FALSE))</f>
        <v/>
      </c>
      <c r="J14" s="190" t="str">
        <f t="shared" si="0"/>
        <v/>
      </c>
      <c r="K14" s="207" t="str">
        <f t="shared" si="1"/>
        <v/>
      </c>
      <c r="L14" s="1">
        <f>SUMIF(A:A,'Úklidové služby'!A15,E:E)</f>
        <v>25</v>
      </c>
    </row>
    <row r="15" spans="1:12" ht="15" hidden="1" outlineLevel="1">
      <c r="A15" s="9"/>
      <c r="B15" s="14" t="s">
        <v>8</v>
      </c>
      <c r="C15" s="70">
        <v>45292</v>
      </c>
      <c r="D15" s="15" t="s">
        <v>19</v>
      </c>
      <c r="E15" s="100">
        <f>SUMIF('Soupis úklidových prací'!$C$14:$C$41,C15,'Soupis úklidových prací'!$D$14:$D$41)</f>
        <v>17.4</v>
      </c>
      <c r="F15" s="89" t="str">
        <f>IF(ISNA(VLOOKUP($A15,'Úklidové služby'!$A$7:$I$53,6,FALSE))=TRUE,"",VLOOKUP($A15,'Úklidové služby'!$A$7:$I$53,6,FALSE))</f>
        <v/>
      </c>
      <c r="G15" s="17" t="str">
        <f>IF(ISNA(VLOOKUP($A15,'Úklidové služby'!$A$7:$I$53,7,FALSE))=TRUE,"",VLOOKUP($A15,'Úklidové služby'!$A$7:$I$53,7,FALSE))</f>
        <v/>
      </c>
      <c r="H15" s="12" t="str">
        <f>IF(ISNA(VLOOKUP($A15,'Úklidové služby'!$A$7:$I$53,8,FALSE))=TRUE,"",VLOOKUP($A15,'Úklidové služby'!$A$7:$I$53,8,FALSE))</f>
        <v/>
      </c>
      <c r="I15" s="202" t="str">
        <f>IF(ISNA(VLOOKUP($A15,'Úklidové služby'!$A$7:$I$53,9,FALSE))=TRUE,"",VLOOKUP($A15,'Úklidové služby'!$A$7:$I$53,9,FALSE))</f>
        <v/>
      </c>
      <c r="J15" s="189" t="str">
        <f t="shared" si="0"/>
        <v/>
      </c>
      <c r="K15" s="207" t="str">
        <f t="shared" si="1"/>
        <v/>
      </c>
      <c r="L15" s="1">
        <f>SUMIF(A:A,'Úklidové služby'!A16,E:E)</f>
        <v>0</v>
      </c>
    </row>
    <row r="16" spans="1:12" ht="15" hidden="1" outlineLevel="1">
      <c r="A16" s="9"/>
      <c r="B16" s="14" t="s">
        <v>20</v>
      </c>
      <c r="C16" s="70">
        <v>44593</v>
      </c>
      <c r="D16" s="15" t="s">
        <v>21</v>
      </c>
      <c r="E16" s="100">
        <f>SUMIF('Soupis úklidových prací'!$C$14:$C$41,C16,'Soupis úklidových prací'!$D$14:$D$41)</f>
        <v>32</v>
      </c>
      <c r="F16" s="89" t="str">
        <f>IF(ISNA(VLOOKUP($A16,'Úklidové služby'!$A$7:$I$53,6,FALSE))=TRUE,"",VLOOKUP($A16,'Úklidové služby'!$A$7:$I$53,6,FALSE))</f>
        <v/>
      </c>
      <c r="G16" s="17" t="str">
        <f>IF(ISNA(VLOOKUP($A16,'Úklidové služby'!$A$7:$I$53,7,FALSE))=TRUE,"",VLOOKUP($A16,'Úklidové služby'!$A$7:$I$53,7,FALSE))</f>
        <v/>
      </c>
      <c r="H16" s="12" t="str">
        <f>IF(ISNA(VLOOKUP($A16,'Úklidové služby'!$A$7:$I$53,8,FALSE))=TRUE,"",VLOOKUP($A16,'Úklidové služby'!$A$7:$I$53,8,FALSE))</f>
        <v/>
      </c>
      <c r="I16" s="202" t="str">
        <f>IF(ISNA(VLOOKUP($A16,'Úklidové služby'!$A$7:$I$53,9,FALSE))=TRUE,"",VLOOKUP($A16,'Úklidové služby'!$A$7:$I$53,9,FALSE))</f>
        <v/>
      </c>
      <c r="J16" s="189" t="str">
        <f t="shared" si="0"/>
        <v/>
      </c>
      <c r="K16" s="207" t="str">
        <f t="shared" si="1"/>
        <v/>
      </c>
      <c r="L16" s="1">
        <f>SUMIF(A:A,'Úklidové služby'!A17,E:E)</f>
        <v>0</v>
      </c>
    </row>
    <row r="17" spans="1:12" ht="15" hidden="1" outlineLevel="1">
      <c r="A17" s="9"/>
      <c r="B17" s="14" t="s">
        <v>263</v>
      </c>
      <c r="C17" s="874" t="s">
        <v>364</v>
      </c>
      <c r="D17" s="15" t="s">
        <v>264</v>
      </c>
      <c r="E17" s="100">
        <f>SUMIF('Soupis úklidových prací'!$C$14:$C$41,C17,'Soupis úklidových prací'!$D$14:$D$41)</f>
        <v>3.63</v>
      </c>
      <c r="F17" s="89" t="str">
        <f>IF(ISNA(VLOOKUP($A17,'Úklidové služby'!$A$7:$I$53,6,FALSE))=TRUE,"",VLOOKUP($A17,'Úklidové služby'!$A$7:$I$53,6,FALSE))</f>
        <v/>
      </c>
      <c r="G17" s="17" t="str">
        <f>IF(ISNA(VLOOKUP($A17,'Úklidové služby'!$A$7:$I$53,7,FALSE))=TRUE,"",VLOOKUP($A17,'Úklidové služby'!$A$7:$I$53,7,FALSE))</f>
        <v/>
      </c>
      <c r="H17" s="12" t="str">
        <f>IF(ISNA(VLOOKUP($A17,'Úklidové služby'!$A$7:$I$53,8,FALSE))=TRUE,"",VLOOKUP($A17,'Úklidové služby'!$A$7:$I$53,8,FALSE))</f>
        <v/>
      </c>
      <c r="I17" s="202" t="str">
        <f>IF(ISNA(VLOOKUP($A17,'Úklidové služby'!$A$7:$I$53,9,FALSE))=TRUE,"",VLOOKUP($A17,'Úklidové služby'!$A$7:$I$53,9,FALSE))</f>
        <v/>
      </c>
      <c r="J17" s="189" t="str">
        <f t="shared" si="0"/>
        <v/>
      </c>
      <c r="K17" s="207" t="str">
        <f t="shared" si="1"/>
        <v/>
      </c>
      <c r="L17" s="1">
        <f>SUMIF(A:A,'Úklidové služby'!A18,E:E)</f>
        <v>0</v>
      </c>
    </row>
    <row r="18" spans="1:12" ht="15" hidden="1" outlineLevel="1">
      <c r="A18" s="9"/>
      <c r="B18" s="14" t="s">
        <v>20</v>
      </c>
      <c r="C18" s="70" t="s">
        <v>22</v>
      </c>
      <c r="D18" s="15" t="s">
        <v>16</v>
      </c>
      <c r="E18" s="100">
        <f>SUMIF('Soupis úklidových prací'!$C$14:$C$41,C18,'Soupis úklidových prací'!$D$14:$D$41)</f>
        <v>4.7</v>
      </c>
      <c r="F18" s="89" t="str">
        <f>IF(ISNA(VLOOKUP($A18,'Úklidové služby'!$A$7:$I$53,6,FALSE))=TRUE,"",VLOOKUP($A18,'Úklidové služby'!$A$7:$I$53,6,FALSE))</f>
        <v/>
      </c>
      <c r="G18" s="17" t="str">
        <f>IF(ISNA(VLOOKUP($A18,'Úklidové služby'!$A$7:$I$53,7,FALSE))=TRUE,"",VLOOKUP($A18,'Úklidové služby'!$A$7:$I$53,7,FALSE))</f>
        <v/>
      </c>
      <c r="H18" s="12" t="str">
        <f>IF(ISNA(VLOOKUP($A18,'Úklidové služby'!$A$7:$I$53,8,FALSE))=TRUE,"",VLOOKUP($A18,'Úklidové služby'!$A$7:$I$53,8,FALSE))</f>
        <v/>
      </c>
      <c r="I18" s="202" t="str">
        <f>IF(ISNA(VLOOKUP($A18,'Úklidové služby'!$A$7:$I$53,9,FALSE))=TRUE,"",VLOOKUP($A18,'Úklidové služby'!$A$7:$I$53,9,FALSE))</f>
        <v/>
      </c>
      <c r="J18" s="189" t="str">
        <f t="shared" si="0"/>
        <v/>
      </c>
      <c r="K18" s="207" t="str">
        <f t="shared" si="1"/>
        <v/>
      </c>
      <c r="L18" s="1">
        <f>SUMIF(A:A,'Úklidové služby'!A19,E:E)</f>
        <v>0</v>
      </c>
    </row>
    <row r="19" spans="1:12" ht="15" hidden="1" outlineLevel="1">
      <c r="A19" s="9"/>
      <c r="B19" s="14" t="s">
        <v>20</v>
      </c>
      <c r="C19" s="70" t="s">
        <v>23</v>
      </c>
      <c r="D19" s="15" t="s">
        <v>14</v>
      </c>
      <c r="E19" s="100">
        <f>SUMIF('Soupis úklidových prací'!$C$14:$C$41,C19,'Soupis úklidových prací'!$D$14:$D$41)</f>
        <v>6.1</v>
      </c>
      <c r="F19" s="89" t="str">
        <f>IF(ISNA(VLOOKUP($A19,'Úklidové služby'!$A$7:$I$53,6,FALSE))=TRUE,"",VLOOKUP($A19,'Úklidové služby'!$A$7:$I$53,6,FALSE))</f>
        <v/>
      </c>
      <c r="G19" s="17" t="str">
        <f>IF(ISNA(VLOOKUP($A19,'Úklidové služby'!$A$7:$I$53,7,FALSE))=TRUE,"",VLOOKUP($A19,'Úklidové služby'!$A$7:$I$53,7,FALSE))</f>
        <v/>
      </c>
      <c r="H19" s="12" t="str">
        <f>IF(ISNA(VLOOKUP($A19,'Úklidové služby'!$A$7:$I$53,8,FALSE))=TRUE,"",VLOOKUP($A19,'Úklidové služby'!$A$7:$I$53,8,FALSE))</f>
        <v/>
      </c>
      <c r="I19" s="202" t="str">
        <f>IF(ISNA(VLOOKUP($A19,'Úklidové služby'!$A$7:$I$53,9,FALSE))=TRUE,"",VLOOKUP($A19,'Úklidové služby'!$A$7:$I$53,9,FALSE))</f>
        <v/>
      </c>
      <c r="J19" s="189" t="str">
        <f t="shared" si="0"/>
        <v/>
      </c>
      <c r="K19" s="207" t="str">
        <f t="shared" si="1"/>
        <v/>
      </c>
      <c r="L19" s="1">
        <f>SUMIF(A:A,'Úklidové služby'!A20,E:E)</f>
        <v>0</v>
      </c>
    </row>
    <row r="20" spans="1:12" ht="15" hidden="1" outlineLevel="1">
      <c r="A20" s="9"/>
      <c r="B20" s="14" t="s">
        <v>20</v>
      </c>
      <c r="C20" s="70">
        <v>46054</v>
      </c>
      <c r="D20" s="15" t="s">
        <v>24</v>
      </c>
      <c r="E20" s="100">
        <f>SUMIF('Soupis úklidových prací'!$C$14:$C$41,C20,'Soupis úklidových prací'!$D$14:$D$41)</f>
        <v>1.7</v>
      </c>
      <c r="F20" s="89" t="str">
        <f>IF(ISNA(VLOOKUP($A20,'Úklidové služby'!$A$7:$I$53,6,FALSE))=TRUE,"",VLOOKUP($A20,'Úklidové služby'!$A$7:$I$53,6,FALSE))</f>
        <v/>
      </c>
      <c r="G20" s="17" t="str">
        <f>IF(ISNA(VLOOKUP($A20,'Úklidové služby'!$A$7:$I$53,7,FALSE))=TRUE,"",VLOOKUP($A20,'Úklidové služby'!$A$7:$I$53,7,FALSE))</f>
        <v/>
      </c>
      <c r="H20" s="12" t="str">
        <f>IF(ISNA(VLOOKUP($A20,'Úklidové služby'!$A$7:$I$53,8,FALSE))=TRUE,"",VLOOKUP($A20,'Úklidové služby'!$A$7:$I$53,8,FALSE))</f>
        <v/>
      </c>
      <c r="I20" s="202" t="str">
        <f>IF(ISNA(VLOOKUP($A20,'Úklidové služby'!$A$7:$I$53,9,FALSE))=TRUE,"",VLOOKUP($A20,'Úklidové služby'!$A$7:$I$53,9,FALSE))</f>
        <v/>
      </c>
      <c r="J20" s="189" t="str">
        <f t="shared" si="0"/>
        <v/>
      </c>
      <c r="K20" s="207" t="str">
        <f t="shared" si="1"/>
        <v/>
      </c>
      <c r="L20" s="1">
        <f>SUMIF(A:A,'Úklidové služby'!A21,E:E)</f>
        <v>15.447800000000004</v>
      </c>
    </row>
    <row r="21" spans="1:12" ht="15" hidden="1" outlineLevel="1">
      <c r="A21" s="9"/>
      <c r="B21" s="14" t="s">
        <v>20</v>
      </c>
      <c r="C21" s="71">
        <v>13547</v>
      </c>
      <c r="D21" s="15" t="s">
        <v>25</v>
      </c>
      <c r="E21" s="100">
        <f>SUMIF('Soupis úklidových prací'!$C$14:$C$41,C21,'Soupis úklidových prací'!$D$14:$D$41)</f>
        <v>3.6</v>
      </c>
      <c r="F21" s="89" t="str">
        <f>IF(ISNA(VLOOKUP($A21,'Úklidové služby'!$A$7:$I$53,6,FALSE))=TRUE,"",VLOOKUP($A21,'Úklidové služby'!$A$7:$I$53,6,FALSE))</f>
        <v/>
      </c>
      <c r="G21" s="17" t="str">
        <f>IF(ISNA(VLOOKUP($A21,'Úklidové služby'!$A$7:$I$53,7,FALSE))=TRUE,"",VLOOKUP($A21,'Úklidové služby'!$A$7:$I$53,7,FALSE))</f>
        <v/>
      </c>
      <c r="H21" s="12" t="str">
        <f>IF(ISNA(VLOOKUP($A21,'Úklidové služby'!$A$7:$I$53,8,FALSE))=TRUE,"",VLOOKUP($A21,'Úklidové služby'!$A$7:$I$53,8,FALSE))</f>
        <v/>
      </c>
      <c r="I21" s="177" t="str">
        <f>IF(ISNA(VLOOKUP($A21,'Úklidové služby'!$A$7:$I$53,9,FALSE))=TRUE,"",VLOOKUP($A21,'Úklidové služby'!$A$7:$I$53,9,FALSE))</f>
        <v/>
      </c>
      <c r="J21" s="189" t="str">
        <f t="shared" si="0"/>
        <v/>
      </c>
      <c r="K21" s="208" t="str">
        <f t="shared" si="1"/>
        <v/>
      </c>
      <c r="L21" s="1">
        <f>SUMIF(A:A,'Úklidové služby'!A22,E:E)</f>
        <v>0</v>
      </c>
    </row>
    <row r="22" spans="1:12" ht="15" collapsed="1">
      <c r="A22" s="18">
        <v>2</v>
      </c>
      <c r="B22" s="19" t="s">
        <v>26</v>
      </c>
      <c r="C22" s="20"/>
      <c r="D22" s="21"/>
      <c r="E22" s="97">
        <f>SUM(E23:E36)</f>
        <v>206.12999999999997</v>
      </c>
      <c r="F22" s="23" t="str">
        <f>IF(ISNA(VLOOKUP($A22,'Úklidové služby'!$A$7:$I$53,6,FALSE))=TRUE,"",VLOOKUP($A22,'Úklidové služby'!$A$7:$I$53,6,FALSE))</f>
        <v>m2</v>
      </c>
      <c r="G22" s="24">
        <f>IF(ISNA(VLOOKUP($A22,'Úklidové služby'!$A$7:$I$53,7,FALSE))=TRUE,"",VLOOKUP($A22,'Úklidové služby'!$A$7:$I$53,7,FALSE))</f>
        <v>0</v>
      </c>
      <c r="H22" s="22" t="str">
        <f>IF(ISNA(VLOOKUP($A22,'Úklidové služby'!$A$7:$I$53,8,FALSE))=TRUE,"",VLOOKUP($A22,'Úklidové služby'!$A$7:$I$53,8,FALSE))</f>
        <v>1x za den</v>
      </c>
      <c r="I22" s="198">
        <f>IF(ISNA(VLOOKUP($A22,'Úklidové služby'!$A$7:$I$53,9,FALSE))=TRUE,"",VLOOKUP($A22,'Úklidové služby'!$A$7:$I$53,9,FALSE))</f>
        <v>251</v>
      </c>
      <c r="J22" s="76">
        <f aca="true" t="shared" si="2" ref="J22:J83">IF(ISERR(E22*G22*I22)=TRUE,"",E22*G22*I22)</f>
        <v>0</v>
      </c>
      <c r="K22" s="208">
        <f t="shared" si="1"/>
        <v>0</v>
      </c>
      <c r="L22" s="1">
        <f>SUMIF(A:A,'Úklidové služby'!A23,E:E)</f>
        <v>6</v>
      </c>
    </row>
    <row r="23" spans="1:12" ht="15" hidden="1" outlineLevel="1">
      <c r="A23" s="9"/>
      <c r="B23" s="10" t="s">
        <v>8</v>
      </c>
      <c r="C23" s="69">
        <v>44927</v>
      </c>
      <c r="D23" s="11" t="s">
        <v>9</v>
      </c>
      <c r="E23" s="100">
        <v>26.6</v>
      </c>
      <c r="F23" s="89" t="str">
        <f>IF(ISNA(VLOOKUP($A23,'Úklidové služby'!$A$7:$I$53,6,FALSE))=TRUE,"",VLOOKUP($A23,'Úklidové služby'!$A$7:$I$53,6,FALSE))</f>
        <v/>
      </c>
      <c r="G23" s="13" t="str">
        <f>IF(ISNA(VLOOKUP($A23,'Úklidové služby'!$A$7:$I$53,7,FALSE))=TRUE,"",VLOOKUP($A23,'Úklidové služby'!$A$7:$I$53,7,FALSE))</f>
        <v/>
      </c>
      <c r="H23" s="12" t="str">
        <f>IF(ISNA(VLOOKUP($A23,'Úklidové služby'!$A$7:$I$53,8,FALSE))=TRUE,"",VLOOKUP($A23,'Úklidové služby'!$A$7:$I$53,8,FALSE))</f>
        <v/>
      </c>
      <c r="I23" s="201" t="str">
        <f>IF(ISNA(VLOOKUP($A23,'Úklidové služby'!$A$7:$I$53,9,FALSE))=TRUE,"",VLOOKUP($A23,'Úklidové služby'!$A$7:$I$53,9,FALSE))</f>
        <v/>
      </c>
      <c r="J23" s="189" t="str">
        <f t="shared" si="2"/>
        <v/>
      </c>
      <c r="K23" s="206" t="str">
        <f t="shared" si="1"/>
        <v/>
      </c>
      <c r="L23" s="1">
        <f>SUMIF(A:A,'Úklidové služby'!A24,E:E)</f>
        <v>91.82300000000001</v>
      </c>
    </row>
    <row r="24" spans="1:12" ht="15" hidden="1" outlineLevel="1">
      <c r="A24" s="9"/>
      <c r="B24" s="14" t="s">
        <v>8</v>
      </c>
      <c r="C24" s="70">
        <v>44562</v>
      </c>
      <c r="D24" s="15" t="s">
        <v>10</v>
      </c>
      <c r="E24" s="100">
        <v>61.6</v>
      </c>
      <c r="F24" s="89" t="str">
        <f>IF(ISNA(VLOOKUP($A24,'Úklidové služby'!$A$7:$I$53,6,FALSE))=TRUE,"",VLOOKUP($A24,'Úklidové služby'!$A$7:$I$53,6,FALSE))</f>
        <v/>
      </c>
      <c r="G24" s="17" t="str">
        <f>IF(ISNA(VLOOKUP($A24,'Úklidové služby'!$A$7:$I$53,7,FALSE))=TRUE,"",VLOOKUP($A24,'Úklidové služby'!$A$7:$I$53,7,FALSE))</f>
        <v/>
      </c>
      <c r="H24" s="12" t="str">
        <f>IF(ISNA(VLOOKUP($A24,'Úklidové služby'!$A$7:$I$53,8,FALSE))=TRUE,"",VLOOKUP($A24,'Úklidové služby'!$A$7:$I$53,8,FALSE))</f>
        <v/>
      </c>
      <c r="I24" s="202" t="str">
        <f>IF(ISNA(VLOOKUP($A24,'Úklidové služby'!$A$7:$I$53,9,FALSE))=TRUE,"",VLOOKUP($A24,'Úklidové služby'!$A$7:$I$53,9,FALSE))</f>
        <v/>
      </c>
      <c r="J24" s="189" t="str">
        <f t="shared" si="2"/>
        <v/>
      </c>
      <c r="K24" s="207" t="str">
        <f t="shared" si="1"/>
        <v/>
      </c>
      <c r="L24" s="1">
        <f>SUMIF(A:A,'Úklidové služby'!A25,E:E)</f>
        <v>3</v>
      </c>
    </row>
    <row r="25" spans="1:12" ht="15" hidden="1" outlineLevel="1">
      <c r="A25" s="9"/>
      <c r="B25" s="14" t="s">
        <v>8</v>
      </c>
      <c r="C25" s="70">
        <v>12785</v>
      </c>
      <c r="D25" s="15" t="s">
        <v>11</v>
      </c>
      <c r="E25" s="100">
        <v>27.3</v>
      </c>
      <c r="F25" s="89" t="str">
        <f>IF(ISNA(VLOOKUP($A25,'Úklidové služby'!$A$7:$I$53,6,FALSE))=TRUE,"",VLOOKUP($A25,'Úklidové služby'!$A$7:$I$53,6,FALSE))</f>
        <v/>
      </c>
      <c r="G25" s="17" t="str">
        <f>IF(ISNA(VLOOKUP($A25,'Úklidové služby'!$A$7:$I$53,7,FALSE))=TRUE,"",VLOOKUP($A25,'Úklidové služby'!$A$7:$I$53,7,FALSE))</f>
        <v/>
      </c>
      <c r="H25" s="12" t="str">
        <f>IF(ISNA(VLOOKUP($A25,'Úklidové služby'!$A$7:$I$53,8,FALSE))=TRUE,"",VLOOKUP($A25,'Úklidové služby'!$A$7:$I$53,8,FALSE))</f>
        <v/>
      </c>
      <c r="I25" s="202" t="str">
        <f>IF(ISNA(VLOOKUP($A25,'Úklidové služby'!$A$7:$I$53,9,FALSE))=TRUE,"",VLOOKUP($A25,'Úklidové služby'!$A$7:$I$53,9,FALSE))</f>
        <v/>
      </c>
      <c r="J25" s="189" t="str">
        <f t="shared" si="2"/>
        <v/>
      </c>
      <c r="K25" s="207" t="str">
        <f t="shared" si="1"/>
        <v/>
      </c>
      <c r="L25" s="1">
        <f>SUMIF(A:A,'Úklidové služby'!A26,E:E)</f>
        <v>24</v>
      </c>
    </row>
    <row r="26" spans="1:12" ht="15" hidden="1" outlineLevel="1">
      <c r="A26" s="9"/>
      <c r="B26" s="14" t="s">
        <v>8</v>
      </c>
      <c r="C26" s="70">
        <v>45658</v>
      </c>
      <c r="D26" s="15" t="s">
        <v>12</v>
      </c>
      <c r="E26" s="100">
        <v>3.1</v>
      </c>
      <c r="F26" s="89" t="str">
        <f>IF(ISNA(VLOOKUP($A26,'Úklidové služby'!$A$7:$I$53,6,FALSE))=TRUE,"",VLOOKUP($A26,'Úklidové služby'!$A$7:$I$53,6,FALSE))</f>
        <v/>
      </c>
      <c r="G26" s="17" t="str">
        <f>IF(ISNA(VLOOKUP($A26,'Úklidové služby'!$A$7:$I$53,7,FALSE))=TRUE,"",VLOOKUP($A26,'Úklidové služby'!$A$7:$I$53,7,FALSE))</f>
        <v/>
      </c>
      <c r="H26" s="12" t="str">
        <f>IF(ISNA(VLOOKUP($A26,'Úklidové služby'!$A$7:$I$53,8,FALSE))=TRUE,"",VLOOKUP($A26,'Úklidové služby'!$A$7:$I$53,8,FALSE))</f>
        <v/>
      </c>
      <c r="I26" s="202" t="str">
        <f>IF(ISNA(VLOOKUP($A26,'Úklidové služby'!$A$7:$I$53,9,FALSE))=TRUE,"",VLOOKUP($A26,'Úklidové služby'!$A$7:$I$53,9,FALSE))</f>
        <v/>
      </c>
      <c r="J26" s="189" t="str">
        <f t="shared" si="2"/>
        <v/>
      </c>
      <c r="K26" s="207" t="str">
        <f t="shared" si="1"/>
        <v/>
      </c>
      <c r="L26" s="1">
        <f>SUMIF(A:A,'Úklidové služby'!A27,E:E)</f>
        <v>3</v>
      </c>
    </row>
    <row r="27" spans="1:12" ht="15" hidden="1" outlineLevel="1">
      <c r="A27" s="9"/>
      <c r="B27" s="14" t="s">
        <v>8</v>
      </c>
      <c r="C27" s="73" t="s">
        <v>13</v>
      </c>
      <c r="D27" s="15" t="s">
        <v>14</v>
      </c>
      <c r="E27" s="100">
        <v>2.5</v>
      </c>
      <c r="F27" s="89" t="str">
        <f>IF(ISNA(VLOOKUP($A27,'Úklidové služby'!$A$7:$I$53,6,FALSE))=TRUE,"",VLOOKUP($A27,'Úklidové služby'!$A$7:$I$53,6,FALSE))</f>
        <v/>
      </c>
      <c r="G27" s="17" t="str">
        <f>IF(ISNA(VLOOKUP($A27,'Úklidové služby'!$A$7:$I$53,7,FALSE))=TRUE,"",VLOOKUP($A27,'Úklidové služby'!$A$7:$I$53,7,FALSE))</f>
        <v/>
      </c>
      <c r="H27" s="12" t="str">
        <f>IF(ISNA(VLOOKUP($A27,'Úklidové služby'!$A$7:$I$53,8,FALSE))=TRUE,"",VLOOKUP($A27,'Úklidové služby'!$A$7:$I$53,8,FALSE))</f>
        <v/>
      </c>
      <c r="I27" s="202" t="str">
        <f>IF(ISNA(VLOOKUP($A27,'Úklidové služby'!$A$7:$I$53,9,FALSE))=TRUE,"",VLOOKUP($A27,'Úklidové služby'!$A$7:$I$53,9,FALSE))</f>
        <v/>
      </c>
      <c r="J27" s="190" t="str">
        <f t="shared" si="2"/>
        <v/>
      </c>
      <c r="K27" s="207" t="str">
        <f t="shared" si="1"/>
        <v/>
      </c>
      <c r="L27" s="1">
        <f>SUMIF(A:A,'Úklidové služby'!A28,E:E)</f>
        <v>0</v>
      </c>
    </row>
    <row r="28" spans="1:12" ht="15" hidden="1" outlineLevel="1">
      <c r="A28" s="9"/>
      <c r="B28" s="14" t="s">
        <v>8</v>
      </c>
      <c r="C28" s="73" t="s">
        <v>15</v>
      </c>
      <c r="D28" s="15" t="s">
        <v>16</v>
      </c>
      <c r="E28" s="100">
        <v>3</v>
      </c>
      <c r="F28" s="89" t="str">
        <f>IF(ISNA(VLOOKUP($A28,'Úklidové služby'!$A$7:$I$53,6,FALSE))=TRUE,"",VLOOKUP($A28,'Úklidové služby'!$A$7:$I$53,6,FALSE))</f>
        <v/>
      </c>
      <c r="G28" s="17" t="str">
        <f>IF(ISNA(VLOOKUP($A28,'Úklidové služby'!$A$7:$I$53,7,FALSE))=TRUE,"",VLOOKUP($A28,'Úklidové služby'!$A$7:$I$53,7,FALSE))</f>
        <v/>
      </c>
      <c r="H28" s="12" t="str">
        <f>IF(ISNA(VLOOKUP($A28,'Úklidové služby'!$A$7:$I$53,8,FALSE))=TRUE,"",VLOOKUP($A28,'Úklidové služby'!$A$7:$I$53,8,FALSE))</f>
        <v/>
      </c>
      <c r="I28" s="202" t="str">
        <f>IF(ISNA(VLOOKUP($A28,'Úklidové služby'!$A$7:$I$53,9,FALSE))=TRUE,"",VLOOKUP($A28,'Úklidové služby'!$A$7:$I$53,9,FALSE))</f>
        <v/>
      </c>
      <c r="J28" s="190" t="str">
        <f t="shared" si="2"/>
        <v/>
      </c>
      <c r="K28" s="207" t="str">
        <f t="shared" si="1"/>
        <v/>
      </c>
      <c r="L28" s="1">
        <f>SUMIF(A:A,'Úklidové služby'!A29,E:E)</f>
        <v>0</v>
      </c>
    </row>
    <row r="29" spans="1:12" ht="15" hidden="1" outlineLevel="1">
      <c r="A29" s="9"/>
      <c r="B29" s="14" t="s">
        <v>8</v>
      </c>
      <c r="C29" s="73" t="s">
        <v>17</v>
      </c>
      <c r="D29" s="15" t="s">
        <v>18</v>
      </c>
      <c r="E29" s="100">
        <v>12.9</v>
      </c>
      <c r="F29" s="89" t="str">
        <f>IF(ISNA(VLOOKUP($A29,'Úklidové služby'!$A$7:$I$53,6,FALSE))=TRUE,"",VLOOKUP($A29,'Úklidové služby'!$A$7:$I$53,6,FALSE))</f>
        <v/>
      </c>
      <c r="G29" s="17" t="str">
        <f>IF(ISNA(VLOOKUP($A29,'Úklidové služby'!$A$7:$I$53,7,FALSE))=TRUE,"",VLOOKUP($A29,'Úklidové služby'!$A$7:$I$53,7,FALSE))</f>
        <v/>
      </c>
      <c r="H29" s="12" t="str">
        <f>IF(ISNA(VLOOKUP($A29,'Úklidové služby'!$A$7:$I$53,8,FALSE))=TRUE,"",VLOOKUP($A29,'Úklidové služby'!$A$7:$I$53,8,FALSE))</f>
        <v/>
      </c>
      <c r="I29" s="202" t="str">
        <f>IF(ISNA(VLOOKUP($A29,'Úklidové služby'!$A$7:$I$53,9,FALSE))=TRUE,"",VLOOKUP($A29,'Úklidové služby'!$A$7:$I$53,9,FALSE))</f>
        <v/>
      </c>
      <c r="J29" s="190" t="str">
        <f t="shared" si="2"/>
        <v/>
      </c>
      <c r="K29" s="207" t="str">
        <f t="shared" si="1"/>
        <v/>
      </c>
      <c r="L29" s="1">
        <f>SUMIF(A:A,'Úklidové služby'!A30,E:E)</f>
        <v>0</v>
      </c>
    </row>
    <row r="30" spans="1:12" ht="15" hidden="1" outlineLevel="1">
      <c r="A30" s="9"/>
      <c r="B30" s="14" t="s">
        <v>8</v>
      </c>
      <c r="C30" s="70">
        <v>45292</v>
      </c>
      <c r="D30" s="15" t="s">
        <v>19</v>
      </c>
      <c r="E30" s="100">
        <v>17.4</v>
      </c>
      <c r="F30" s="89" t="str">
        <f>IF(ISNA(VLOOKUP($A30,'Úklidové služby'!$A$7:$I$53,6,FALSE))=TRUE,"",VLOOKUP($A30,'Úklidové služby'!$A$7:$I$53,6,FALSE))</f>
        <v/>
      </c>
      <c r="G30" s="17" t="str">
        <f>IF(ISNA(VLOOKUP($A30,'Úklidové služby'!$A$7:$I$53,7,FALSE))=TRUE,"",VLOOKUP($A30,'Úklidové služby'!$A$7:$I$53,7,FALSE))</f>
        <v/>
      </c>
      <c r="H30" s="12" t="str">
        <f>IF(ISNA(VLOOKUP($A30,'Úklidové služby'!$A$7:$I$53,8,FALSE))=TRUE,"",VLOOKUP($A30,'Úklidové služby'!$A$7:$I$53,8,FALSE))</f>
        <v/>
      </c>
      <c r="I30" s="202" t="str">
        <f>IF(ISNA(VLOOKUP($A30,'Úklidové služby'!$A$7:$I$53,9,FALSE))=TRUE,"",VLOOKUP($A30,'Úklidové služby'!$A$7:$I$53,9,FALSE))</f>
        <v/>
      </c>
      <c r="J30" s="189" t="str">
        <f t="shared" si="2"/>
        <v/>
      </c>
      <c r="K30" s="207" t="str">
        <f t="shared" si="1"/>
        <v/>
      </c>
      <c r="L30" s="1">
        <f>SUMIF(A:A,'Úklidové služby'!A31,E:E)</f>
        <v>0</v>
      </c>
    </row>
    <row r="31" spans="1:12" ht="15" hidden="1" outlineLevel="1">
      <c r="A31" s="9"/>
      <c r="B31" s="14" t="s">
        <v>20</v>
      </c>
      <c r="C31" s="70">
        <v>44593</v>
      </c>
      <c r="D31" s="15" t="s">
        <v>21</v>
      </c>
      <c r="E31" s="100">
        <v>32</v>
      </c>
      <c r="F31" s="89" t="str">
        <f>IF(ISNA(VLOOKUP($A31,'Úklidové služby'!$A$7:$I$53,6,FALSE))=TRUE,"",VLOOKUP($A31,'Úklidové služby'!$A$7:$I$53,6,FALSE))</f>
        <v/>
      </c>
      <c r="G31" s="17" t="str">
        <f>IF(ISNA(VLOOKUP($A31,'Úklidové služby'!$A$7:$I$53,7,FALSE))=TRUE,"",VLOOKUP($A31,'Úklidové služby'!$A$7:$I$53,7,FALSE))</f>
        <v/>
      </c>
      <c r="H31" s="12" t="str">
        <f>IF(ISNA(VLOOKUP($A31,'Úklidové služby'!$A$7:$I$53,8,FALSE))=TRUE,"",VLOOKUP($A31,'Úklidové služby'!$A$7:$I$53,8,FALSE))</f>
        <v/>
      </c>
      <c r="I31" s="202" t="str">
        <f>IF(ISNA(VLOOKUP($A31,'Úklidové služby'!$A$7:$I$53,9,FALSE))=TRUE,"",VLOOKUP($A31,'Úklidové služby'!$A$7:$I$53,9,FALSE))</f>
        <v/>
      </c>
      <c r="J31" s="189" t="str">
        <f t="shared" si="2"/>
        <v/>
      </c>
      <c r="K31" s="207" t="str">
        <f t="shared" si="1"/>
        <v/>
      </c>
      <c r="L31" s="1">
        <f>SUMIF(A:A,'Úklidové služby'!A32,E:E)</f>
        <v>0</v>
      </c>
    </row>
    <row r="32" spans="1:12" ht="15" hidden="1" outlineLevel="1">
      <c r="A32" s="9"/>
      <c r="B32" s="14" t="s">
        <v>263</v>
      </c>
      <c r="C32" s="70"/>
      <c r="D32" s="15" t="s">
        <v>264</v>
      </c>
      <c r="E32" s="100">
        <v>3.63</v>
      </c>
      <c r="F32" s="89" t="str">
        <f>IF(ISNA(VLOOKUP($A32,'Úklidové služby'!$A$7:$I$53,6,FALSE))=TRUE,"",VLOOKUP($A32,'Úklidové služby'!$A$7:$I$53,6,FALSE))</f>
        <v/>
      </c>
      <c r="G32" s="17" t="str">
        <f>IF(ISNA(VLOOKUP($A32,'Úklidové služby'!$A$7:$I$53,7,FALSE))=TRUE,"",VLOOKUP($A32,'Úklidové služby'!$A$7:$I$53,7,FALSE))</f>
        <v/>
      </c>
      <c r="H32" s="12" t="str">
        <f>IF(ISNA(VLOOKUP($A32,'Úklidové služby'!$A$7:$I$53,8,FALSE))=TRUE,"",VLOOKUP($A32,'Úklidové služby'!$A$7:$I$53,8,FALSE))</f>
        <v/>
      </c>
      <c r="I32" s="202" t="str">
        <f>IF(ISNA(VLOOKUP($A32,'Úklidové služby'!$A$7:$I$53,9,FALSE))=TRUE,"",VLOOKUP($A32,'Úklidové služby'!$A$7:$I$53,9,FALSE))</f>
        <v/>
      </c>
      <c r="J32" s="189" t="str">
        <f t="shared" si="2"/>
        <v/>
      </c>
      <c r="K32" s="207" t="str">
        <f t="shared" si="1"/>
        <v/>
      </c>
      <c r="L32" s="1">
        <f>SUMIF(A:A,'Úklidové služby'!A33,E:E)</f>
        <v>0</v>
      </c>
    </row>
    <row r="33" spans="1:12" ht="15" hidden="1" outlineLevel="1">
      <c r="A33" s="9"/>
      <c r="B33" s="14" t="s">
        <v>20</v>
      </c>
      <c r="C33" s="70" t="s">
        <v>22</v>
      </c>
      <c r="D33" s="15" t="s">
        <v>16</v>
      </c>
      <c r="E33" s="100">
        <v>4.7</v>
      </c>
      <c r="F33" s="89" t="str">
        <f>IF(ISNA(VLOOKUP($A33,'Úklidové služby'!$A$7:$I$53,6,FALSE))=TRUE,"",VLOOKUP($A33,'Úklidové služby'!$A$7:$I$53,6,FALSE))</f>
        <v/>
      </c>
      <c r="G33" s="17" t="str">
        <f>IF(ISNA(VLOOKUP($A33,'Úklidové služby'!$A$7:$I$53,7,FALSE))=TRUE,"",VLOOKUP($A33,'Úklidové služby'!$A$7:$I$53,7,FALSE))</f>
        <v/>
      </c>
      <c r="H33" s="12" t="str">
        <f>IF(ISNA(VLOOKUP($A33,'Úklidové služby'!$A$7:$I$53,8,FALSE))=TRUE,"",VLOOKUP($A33,'Úklidové služby'!$A$7:$I$53,8,FALSE))</f>
        <v/>
      </c>
      <c r="I33" s="202" t="str">
        <f>IF(ISNA(VLOOKUP($A33,'Úklidové služby'!$A$7:$I$53,9,FALSE))=TRUE,"",VLOOKUP($A33,'Úklidové služby'!$A$7:$I$53,9,FALSE))</f>
        <v/>
      </c>
      <c r="J33" s="189" t="str">
        <f t="shared" si="2"/>
        <v/>
      </c>
      <c r="K33" s="207" t="str">
        <f t="shared" si="1"/>
        <v/>
      </c>
      <c r="L33" s="1">
        <f>SUMIF(A:A,'Úklidové služby'!A34,E:E)</f>
        <v>0</v>
      </c>
    </row>
    <row r="34" spans="1:12" ht="15" hidden="1" outlineLevel="1">
      <c r="A34" s="9"/>
      <c r="B34" s="14" t="s">
        <v>20</v>
      </c>
      <c r="C34" s="70" t="s">
        <v>23</v>
      </c>
      <c r="D34" s="15" t="s">
        <v>14</v>
      </c>
      <c r="E34" s="100">
        <v>6.1</v>
      </c>
      <c r="F34" s="89" t="str">
        <f>IF(ISNA(VLOOKUP($A34,'Úklidové služby'!$A$7:$I$53,6,FALSE))=TRUE,"",VLOOKUP($A34,'Úklidové služby'!$A$7:$I$53,6,FALSE))</f>
        <v/>
      </c>
      <c r="G34" s="17" t="str">
        <f>IF(ISNA(VLOOKUP($A34,'Úklidové služby'!$A$7:$I$53,7,FALSE))=TRUE,"",VLOOKUP($A34,'Úklidové služby'!$A$7:$I$53,7,FALSE))</f>
        <v/>
      </c>
      <c r="H34" s="12" t="str">
        <f>IF(ISNA(VLOOKUP($A34,'Úklidové služby'!$A$7:$I$53,8,FALSE))=TRUE,"",VLOOKUP($A34,'Úklidové služby'!$A$7:$I$53,8,FALSE))</f>
        <v/>
      </c>
      <c r="I34" s="202" t="str">
        <f>IF(ISNA(VLOOKUP($A34,'Úklidové služby'!$A$7:$I$53,9,FALSE))=TRUE,"",VLOOKUP($A34,'Úklidové služby'!$A$7:$I$53,9,FALSE))</f>
        <v/>
      </c>
      <c r="J34" s="189" t="str">
        <f t="shared" si="2"/>
        <v/>
      </c>
      <c r="K34" s="207" t="str">
        <f t="shared" si="1"/>
        <v/>
      </c>
      <c r="L34" s="1">
        <f>SUMIF(A:A,'Úklidové služby'!A35,E:E)</f>
        <v>0</v>
      </c>
    </row>
    <row r="35" spans="1:12" ht="15" hidden="1" outlineLevel="1">
      <c r="A35" s="9"/>
      <c r="B35" s="14" t="s">
        <v>20</v>
      </c>
      <c r="C35" s="70">
        <v>46054</v>
      </c>
      <c r="D35" s="15" t="s">
        <v>24</v>
      </c>
      <c r="E35" s="100">
        <v>1.7</v>
      </c>
      <c r="F35" s="89" t="str">
        <f>IF(ISNA(VLOOKUP($A35,'Úklidové služby'!$A$7:$I$53,6,FALSE))=TRUE,"",VLOOKUP($A35,'Úklidové služby'!$A$7:$I$53,6,FALSE))</f>
        <v/>
      </c>
      <c r="G35" s="17" t="str">
        <f>IF(ISNA(VLOOKUP($A35,'Úklidové služby'!$A$7:$I$53,7,FALSE))=TRUE,"",VLOOKUP($A35,'Úklidové služby'!$A$7:$I$53,7,FALSE))</f>
        <v/>
      </c>
      <c r="H35" s="12" t="str">
        <f>IF(ISNA(VLOOKUP($A35,'Úklidové služby'!$A$7:$I$53,8,FALSE))=TRUE,"",VLOOKUP($A35,'Úklidové služby'!$A$7:$I$53,8,FALSE))</f>
        <v/>
      </c>
      <c r="I35" s="202" t="str">
        <f>IF(ISNA(VLOOKUP($A35,'Úklidové služby'!$A$7:$I$53,9,FALSE))=TRUE,"",VLOOKUP($A35,'Úklidové služby'!$A$7:$I$53,9,FALSE))</f>
        <v/>
      </c>
      <c r="J35" s="189" t="str">
        <f t="shared" si="2"/>
        <v/>
      </c>
      <c r="K35" s="207" t="str">
        <f t="shared" si="1"/>
        <v/>
      </c>
      <c r="L35" s="1">
        <f>SUMIF(A:A,'Úklidové služby'!A36,E:E)</f>
        <v>0</v>
      </c>
    </row>
    <row r="36" spans="1:12" ht="15" hidden="1" outlineLevel="1">
      <c r="A36" s="50"/>
      <c r="B36" s="14" t="s">
        <v>20</v>
      </c>
      <c r="C36" s="71">
        <v>13547</v>
      </c>
      <c r="D36" s="15" t="s">
        <v>25</v>
      </c>
      <c r="E36" s="100">
        <v>3.6</v>
      </c>
      <c r="F36" s="89" t="str">
        <f>IF(ISNA(VLOOKUP($A36,'Úklidové služby'!$A$7:$I$53,6,FALSE))=TRUE,"",VLOOKUP($A36,'Úklidové služby'!$A$7:$I$53,6,FALSE))</f>
        <v/>
      </c>
      <c r="G36" s="17" t="str">
        <f>IF(ISNA(VLOOKUP($A36,'Úklidové služby'!$A$7:$I$53,7,FALSE))=TRUE,"",VLOOKUP($A36,'Úklidové služby'!$A$7:$I$53,7,FALSE))</f>
        <v/>
      </c>
      <c r="H36" s="12" t="str">
        <f>IF(ISNA(VLOOKUP($A36,'Úklidové služby'!$A$7:$I$53,8,FALSE))=TRUE,"",VLOOKUP($A36,'Úklidové služby'!$A$7:$I$53,8,FALSE))</f>
        <v/>
      </c>
      <c r="I36" s="177" t="str">
        <f>IF(ISNA(VLOOKUP($A36,'Úklidové služby'!$A$7:$I$53,9,FALSE))=TRUE,"",VLOOKUP($A36,'Úklidové služby'!$A$7:$I$53,9,FALSE))</f>
        <v/>
      </c>
      <c r="J36" s="189" t="str">
        <f t="shared" si="2"/>
        <v/>
      </c>
      <c r="K36" s="208" t="str">
        <f t="shared" si="1"/>
        <v/>
      </c>
      <c r="L36" s="1">
        <f>SUMIF(A:A,'Úklidové služby'!A37,E:E)</f>
        <v>24</v>
      </c>
    </row>
    <row r="37" spans="1:12" ht="15" collapsed="1">
      <c r="A37" s="2">
        <v>3</v>
      </c>
      <c r="B37" s="19" t="s">
        <v>27</v>
      </c>
      <c r="C37" s="19"/>
      <c r="D37" s="31"/>
      <c r="E37" s="97">
        <f>SUM(E38:E48)</f>
        <v>322.9</v>
      </c>
      <c r="F37" s="23" t="str">
        <f>IF(ISNA(VLOOKUP($A37,'Úklidové služby'!$A$7:$I$53,6,FALSE))=TRUE,"",VLOOKUP($A37,'Úklidové služby'!$A$7:$I$53,6,FALSE))</f>
        <v>m2</v>
      </c>
      <c r="G37" s="24">
        <f>IF(ISNA(VLOOKUP($A37,'Úklidové služby'!$A$7:$I$53,7,FALSE))=TRUE,"",VLOOKUP($A37,'Úklidové služby'!$A$7:$I$53,7,FALSE))</f>
        <v>0</v>
      </c>
      <c r="H37" s="22" t="str">
        <f>IF(ISNA(VLOOKUP($A37,'Úklidové služby'!$A$7:$I$53,8,FALSE))=TRUE,"",VLOOKUP($A37,'Úklidové služby'!$A$7:$I$53,8,FALSE))</f>
        <v>1x za den</v>
      </c>
      <c r="I37" s="198">
        <f>IF(ISNA(VLOOKUP($A37,'Úklidové služby'!$A$7:$I$53,9,FALSE))=TRUE,"",VLOOKUP($A37,'Úklidové služby'!$A$7:$I$53,9,FALSE))</f>
        <v>251</v>
      </c>
      <c r="J37" s="76">
        <f t="shared" si="2"/>
        <v>0</v>
      </c>
      <c r="K37" s="208">
        <f t="shared" si="1"/>
        <v>0</v>
      </c>
      <c r="L37" s="1">
        <f>SUMIF(A:A,'Úklidové služby'!A38,E:E)</f>
        <v>24</v>
      </c>
    </row>
    <row r="38" spans="1:12" ht="15" hidden="1" outlineLevel="1">
      <c r="A38" s="32"/>
      <c r="B38" s="33" t="s">
        <v>8</v>
      </c>
      <c r="C38" s="34">
        <v>13881</v>
      </c>
      <c r="D38" s="35" t="s">
        <v>28</v>
      </c>
      <c r="E38" s="101">
        <v>57</v>
      </c>
      <c r="F38" s="90" t="str">
        <f>IF(ISNA(VLOOKUP($A38,'Úklidové služby'!$A$7:$I$53,6,FALSE))=TRUE,"",VLOOKUP($A38,'Úklidové služby'!$A$7:$I$53,6,FALSE))</f>
        <v/>
      </c>
      <c r="G38" s="36" t="str">
        <f>IF(ISNA(VLOOKUP($A38,'Úklidové služby'!$A$7:$I$53,7,FALSE))=TRUE,"",VLOOKUP($A38,'Úklidové služby'!$A$7:$I$53,7,FALSE))</f>
        <v/>
      </c>
      <c r="H38" s="36" t="str">
        <f>IF(ISNA(VLOOKUP($A38,'Úklidové služby'!$A$7:$I$53,8,FALSE))=TRUE,"",VLOOKUP($A38,'Úklidové služby'!$A$7:$I$53,8,FALSE))</f>
        <v/>
      </c>
      <c r="I38" s="201" t="str">
        <f>IF(ISNA(VLOOKUP($A38,'Úklidové služby'!$A$7:$I$53,9,FALSE))=TRUE,"",VLOOKUP($A38,'Úklidové služby'!$A$7:$I$53,9,FALSE))</f>
        <v/>
      </c>
      <c r="J38" s="77" t="str">
        <f t="shared" si="2"/>
        <v/>
      </c>
      <c r="K38" s="206" t="str">
        <f t="shared" si="1"/>
        <v/>
      </c>
      <c r="L38" s="1">
        <f>SUMIF(A:A,'Úklidové služby'!A39,E:E)</f>
        <v>24</v>
      </c>
    </row>
    <row r="39" spans="1:12" ht="15" hidden="1" outlineLevel="1">
      <c r="A39" s="9"/>
      <c r="B39" s="14" t="s">
        <v>8</v>
      </c>
      <c r="C39" s="37">
        <v>13516</v>
      </c>
      <c r="D39" s="38" t="s">
        <v>29</v>
      </c>
      <c r="E39" s="100">
        <v>15.5</v>
      </c>
      <c r="F39" s="91" t="str">
        <f>IF(ISNA(VLOOKUP($A39,'Úklidové služby'!$A$7:$I$53,6,FALSE))=TRUE,"",VLOOKUP($A39,'Úklidové služby'!$A$7:$I$53,6,FALSE))</f>
        <v/>
      </c>
      <c r="G39" s="39" t="str">
        <f>IF(ISNA(VLOOKUP($A39,'Úklidové služby'!$A$7:$I$53,7,FALSE))=TRUE,"",VLOOKUP($A39,'Úklidové služby'!$A$7:$I$53,7,FALSE))</f>
        <v/>
      </c>
      <c r="H39" s="39" t="str">
        <f>IF(ISNA(VLOOKUP($A39,'Úklidové služby'!$A$7:$I$53,8,FALSE))=TRUE,"",VLOOKUP($A39,'Úklidové služby'!$A$7:$I$53,8,FALSE))</f>
        <v/>
      </c>
      <c r="I39" s="202" t="str">
        <f>IF(ISNA(VLOOKUP($A39,'Úklidové služby'!$A$7:$I$53,9,FALSE))=TRUE,"",VLOOKUP($A39,'Úklidové služby'!$A$7:$I$53,9,FALSE))</f>
        <v/>
      </c>
      <c r="J39" s="78" t="str">
        <f t="shared" si="2"/>
        <v/>
      </c>
      <c r="K39" s="207" t="str">
        <f t="shared" si="1"/>
        <v/>
      </c>
      <c r="L39" s="1">
        <f>SUMIF(A:A,'Úklidové služby'!A40,E:E)</f>
        <v>20.804000000000002</v>
      </c>
    </row>
    <row r="40" spans="1:12" ht="15" hidden="1" outlineLevel="1">
      <c r="A40" s="9"/>
      <c r="B40" s="14" t="s">
        <v>8</v>
      </c>
      <c r="C40" s="37">
        <v>13150</v>
      </c>
      <c r="D40" s="38" t="s">
        <v>262</v>
      </c>
      <c r="E40" s="100">
        <v>23.3</v>
      </c>
      <c r="F40" s="91" t="str">
        <f>IF(ISNA(VLOOKUP($A40,'Úklidové služby'!$A$7:$I$53,6,FALSE))=TRUE,"",VLOOKUP($A40,'Úklidové služby'!$A$7:$I$53,6,FALSE))</f>
        <v/>
      </c>
      <c r="G40" s="39" t="str">
        <f>IF(ISNA(VLOOKUP($A40,'Úklidové služby'!$A$7:$I$53,7,FALSE))=TRUE,"",VLOOKUP($A40,'Úklidové služby'!$A$7:$I$53,7,FALSE))</f>
        <v/>
      </c>
      <c r="H40" s="39" t="str">
        <f>IF(ISNA(VLOOKUP($A40,'Úklidové služby'!$A$7:$I$53,8,FALSE))=TRUE,"",VLOOKUP($A40,'Úklidové služby'!$A$7:$I$53,8,FALSE))</f>
        <v/>
      </c>
      <c r="I40" s="202" t="str">
        <f>IF(ISNA(VLOOKUP($A40,'Úklidové služby'!$A$7:$I$53,9,FALSE))=TRUE,"",VLOOKUP($A40,'Úklidové služby'!$A$7:$I$53,9,FALSE))</f>
        <v/>
      </c>
      <c r="J40" s="78" t="str">
        <f t="shared" si="2"/>
        <v/>
      </c>
      <c r="K40" s="207" t="str">
        <f t="shared" si="1"/>
        <v/>
      </c>
      <c r="L40" s="1">
        <f>SUMIF(A:A,'Úklidové služby'!A41,E:E)</f>
        <v>82.47200000000001</v>
      </c>
    </row>
    <row r="41" spans="1:12" ht="15" hidden="1" outlineLevel="1">
      <c r="A41" s="9"/>
      <c r="B41" s="14" t="s">
        <v>8</v>
      </c>
      <c r="C41" s="37">
        <v>14246</v>
      </c>
      <c r="D41" s="40" t="s">
        <v>261</v>
      </c>
      <c r="E41" s="100">
        <v>23.3</v>
      </c>
      <c r="F41" s="91" t="str">
        <f>IF(ISNA(VLOOKUP($A41,'Úklidové služby'!$A$7:$I$53,6,FALSE))=TRUE,"",VLOOKUP($A41,'Úklidové služby'!$A$7:$I$53,6,FALSE))</f>
        <v/>
      </c>
      <c r="G41" s="39" t="str">
        <f>IF(ISNA(VLOOKUP($A41,'Úklidové služby'!$A$7:$I$53,7,FALSE))=TRUE,"",VLOOKUP($A41,'Úklidové služby'!$A$7:$I$53,7,FALSE))</f>
        <v/>
      </c>
      <c r="H41" s="39" t="str">
        <f>IF(ISNA(VLOOKUP($A41,'Úklidové služby'!$A$7:$I$53,8,FALSE))=TRUE,"",VLOOKUP($A41,'Úklidové služby'!$A$7:$I$53,8,FALSE))</f>
        <v/>
      </c>
      <c r="I41" s="202" t="str">
        <f>IF(ISNA(VLOOKUP($A41,'Úklidové služby'!$A$7:$I$53,9,FALSE))=TRUE,"",VLOOKUP($A41,'Úklidové služby'!$A$7:$I$53,9,FALSE))</f>
        <v/>
      </c>
      <c r="J41" s="78" t="str">
        <f t="shared" si="2"/>
        <v/>
      </c>
      <c r="K41" s="207" t="str">
        <f t="shared" si="1"/>
        <v/>
      </c>
      <c r="L41" s="1">
        <f>SUMIF(A:A,'Úklidové služby'!A42,E:E)</f>
        <v>7.28</v>
      </c>
    </row>
    <row r="42" spans="1:12" ht="15" hidden="1" outlineLevel="1">
      <c r="A42" s="9"/>
      <c r="B42" s="14" t="s">
        <v>20</v>
      </c>
      <c r="C42" s="37">
        <v>12816</v>
      </c>
      <c r="D42" s="40" t="s">
        <v>30</v>
      </c>
      <c r="E42" s="100">
        <v>25.2</v>
      </c>
      <c r="F42" s="91" t="str">
        <f>IF(ISNA(VLOOKUP($A42,'Úklidové služby'!$A$7:$I$53,6,FALSE))=TRUE,"",VLOOKUP($A42,'Úklidové služby'!$A$7:$I$53,6,FALSE))</f>
        <v/>
      </c>
      <c r="G42" s="39" t="str">
        <f>IF(ISNA(VLOOKUP($A42,'Úklidové služby'!$A$7:$I$53,7,FALSE))=TRUE,"",VLOOKUP($A42,'Úklidové služby'!$A$7:$I$53,7,FALSE))</f>
        <v/>
      </c>
      <c r="H42" s="39" t="str">
        <f>IF(ISNA(VLOOKUP($A42,'Úklidové služby'!$A$7:$I$53,8,FALSE))=TRUE,"",VLOOKUP($A42,'Úklidové služby'!$A$7:$I$53,8,FALSE))</f>
        <v/>
      </c>
      <c r="I42" s="202" t="str">
        <f>IF(ISNA(VLOOKUP($A42,'Úklidové služby'!$A$7:$I$53,9,FALSE))=TRUE,"",VLOOKUP($A42,'Úklidové služby'!$A$7:$I$53,9,FALSE))</f>
        <v/>
      </c>
      <c r="J42" s="78" t="str">
        <f t="shared" si="2"/>
        <v/>
      </c>
      <c r="K42" s="207" t="str">
        <f t="shared" si="1"/>
        <v/>
      </c>
      <c r="L42" s="1">
        <f>SUMIF(A:A,'Úklidové služby'!A43,E:E)</f>
        <v>33.138</v>
      </c>
    </row>
    <row r="43" spans="1:12" ht="15" hidden="1" outlineLevel="1">
      <c r="A43" s="9"/>
      <c r="B43" s="14" t="s">
        <v>20</v>
      </c>
      <c r="C43" s="37">
        <v>12451</v>
      </c>
      <c r="D43" s="38" t="s">
        <v>31</v>
      </c>
      <c r="E43" s="100">
        <v>29.3</v>
      </c>
      <c r="F43" s="91" t="str">
        <f>IF(ISNA(VLOOKUP($A43,'Úklidové služby'!$A$7:$I$53,6,FALSE))=TRUE,"",VLOOKUP($A43,'Úklidové služby'!$A$7:$I$53,6,FALSE))</f>
        <v/>
      </c>
      <c r="G43" s="39" t="str">
        <f>IF(ISNA(VLOOKUP($A43,'Úklidové služby'!$A$7:$I$53,7,FALSE))=TRUE,"",VLOOKUP($A43,'Úklidové služby'!$A$7:$I$53,7,FALSE))</f>
        <v/>
      </c>
      <c r="H43" s="39" t="str">
        <f>IF(ISNA(VLOOKUP($A43,'Úklidové služby'!$A$7:$I$53,8,FALSE))=TRUE,"",VLOOKUP($A43,'Úklidové služby'!$A$7:$I$53,8,FALSE))</f>
        <v/>
      </c>
      <c r="I43" s="202" t="str">
        <f>IF(ISNA(VLOOKUP($A43,'Úklidové služby'!$A$7:$I$53,9,FALSE))=TRUE,"",VLOOKUP($A43,'Úklidové služby'!$A$7:$I$53,9,FALSE))</f>
        <v/>
      </c>
      <c r="J43" s="78" t="str">
        <f t="shared" si="2"/>
        <v/>
      </c>
      <c r="K43" s="207" t="str">
        <f t="shared" si="1"/>
        <v/>
      </c>
      <c r="L43" s="1">
        <f>SUMIF(A:A,'Úklidové služby'!A44,E:E)</f>
        <v>2</v>
      </c>
    </row>
    <row r="44" spans="1:12" ht="15" hidden="1" outlineLevel="1">
      <c r="A44" s="9"/>
      <c r="B44" s="14" t="s">
        <v>20</v>
      </c>
      <c r="C44" s="37">
        <v>12086</v>
      </c>
      <c r="D44" s="38" t="s">
        <v>32</v>
      </c>
      <c r="E44" s="100">
        <v>59.5</v>
      </c>
      <c r="F44" s="91" t="str">
        <f>IF(ISNA(VLOOKUP($A44,'Úklidové služby'!$A$7:$I$53,6,FALSE))=TRUE,"",VLOOKUP($A44,'Úklidové služby'!$A$7:$I$53,6,FALSE))</f>
        <v/>
      </c>
      <c r="G44" s="39" t="str">
        <f>IF(ISNA(VLOOKUP($A44,'Úklidové služby'!$A$7:$I$53,7,FALSE))=TRUE,"",VLOOKUP($A44,'Úklidové služby'!$A$7:$I$53,7,FALSE))</f>
        <v/>
      </c>
      <c r="H44" s="39" t="str">
        <f>IF(ISNA(VLOOKUP($A44,'Úklidové služby'!$A$7:$I$53,8,FALSE))=TRUE,"",VLOOKUP($A44,'Úklidové služby'!$A$7:$I$53,8,FALSE))</f>
        <v/>
      </c>
      <c r="I44" s="202" t="str">
        <f>IF(ISNA(VLOOKUP($A44,'Úklidové služby'!$A$7:$I$53,9,FALSE))=TRUE,"",VLOOKUP($A44,'Úklidové služby'!$A$7:$I$53,9,FALSE))</f>
        <v/>
      </c>
      <c r="J44" s="78" t="str">
        <f t="shared" si="2"/>
        <v/>
      </c>
      <c r="K44" s="207" t="str">
        <f t="shared" si="1"/>
        <v/>
      </c>
      <c r="L44" s="1">
        <f>SUMIF(A:A,'Úklidové služby'!A45,E:E)</f>
        <v>12.3</v>
      </c>
    </row>
    <row r="45" spans="1:12" ht="15" hidden="1" outlineLevel="1">
      <c r="A45" s="9"/>
      <c r="B45" s="14" t="s">
        <v>20</v>
      </c>
      <c r="C45" s="37">
        <v>11720</v>
      </c>
      <c r="D45" s="38" t="s">
        <v>33</v>
      </c>
      <c r="E45" s="100">
        <v>16.6</v>
      </c>
      <c r="F45" s="91" t="str">
        <f>IF(ISNA(VLOOKUP($A45,'Úklidové služby'!$A$7:$I$53,6,FALSE))=TRUE,"",VLOOKUP($A45,'Úklidové služby'!$A$7:$I$53,6,FALSE))</f>
        <v/>
      </c>
      <c r="G45" s="39" t="str">
        <f>IF(ISNA(VLOOKUP($A45,'Úklidové služby'!$A$7:$I$53,7,FALSE))=TRUE,"",VLOOKUP($A45,'Úklidové služby'!$A$7:$I$53,7,FALSE))</f>
        <v/>
      </c>
      <c r="H45" s="39" t="str">
        <f>IF(ISNA(VLOOKUP($A45,'Úklidové služby'!$A$7:$I$53,8,FALSE))=TRUE,"",VLOOKUP($A45,'Úklidové služby'!$A$7:$I$53,8,FALSE))</f>
        <v/>
      </c>
      <c r="I45" s="202" t="str">
        <f>IF(ISNA(VLOOKUP($A45,'Úklidové služby'!$A$7:$I$53,9,FALSE))=TRUE,"",VLOOKUP($A45,'Úklidové služby'!$A$7:$I$53,9,FALSE))</f>
        <v/>
      </c>
      <c r="J45" s="78" t="str">
        <f t="shared" si="2"/>
        <v/>
      </c>
      <c r="K45" s="207" t="str">
        <f t="shared" si="1"/>
        <v/>
      </c>
      <c r="L45" s="1">
        <f>SUMIF(A:A,'Úklidové služby'!A46,E:E)</f>
        <v>12.3</v>
      </c>
    </row>
    <row r="46" spans="1:12" ht="15" hidden="1" outlineLevel="1">
      <c r="A46" s="9"/>
      <c r="B46" s="14" t="s">
        <v>20</v>
      </c>
      <c r="C46" s="37">
        <v>11355</v>
      </c>
      <c r="D46" s="38" t="s">
        <v>34</v>
      </c>
      <c r="E46" s="100">
        <v>25.6</v>
      </c>
      <c r="F46" s="91" t="str">
        <f>IF(ISNA(VLOOKUP($A46,'Úklidové služby'!$A$7:$I$53,6,FALSE))=TRUE,"",VLOOKUP($A46,'Úklidové služby'!$A$7:$I$53,6,FALSE))</f>
        <v/>
      </c>
      <c r="G46" s="39" t="str">
        <f>IF(ISNA(VLOOKUP($A46,'Úklidové služby'!$A$7:$I$53,7,FALSE))=TRUE,"",VLOOKUP($A46,'Úklidové služby'!$A$7:$I$53,7,FALSE))</f>
        <v/>
      </c>
      <c r="H46" s="39" t="str">
        <f>IF(ISNA(VLOOKUP($A46,'Úklidové služby'!$A$7:$I$53,8,FALSE))=TRUE,"",VLOOKUP($A46,'Úklidové služby'!$A$7:$I$53,8,FALSE))</f>
        <v/>
      </c>
      <c r="I46" s="202" t="str">
        <f>IF(ISNA(VLOOKUP($A46,'Úklidové služby'!$A$7:$I$53,9,FALSE))=TRUE,"",VLOOKUP($A46,'Úklidové služby'!$A$7:$I$53,9,FALSE))</f>
        <v/>
      </c>
      <c r="J46" s="78" t="str">
        <f t="shared" si="2"/>
        <v/>
      </c>
      <c r="K46" s="207" t="str">
        <f t="shared" si="1"/>
        <v/>
      </c>
      <c r="L46" s="1">
        <f>SUMIF(A:A,'Úklidové služby'!A47,E:E)</f>
        <v>0</v>
      </c>
    </row>
    <row r="47" spans="1:12" ht="15" hidden="1" outlineLevel="1">
      <c r="A47" s="9"/>
      <c r="B47" s="14" t="s">
        <v>20</v>
      </c>
      <c r="C47" s="37">
        <v>10990</v>
      </c>
      <c r="D47" s="38" t="s">
        <v>35</v>
      </c>
      <c r="E47" s="100">
        <v>22.4</v>
      </c>
      <c r="F47" s="91" t="str">
        <f>IF(ISNA(VLOOKUP($A47,'Úklidové služby'!$A$7:$I$53,6,FALSE))=TRUE,"",VLOOKUP($A47,'Úklidové služby'!$A$7:$I$53,6,FALSE))</f>
        <v/>
      </c>
      <c r="G47" s="39" t="str">
        <f>IF(ISNA(VLOOKUP($A47,'Úklidové služby'!$A$7:$I$53,7,FALSE))=TRUE,"",VLOOKUP($A47,'Úklidové služby'!$A$7:$I$53,7,FALSE))</f>
        <v/>
      </c>
      <c r="H47" s="39" t="str">
        <f>IF(ISNA(VLOOKUP($A47,'Úklidové služby'!$A$7:$I$53,8,FALSE))=TRUE,"",VLOOKUP($A47,'Úklidové služby'!$A$7:$I$53,8,FALSE))</f>
        <v/>
      </c>
      <c r="I47" s="202" t="str">
        <f>IF(ISNA(VLOOKUP($A47,'Úklidové služby'!$A$7:$I$53,9,FALSE))=TRUE,"",VLOOKUP($A47,'Úklidové služby'!$A$7:$I$53,9,FALSE))</f>
        <v/>
      </c>
      <c r="J47" s="78" t="str">
        <f t="shared" si="2"/>
        <v/>
      </c>
      <c r="K47" s="207" t="str">
        <f t="shared" si="1"/>
        <v/>
      </c>
      <c r="L47" s="1">
        <f>SUMIF(A:A,'Úklidové služby'!A48,E:E)</f>
        <v>0</v>
      </c>
    </row>
    <row r="48" spans="1:12" ht="15" hidden="1" outlineLevel="1">
      <c r="A48" s="2"/>
      <c r="B48" s="25" t="s">
        <v>20</v>
      </c>
      <c r="C48" s="41">
        <v>47150</v>
      </c>
      <c r="D48" s="42" t="s">
        <v>36</v>
      </c>
      <c r="E48" s="102">
        <v>25.2</v>
      </c>
      <c r="F48" s="45" t="str">
        <f>IF(ISNA(VLOOKUP($A48,'Úklidové služby'!$A$7:$I$53,6,FALSE))=TRUE,"",VLOOKUP($A48,'Úklidové služby'!$A$7:$I$53,6,FALSE))</f>
        <v/>
      </c>
      <c r="G48" s="43" t="str">
        <f>IF(ISNA(VLOOKUP($A48,'Úklidové služby'!$A$7:$I$53,7,FALSE))=TRUE,"",VLOOKUP($A48,'Úklidové služby'!$A$7:$I$53,7,FALSE))</f>
        <v/>
      </c>
      <c r="H48" s="43" t="str">
        <f>IF(ISNA(VLOOKUP($A48,'Úklidové služby'!$A$7:$I$53,8,FALSE))=TRUE,"",VLOOKUP($A48,'Úklidové služby'!$A$7:$I$53,8,FALSE))</f>
        <v/>
      </c>
      <c r="I48" s="177" t="str">
        <f>IF(ISNA(VLOOKUP($A48,'Úklidové služby'!$A$7:$I$53,9,FALSE))=TRUE,"",VLOOKUP($A48,'Úklidové služby'!$A$7:$I$53,9,FALSE))</f>
        <v/>
      </c>
      <c r="J48" s="79" t="str">
        <f t="shared" si="2"/>
        <v/>
      </c>
      <c r="K48" s="208" t="str">
        <f t="shared" si="1"/>
        <v/>
      </c>
      <c r="L48" s="1">
        <f>SUMIF(A:A,'Úklidové služby'!A49,E:E)</f>
        <v>3</v>
      </c>
    </row>
    <row r="49" spans="1:12" ht="15" collapsed="1">
      <c r="A49" s="18">
        <v>4</v>
      </c>
      <c r="B49" s="983" t="s">
        <v>297</v>
      </c>
      <c r="C49" s="44"/>
      <c r="D49" s="5"/>
      <c r="E49" s="97">
        <f>SUM(E50:E67)</f>
        <v>30</v>
      </c>
      <c r="F49" s="45" t="str">
        <f>IF(ISNA(VLOOKUP($A49,'Úklidové služby'!$A$7:$I$53,6,FALSE))=TRUE,"",VLOOKUP($A49,'Úklidové služby'!$A$7:$I$53,6,FALSE))</f>
        <v>ks</v>
      </c>
      <c r="G49" s="24">
        <f>IF(ISNA(VLOOKUP($A49,'Úklidové služby'!$A$7:$I$53,7,FALSE))=TRUE,"",VLOOKUP($A49,'Úklidové služby'!$A$7:$I$53,7,FALSE))</f>
        <v>0</v>
      </c>
      <c r="H49" s="22" t="str">
        <f>IF(ISNA(VLOOKUP($A49,'Úklidové služby'!$A$7:$I$53,8,FALSE))=TRUE,"",VLOOKUP($A49,'Úklidové služby'!$A$7:$I$53,8,FALSE))</f>
        <v>1x za den</v>
      </c>
      <c r="I49" s="198">
        <f>IF(ISNA(VLOOKUP($A49,'Úklidové služby'!$A$7:$I$53,9,FALSE))=TRUE,"",VLOOKUP($A49,'Úklidové služby'!$A$7:$I$53,9,FALSE))</f>
        <v>251</v>
      </c>
      <c r="J49" s="76">
        <f t="shared" si="2"/>
        <v>0</v>
      </c>
      <c r="K49" s="208">
        <f t="shared" si="1"/>
        <v>0</v>
      </c>
      <c r="L49" s="1">
        <f>SUMIF(A:A,'Úklidové služby'!A50,E:E)</f>
        <v>3</v>
      </c>
    </row>
    <row r="50" spans="1:12" ht="15" hidden="1" outlineLevel="1">
      <c r="A50" s="46"/>
      <c r="B50" s="14" t="s">
        <v>8</v>
      </c>
      <c r="C50" s="37">
        <v>13881</v>
      </c>
      <c r="D50" s="38" t="s">
        <v>28</v>
      </c>
      <c r="E50" s="100">
        <v>5</v>
      </c>
      <c r="F50" s="47" t="str">
        <f>IF(ISNA(VLOOKUP($A50,'Úklidové služby'!$A$7:$I$53,6,FALSE))=TRUE,"",VLOOKUP($A50,'Úklidové služby'!$A$7:$I$53,6,FALSE))</f>
        <v/>
      </c>
      <c r="G50" s="47" t="str">
        <f>IF(ISNA(VLOOKUP($A50,'Úklidové služby'!$A$7:$I$53,7,FALSE))=TRUE,"",VLOOKUP($A50,'Úklidové služby'!$A$7:$I$53,7,FALSE))</f>
        <v/>
      </c>
      <c r="H50" s="47" t="str">
        <f>IF(ISNA(VLOOKUP($A50,'Úklidové služby'!$A$7:$I$53,8,FALSE))=TRUE,"",VLOOKUP($A50,'Úklidové služby'!$A$7:$I$53,8,FALSE))</f>
        <v/>
      </c>
      <c r="I50" s="201" t="str">
        <f>IF(ISNA(VLOOKUP($A50,'Úklidové služby'!$A$7:$I$53,9,FALSE))=TRUE,"",VLOOKUP($A50,'Úklidové služby'!$A$7:$I$53,9,FALSE))</f>
        <v/>
      </c>
      <c r="J50" s="191" t="str">
        <f t="shared" si="2"/>
        <v/>
      </c>
      <c r="K50" s="206" t="str">
        <f t="shared" si="1"/>
        <v/>
      </c>
      <c r="L50" s="1">
        <f>SUMIF(A:A,'Úklidové služby'!A51,E:E)</f>
        <v>0</v>
      </c>
    </row>
    <row r="51" spans="1:12" ht="15" hidden="1" outlineLevel="1">
      <c r="A51" s="48"/>
      <c r="B51" s="14" t="s">
        <v>8</v>
      </c>
      <c r="C51" s="37">
        <v>13516</v>
      </c>
      <c r="D51" s="38" t="s">
        <v>29</v>
      </c>
      <c r="E51" s="100">
        <v>1</v>
      </c>
      <c r="F51" s="49" t="str">
        <f>IF(ISNA(VLOOKUP($A51,'Úklidové služby'!$A$7:$I$53,6,FALSE))=TRUE,"",VLOOKUP($A51,'Úklidové služby'!$A$7:$I$53,6,FALSE))</f>
        <v/>
      </c>
      <c r="G51" s="49" t="str">
        <f>IF(ISNA(VLOOKUP($A51,'Úklidové služby'!$A$7:$I$53,7,FALSE))=TRUE,"",VLOOKUP($A51,'Úklidové služby'!$A$7:$I$53,7,FALSE))</f>
        <v/>
      </c>
      <c r="H51" s="49" t="str">
        <f>IF(ISNA(VLOOKUP($A51,'Úklidové služby'!$A$7:$I$53,8,FALSE))=TRUE,"",VLOOKUP($A51,'Úklidové služby'!$A$7:$I$53,8,FALSE))</f>
        <v/>
      </c>
      <c r="I51" s="202" t="str">
        <f>IF(ISNA(VLOOKUP($A51,'Úklidové služby'!$A$7:$I$53,9,FALSE))=TRUE,"",VLOOKUP($A51,'Úklidové služby'!$A$7:$I$53,9,FALSE))</f>
        <v/>
      </c>
      <c r="J51" s="192" t="str">
        <f t="shared" si="2"/>
        <v/>
      </c>
      <c r="K51" s="207" t="str">
        <f t="shared" si="1"/>
        <v/>
      </c>
      <c r="L51" s="1">
        <f>SUMIF(A:A,'Úklidové služby'!A52,E:E)</f>
        <v>0</v>
      </c>
    </row>
    <row r="52" spans="1:12" ht="15" hidden="1" outlineLevel="1">
      <c r="A52" s="48"/>
      <c r="B52" s="14" t="s">
        <v>8</v>
      </c>
      <c r="C52" s="37">
        <v>13150</v>
      </c>
      <c r="D52" s="38" t="s">
        <v>262</v>
      </c>
      <c r="E52" s="100">
        <v>2</v>
      </c>
      <c r="F52" s="49" t="str">
        <f>IF(ISNA(VLOOKUP($A52,'Úklidové služby'!$A$7:$I$53,6,FALSE))=TRUE,"",VLOOKUP($A52,'Úklidové služby'!$A$7:$I$53,6,FALSE))</f>
        <v/>
      </c>
      <c r="G52" s="49" t="str">
        <f>IF(ISNA(VLOOKUP($A52,'Úklidové služby'!$A$7:$I$53,7,FALSE))=TRUE,"",VLOOKUP($A52,'Úklidové služby'!$A$7:$I$53,7,FALSE))</f>
        <v/>
      </c>
      <c r="H52" s="49" t="str">
        <f>IF(ISNA(VLOOKUP($A52,'Úklidové služby'!$A$7:$I$53,8,FALSE))=TRUE,"",VLOOKUP($A52,'Úklidové služby'!$A$7:$I$53,8,FALSE))</f>
        <v/>
      </c>
      <c r="I52" s="202" t="str">
        <f>IF(ISNA(VLOOKUP($A52,'Úklidové služby'!$A$7:$I$53,9,FALSE))=TRUE,"",VLOOKUP($A52,'Úklidové služby'!$A$7:$I$53,9,FALSE))</f>
        <v/>
      </c>
      <c r="J52" s="192" t="str">
        <f t="shared" si="2"/>
        <v/>
      </c>
      <c r="K52" s="207" t="str">
        <f t="shared" si="1"/>
        <v/>
      </c>
      <c r="L52" s="1">
        <f>SUMIF(A:A,'Úklidové služby'!A53,E:E)</f>
        <v>124.15859999999998</v>
      </c>
    </row>
    <row r="53" spans="1:11" ht="15" hidden="1" outlineLevel="1">
      <c r="A53" s="48"/>
      <c r="B53" s="14" t="s">
        <v>8</v>
      </c>
      <c r="C53" s="37">
        <v>14246</v>
      </c>
      <c r="D53" s="38" t="s">
        <v>261</v>
      </c>
      <c r="E53" s="100">
        <v>1</v>
      </c>
      <c r="F53" s="49" t="str">
        <f>IF(ISNA(VLOOKUP($A53,'Úklidové služby'!$A$7:$I$53,6,FALSE))=TRUE,"",VLOOKUP($A53,'Úklidové služby'!$A$7:$I$53,6,FALSE))</f>
        <v/>
      </c>
      <c r="G53" s="49" t="str">
        <f>IF(ISNA(VLOOKUP($A53,'Úklidové služby'!$A$7:$I$53,7,FALSE))=TRUE,"",VLOOKUP($A53,'Úklidové služby'!$A$7:$I$53,7,FALSE))</f>
        <v/>
      </c>
      <c r="H53" s="49" t="str">
        <f>IF(ISNA(VLOOKUP($A53,'Úklidové služby'!$A$7:$I$53,8,FALSE))=TRUE,"",VLOOKUP($A53,'Úklidové služby'!$A$7:$I$53,8,FALSE))</f>
        <v/>
      </c>
      <c r="I53" s="202" t="str">
        <f>IF(ISNA(VLOOKUP($A53,'Úklidové služby'!$A$7:$I$53,9,FALSE))=TRUE,"",VLOOKUP($A53,'Úklidové služby'!$A$7:$I$53,9,FALSE))</f>
        <v/>
      </c>
      <c r="J53" s="192" t="str">
        <f t="shared" si="2"/>
        <v/>
      </c>
      <c r="K53" s="207" t="str">
        <f t="shared" si="1"/>
        <v/>
      </c>
    </row>
    <row r="54" spans="1:11" ht="15" hidden="1" outlineLevel="1">
      <c r="A54" s="48"/>
      <c r="B54" s="14" t="s">
        <v>8</v>
      </c>
      <c r="C54" s="37">
        <v>44927</v>
      </c>
      <c r="D54" s="38" t="s">
        <v>9</v>
      </c>
      <c r="E54" s="100">
        <v>2</v>
      </c>
      <c r="F54" s="49" t="str">
        <f>IF(ISNA(VLOOKUP($A54,'Úklidové služby'!$A$7:$I$53,6,FALSE))=TRUE,"",VLOOKUP($A54,'Úklidové služby'!$A$7:$I$53,6,FALSE))</f>
        <v/>
      </c>
      <c r="G54" s="49" t="str">
        <f>IF(ISNA(VLOOKUP($A54,'Úklidové služby'!$A$7:$I$53,7,FALSE))=TRUE,"",VLOOKUP($A54,'Úklidové služby'!$A$7:$I$53,7,FALSE))</f>
        <v/>
      </c>
      <c r="H54" s="49" t="str">
        <f>IF(ISNA(VLOOKUP($A54,'Úklidové služby'!$A$7:$I$53,8,FALSE))=TRUE,"",VLOOKUP($A54,'Úklidové služby'!$A$7:$I$53,8,FALSE))</f>
        <v/>
      </c>
      <c r="I54" s="202" t="str">
        <f>IF(ISNA(VLOOKUP($A54,'Úklidové služby'!$A$7:$I$53,9,FALSE))=TRUE,"",VLOOKUP($A54,'Úklidové služby'!$A$7:$I$53,9,FALSE))</f>
        <v/>
      </c>
      <c r="J54" s="192" t="str">
        <f t="shared" si="2"/>
        <v/>
      </c>
      <c r="K54" s="207" t="str">
        <f t="shared" si="1"/>
        <v/>
      </c>
    </row>
    <row r="55" spans="1:11" ht="15" hidden="1" outlineLevel="1">
      <c r="A55" s="48"/>
      <c r="B55" s="14" t="s">
        <v>8</v>
      </c>
      <c r="C55" s="37">
        <v>44562</v>
      </c>
      <c r="D55" s="38" t="s">
        <v>10</v>
      </c>
      <c r="E55" s="100">
        <v>4</v>
      </c>
      <c r="F55" s="49" t="str">
        <f>IF(ISNA(VLOOKUP($A55,'Úklidové služby'!$A$7:$I$53,6,FALSE))=TRUE,"",VLOOKUP($A55,'Úklidové služby'!$A$7:$I$53,6,FALSE))</f>
        <v/>
      </c>
      <c r="G55" s="49" t="str">
        <f>IF(ISNA(VLOOKUP($A55,'Úklidové služby'!$A$7:$I$53,7,FALSE))=TRUE,"",VLOOKUP($A55,'Úklidové služby'!$A$7:$I$53,7,FALSE))</f>
        <v/>
      </c>
      <c r="H55" s="49" t="str">
        <f>IF(ISNA(VLOOKUP($A55,'Úklidové služby'!$A$7:$I$53,8,FALSE))=TRUE,"",VLOOKUP($A55,'Úklidové služby'!$A$7:$I$53,8,FALSE))</f>
        <v/>
      </c>
      <c r="I55" s="202" t="str">
        <f>IF(ISNA(VLOOKUP($A55,'Úklidové služby'!$A$7:$I$53,9,FALSE))=TRUE,"",VLOOKUP($A55,'Úklidové služby'!$A$7:$I$53,9,FALSE))</f>
        <v/>
      </c>
      <c r="J55" s="192" t="str">
        <f t="shared" si="2"/>
        <v/>
      </c>
      <c r="K55" s="207" t="str">
        <f t="shared" si="1"/>
        <v/>
      </c>
    </row>
    <row r="56" spans="1:11" ht="15" hidden="1" outlineLevel="1">
      <c r="A56" s="48"/>
      <c r="B56" s="14" t="s">
        <v>8</v>
      </c>
      <c r="C56" s="37" t="s">
        <v>13</v>
      </c>
      <c r="D56" s="38" t="s">
        <v>14</v>
      </c>
      <c r="E56" s="100">
        <v>1</v>
      </c>
      <c r="F56" s="49" t="str">
        <f>IF(ISNA(VLOOKUP($A56,'Úklidové služby'!$A$7:$I$53,6,FALSE))=TRUE,"",VLOOKUP($A56,'Úklidové služby'!$A$7:$I$53,6,FALSE))</f>
        <v/>
      </c>
      <c r="G56" s="49" t="str">
        <f>IF(ISNA(VLOOKUP($A56,'Úklidové služby'!$A$7:$I$53,7,FALSE))=TRUE,"",VLOOKUP($A56,'Úklidové služby'!$A$7:$I$53,7,FALSE))</f>
        <v/>
      </c>
      <c r="H56" s="49" t="str">
        <f>IF(ISNA(VLOOKUP($A56,'Úklidové služby'!$A$7:$I$53,8,FALSE))=TRUE,"",VLOOKUP($A56,'Úklidové služby'!$A$7:$I$53,8,FALSE))</f>
        <v/>
      </c>
      <c r="I56" s="202" t="str">
        <f>IF(ISNA(VLOOKUP($A56,'Úklidové služby'!$A$7:$I$53,9,FALSE))=TRUE,"",VLOOKUP($A56,'Úklidové služby'!$A$7:$I$53,9,FALSE))</f>
        <v/>
      </c>
      <c r="J56" s="192" t="str">
        <f t="shared" si="2"/>
        <v/>
      </c>
      <c r="K56" s="207" t="str">
        <f t="shared" si="1"/>
        <v/>
      </c>
    </row>
    <row r="57" spans="1:11" ht="15" hidden="1" outlineLevel="1">
      <c r="A57" s="48"/>
      <c r="B57" s="14" t="s">
        <v>8</v>
      </c>
      <c r="C57" s="37" t="s">
        <v>15</v>
      </c>
      <c r="D57" s="38" t="s">
        <v>16</v>
      </c>
      <c r="E57" s="100">
        <v>2</v>
      </c>
      <c r="F57" s="49" t="str">
        <f>IF(ISNA(VLOOKUP($A57,'Úklidové služby'!$A$7:$I$53,6,FALSE))=TRUE,"",VLOOKUP($A57,'Úklidové služby'!$A$7:$I$53,6,FALSE))</f>
        <v/>
      </c>
      <c r="G57" s="49" t="str">
        <f>IF(ISNA(VLOOKUP($A57,'Úklidové služby'!$A$7:$I$53,7,FALSE))=TRUE,"",VLOOKUP($A57,'Úklidové služby'!$A$7:$I$53,7,FALSE))</f>
        <v/>
      </c>
      <c r="H57" s="49" t="str">
        <f>IF(ISNA(VLOOKUP($A57,'Úklidové služby'!$A$7:$I$53,8,FALSE))=TRUE,"",VLOOKUP($A57,'Úklidové služby'!$A$7:$I$53,8,FALSE))</f>
        <v/>
      </c>
      <c r="I57" s="202" t="str">
        <f>IF(ISNA(VLOOKUP($A57,'Úklidové služby'!$A$7:$I$53,9,FALSE))=TRUE,"",VLOOKUP($A57,'Úklidové služby'!$A$7:$I$53,9,FALSE))</f>
        <v/>
      </c>
      <c r="J57" s="192" t="str">
        <f t="shared" si="2"/>
        <v/>
      </c>
      <c r="K57" s="207" t="str">
        <f t="shared" si="1"/>
        <v/>
      </c>
    </row>
    <row r="58" spans="1:11" ht="15" hidden="1" outlineLevel="1">
      <c r="A58" s="48"/>
      <c r="B58" s="14" t="s">
        <v>20</v>
      </c>
      <c r="C58" s="37">
        <v>12816</v>
      </c>
      <c r="D58" s="38" t="s">
        <v>30</v>
      </c>
      <c r="E58" s="100">
        <v>1</v>
      </c>
      <c r="F58" s="49" t="str">
        <f>IF(ISNA(VLOOKUP($A58,'Úklidové služby'!$A$7:$I$53,6,FALSE))=TRUE,"",VLOOKUP($A58,'Úklidové služby'!$A$7:$I$53,6,FALSE))</f>
        <v/>
      </c>
      <c r="G58" s="49" t="str">
        <f>IF(ISNA(VLOOKUP($A58,'Úklidové služby'!$A$7:$I$53,7,FALSE))=TRUE,"",VLOOKUP($A58,'Úklidové služby'!$A$7:$I$53,7,FALSE))</f>
        <v/>
      </c>
      <c r="H58" s="49" t="str">
        <f>IF(ISNA(VLOOKUP($A58,'Úklidové služby'!$A$7:$I$53,8,FALSE))=TRUE,"",VLOOKUP($A58,'Úklidové služby'!$A$7:$I$53,8,FALSE))</f>
        <v/>
      </c>
      <c r="I58" s="202" t="str">
        <f>IF(ISNA(VLOOKUP($A58,'Úklidové služby'!$A$7:$I$53,9,FALSE))=TRUE,"",VLOOKUP($A58,'Úklidové služby'!$A$7:$I$53,9,FALSE))</f>
        <v/>
      </c>
      <c r="J58" s="192" t="str">
        <f t="shared" si="2"/>
        <v/>
      </c>
      <c r="K58" s="207" t="str">
        <f t="shared" si="1"/>
        <v/>
      </c>
    </row>
    <row r="59" spans="1:11" ht="15" hidden="1" outlineLevel="1">
      <c r="A59" s="48"/>
      <c r="B59" s="14" t="s">
        <v>20</v>
      </c>
      <c r="C59" s="37">
        <v>12451</v>
      </c>
      <c r="D59" s="38" t="s">
        <v>31</v>
      </c>
      <c r="E59" s="100">
        <v>2</v>
      </c>
      <c r="F59" s="49" t="str">
        <f>IF(ISNA(VLOOKUP($A59,'Úklidové služby'!$A$7:$I$53,6,FALSE))=TRUE,"",VLOOKUP($A59,'Úklidové služby'!$A$7:$I$53,6,FALSE))</f>
        <v/>
      </c>
      <c r="G59" s="49" t="str">
        <f>IF(ISNA(VLOOKUP($A59,'Úklidové služby'!$A$7:$I$53,7,FALSE))=TRUE,"",VLOOKUP($A59,'Úklidové služby'!$A$7:$I$53,7,FALSE))</f>
        <v/>
      </c>
      <c r="H59" s="49" t="str">
        <f>IF(ISNA(VLOOKUP($A59,'Úklidové služby'!$A$7:$I$53,8,FALSE))=TRUE,"",VLOOKUP($A59,'Úklidové služby'!$A$7:$I$53,8,FALSE))</f>
        <v/>
      </c>
      <c r="I59" s="202" t="str">
        <f>IF(ISNA(VLOOKUP($A59,'Úklidové služby'!$A$7:$I$53,9,FALSE))=TRUE,"",VLOOKUP($A59,'Úklidové služby'!$A$7:$I$53,9,FALSE))</f>
        <v/>
      </c>
      <c r="J59" s="192" t="str">
        <f t="shared" si="2"/>
        <v/>
      </c>
      <c r="K59" s="207" t="str">
        <f t="shared" si="1"/>
        <v/>
      </c>
    </row>
    <row r="60" spans="1:11" ht="15" hidden="1" outlineLevel="1">
      <c r="A60" s="48"/>
      <c r="B60" s="14" t="s">
        <v>20</v>
      </c>
      <c r="C60" s="37">
        <v>12086</v>
      </c>
      <c r="D60" s="38" t="s">
        <v>32</v>
      </c>
      <c r="E60" s="100">
        <v>1</v>
      </c>
      <c r="F60" s="49" t="str">
        <f>IF(ISNA(VLOOKUP($A60,'Úklidové služby'!$A$7:$I$53,6,FALSE))=TRUE,"",VLOOKUP($A60,'Úklidové služby'!$A$7:$I$53,6,FALSE))</f>
        <v/>
      </c>
      <c r="G60" s="49" t="str">
        <f>IF(ISNA(VLOOKUP($A60,'Úklidové služby'!$A$7:$I$53,7,FALSE))=TRUE,"",VLOOKUP($A60,'Úklidové služby'!$A$7:$I$53,7,FALSE))</f>
        <v/>
      </c>
      <c r="H60" s="49" t="str">
        <f>IF(ISNA(VLOOKUP($A60,'Úklidové služby'!$A$7:$I$53,8,FALSE))=TRUE,"",VLOOKUP($A60,'Úklidové služby'!$A$7:$I$53,8,FALSE))</f>
        <v/>
      </c>
      <c r="I60" s="202" t="str">
        <f>IF(ISNA(VLOOKUP($A60,'Úklidové služby'!$A$7:$I$53,9,FALSE))=TRUE,"",VLOOKUP($A60,'Úklidové služby'!$A$7:$I$53,9,FALSE))</f>
        <v/>
      </c>
      <c r="J60" s="192" t="str">
        <f t="shared" si="2"/>
        <v/>
      </c>
      <c r="K60" s="207" t="str">
        <f t="shared" si="1"/>
        <v/>
      </c>
    </row>
    <row r="61" spans="1:11" ht="15" hidden="1" outlineLevel="1">
      <c r="A61" s="48"/>
      <c r="B61" s="14" t="s">
        <v>20</v>
      </c>
      <c r="C61" s="37">
        <v>11720</v>
      </c>
      <c r="D61" s="38" t="s">
        <v>33</v>
      </c>
      <c r="E61" s="100">
        <v>1</v>
      </c>
      <c r="F61" s="49" t="str">
        <f>IF(ISNA(VLOOKUP($A61,'Úklidové služby'!$A$7:$I$53,6,FALSE))=TRUE,"",VLOOKUP($A61,'Úklidové služby'!$A$7:$I$53,6,FALSE))</f>
        <v/>
      </c>
      <c r="G61" s="49" t="str">
        <f>IF(ISNA(VLOOKUP($A61,'Úklidové služby'!$A$7:$I$53,7,FALSE))=TRUE,"",VLOOKUP($A61,'Úklidové služby'!$A$7:$I$53,7,FALSE))</f>
        <v/>
      </c>
      <c r="H61" s="49" t="str">
        <f>IF(ISNA(VLOOKUP($A61,'Úklidové služby'!$A$7:$I$53,8,FALSE))=TRUE,"",VLOOKUP($A61,'Úklidové služby'!$A$7:$I$53,8,FALSE))</f>
        <v/>
      </c>
      <c r="I61" s="202" t="str">
        <f>IF(ISNA(VLOOKUP($A61,'Úklidové služby'!$A$7:$I$53,9,FALSE))=TRUE,"",VLOOKUP($A61,'Úklidové služby'!$A$7:$I$53,9,FALSE))</f>
        <v/>
      </c>
      <c r="J61" s="192" t="str">
        <f t="shared" si="2"/>
        <v/>
      </c>
      <c r="K61" s="207" t="str">
        <f t="shared" si="1"/>
        <v/>
      </c>
    </row>
    <row r="62" spans="1:11" ht="15" hidden="1" outlineLevel="1">
      <c r="A62" s="48"/>
      <c r="B62" s="14" t="s">
        <v>20</v>
      </c>
      <c r="C62" s="37">
        <v>11355</v>
      </c>
      <c r="D62" s="38" t="s">
        <v>34</v>
      </c>
      <c r="E62" s="100">
        <v>2</v>
      </c>
      <c r="F62" s="49" t="str">
        <f>IF(ISNA(VLOOKUP($A62,'Úklidové služby'!$A$7:$I$53,6,FALSE))=TRUE,"",VLOOKUP($A62,'Úklidové služby'!$A$7:$I$53,6,FALSE))</f>
        <v/>
      </c>
      <c r="G62" s="49" t="str">
        <f>IF(ISNA(VLOOKUP($A62,'Úklidové služby'!$A$7:$I$53,7,FALSE))=TRUE,"",VLOOKUP($A62,'Úklidové služby'!$A$7:$I$53,7,FALSE))</f>
        <v/>
      </c>
      <c r="H62" s="49" t="str">
        <f>IF(ISNA(VLOOKUP($A62,'Úklidové služby'!$A$7:$I$53,8,FALSE))=TRUE,"",VLOOKUP($A62,'Úklidové služby'!$A$7:$I$53,8,FALSE))</f>
        <v/>
      </c>
      <c r="I62" s="202" t="str">
        <f>IF(ISNA(VLOOKUP($A62,'Úklidové služby'!$A$7:$I$53,9,FALSE))=TRUE,"",VLOOKUP($A62,'Úklidové služby'!$A$7:$I$53,9,FALSE))</f>
        <v/>
      </c>
      <c r="J62" s="192" t="str">
        <f t="shared" si="2"/>
        <v/>
      </c>
      <c r="K62" s="207" t="str">
        <f t="shared" si="1"/>
        <v/>
      </c>
    </row>
    <row r="63" spans="1:11" ht="15" hidden="1" outlineLevel="1">
      <c r="A63" s="48"/>
      <c r="B63" s="14" t="s">
        <v>20</v>
      </c>
      <c r="C63" s="37">
        <v>10990</v>
      </c>
      <c r="D63" s="38" t="s">
        <v>35</v>
      </c>
      <c r="E63" s="100">
        <v>1</v>
      </c>
      <c r="F63" s="49" t="str">
        <f>IF(ISNA(VLOOKUP($A63,'Úklidové služby'!$A$7:$I$53,6,FALSE))=TRUE,"",VLOOKUP($A63,'Úklidové služby'!$A$7:$I$53,6,FALSE))</f>
        <v/>
      </c>
      <c r="G63" s="49" t="str">
        <f>IF(ISNA(VLOOKUP($A63,'Úklidové služby'!$A$7:$I$53,7,FALSE))=TRUE,"",VLOOKUP($A63,'Úklidové služby'!$A$7:$I$53,7,FALSE))</f>
        <v/>
      </c>
      <c r="H63" s="49" t="str">
        <f>IF(ISNA(VLOOKUP($A63,'Úklidové služby'!$A$7:$I$53,8,FALSE))=TRUE,"",VLOOKUP($A63,'Úklidové služby'!$A$7:$I$53,8,FALSE))</f>
        <v/>
      </c>
      <c r="I63" s="202" t="str">
        <f>IF(ISNA(VLOOKUP($A63,'Úklidové služby'!$A$7:$I$53,9,FALSE))=TRUE,"",VLOOKUP($A63,'Úklidové služby'!$A$7:$I$53,9,FALSE))</f>
        <v/>
      </c>
      <c r="J63" s="192" t="str">
        <f t="shared" si="2"/>
        <v/>
      </c>
      <c r="K63" s="207" t="str">
        <f t="shared" si="1"/>
        <v/>
      </c>
    </row>
    <row r="64" spans="1:11" ht="15" hidden="1" outlineLevel="1">
      <c r="A64" s="48"/>
      <c r="B64" s="14" t="s">
        <v>20</v>
      </c>
      <c r="C64" s="37">
        <v>47150</v>
      </c>
      <c r="D64" s="38" t="s">
        <v>36</v>
      </c>
      <c r="E64" s="100">
        <v>1</v>
      </c>
      <c r="F64" s="49" t="str">
        <f>IF(ISNA(VLOOKUP($A64,'Úklidové služby'!$A$7:$I$53,6,FALSE))=TRUE,"",VLOOKUP($A64,'Úklidové služby'!$A$7:$I$53,6,FALSE))</f>
        <v/>
      </c>
      <c r="G64" s="49" t="str">
        <f>IF(ISNA(VLOOKUP($A64,'Úklidové služby'!$A$7:$I$53,7,FALSE))=TRUE,"",VLOOKUP($A64,'Úklidové služby'!$A$7:$I$53,7,FALSE))</f>
        <v/>
      </c>
      <c r="H64" s="49" t="str">
        <f>IF(ISNA(VLOOKUP($A64,'Úklidové služby'!$A$7:$I$53,8,FALSE))=TRUE,"",VLOOKUP($A64,'Úklidové služby'!$A$7:$I$53,8,FALSE))</f>
        <v/>
      </c>
      <c r="I64" s="202" t="str">
        <f>IF(ISNA(VLOOKUP($A64,'Úklidové služby'!$A$7:$I$53,9,FALSE))=TRUE,"",VLOOKUP($A64,'Úklidové služby'!$A$7:$I$53,9,FALSE))</f>
        <v/>
      </c>
      <c r="J64" s="192" t="str">
        <f t="shared" si="2"/>
        <v/>
      </c>
      <c r="K64" s="207" t="str">
        <f t="shared" si="1"/>
        <v/>
      </c>
    </row>
    <row r="65" spans="1:11" ht="15" hidden="1" outlineLevel="1">
      <c r="A65" s="48"/>
      <c r="B65" s="14" t="s">
        <v>20</v>
      </c>
      <c r="C65" s="37" t="s">
        <v>22</v>
      </c>
      <c r="D65" s="38" t="s">
        <v>16</v>
      </c>
      <c r="E65" s="100">
        <v>1</v>
      </c>
      <c r="F65" s="49" t="str">
        <f>IF(ISNA(VLOOKUP($A65,'Úklidové služby'!$A$7:$I$53,6,FALSE))=TRUE,"",VLOOKUP($A65,'Úklidové služby'!$A$7:$I$53,6,FALSE))</f>
        <v/>
      </c>
      <c r="G65" s="49" t="str">
        <f>IF(ISNA(VLOOKUP($A65,'Úklidové služby'!$A$7:$I$53,7,FALSE))=TRUE,"",VLOOKUP($A65,'Úklidové služby'!$A$7:$I$53,7,FALSE))</f>
        <v/>
      </c>
      <c r="H65" s="49" t="str">
        <f>IF(ISNA(VLOOKUP($A65,'Úklidové služby'!$A$7:$I$53,8,FALSE))=TRUE,"",VLOOKUP($A65,'Úklidové služby'!$A$7:$I$53,8,FALSE))</f>
        <v/>
      </c>
      <c r="I65" s="202" t="str">
        <f>IF(ISNA(VLOOKUP($A65,'Úklidové služby'!$A$7:$I$53,9,FALSE))=TRUE,"",VLOOKUP($A65,'Úklidové služby'!$A$7:$I$53,9,FALSE))</f>
        <v/>
      </c>
      <c r="J65" s="192" t="str">
        <f t="shared" si="2"/>
        <v/>
      </c>
      <c r="K65" s="207" t="str">
        <f t="shared" si="1"/>
        <v/>
      </c>
    </row>
    <row r="66" spans="1:11" ht="15" hidden="1" outlineLevel="1">
      <c r="A66" s="48"/>
      <c r="B66" s="14" t="s">
        <v>20</v>
      </c>
      <c r="C66" s="37" t="s">
        <v>23</v>
      </c>
      <c r="D66" s="38" t="s">
        <v>14</v>
      </c>
      <c r="E66" s="100">
        <v>1</v>
      </c>
      <c r="F66" s="49" t="str">
        <f>IF(ISNA(VLOOKUP($A66,'Úklidové služby'!$A$7:$I$53,6,FALSE))=TRUE,"",VLOOKUP($A66,'Úklidové služby'!$A$7:$I$53,6,FALSE))</f>
        <v/>
      </c>
      <c r="G66" s="49" t="str">
        <f>IF(ISNA(VLOOKUP($A66,'Úklidové služby'!$A$7:$I$53,7,FALSE))=TRUE,"",VLOOKUP($A66,'Úklidové služby'!$A$7:$I$53,7,FALSE))</f>
        <v/>
      </c>
      <c r="H66" s="49" t="str">
        <f>IF(ISNA(VLOOKUP($A66,'Úklidové služby'!$A$7:$I$53,8,FALSE))=TRUE,"",VLOOKUP($A66,'Úklidové služby'!$A$7:$I$53,8,FALSE))</f>
        <v/>
      </c>
      <c r="I66" s="202" t="str">
        <f>IF(ISNA(VLOOKUP($A66,'Úklidové služby'!$A$7:$I$53,9,FALSE))=TRUE,"",VLOOKUP($A66,'Úklidové služby'!$A$7:$I$53,9,FALSE))</f>
        <v/>
      </c>
      <c r="J66" s="192" t="str">
        <f t="shared" si="2"/>
        <v/>
      </c>
      <c r="K66" s="207" t="str">
        <f t="shared" si="1"/>
        <v/>
      </c>
    </row>
    <row r="67" spans="1:11" ht="15" hidden="1" outlineLevel="1">
      <c r="A67" s="50"/>
      <c r="B67" s="14" t="s">
        <v>20</v>
      </c>
      <c r="C67" s="41">
        <v>13547</v>
      </c>
      <c r="D67" s="42" t="s">
        <v>25</v>
      </c>
      <c r="E67" s="102">
        <v>1</v>
      </c>
      <c r="F67" s="51" t="str">
        <f>IF(ISNA(VLOOKUP($A67,'Úklidové služby'!$A$7:$I$53,6,FALSE))=TRUE,"",VLOOKUP($A67,'Úklidové služby'!$A$7:$I$53,6,FALSE))</f>
        <v/>
      </c>
      <c r="G67" s="51" t="str">
        <f>IF(ISNA(VLOOKUP($A67,'Úklidové služby'!$A$7:$I$53,7,FALSE))=TRUE,"",VLOOKUP($A67,'Úklidové služby'!$A$7:$I$53,7,FALSE))</f>
        <v/>
      </c>
      <c r="H67" s="51" t="str">
        <f>IF(ISNA(VLOOKUP($A67,'Úklidové služby'!$A$7:$I$53,8,FALSE))=TRUE,"",VLOOKUP($A67,'Úklidové služby'!$A$7:$I$53,8,FALSE))</f>
        <v/>
      </c>
      <c r="I67" s="177" t="str">
        <f>IF(ISNA(VLOOKUP($A67,'Úklidové služby'!$A$7:$I$53,9,FALSE))=TRUE,"",VLOOKUP($A67,'Úklidové služby'!$A$7:$I$53,9,FALSE))</f>
        <v/>
      </c>
      <c r="J67" s="193" t="str">
        <f t="shared" si="2"/>
        <v/>
      </c>
      <c r="K67" s="208" t="str">
        <f t="shared" si="1"/>
        <v/>
      </c>
    </row>
    <row r="68" spans="1:11" ht="15" collapsed="1">
      <c r="A68" s="18">
        <v>5</v>
      </c>
      <c r="B68" s="983" t="s">
        <v>445</v>
      </c>
      <c r="C68" s="5"/>
      <c r="D68" s="5"/>
      <c r="E68" s="97">
        <f>SUM(E69:E86)</f>
        <v>30</v>
      </c>
      <c r="F68" s="45" t="str">
        <f>IF(ISNA(VLOOKUP($A68,'Úklidové služby'!$A$7:$I$53,6,FALSE))=TRUE,"",VLOOKUP($A68,'Úklidové služby'!$A$7:$I$53,6,FALSE))</f>
        <v>ks</v>
      </c>
      <c r="G68" s="24">
        <f>IF(ISNA(VLOOKUP($A68,'Úklidové služby'!$A$7:$I$53,7,FALSE))=TRUE,"",VLOOKUP($A68,'Úklidové služby'!$A$7:$I$53,7,FALSE))</f>
        <v>0</v>
      </c>
      <c r="H68" s="22" t="str">
        <f>IF(ISNA(VLOOKUP($A68,'Úklidové služby'!$A$7:$I$53,8,FALSE))=TRUE,"",VLOOKUP($A68,'Úklidové služby'!$A$7:$I$53,8,FALSE))</f>
        <v>1x za den</v>
      </c>
      <c r="I68" s="198">
        <f>IF(ISNA(VLOOKUP($A68,'Úklidové služby'!$A$7:$I$53,9,FALSE))=TRUE,"",VLOOKUP($A68,'Úklidové služby'!$A$7:$I$53,9,FALSE))</f>
        <v>251</v>
      </c>
      <c r="J68" s="76">
        <f t="shared" si="2"/>
        <v>0</v>
      </c>
      <c r="K68" s="208">
        <f t="shared" si="1"/>
        <v>0</v>
      </c>
    </row>
    <row r="69" spans="1:11" ht="15" hidden="1" outlineLevel="1">
      <c r="A69" s="46"/>
      <c r="B69" s="14" t="s">
        <v>8</v>
      </c>
      <c r="C69" s="37">
        <v>13881</v>
      </c>
      <c r="D69" s="38" t="s">
        <v>28</v>
      </c>
      <c r="E69" s="100">
        <v>5</v>
      </c>
      <c r="F69" s="47" t="str">
        <f>IF(ISNA(VLOOKUP($A69,'Úklidové služby'!$A$7:$I$53,6,FALSE))=TRUE,"",VLOOKUP($A69,'Úklidové služby'!$A$7:$I$53,6,FALSE))</f>
        <v/>
      </c>
      <c r="G69" s="47" t="str">
        <f>IF(ISNA(VLOOKUP($A69,'Úklidové služby'!$A$7:$I$53,7,FALSE))=TRUE,"",VLOOKUP($A69,'Úklidové služby'!$A$7:$I$53,7,FALSE))</f>
        <v/>
      </c>
      <c r="H69" s="47" t="str">
        <f>IF(ISNA(VLOOKUP($A69,'Úklidové služby'!$A$7:$I$53,8,FALSE))=TRUE,"",VLOOKUP($A69,'Úklidové služby'!$A$7:$I$53,8,FALSE))</f>
        <v/>
      </c>
      <c r="I69" s="201" t="str">
        <f>IF(ISNA(VLOOKUP($A69,'Úklidové služby'!$A$7:$I$53,9,FALSE))=TRUE,"",VLOOKUP($A69,'Úklidové služby'!$A$7:$I$53,9,FALSE))</f>
        <v/>
      </c>
      <c r="J69" s="191" t="str">
        <f t="shared" si="2"/>
        <v/>
      </c>
      <c r="K69" s="206" t="str">
        <f t="shared" si="1"/>
        <v/>
      </c>
    </row>
    <row r="70" spans="1:11" ht="15" hidden="1" outlineLevel="1">
      <c r="A70" s="48"/>
      <c r="B70" s="14" t="s">
        <v>8</v>
      </c>
      <c r="C70" s="37">
        <v>13516</v>
      </c>
      <c r="D70" s="38" t="s">
        <v>29</v>
      </c>
      <c r="E70" s="100">
        <v>1</v>
      </c>
      <c r="F70" s="49" t="str">
        <f>IF(ISNA(VLOOKUP($A70,'Úklidové služby'!$A$7:$I$53,6,FALSE))=TRUE,"",VLOOKUP($A70,'Úklidové služby'!$A$7:$I$53,6,FALSE))</f>
        <v/>
      </c>
      <c r="G70" s="49" t="str">
        <f>IF(ISNA(VLOOKUP($A70,'Úklidové služby'!$A$7:$I$53,7,FALSE))=TRUE,"",VLOOKUP($A70,'Úklidové služby'!$A$7:$I$53,7,FALSE))</f>
        <v/>
      </c>
      <c r="H70" s="49" t="str">
        <f>IF(ISNA(VLOOKUP($A70,'Úklidové služby'!$A$7:$I$53,8,FALSE))=TRUE,"",VLOOKUP($A70,'Úklidové služby'!$A$7:$I$53,8,FALSE))</f>
        <v/>
      </c>
      <c r="I70" s="202" t="str">
        <f>IF(ISNA(VLOOKUP($A70,'Úklidové služby'!$A$7:$I$53,9,FALSE))=TRUE,"",VLOOKUP($A70,'Úklidové služby'!$A$7:$I$53,9,FALSE))</f>
        <v/>
      </c>
      <c r="J70" s="192" t="str">
        <f t="shared" si="2"/>
        <v/>
      </c>
      <c r="K70" s="207" t="str">
        <f t="shared" si="1"/>
        <v/>
      </c>
    </row>
    <row r="71" spans="1:11" ht="15" hidden="1" outlineLevel="1">
      <c r="A71" s="48"/>
      <c r="B71" s="14" t="s">
        <v>8</v>
      </c>
      <c r="C71" s="37">
        <v>13150</v>
      </c>
      <c r="D71" s="38" t="s">
        <v>262</v>
      </c>
      <c r="E71" s="100">
        <v>2</v>
      </c>
      <c r="F71" s="49" t="str">
        <f>IF(ISNA(VLOOKUP($A71,'Úklidové služby'!$A$7:$I$53,6,FALSE))=TRUE,"",VLOOKUP($A71,'Úklidové služby'!$A$7:$I$53,6,FALSE))</f>
        <v/>
      </c>
      <c r="G71" s="49" t="str">
        <f>IF(ISNA(VLOOKUP($A71,'Úklidové služby'!$A$7:$I$53,7,FALSE))=TRUE,"",VLOOKUP($A71,'Úklidové služby'!$A$7:$I$53,7,FALSE))</f>
        <v/>
      </c>
      <c r="H71" s="49" t="str">
        <f>IF(ISNA(VLOOKUP($A71,'Úklidové služby'!$A$7:$I$53,8,FALSE))=TRUE,"",VLOOKUP($A71,'Úklidové služby'!$A$7:$I$53,8,FALSE))</f>
        <v/>
      </c>
      <c r="I71" s="202" t="str">
        <f>IF(ISNA(VLOOKUP($A71,'Úklidové služby'!$A$7:$I$53,9,FALSE))=TRUE,"",VLOOKUP($A71,'Úklidové služby'!$A$7:$I$53,9,FALSE))</f>
        <v/>
      </c>
      <c r="J71" s="192" t="str">
        <f t="shared" si="2"/>
        <v/>
      </c>
      <c r="K71" s="207" t="str">
        <f aca="true" t="shared" si="3" ref="K71:K115">IF(ISERR(J71/12)=TRUE,"",J71/12)</f>
        <v/>
      </c>
    </row>
    <row r="72" spans="1:11" ht="15" hidden="1" outlineLevel="1">
      <c r="A72" s="48"/>
      <c r="B72" s="14" t="s">
        <v>8</v>
      </c>
      <c r="C72" s="37">
        <v>14246</v>
      </c>
      <c r="D72" s="38" t="s">
        <v>261</v>
      </c>
      <c r="E72" s="100">
        <v>1</v>
      </c>
      <c r="F72" s="49" t="str">
        <f>IF(ISNA(VLOOKUP($A72,'Úklidové služby'!$A$7:$I$53,6,FALSE))=TRUE,"",VLOOKUP($A72,'Úklidové služby'!$A$7:$I$53,6,FALSE))</f>
        <v/>
      </c>
      <c r="G72" s="49" t="str">
        <f>IF(ISNA(VLOOKUP($A72,'Úklidové služby'!$A$7:$I$53,7,FALSE))=TRUE,"",VLOOKUP($A72,'Úklidové služby'!$A$7:$I$53,7,FALSE))</f>
        <v/>
      </c>
      <c r="H72" s="49" t="str">
        <f>IF(ISNA(VLOOKUP($A72,'Úklidové služby'!$A$7:$I$53,8,FALSE))=TRUE,"",VLOOKUP($A72,'Úklidové služby'!$A$7:$I$53,8,FALSE))</f>
        <v/>
      </c>
      <c r="I72" s="202" t="str">
        <f>IF(ISNA(VLOOKUP($A72,'Úklidové služby'!$A$7:$I$53,9,FALSE))=TRUE,"",VLOOKUP($A72,'Úklidové služby'!$A$7:$I$53,9,FALSE))</f>
        <v/>
      </c>
      <c r="J72" s="192" t="str">
        <f t="shared" si="2"/>
        <v/>
      </c>
      <c r="K72" s="207" t="str">
        <f t="shared" si="3"/>
        <v/>
      </c>
    </row>
    <row r="73" spans="1:11" ht="15" hidden="1" outlineLevel="1">
      <c r="A73" s="48"/>
      <c r="B73" s="14" t="s">
        <v>8</v>
      </c>
      <c r="C73" s="37">
        <v>44927</v>
      </c>
      <c r="D73" s="38" t="s">
        <v>9</v>
      </c>
      <c r="E73" s="100">
        <v>2</v>
      </c>
      <c r="F73" s="49" t="str">
        <f>IF(ISNA(VLOOKUP($A73,'Úklidové služby'!$A$7:$I$53,6,FALSE))=TRUE,"",VLOOKUP($A73,'Úklidové služby'!$A$7:$I$53,6,FALSE))</f>
        <v/>
      </c>
      <c r="G73" s="49" t="str">
        <f>IF(ISNA(VLOOKUP($A73,'Úklidové služby'!$A$7:$I$53,7,FALSE))=TRUE,"",VLOOKUP($A73,'Úklidové služby'!$A$7:$I$53,7,FALSE))</f>
        <v/>
      </c>
      <c r="H73" s="49" t="str">
        <f>IF(ISNA(VLOOKUP($A73,'Úklidové služby'!$A$7:$I$53,8,FALSE))=TRUE,"",VLOOKUP($A73,'Úklidové služby'!$A$7:$I$53,8,FALSE))</f>
        <v/>
      </c>
      <c r="I73" s="202" t="str">
        <f>IF(ISNA(VLOOKUP($A73,'Úklidové služby'!$A$7:$I$53,9,FALSE))=TRUE,"",VLOOKUP($A73,'Úklidové služby'!$A$7:$I$53,9,FALSE))</f>
        <v/>
      </c>
      <c r="J73" s="192" t="str">
        <f t="shared" si="2"/>
        <v/>
      </c>
      <c r="K73" s="207" t="str">
        <f t="shared" si="3"/>
        <v/>
      </c>
    </row>
    <row r="74" spans="1:11" ht="15" hidden="1" outlineLevel="1">
      <c r="A74" s="48"/>
      <c r="B74" s="14" t="s">
        <v>8</v>
      </c>
      <c r="C74" s="37">
        <v>44562</v>
      </c>
      <c r="D74" s="38" t="s">
        <v>10</v>
      </c>
      <c r="E74" s="100">
        <v>4</v>
      </c>
      <c r="F74" s="49" t="str">
        <f>IF(ISNA(VLOOKUP($A74,'Úklidové služby'!$A$7:$I$53,6,FALSE))=TRUE,"",VLOOKUP($A74,'Úklidové služby'!$A$7:$I$53,6,FALSE))</f>
        <v/>
      </c>
      <c r="G74" s="49" t="str">
        <f>IF(ISNA(VLOOKUP($A74,'Úklidové služby'!$A$7:$I$53,7,FALSE))=TRUE,"",VLOOKUP($A74,'Úklidové služby'!$A$7:$I$53,7,FALSE))</f>
        <v/>
      </c>
      <c r="H74" s="49" t="str">
        <f>IF(ISNA(VLOOKUP($A74,'Úklidové služby'!$A$7:$I$53,8,FALSE))=TRUE,"",VLOOKUP($A74,'Úklidové služby'!$A$7:$I$53,8,FALSE))</f>
        <v/>
      </c>
      <c r="I74" s="202" t="str">
        <f>IF(ISNA(VLOOKUP($A74,'Úklidové služby'!$A$7:$I$53,9,FALSE))=TRUE,"",VLOOKUP($A74,'Úklidové služby'!$A$7:$I$53,9,FALSE))</f>
        <v/>
      </c>
      <c r="J74" s="192" t="str">
        <f t="shared" si="2"/>
        <v/>
      </c>
      <c r="K74" s="207" t="str">
        <f t="shared" si="3"/>
        <v/>
      </c>
    </row>
    <row r="75" spans="1:11" ht="15" hidden="1" outlineLevel="1">
      <c r="A75" s="48"/>
      <c r="B75" s="14" t="s">
        <v>8</v>
      </c>
      <c r="C75" s="37" t="s">
        <v>13</v>
      </c>
      <c r="D75" s="38" t="s">
        <v>14</v>
      </c>
      <c r="E75" s="100">
        <v>1</v>
      </c>
      <c r="F75" s="49" t="str">
        <f>IF(ISNA(VLOOKUP($A75,'Úklidové služby'!$A$7:$I$53,6,FALSE))=TRUE,"",VLOOKUP($A75,'Úklidové služby'!$A$7:$I$53,6,FALSE))</f>
        <v/>
      </c>
      <c r="G75" s="49" t="str">
        <f>IF(ISNA(VLOOKUP($A75,'Úklidové služby'!$A$7:$I$53,7,FALSE))=TRUE,"",VLOOKUP($A75,'Úklidové služby'!$A$7:$I$53,7,FALSE))</f>
        <v/>
      </c>
      <c r="H75" s="49" t="str">
        <f>IF(ISNA(VLOOKUP($A75,'Úklidové služby'!$A$7:$I$53,8,FALSE))=TRUE,"",VLOOKUP($A75,'Úklidové služby'!$A$7:$I$53,8,FALSE))</f>
        <v/>
      </c>
      <c r="I75" s="202" t="str">
        <f>IF(ISNA(VLOOKUP($A75,'Úklidové služby'!$A$7:$I$53,9,FALSE))=TRUE,"",VLOOKUP($A75,'Úklidové služby'!$A$7:$I$53,9,FALSE))</f>
        <v/>
      </c>
      <c r="J75" s="192" t="str">
        <f t="shared" si="2"/>
        <v/>
      </c>
      <c r="K75" s="207" t="str">
        <f t="shared" si="3"/>
        <v/>
      </c>
    </row>
    <row r="76" spans="1:11" ht="15" hidden="1" outlineLevel="1">
      <c r="A76" s="48"/>
      <c r="B76" s="14" t="s">
        <v>8</v>
      </c>
      <c r="C76" s="37" t="s">
        <v>15</v>
      </c>
      <c r="D76" s="38" t="s">
        <v>16</v>
      </c>
      <c r="E76" s="100">
        <v>2</v>
      </c>
      <c r="F76" s="49" t="str">
        <f>IF(ISNA(VLOOKUP($A76,'Úklidové služby'!$A$7:$I$53,6,FALSE))=TRUE,"",VLOOKUP($A76,'Úklidové služby'!$A$7:$I$53,6,FALSE))</f>
        <v/>
      </c>
      <c r="G76" s="49" t="str">
        <f>IF(ISNA(VLOOKUP($A76,'Úklidové služby'!$A$7:$I$53,7,FALSE))=TRUE,"",VLOOKUP($A76,'Úklidové služby'!$A$7:$I$53,7,FALSE))</f>
        <v/>
      </c>
      <c r="H76" s="49" t="str">
        <f>IF(ISNA(VLOOKUP($A76,'Úklidové služby'!$A$7:$I$53,8,FALSE))=TRUE,"",VLOOKUP($A76,'Úklidové služby'!$A$7:$I$53,8,FALSE))</f>
        <v/>
      </c>
      <c r="I76" s="202" t="str">
        <f>IF(ISNA(VLOOKUP($A76,'Úklidové služby'!$A$7:$I$53,9,FALSE))=TRUE,"",VLOOKUP($A76,'Úklidové služby'!$A$7:$I$53,9,FALSE))</f>
        <v/>
      </c>
      <c r="J76" s="192" t="str">
        <f t="shared" si="2"/>
        <v/>
      </c>
      <c r="K76" s="207" t="str">
        <f t="shared" si="3"/>
        <v/>
      </c>
    </row>
    <row r="77" spans="1:11" ht="15" hidden="1" outlineLevel="1">
      <c r="A77" s="48"/>
      <c r="B77" s="14" t="s">
        <v>20</v>
      </c>
      <c r="C77" s="37">
        <v>12816</v>
      </c>
      <c r="D77" s="38" t="s">
        <v>30</v>
      </c>
      <c r="E77" s="100">
        <v>1</v>
      </c>
      <c r="F77" s="49" t="str">
        <f>IF(ISNA(VLOOKUP($A77,'Úklidové služby'!$A$7:$I$53,6,FALSE))=TRUE,"",VLOOKUP($A77,'Úklidové služby'!$A$7:$I$53,6,FALSE))</f>
        <v/>
      </c>
      <c r="G77" s="49" t="str">
        <f>IF(ISNA(VLOOKUP($A77,'Úklidové služby'!$A$7:$I$53,7,FALSE))=TRUE,"",VLOOKUP($A77,'Úklidové služby'!$A$7:$I$53,7,FALSE))</f>
        <v/>
      </c>
      <c r="H77" s="49" t="str">
        <f>IF(ISNA(VLOOKUP($A77,'Úklidové služby'!$A$7:$I$53,8,FALSE))=TRUE,"",VLOOKUP($A77,'Úklidové služby'!$A$7:$I$53,8,FALSE))</f>
        <v/>
      </c>
      <c r="I77" s="202" t="str">
        <f>IF(ISNA(VLOOKUP($A77,'Úklidové služby'!$A$7:$I$53,9,FALSE))=TRUE,"",VLOOKUP($A77,'Úklidové služby'!$A$7:$I$53,9,FALSE))</f>
        <v/>
      </c>
      <c r="J77" s="192" t="str">
        <f t="shared" si="2"/>
        <v/>
      </c>
      <c r="K77" s="207" t="str">
        <f t="shared" si="3"/>
        <v/>
      </c>
    </row>
    <row r="78" spans="1:11" ht="15" hidden="1" outlineLevel="1">
      <c r="A78" s="48"/>
      <c r="B78" s="14" t="s">
        <v>20</v>
      </c>
      <c r="C78" s="37">
        <v>12451</v>
      </c>
      <c r="D78" s="38" t="s">
        <v>31</v>
      </c>
      <c r="E78" s="100">
        <v>2</v>
      </c>
      <c r="F78" s="49" t="str">
        <f>IF(ISNA(VLOOKUP($A78,'Úklidové služby'!$A$7:$I$53,6,FALSE))=TRUE,"",VLOOKUP($A78,'Úklidové služby'!$A$7:$I$53,6,FALSE))</f>
        <v/>
      </c>
      <c r="G78" s="49" t="str">
        <f>IF(ISNA(VLOOKUP($A78,'Úklidové služby'!$A$7:$I$53,7,FALSE))=TRUE,"",VLOOKUP($A78,'Úklidové služby'!$A$7:$I$53,7,FALSE))</f>
        <v/>
      </c>
      <c r="H78" s="49" t="str">
        <f>IF(ISNA(VLOOKUP($A78,'Úklidové služby'!$A$7:$I$53,8,FALSE))=TRUE,"",VLOOKUP($A78,'Úklidové služby'!$A$7:$I$53,8,FALSE))</f>
        <v/>
      </c>
      <c r="I78" s="202" t="str">
        <f>IF(ISNA(VLOOKUP($A78,'Úklidové služby'!$A$7:$I$53,9,FALSE))=TRUE,"",VLOOKUP($A78,'Úklidové služby'!$A$7:$I$53,9,FALSE))</f>
        <v/>
      </c>
      <c r="J78" s="192" t="str">
        <f t="shared" si="2"/>
        <v/>
      </c>
      <c r="K78" s="207" t="str">
        <f t="shared" si="3"/>
        <v/>
      </c>
    </row>
    <row r="79" spans="1:11" ht="15" hidden="1" outlineLevel="1">
      <c r="A79" s="48"/>
      <c r="B79" s="14" t="s">
        <v>20</v>
      </c>
      <c r="C79" s="37">
        <v>12086</v>
      </c>
      <c r="D79" s="38" t="s">
        <v>32</v>
      </c>
      <c r="E79" s="100">
        <v>1</v>
      </c>
      <c r="F79" s="49" t="str">
        <f>IF(ISNA(VLOOKUP($A79,'Úklidové služby'!$A$7:$I$53,6,FALSE))=TRUE,"",VLOOKUP($A79,'Úklidové služby'!$A$7:$I$53,6,FALSE))</f>
        <v/>
      </c>
      <c r="G79" s="49" t="str">
        <f>IF(ISNA(VLOOKUP($A79,'Úklidové služby'!$A$7:$I$53,7,FALSE))=TRUE,"",VLOOKUP($A79,'Úklidové služby'!$A$7:$I$53,7,FALSE))</f>
        <v/>
      </c>
      <c r="H79" s="49" t="str">
        <f>IF(ISNA(VLOOKUP($A79,'Úklidové služby'!$A$7:$I$53,8,FALSE))=TRUE,"",VLOOKUP($A79,'Úklidové služby'!$A$7:$I$53,8,FALSE))</f>
        <v/>
      </c>
      <c r="I79" s="202" t="str">
        <f>IF(ISNA(VLOOKUP($A79,'Úklidové služby'!$A$7:$I$53,9,FALSE))=TRUE,"",VLOOKUP($A79,'Úklidové služby'!$A$7:$I$53,9,FALSE))</f>
        <v/>
      </c>
      <c r="J79" s="192" t="str">
        <f t="shared" si="2"/>
        <v/>
      </c>
      <c r="K79" s="207" t="str">
        <f t="shared" si="3"/>
        <v/>
      </c>
    </row>
    <row r="80" spans="1:11" ht="15" hidden="1" outlineLevel="1">
      <c r="A80" s="48"/>
      <c r="B80" s="14" t="s">
        <v>20</v>
      </c>
      <c r="C80" s="37">
        <v>11720</v>
      </c>
      <c r="D80" s="38" t="s">
        <v>33</v>
      </c>
      <c r="E80" s="100">
        <v>1</v>
      </c>
      <c r="F80" s="49" t="str">
        <f>IF(ISNA(VLOOKUP($A80,'Úklidové služby'!$A$7:$I$53,6,FALSE))=TRUE,"",VLOOKUP($A80,'Úklidové služby'!$A$7:$I$53,6,FALSE))</f>
        <v/>
      </c>
      <c r="G80" s="49" t="str">
        <f>IF(ISNA(VLOOKUP($A80,'Úklidové služby'!$A$7:$I$53,7,FALSE))=TRUE,"",VLOOKUP($A80,'Úklidové služby'!$A$7:$I$53,7,FALSE))</f>
        <v/>
      </c>
      <c r="H80" s="49" t="str">
        <f>IF(ISNA(VLOOKUP($A80,'Úklidové služby'!$A$7:$I$53,8,FALSE))=TRUE,"",VLOOKUP($A80,'Úklidové služby'!$A$7:$I$53,8,FALSE))</f>
        <v/>
      </c>
      <c r="I80" s="202" t="str">
        <f>IF(ISNA(VLOOKUP($A80,'Úklidové služby'!$A$7:$I$53,9,FALSE))=TRUE,"",VLOOKUP($A80,'Úklidové služby'!$A$7:$I$53,9,FALSE))</f>
        <v/>
      </c>
      <c r="J80" s="192" t="str">
        <f t="shared" si="2"/>
        <v/>
      </c>
      <c r="K80" s="207" t="str">
        <f t="shared" si="3"/>
        <v/>
      </c>
    </row>
    <row r="81" spans="1:11" ht="15" hidden="1" outlineLevel="1">
      <c r="A81" s="48"/>
      <c r="B81" s="14" t="s">
        <v>20</v>
      </c>
      <c r="C81" s="37">
        <v>11355</v>
      </c>
      <c r="D81" s="38" t="s">
        <v>34</v>
      </c>
      <c r="E81" s="100">
        <v>2</v>
      </c>
      <c r="F81" s="49" t="str">
        <f>IF(ISNA(VLOOKUP($A81,'Úklidové služby'!$A$7:$I$53,6,FALSE))=TRUE,"",VLOOKUP($A81,'Úklidové služby'!$A$7:$I$53,6,FALSE))</f>
        <v/>
      </c>
      <c r="G81" s="49" t="str">
        <f>IF(ISNA(VLOOKUP($A81,'Úklidové služby'!$A$7:$I$53,7,FALSE))=TRUE,"",VLOOKUP($A81,'Úklidové služby'!$A$7:$I$53,7,FALSE))</f>
        <v/>
      </c>
      <c r="H81" s="49" t="str">
        <f>IF(ISNA(VLOOKUP($A81,'Úklidové služby'!$A$7:$I$53,8,FALSE))=TRUE,"",VLOOKUP($A81,'Úklidové služby'!$A$7:$I$53,8,FALSE))</f>
        <v/>
      </c>
      <c r="I81" s="202" t="str">
        <f>IF(ISNA(VLOOKUP($A81,'Úklidové služby'!$A$7:$I$53,9,FALSE))=TRUE,"",VLOOKUP($A81,'Úklidové služby'!$A$7:$I$53,9,FALSE))</f>
        <v/>
      </c>
      <c r="J81" s="192" t="str">
        <f t="shared" si="2"/>
        <v/>
      </c>
      <c r="K81" s="207" t="str">
        <f t="shared" si="3"/>
        <v/>
      </c>
    </row>
    <row r="82" spans="1:11" ht="15" hidden="1" outlineLevel="1">
      <c r="A82" s="48"/>
      <c r="B82" s="14" t="s">
        <v>20</v>
      </c>
      <c r="C82" s="37">
        <v>10990</v>
      </c>
      <c r="D82" s="38" t="s">
        <v>35</v>
      </c>
      <c r="E82" s="100">
        <v>1</v>
      </c>
      <c r="F82" s="49" t="str">
        <f>IF(ISNA(VLOOKUP($A82,'Úklidové služby'!$A$7:$I$53,6,FALSE))=TRUE,"",VLOOKUP($A82,'Úklidové služby'!$A$7:$I$53,6,FALSE))</f>
        <v/>
      </c>
      <c r="G82" s="49" t="str">
        <f>IF(ISNA(VLOOKUP($A82,'Úklidové služby'!$A$7:$I$53,7,FALSE))=TRUE,"",VLOOKUP($A82,'Úklidové služby'!$A$7:$I$53,7,FALSE))</f>
        <v/>
      </c>
      <c r="H82" s="49" t="str">
        <f>IF(ISNA(VLOOKUP($A82,'Úklidové služby'!$A$7:$I$53,8,FALSE))=TRUE,"",VLOOKUP($A82,'Úklidové služby'!$A$7:$I$53,8,FALSE))</f>
        <v/>
      </c>
      <c r="I82" s="202" t="str">
        <f>IF(ISNA(VLOOKUP($A82,'Úklidové služby'!$A$7:$I$53,9,FALSE))=TRUE,"",VLOOKUP($A82,'Úklidové služby'!$A$7:$I$53,9,FALSE))</f>
        <v/>
      </c>
      <c r="J82" s="192" t="str">
        <f t="shared" si="2"/>
        <v/>
      </c>
      <c r="K82" s="207" t="str">
        <f t="shared" si="3"/>
        <v/>
      </c>
    </row>
    <row r="83" spans="1:11" ht="15" hidden="1" outlineLevel="1">
      <c r="A83" s="48"/>
      <c r="B83" s="14" t="s">
        <v>20</v>
      </c>
      <c r="C83" s="37">
        <v>47150</v>
      </c>
      <c r="D83" s="38" t="s">
        <v>36</v>
      </c>
      <c r="E83" s="100">
        <v>1</v>
      </c>
      <c r="F83" s="49" t="str">
        <f>IF(ISNA(VLOOKUP($A83,'Úklidové služby'!$A$7:$I$53,6,FALSE))=TRUE,"",VLOOKUP($A83,'Úklidové služby'!$A$7:$I$53,6,FALSE))</f>
        <v/>
      </c>
      <c r="G83" s="49" t="str">
        <f>IF(ISNA(VLOOKUP($A83,'Úklidové služby'!$A$7:$I$53,7,FALSE))=TRUE,"",VLOOKUP($A83,'Úklidové služby'!$A$7:$I$53,7,FALSE))</f>
        <v/>
      </c>
      <c r="H83" s="49" t="str">
        <f>IF(ISNA(VLOOKUP($A83,'Úklidové služby'!$A$7:$I$53,8,FALSE))=TRUE,"",VLOOKUP($A83,'Úklidové služby'!$A$7:$I$53,8,FALSE))</f>
        <v/>
      </c>
      <c r="I83" s="202" t="str">
        <f>IF(ISNA(VLOOKUP($A83,'Úklidové služby'!$A$7:$I$53,9,FALSE))=TRUE,"",VLOOKUP($A83,'Úklidové služby'!$A$7:$I$53,9,FALSE))</f>
        <v/>
      </c>
      <c r="J83" s="192" t="str">
        <f t="shared" si="2"/>
        <v/>
      </c>
      <c r="K83" s="207" t="str">
        <f t="shared" si="3"/>
        <v/>
      </c>
    </row>
    <row r="84" spans="1:11" ht="15" hidden="1" outlineLevel="1">
      <c r="A84" s="48"/>
      <c r="B84" s="14" t="s">
        <v>20</v>
      </c>
      <c r="C84" s="37" t="s">
        <v>22</v>
      </c>
      <c r="D84" s="38" t="s">
        <v>16</v>
      </c>
      <c r="E84" s="100">
        <v>1</v>
      </c>
      <c r="F84" s="49" t="str">
        <f>IF(ISNA(VLOOKUP($A84,'Úklidové služby'!$A$7:$I$53,6,FALSE))=TRUE,"",VLOOKUP($A84,'Úklidové služby'!$A$7:$I$53,6,FALSE))</f>
        <v/>
      </c>
      <c r="G84" s="49" t="str">
        <f>IF(ISNA(VLOOKUP($A84,'Úklidové služby'!$A$7:$I$53,7,FALSE))=TRUE,"",VLOOKUP($A84,'Úklidové služby'!$A$7:$I$53,7,FALSE))</f>
        <v/>
      </c>
      <c r="H84" s="49" t="str">
        <f>IF(ISNA(VLOOKUP($A84,'Úklidové služby'!$A$7:$I$53,8,FALSE))=TRUE,"",VLOOKUP($A84,'Úklidové služby'!$A$7:$I$53,8,FALSE))</f>
        <v/>
      </c>
      <c r="I84" s="202" t="str">
        <f>IF(ISNA(VLOOKUP($A84,'Úklidové služby'!$A$7:$I$53,9,FALSE))=TRUE,"",VLOOKUP($A84,'Úklidové služby'!$A$7:$I$53,9,FALSE))</f>
        <v/>
      </c>
      <c r="J84" s="192" t="str">
        <f aca="true" t="shared" si="4" ref="J84:J129">IF(ISERR(E84*G84*I84)=TRUE,"",E84*G84*I84)</f>
        <v/>
      </c>
      <c r="K84" s="207" t="str">
        <f t="shared" si="3"/>
        <v/>
      </c>
    </row>
    <row r="85" spans="1:11" ht="15" hidden="1" outlineLevel="1">
      <c r="A85" s="48"/>
      <c r="B85" s="14" t="s">
        <v>20</v>
      </c>
      <c r="C85" s="37" t="s">
        <v>23</v>
      </c>
      <c r="D85" s="38" t="s">
        <v>14</v>
      </c>
      <c r="E85" s="100">
        <v>1</v>
      </c>
      <c r="F85" s="49" t="str">
        <f>IF(ISNA(VLOOKUP($A85,'Úklidové služby'!$A$7:$I$53,6,FALSE))=TRUE,"",VLOOKUP($A85,'Úklidové služby'!$A$7:$I$53,6,FALSE))</f>
        <v/>
      </c>
      <c r="G85" s="49" t="str">
        <f>IF(ISNA(VLOOKUP($A85,'Úklidové služby'!$A$7:$I$53,7,FALSE))=TRUE,"",VLOOKUP($A85,'Úklidové služby'!$A$7:$I$53,7,FALSE))</f>
        <v/>
      </c>
      <c r="H85" s="49" t="str">
        <f>IF(ISNA(VLOOKUP($A85,'Úklidové služby'!$A$7:$I$53,8,FALSE))=TRUE,"",VLOOKUP($A85,'Úklidové služby'!$A$7:$I$53,8,FALSE))</f>
        <v/>
      </c>
      <c r="I85" s="202" t="str">
        <f>IF(ISNA(VLOOKUP($A85,'Úklidové služby'!$A$7:$I$53,9,FALSE))=TRUE,"",VLOOKUP($A85,'Úklidové služby'!$A$7:$I$53,9,FALSE))</f>
        <v/>
      </c>
      <c r="J85" s="192" t="str">
        <f t="shared" si="4"/>
        <v/>
      </c>
      <c r="K85" s="207" t="str">
        <f t="shared" si="3"/>
        <v/>
      </c>
    </row>
    <row r="86" spans="1:11" ht="15" hidden="1" outlineLevel="1">
      <c r="A86" s="50"/>
      <c r="B86" s="14" t="s">
        <v>20</v>
      </c>
      <c r="C86" s="41">
        <v>13547</v>
      </c>
      <c r="D86" s="42" t="s">
        <v>25</v>
      </c>
      <c r="E86" s="102">
        <v>1</v>
      </c>
      <c r="F86" s="51" t="str">
        <f>IF(ISNA(VLOOKUP($A86,'Úklidové služby'!$A$7:$I$53,6,FALSE))=TRUE,"",VLOOKUP($A86,'Úklidové služby'!$A$7:$I$53,6,FALSE))</f>
        <v/>
      </c>
      <c r="G86" s="51" t="str">
        <f>IF(ISNA(VLOOKUP($A86,'Úklidové služby'!$A$7:$I$53,7,FALSE))=TRUE,"",VLOOKUP($A86,'Úklidové služby'!$A$7:$I$53,7,FALSE))</f>
        <v/>
      </c>
      <c r="H86" s="51" t="str">
        <f>IF(ISNA(VLOOKUP($A86,'Úklidové služby'!$A$7:$I$53,8,FALSE))=TRUE,"",VLOOKUP($A86,'Úklidové služby'!$A$7:$I$53,8,FALSE))</f>
        <v/>
      </c>
      <c r="I86" s="177" t="str">
        <f>IF(ISNA(VLOOKUP($A86,'Úklidové služby'!$A$7:$I$53,9,FALSE))=TRUE,"",VLOOKUP($A86,'Úklidové služby'!$A$7:$I$53,9,FALSE))</f>
        <v/>
      </c>
      <c r="J86" s="193" t="str">
        <f t="shared" si="4"/>
        <v/>
      </c>
      <c r="K86" s="208" t="str">
        <f t="shared" si="3"/>
        <v/>
      </c>
    </row>
    <row r="87" spans="1:11" ht="15" collapsed="1">
      <c r="A87" s="18">
        <v>6</v>
      </c>
      <c r="B87" s="983" t="s">
        <v>446</v>
      </c>
      <c r="C87" s="5"/>
      <c r="D87" s="5"/>
      <c r="E87" s="97">
        <f>SUM(E88:E93)</f>
        <v>6</v>
      </c>
      <c r="F87" s="45" t="str">
        <f>IF(ISNA(VLOOKUP($A87,'Úklidové služby'!$A$7:$I$53,6,FALSE))=TRUE,"",VLOOKUP($A87,'Úklidové služby'!$A$7:$I$53,6,FALSE))</f>
        <v>místnost</v>
      </c>
      <c r="G87" s="24">
        <f>IF(ISNA(VLOOKUP($A87,'Úklidové služby'!$A$7:$I$53,7,FALSE))=TRUE,"",VLOOKUP($A87,'Úklidové služby'!$A$7:$I$53,7,FALSE))</f>
        <v>0</v>
      </c>
      <c r="H87" s="22" t="str">
        <f>IF(ISNA(VLOOKUP($A87,'Úklidové služby'!$A$7:$I$53,8,FALSE))=TRUE,"",VLOOKUP($A87,'Úklidové služby'!$A$7:$I$53,8,FALSE))</f>
        <v>1x za den</v>
      </c>
      <c r="I87" s="198">
        <f>IF(ISNA(VLOOKUP($A87,'Úklidové služby'!$A$7:$I$53,9,FALSE))=TRUE,"",VLOOKUP($A87,'Úklidové služby'!$A$7:$I$53,9,FALSE))</f>
        <v>251</v>
      </c>
      <c r="J87" s="76">
        <f t="shared" si="4"/>
        <v>0</v>
      </c>
      <c r="K87" s="208">
        <f t="shared" si="3"/>
        <v>0</v>
      </c>
    </row>
    <row r="88" spans="1:11" ht="15" hidden="1" outlineLevel="1">
      <c r="A88" s="48"/>
      <c r="B88" s="14" t="s">
        <v>8</v>
      </c>
      <c r="C88" s="37">
        <v>45658</v>
      </c>
      <c r="D88" s="38" t="s">
        <v>12</v>
      </c>
      <c r="E88" s="100">
        <v>1</v>
      </c>
      <c r="F88" s="66" t="str">
        <f>IF(ISNA(VLOOKUP($A88,'Úklidové služby'!$A$7:$I$53,6,FALSE))=TRUE,"",VLOOKUP($A88,'Úklidové služby'!$A$7:$I$53,6,FALSE))</f>
        <v/>
      </c>
      <c r="G88" s="16" t="str">
        <f>IF(ISNA(VLOOKUP($A88,'Úklidové služby'!$A$7:$I$53,7,FALSE))=TRUE,"",VLOOKUP($A88,'Úklidové služby'!$A$7:$I$53,7,FALSE))</f>
        <v/>
      </c>
      <c r="H88" s="197" t="str">
        <f>IF(ISNA(VLOOKUP($A88,'Úklidové služby'!$A$7:$I$53,8,FALSE))=TRUE,"",VLOOKUP($A88,'Úklidové služby'!$A$7:$I$53,8,FALSE))</f>
        <v/>
      </c>
      <c r="I88" s="201" t="str">
        <f>IF(ISNA(VLOOKUP($A88,'Úklidové služby'!$A$7:$I$53,9,FALSE))=TRUE,"",VLOOKUP($A88,'Úklidové služby'!$A$7:$I$53,9,FALSE))</f>
        <v/>
      </c>
      <c r="J88" s="194" t="str">
        <f t="shared" si="4"/>
        <v/>
      </c>
      <c r="K88" s="206" t="str">
        <f t="shared" si="3"/>
        <v/>
      </c>
    </row>
    <row r="89" spans="1:11" ht="15" hidden="1" outlineLevel="1">
      <c r="A89" s="48"/>
      <c r="B89" s="14" t="s">
        <v>8</v>
      </c>
      <c r="C89" s="14" t="s">
        <v>13</v>
      </c>
      <c r="D89" s="38" t="s">
        <v>14</v>
      </c>
      <c r="E89" s="100">
        <v>1</v>
      </c>
      <c r="F89" s="66" t="str">
        <f>IF(ISNA(VLOOKUP($A89,'Úklidové služby'!$A$7:$I$53,6,FALSE))=TRUE,"",VLOOKUP($A89,'Úklidové služby'!$A$7:$I$53,6,FALSE))</f>
        <v/>
      </c>
      <c r="G89" s="16" t="str">
        <f>IF(ISNA(VLOOKUP($A89,'Úklidové služby'!$A$7:$I$53,7,FALSE))=TRUE,"",VLOOKUP($A89,'Úklidové služby'!$A$7:$I$53,7,FALSE))</f>
        <v/>
      </c>
      <c r="H89" s="197" t="str">
        <f>IF(ISNA(VLOOKUP($A89,'Úklidové služby'!$A$7:$I$53,8,FALSE))=TRUE,"",VLOOKUP($A89,'Úklidové služby'!$A$7:$I$53,8,FALSE))</f>
        <v/>
      </c>
      <c r="I89" s="202" t="str">
        <f>IF(ISNA(VLOOKUP($A89,'Úklidové služby'!$A$7:$I$53,9,FALSE))=TRUE,"",VLOOKUP($A89,'Úklidové služby'!$A$7:$I$53,9,FALSE))</f>
        <v/>
      </c>
      <c r="J89" s="194" t="str">
        <f t="shared" si="4"/>
        <v/>
      </c>
      <c r="K89" s="207" t="str">
        <f t="shared" si="3"/>
        <v/>
      </c>
    </row>
    <row r="90" spans="1:11" ht="15" hidden="1" outlineLevel="1">
      <c r="A90" s="48"/>
      <c r="B90" s="14" t="s">
        <v>8</v>
      </c>
      <c r="C90" s="14" t="s">
        <v>15</v>
      </c>
      <c r="D90" s="38" t="s">
        <v>16</v>
      </c>
      <c r="E90" s="100">
        <v>1</v>
      </c>
      <c r="F90" s="66" t="str">
        <f>IF(ISNA(VLOOKUP($A90,'Úklidové služby'!$A$7:$I$53,6,FALSE))=TRUE,"",VLOOKUP($A90,'Úklidové služby'!$A$7:$I$53,6,FALSE))</f>
        <v/>
      </c>
      <c r="G90" s="16" t="str">
        <f>IF(ISNA(VLOOKUP($A90,'Úklidové služby'!$A$7:$I$53,7,FALSE))=TRUE,"",VLOOKUP($A90,'Úklidové služby'!$A$7:$I$53,7,FALSE))</f>
        <v/>
      </c>
      <c r="H90" s="197" t="str">
        <f>IF(ISNA(VLOOKUP($A90,'Úklidové služby'!$A$7:$I$53,8,FALSE))=TRUE,"",VLOOKUP($A90,'Úklidové služby'!$A$7:$I$53,8,FALSE))</f>
        <v/>
      </c>
      <c r="I90" s="202" t="str">
        <f>IF(ISNA(VLOOKUP($A90,'Úklidové služby'!$A$7:$I$53,9,FALSE))=TRUE,"",VLOOKUP($A90,'Úklidové služby'!$A$7:$I$53,9,FALSE))</f>
        <v/>
      </c>
      <c r="J90" s="194" t="str">
        <f t="shared" si="4"/>
        <v/>
      </c>
      <c r="K90" s="207" t="str">
        <f t="shared" si="3"/>
        <v/>
      </c>
    </row>
    <row r="91" spans="1:11" ht="15" hidden="1" outlineLevel="1">
      <c r="A91" s="48"/>
      <c r="B91" s="14" t="s">
        <v>20</v>
      </c>
      <c r="C91" s="14" t="s">
        <v>22</v>
      </c>
      <c r="D91" s="38" t="s">
        <v>16</v>
      </c>
      <c r="E91" s="100">
        <v>1</v>
      </c>
      <c r="F91" s="66" t="str">
        <f>IF(ISNA(VLOOKUP($A91,'Úklidové služby'!$A$7:$I$53,6,FALSE))=TRUE,"",VLOOKUP($A91,'Úklidové služby'!$A$7:$I$53,6,FALSE))</f>
        <v/>
      </c>
      <c r="G91" s="16" t="str">
        <f>IF(ISNA(VLOOKUP($A91,'Úklidové služby'!$A$7:$I$53,7,FALSE))=TRUE,"",VLOOKUP($A91,'Úklidové služby'!$A$7:$I$53,7,FALSE))</f>
        <v/>
      </c>
      <c r="H91" s="197" t="str">
        <f>IF(ISNA(VLOOKUP($A91,'Úklidové služby'!$A$7:$I$53,8,FALSE))=TRUE,"",VLOOKUP($A91,'Úklidové služby'!$A$7:$I$53,8,FALSE))</f>
        <v/>
      </c>
      <c r="I91" s="202" t="str">
        <f>IF(ISNA(VLOOKUP($A91,'Úklidové služby'!$A$7:$I$53,9,FALSE))=TRUE,"",VLOOKUP($A91,'Úklidové služby'!$A$7:$I$53,9,FALSE))</f>
        <v/>
      </c>
      <c r="J91" s="194" t="str">
        <f t="shared" si="4"/>
        <v/>
      </c>
      <c r="K91" s="207" t="str">
        <f t="shared" si="3"/>
        <v/>
      </c>
    </row>
    <row r="92" spans="1:11" ht="15" hidden="1" outlineLevel="1">
      <c r="A92" s="48"/>
      <c r="B92" s="14" t="s">
        <v>20</v>
      </c>
      <c r="C92" s="14" t="s">
        <v>23</v>
      </c>
      <c r="D92" s="38" t="s">
        <v>14</v>
      </c>
      <c r="E92" s="100">
        <v>1</v>
      </c>
      <c r="F92" s="66" t="str">
        <f>IF(ISNA(VLOOKUP($A92,'Úklidové služby'!$A$7:$I$53,6,FALSE))=TRUE,"",VLOOKUP($A92,'Úklidové služby'!$A$7:$I$53,6,FALSE))</f>
        <v/>
      </c>
      <c r="G92" s="16" t="str">
        <f>IF(ISNA(VLOOKUP($A92,'Úklidové služby'!$A$7:$I$53,7,FALSE))=TRUE,"",VLOOKUP($A92,'Úklidové služby'!$A$7:$I$53,7,FALSE))</f>
        <v/>
      </c>
      <c r="H92" s="197" t="str">
        <f>IF(ISNA(VLOOKUP($A92,'Úklidové služby'!$A$7:$I$53,8,FALSE))=TRUE,"",VLOOKUP($A92,'Úklidové služby'!$A$7:$I$53,8,FALSE))</f>
        <v/>
      </c>
      <c r="I92" s="202" t="str">
        <f>IF(ISNA(VLOOKUP($A92,'Úklidové služby'!$A$7:$I$53,9,FALSE))=TRUE,"",VLOOKUP($A92,'Úklidové služby'!$A$7:$I$53,9,FALSE))</f>
        <v/>
      </c>
      <c r="J92" s="194" t="str">
        <f t="shared" si="4"/>
        <v/>
      </c>
      <c r="K92" s="207" t="str">
        <f t="shared" si="3"/>
        <v/>
      </c>
    </row>
    <row r="93" spans="1:11" ht="15" hidden="1" outlineLevel="1">
      <c r="A93" s="50"/>
      <c r="B93" s="25" t="s">
        <v>20</v>
      </c>
      <c r="C93" s="41">
        <v>13547</v>
      </c>
      <c r="D93" s="42" t="s">
        <v>25</v>
      </c>
      <c r="E93" s="103">
        <v>1</v>
      </c>
      <c r="F93" s="92" t="str">
        <f>IF(ISNA(VLOOKUP($A93,'Úklidové služby'!$A$7:$I$53,6,FALSE))=TRUE,"",VLOOKUP($A93,'Úklidové služby'!$A$7:$I$53,6,FALSE))</f>
        <v/>
      </c>
      <c r="G93" s="52" t="str">
        <f>IF(ISNA(VLOOKUP($A93,'Úklidové služby'!$A$7:$I$53,7,FALSE))=TRUE,"",VLOOKUP($A93,'Úklidové služby'!$A$7:$I$53,7,FALSE))</f>
        <v/>
      </c>
      <c r="H93" s="52" t="str">
        <f>IF(ISNA(VLOOKUP($A93,'Úklidové služby'!$A$7:$I$53,8,FALSE))=TRUE,"",VLOOKUP($A93,'Úklidové služby'!$A$7:$I$53,8,FALSE))</f>
        <v/>
      </c>
      <c r="I93" s="177" t="str">
        <f>IF(ISNA(VLOOKUP($A93,'Úklidové služby'!$A$7:$I$53,9,FALSE))=TRUE,"",VLOOKUP($A93,'Úklidové služby'!$A$7:$I$53,9,FALSE))</f>
        <v/>
      </c>
      <c r="J93" s="195" t="str">
        <f t="shared" si="4"/>
        <v/>
      </c>
      <c r="K93" s="208" t="str">
        <f t="shared" si="3"/>
        <v/>
      </c>
    </row>
    <row r="94" spans="1:11" ht="15" collapsed="1">
      <c r="A94" s="2">
        <v>7</v>
      </c>
      <c r="B94" s="3" t="s">
        <v>39</v>
      </c>
      <c r="C94" s="5"/>
      <c r="D94" s="5"/>
      <c r="E94" s="97">
        <f>SUM(E95:E100)</f>
        <v>6</v>
      </c>
      <c r="F94" s="45" t="str">
        <f>IF(ISNA(VLOOKUP($A94,'Úklidové služby'!$A$7:$I$53,6,FALSE))=TRUE,"",VLOOKUP($A94,'Úklidové služby'!$A$7:$I$53,6,FALSE))</f>
        <v>místnost</v>
      </c>
      <c r="G94" s="24">
        <f>IF(ISNA(VLOOKUP($A94,'Úklidové služby'!$A$7:$I$53,7,FALSE))=TRUE,"",VLOOKUP($A94,'Úklidové služby'!$A$7:$I$53,7,FALSE))</f>
        <v>0</v>
      </c>
      <c r="H94" s="22" t="str">
        <f>IF(ISNA(VLOOKUP($A94,'Úklidové služby'!$A$7:$I$53,8,FALSE))=TRUE,"",VLOOKUP($A94,'Úklidové služby'!$A$7:$I$53,8,FALSE))</f>
        <v>1x za den</v>
      </c>
      <c r="I94" s="198">
        <f>IF(ISNA(VLOOKUP($A94,'Úklidové služby'!$A$7:$I$53,9,FALSE))=TRUE,"",VLOOKUP($A94,'Úklidové služby'!$A$7:$I$53,9,FALSE))</f>
        <v>251</v>
      </c>
      <c r="J94" s="76">
        <f t="shared" si="4"/>
        <v>0</v>
      </c>
      <c r="K94" s="208">
        <f t="shared" si="3"/>
        <v>0</v>
      </c>
    </row>
    <row r="95" spans="1:11" ht="15" hidden="1" outlineLevel="1">
      <c r="A95" s="48"/>
      <c r="B95" s="14" t="s">
        <v>8</v>
      </c>
      <c r="C95" s="37">
        <v>45658</v>
      </c>
      <c r="D95" s="38" t="s">
        <v>12</v>
      </c>
      <c r="E95" s="100">
        <v>1</v>
      </c>
      <c r="F95" s="66" t="str">
        <f>IF(ISNA(VLOOKUP($A95,'Úklidové služby'!$A$7:$I$53,6,FALSE))=TRUE,"",VLOOKUP($A95,'Úklidové služby'!$A$7:$I$53,6,FALSE))</f>
        <v/>
      </c>
      <c r="G95" s="16" t="str">
        <f>IF(ISNA(VLOOKUP($A95,'Úklidové služby'!$A$7:$I$53,7,FALSE))=TRUE,"",VLOOKUP($A95,'Úklidové služby'!$A$7:$I$53,7,FALSE))</f>
        <v/>
      </c>
      <c r="H95" s="197" t="str">
        <f>IF(ISNA(VLOOKUP($A95,'Úklidové služby'!$A$7:$I$53,8,FALSE))=TRUE,"",VLOOKUP($A95,'Úklidové služby'!$A$7:$I$53,8,FALSE))</f>
        <v/>
      </c>
      <c r="I95" s="201" t="str">
        <f>IF(ISNA(VLOOKUP($A95,'Úklidové služby'!$A$7:$I$53,9,FALSE))=TRUE,"",VLOOKUP($A95,'Úklidové služby'!$A$7:$I$53,9,FALSE))</f>
        <v/>
      </c>
      <c r="J95" s="194" t="str">
        <f t="shared" si="4"/>
        <v/>
      </c>
      <c r="K95" s="206" t="str">
        <f t="shared" si="3"/>
        <v/>
      </c>
    </row>
    <row r="96" spans="1:11" ht="15" hidden="1" outlineLevel="1">
      <c r="A96" s="48"/>
      <c r="B96" s="14" t="s">
        <v>8</v>
      </c>
      <c r="C96" s="14" t="s">
        <v>13</v>
      </c>
      <c r="D96" s="38" t="s">
        <v>14</v>
      </c>
      <c r="E96" s="100">
        <v>1</v>
      </c>
      <c r="F96" s="66" t="str">
        <f>IF(ISNA(VLOOKUP($A96,'Úklidové služby'!$A$7:$I$53,6,FALSE))=TRUE,"",VLOOKUP($A96,'Úklidové služby'!$A$7:$I$53,6,FALSE))</f>
        <v/>
      </c>
      <c r="G96" s="16" t="str">
        <f>IF(ISNA(VLOOKUP($A96,'Úklidové služby'!$A$7:$I$53,7,FALSE))=TRUE,"",VLOOKUP($A96,'Úklidové služby'!$A$7:$I$53,7,FALSE))</f>
        <v/>
      </c>
      <c r="H96" s="197" t="str">
        <f>IF(ISNA(VLOOKUP($A96,'Úklidové služby'!$A$7:$I$53,8,FALSE))=TRUE,"",VLOOKUP($A96,'Úklidové služby'!$A$7:$I$53,8,FALSE))</f>
        <v/>
      </c>
      <c r="I96" s="202" t="str">
        <f>IF(ISNA(VLOOKUP($A96,'Úklidové služby'!$A$7:$I$53,9,FALSE))=TRUE,"",VLOOKUP($A96,'Úklidové služby'!$A$7:$I$53,9,FALSE))</f>
        <v/>
      </c>
      <c r="J96" s="194" t="str">
        <f t="shared" si="4"/>
        <v/>
      </c>
      <c r="K96" s="207" t="str">
        <f t="shared" si="3"/>
        <v/>
      </c>
    </row>
    <row r="97" spans="1:11" ht="15" hidden="1" outlineLevel="1">
      <c r="A97" s="48"/>
      <c r="B97" s="14" t="s">
        <v>8</v>
      </c>
      <c r="C97" s="14" t="s">
        <v>15</v>
      </c>
      <c r="D97" s="38" t="s">
        <v>16</v>
      </c>
      <c r="E97" s="100">
        <v>1</v>
      </c>
      <c r="F97" s="66" t="str">
        <f>IF(ISNA(VLOOKUP($A97,'Úklidové služby'!$A$7:$I$53,6,FALSE))=TRUE,"",VLOOKUP($A97,'Úklidové služby'!$A$7:$I$53,6,FALSE))</f>
        <v/>
      </c>
      <c r="G97" s="16" t="str">
        <f>IF(ISNA(VLOOKUP($A97,'Úklidové služby'!$A$7:$I$53,7,FALSE))=TRUE,"",VLOOKUP($A97,'Úklidové služby'!$A$7:$I$53,7,FALSE))</f>
        <v/>
      </c>
      <c r="H97" s="197" t="str">
        <f>IF(ISNA(VLOOKUP($A97,'Úklidové služby'!$A$7:$I$53,8,FALSE))=TRUE,"",VLOOKUP($A97,'Úklidové služby'!$A$7:$I$53,8,FALSE))</f>
        <v/>
      </c>
      <c r="I97" s="202" t="str">
        <f>IF(ISNA(VLOOKUP($A97,'Úklidové služby'!$A$7:$I$53,9,FALSE))=TRUE,"",VLOOKUP($A97,'Úklidové služby'!$A$7:$I$53,9,FALSE))</f>
        <v/>
      </c>
      <c r="J97" s="194" t="str">
        <f t="shared" si="4"/>
        <v/>
      </c>
      <c r="K97" s="207" t="str">
        <f t="shared" si="3"/>
        <v/>
      </c>
    </row>
    <row r="98" spans="1:11" ht="15" hidden="1" outlineLevel="1">
      <c r="A98" s="48"/>
      <c r="B98" s="14" t="s">
        <v>20</v>
      </c>
      <c r="C98" s="14" t="s">
        <v>22</v>
      </c>
      <c r="D98" s="38" t="s">
        <v>16</v>
      </c>
      <c r="E98" s="100">
        <v>1</v>
      </c>
      <c r="F98" s="66" t="str">
        <f>IF(ISNA(VLOOKUP($A98,'Úklidové služby'!$A$7:$I$53,6,FALSE))=TRUE,"",VLOOKUP($A98,'Úklidové služby'!$A$7:$I$53,6,FALSE))</f>
        <v/>
      </c>
      <c r="G98" s="16" t="str">
        <f>IF(ISNA(VLOOKUP($A98,'Úklidové služby'!$A$7:$I$53,7,FALSE))=TRUE,"",VLOOKUP($A98,'Úklidové služby'!$A$7:$I$53,7,FALSE))</f>
        <v/>
      </c>
      <c r="H98" s="197" t="str">
        <f>IF(ISNA(VLOOKUP($A98,'Úklidové služby'!$A$7:$I$53,8,FALSE))=TRUE,"",VLOOKUP($A98,'Úklidové služby'!$A$7:$I$53,8,FALSE))</f>
        <v/>
      </c>
      <c r="I98" s="202" t="str">
        <f>IF(ISNA(VLOOKUP($A98,'Úklidové služby'!$A$7:$I$53,9,FALSE))=TRUE,"",VLOOKUP($A98,'Úklidové služby'!$A$7:$I$53,9,FALSE))</f>
        <v/>
      </c>
      <c r="J98" s="194" t="str">
        <f t="shared" si="4"/>
        <v/>
      </c>
      <c r="K98" s="207" t="str">
        <f t="shared" si="3"/>
        <v/>
      </c>
    </row>
    <row r="99" spans="1:11" ht="15" hidden="1" outlineLevel="1">
      <c r="A99" s="48"/>
      <c r="B99" s="14" t="s">
        <v>20</v>
      </c>
      <c r="C99" s="14" t="s">
        <v>23</v>
      </c>
      <c r="D99" s="38" t="s">
        <v>14</v>
      </c>
      <c r="E99" s="100">
        <v>1</v>
      </c>
      <c r="F99" s="66" t="str">
        <f>IF(ISNA(VLOOKUP($A99,'Úklidové služby'!$A$7:$I$53,6,FALSE))=TRUE,"",VLOOKUP($A99,'Úklidové služby'!$A$7:$I$53,6,FALSE))</f>
        <v/>
      </c>
      <c r="G99" s="16" t="str">
        <f>IF(ISNA(VLOOKUP($A99,'Úklidové služby'!$A$7:$I$53,7,FALSE))=TRUE,"",VLOOKUP($A99,'Úklidové služby'!$A$7:$I$53,7,FALSE))</f>
        <v/>
      </c>
      <c r="H99" s="197" t="str">
        <f>IF(ISNA(VLOOKUP($A99,'Úklidové služby'!$A$7:$I$53,8,FALSE))=TRUE,"",VLOOKUP($A99,'Úklidové služby'!$A$7:$I$53,8,FALSE))</f>
        <v/>
      </c>
      <c r="I99" s="202" t="str">
        <f>IF(ISNA(VLOOKUP($A99,'Úklidové služby'!$A$7:$I$53,9,FALSE))=TRUE,"",VLOOKUP($A99,'Úklidové služby'!$A$7:$I$53,9,FALSE))</f>
        <v/>
      </c>
      <c r="J99" s="194" t="str">
        <f t="shared" si="4"/>
        <v/>
      </c>
      <c r="K99" s="207" t="str">
        <f t="shared" si="3"/>
        <v/>
      </c>
    </row>
    <row r="100" spans="1:11" ht="15" hidden="1" outlineLevel="1">
      <c r="A100" s="50"/>
      <c r="B100" s="25" t="s">
        <v>20</v>
      </c>
      <c r="C100" s="41">
        <v>46054</v>
      </c>
      <c r="D100" s="42" t="s">
        <v>24</v>
      </c>
      <c r="E100" s="103">
        <v>1</v>
      </c>
      <c r="F100" s="93" t="str">
        <f>IF(ISNA(VLOOKUP($A100,'Úklidové služby'!$A$7:$I$53,6,FALSE))=TRUE,"",VLOOKUP($A100,'Úklidové služby'!$A$7:$I$53,6,FALSE))</f>
        <v/>
      </c>
      <c r="G100" s="28" t="str">
        <f>IF(ISNA(VLOOKUP($A100,'Úklidové služby'!$A$7:$I$53,7,FALSE))=TRUE,"",VLOOKUP($A100,'Úklidové služby'!$A$7:$I$53,7,FALSE))</f>
        <v/>
      </c>
      <c r="H100" s="197" t="str">
        <f>IF(ISNA(VLOOKUP($A100,'Úklidové služby'!$A$7:$I$53,8,FALSE))=TRUE,"",VLOOKUP($A100,'Úklidové služby'!$A$7:$I$53,8,FALSE))</f>
        <v/>
      </c>
      <c r="I100" s="177" t="str">
        <f>IF(ISNA(VLOOKUP($A100,'Úklidové služby'!$A$7:$I$53,9,FALSE))=TRUE,"",VLOOKUP($A100,'Úklidové služby'!$A$7:$I$53,9,FALSE))</f>
        <v/>
      </c>
      <c r="J100" s="195" t="str">
        <f t="shared" si="4"/>
        <v/>
      </c>
      <c r="K100" s="208" t="str">
        <f t="shared" si="3"/>
        <v/>
      </c>
    </row>
    <row r="101" spans="1:11" ht="15" collapsed="1">
      <c r="A101" s="2">
        <v>8</v>
      </c>
      <c r="B101" s="3" t="s">
        <v>441</v>
      </c>
      <c r="C101" s="5"/>
      <c r="D101" s="5"/>
      <c r="E101" s="97">
        <f>SUM(E102:E113)</f>
        <v>43.75999999999999</v>
      </c>
      <c r="F101" s="45" t="str">
        <f>IF(ISNA(VLOOKUP($A101,'Úklidové služby'!$A$7:$I$53,6,FALSE))=TRUE,"",VLOOKUP($A101,'Úklidové služby'!$A$7:$I$53,6,FALSE))</f>
        <v>m2</v>
      </c>
      <c r="G101" s="24">
        <f>IF(ISNA(VLOOKUP($A101,'Úklidové služby'!$A$7:$I$53,7,FALSE))=TRUE,"",VLOOKUP($A101,'Úklidové služby'!$A$7:$I$53,7,FALSE))</f>
        <v>0</v>
      </c>
      <c r="H101" s="22" t="str">
        <f>IF(ISNA(VLOOKUP($A101,'Úklidové služby'!$A$7:$I$53,8,FALSE))=TRUE,"",VLOOKUP($A101,'Úklidové služby'!$A$7:$I$53,8,FALSE))</f>
        <v>1x za den</v>
      </c>
      <c r="I101" s="198">
        <f>IF(ISNA(VLOOKUP($A101,'Úklidové služby'!$A$7:$I$53,9,FALSE))=TRUE,"",VLOOKUP($A101,'Úklidové služby'!$A$7:$I$53,9,FALSE))</f>
        <v>251</v>
      </c>
      <c r="J101" s="76">
        <f t="shared" si="4"/>
        <v>0</v>
      </c>
      <c r="K101" s="208">
        <f t="shared" si="3"/>
        <v>0</v>
      </c>
    </row>
    <row r="102" spans="1:11" ht="15" hidden="1" outlineLevel="1">
      <c r="A102" s="48"/>
      <c r="B102" s="14" t="s">
        <v>8</v>
      </c>
      <c r="C102" s="37">
        <v>13881</v>
      </c>
      <c r="D102" s="38" t="s">
        <v>28</v>
      </c>
      <c r="E102" s="100">
        <v>4.8</v>
      </c>
      <c r="F102" s="66" t="str">
        <f>IF(ISNA(VLOOKUP($A102,'Úklidové služby'!$A$7:$I$53,6,FALSE))=TRUE,"",VLOOKUP($A102,'Úklidové služby'!$A$7:$I$53,6,FALSE))</f>
        <v/>
      </c>
      <c r="G102" s="16" t="str">
        <f>IF(ISNA(VLOOKUP($A102,'Úklidové služby'!$A$7:$I$53,7,FALSE))=TRUE,"",VLOOKUP($A102,'Úklidové služby'!$A$7:$I$53,7,FALSE))</f>
        <v/>
      </c>
      <c r="H102" s="197" t="str">
        <f>IF(ISNA(VLOOKUP($A102,'Úklidové služby'!$A$7:$I$53,8,FALSE))=TRUE,"",VLOOKUP($A102,'Úklidové služby'!$A$7:$I$53,8,FALSE))</f>
        <v/>
      </c>
      <c r="I102" s="201" t="str">
        <f>IF(ISNA(VLOOKUP($A102,'Úklidové služby'!$A$7:$I$53,9,FALSE))=TRUE,"",VLOOKUP($A102,'Úklidové služby'!$A$7:$I$53,9,FALSE))</f>
        <v/>
      </c>
      <c r="J102" s="194" t="str">
        <f t="shared" si="4"/>
        <v/>
      </c>
      <c r="K102" s="206" t="str">
        <f t="shared" si="3"/>
        <v/>
      </c>
    </row>
    <row r="103" spans="1:11" ht="15" hidden="1" outlineLevel="1">
      <c r="A103" s="48"/>
      <c r="B103" s="14" t="s">
        <v>8</v>
      </c>
      <c r="C103" s="37">
        <v>13516</v>
      </c>
      <c r="D103" s="38" t="s">
        <v>29</v>
      </c>
      <c r="E103" s="100">
        <v>2.52</v>
      </c>
      <c r="F103" s="66" t="str">
        <f>IF(ISNA(VLOOKUP($A103,'Úklidové služby'!$A$7:$I$53,6,FALSE))=TRUE,"",VLOOKUP($A103,'Úklidové služby'!$A$7:$I$53,6,FALSE))</f>
        <v/>
      </c>
      <c r="G103" s="16" t="str">
        <f>IF(ISNA(VLOOKUP($A103,'Úklidové služby'!$A$7:$I$53,7,FALSE))=TRUE,"",VLOOKUP($A103,'Úklidové služby'!$A$7:$I$53,7,FALSE))</f>
        <v/>
      </c>
      <c r="H103" s="197" t="str">
        <f>IF(ISNA(VLOOKUP($A103,'Úklidové služby'!$A$7:$I$53,8,FALSE))=TRUE,"",VLOOKUP($A103,'Úklidové služby'!$A$7:$I$53,8,FALSE))</f>
        <v/>
      </c>
      <c r="I103" s="202" t="str">
        <f>IF(ISNA(VLOOKUP($A103,'Úklidové služby'!$A$7:$I$53,9,FALSE))=TRUE,"",VLOOKUP($A103,'Úklidové služby'!$A$7:$I$53,9,FALSE))</f>
        <v/>
      </c>
      <c r="J103" s="194" t="str">
        <f t="shared" si="4"/>
        <v/>
      </c>
      <c r="K103" s="207" t="str">
        <f t="shared" si="3"/>
        <v/>
      </c>
    </row>
    <row r="104" spans="1:11" ht="15" hidden="1" outlineLevel="1">
      <c r="A104" s="48"/>
      <c r="B104" s="14" t="s">
        <v>8</v>
      </c>
      <c r="C104" s="37">
        <v>13150</v>
      </c>
      <c r="D104" s="38" t="s">
        <v>262</v>
      </c>
      <c r="E104" s="100">
        <v>3.15</v>
      </c>
      <c r="F104" s="66" t="str">
        <f>IF(ISNA(VLOOKUP($A104,'Úklidové služby'!$A$7:$I$53,6,FALSE))=TRUE,"",VLOOKUP($A104,'Úklidové služby'!$A$7:$I$53,6,FALSE))</f>
        <v/>
      </c>
      <c r="G104" s="16" t="str">
        <f>IF(ISNA(VLOOKUP($A104,'Úklidové služby'!$A$7:$I$53,7,FALSE))=TRUE,"",VLOOKUP($A104,'Úklidové služby'!$A$7:$I$53,7,FALSE))</f>
        <v/>
      </c>
      <c r="H104" s="197" t="str">
        <f>IF(ISNA(VLOOKUP($A104,'Úklidové služby'!$A$7:$I$53,8,FALSE))=TRUE,"",VLOOKUP($A104,'Úklidové služby'!$A$7:$I$53,8,FALSE))</f>
        <v/>
      </c>
      <c r="I104" s="202" t="str">
        <f>IF(ISNA(VLOOKUP($A104,'Úklidové služby'!$A$7:$I$53,9,FALSE))=TRUE,"",VLOOKUP($A104,'Úklidové služby'!$A$7:$I$53,9,FALSE))</f>
        <v/>
      </c>
      <c r="J104" s="194" t="str">
        <f t="shared" si="4"/>
        <v/>
      </c>
      <c r="K104" s="207" t="str">
        <f t="shared" si="3"/>
        <v/>
      </c>
    </row>
    <row r="105" spans="1:11" ht="15" hidden="1" outlineLevel="1">
      <c r="A105" s="48"/>
      <c r="B105" s="14" t="s">
        <v>8</v>
      </c>
      <c r="C105" s="37">
        <v>14246</v>
      </c>
      <c r="D105" s="38" t="s">
        <v>261</v>
      </c>
      <c r="E105" s="100">
        <v>2.81</v>
      </c>
      <c r="F105" s="66" t="str">
        <f>IF(ISNA(VLOOKUP($A105,'Úklidové služby'!$A$7:$I$53,6,FALSE))=TRUE,"",VLOOKUP($A105,'Úklidové služby'!$A$7:$I$53,6,FALSE))</f>
        <v/>
      </c>
      <c r="G105" s="16" t="str">
        <f>IF(ISNA(VLOOKUP($A105,'Úklidové služby'!$A$7:$I$53,7,FALSE))=TRUE,"",VLOOKUP($A105,'Úklidové služby'!$A$7:$I$53,7,FALSE))</f>
        <v/>
      </c>
      <c r="H105" s="197" t="str">
        <f>IF(ISNA(VLOOKUP($A105,'Úklidové služby'!$A$7:$I$53,8,FALSE))=TRUE,"",VLOOKUP($A105,'Úklidové služby'!$A$7:$I$53,8,FALSE))</f>
        <v/>
      </c>
      <c r="I105" s="202" t="str">
        <f>IF(ISNA(VLOOKUP($A105,'Úklidové služby'!$A$7:$I$53,9,FALSE))=TRUE,"",VLOOKUP($A105,'Úklidové služby'!$A$7:$I$53,9,FALSE))</f>
        <v/>
      </c>
      <c r="J105" s="194" t="str">
        <f t="shared" si="4"/>
        <v/>
      </c>
      <c r="K105" s="207" t="str">
        <f t="shared" si="3"/>
        <v/>
      </c>
    </row>
    <row r="106" spans="1:11" ht="15" hidden="1" outlineLevel="1">
      <c r="A106" s="48"/>
      <c r="B106" s="14" t="s">
        <v>8</v>
      </c>
      <c r="C106" s="37">
        <v>44927</v>
      </c>
      <c r="D106" s="38" t="s">
        <v>9</v>
      </c>
      <c r="E106" s="100">
        <v>1.25</v>
      </c>
      <c r="F106" s="66" t="str">
        <f>IF(ISNA(VLOOKUP($A106,'Úklidové služby'!$A$7:$I$53,6,FALSE))=TRUE,"",VLOOKUP($A106,'Úklidové služby'!$A$7:$I$53,6,FALSE))</f>
        <v/>
      </c>
      <c r="G106" s="16" t="str">
        <f>IF(ISNA(VLOOKUP($A106,'Úklidové služby'!$A$7:$I$53,7,FALSE))=TRUE,"",VLOOKUP($A106,'Úklidové služby'!$A$7:$I$53,7,FALSE))</f>
        <v/>
      </c>
      <c r="H106" s="197" t="str">
        <f>IF(ISNA(VLOOKUP($A106,'Úklidové služby'!$A$7:$I$53,8,FALSE))=TRUE,"",VLOOKUP($A106,'Úklidové služby'!$A$7:$I$53,8,FALSE))</f>
        <v/>
      </c>
      <c r="I106" s="202" t="str">
        <f>IF(ISNA(VLOOKUP($A106,'Úklidové služby'!$A$7:$I$53,9,FALSE))=TRUE,"",VLOOKUP($A106,'Úklidové služby'!$A$7:$I$53,9,FALSE))</f>
        <v/>
      </c>
      <c r="J106" s="194" t="str">
        <f t="shared" si="4"/>
        <v/>
      </c>
      <c r="K106" s="207" t="str">
        <f t="shared" si="3"/>
        <v/>
      </c>
    </row>
    <row r="107" spans="1:11" ht="15" hidden="1" outlineLevel="1">
      <c r="A107" s="48"/>
      <c r="B107" s="14" t="s">
        <v>20</v>
      </c>
      <c r="C107" s="37">
        <v>12816</v>
      </c>
      <c r="D107" s="38" t="s">
        <v>30</v>
      </c>
      <c r="E107" s="100">
        <v>7.2</v>
      </c>
      <c r="F107" s="66" t="str">
        <f>IF(ISNA(VLOOKUP($A107,'Úklidové služby'!$A$7:$I$53,6,FALSE))=TRUE,"",VLOOKUP($A107,'Úklidové služby'!$A$7:$I$53,6,FALSE))</f>
        <v/>
      </c>
      <c r="G107" s="16" t="str">
        <f>IF(ISNA(VLOOKUP($A107,'Úklidové služby'!$A$7:$I$53,7,FALSE))=TRUE,"",VLOOKUP($A107,'Úklidové služby'!$A$7:$I$53,7,FALSE))</f>
        <v/>
      </c>
      <c r="H107" s="197" t="str">
        <f>IF(ISNA(VLOOKUP($A107,'Úklidové služby'!$A$7:$I$53,8,FALSE))=TRUE,"",VLOOKUP($A107,'Úklidové služby'!$A$7:$I$53,8,FALSE))</f>
        <v/>
      </c>
      <c r="I107" s="202" t="str">
        <f>IF(ISNA(VLOOKUP($A107,'Úklidové služby'!$A$7:$I$53,9,FALSE))=TRUE,"",VLOOKUP($A107,'Úklidové služby'!$A$7:$I$53,9,FALSE))</f>
        <v/>
      </c>
      <c r="J107" s="194" t="str">
        <f t="shared" si="4"/>
        <v/>
      </c>
      <c r="K107" s="207" t="str">
        <f t="shared" si="3"/>
        <v/>
      </c>
    </row>
    <row r="108" spans="1:11" ht="15" hidden="1" outlineLevel="1">
      <c r="A108" s="48"/>
      <c r="B108" s="14" t="s">
        <v>20</v>
      </c>
      <c r="C108" s="37">
        <v>12451</v>
      </c>
      <c r="D108" s="38" t="s">
        <v>31</v>
      </c>
      <c r="E108" s="100">
        <v>3.04</v>
      </c>
      <c r="F108" s="66" t="str">
        <f>IF(ISNA(VLOOKUP($A108,'Úklidové služby'!$A$7:$I$53,6,FALSE))=TRUE,"",VLOOKUP($A108,'Úklidové služby'!$A$7:$I$53,6,FALSE))</f>
        <v/>
      </c>
      <c r="G108" s="16" t="str">
        <f>IF(ISNA(VLOOKUP($A108,'Úklidové služby'!$A$7:$I$53,7,FALSE))=TRUE,"",VLOOKUP($A108,'Úklidové služby'!$A$7:$I$53,7,FALSE))</f>
        <v/>
      </c>
      <c r="H108" s="197" t="str">
        <f>IF(ISNA(VLOOKUP($A108,'Úklidové služby'!$A$7:$I$53,8,FALSE))=TRUE,"",VLOOKUP($A108,'Úklidové služby'!$A$7:$I$53,8,FALSE))</f>
        <v/>
      </c>
      <c r="I108" s="202" t="str">
        <f>IF(ISNA(VLOOKUP($A108,'Úklidové služby'!$A$7:$I$53,9,FALSE))=TRUE,"",VLOOKUP($A108,'Úklidové služby'!$A$7:$I$53,9,FALSE))</f>
        <v/>
      </c>
      <c r="J108" s="194" t="str">
        <f t="shared" si="4"/>
        <v/>
      </c>
      <c r="K108" s="207" t="str">
        <f t="shared" si="3"/>
        <v/>
      </c>
    </row>
    <row r="109" spans="1:11" ht="15" hidden="1" outlineLevel="1">
      <c r="A109" s="48"/>
      <c r="B109" s="14" t="s">
        <v>20</v>
      </c>
      <c r="C109" s="37">
        <v>12086</v>
      </c>
      <c r="D109" s="38" t="s">
        <v>32</v>
      </c>
      <c r="E109" s="100">
        <v>7.71</v>
      </c>
      <c r="F109" s="66" t="str">
        <f>IF(ISNA(VLOOKUP($A109,'Úklidové služby'!$A$7:$I$53,6,FALSE))=TRUE,"",VLOOKUP($A109,'Úklidové služby'!$A$7:$I$53,6,FALSE))</f>
        <v/>
      </c>
      <c r="G109" s="16" t="str">
        <f>IF(ISNA(VLOOKUP($A109,'Úklidové služby'!$A$7:$I$53,7,FALSE))=TRUE,"",VLOOKUP($A109,'Úklidové služby'!$A$7:$I$53,7,FALSE))</f>
        <v/>
      </c>
      <c r="H109" s="197" t="str">
        <f>IF(ISNA(VLOOKUP($A109,'Úklidové služby'!$A$7:$I$53,8,FALSE))=TRUE,"",VLOOKUP($A109,'Úklidové služby'!$A$7:$I$53,8,FALSE))</f>
        <v/>
      </c>
      <c r="I109" s="202" t="str">
        <f>IF(ISNA(VLOOKUP($A109,'Úklidové služby'!$A$7:$I$53,9,FALSE))=TRUE,"",VLOOKUP($A109,'Úklidové služby'!$A$7:$I$53,9,FALSE))</f>
        <v/>
      </c>
      <c r="J109" s="194" t="str">
        <f t="shared" si="4"/>
        <v/>
      </c>
      <c r="K109" s="207" t="str">
        <f t="shared" si="3"/>
        <v/>
      </c>
    </row>
    <row r="110" spans="1:11" ht="15" hidden="1" outlineLevel="1">
      <c r="A110" s="48"/>
      <c r="B110" s="14" t="s">
        <v>20</v>
      </c>
      <c r="C110" s="37">
        <v>11720</v>
      </c>
      <c r="D110" s="38" t="s">
        <v>33</v>
      </c>
      <c r="E110" s="100">
        <v>2.76</v>
      </c>
      <c r="F110" s="66" t="str">
        <f>IF(ISNA(VLOOKUP($A110,'Úklidové služby'!$A$7:$I$53,6,FALSE))=TRUE,"",VLOOKUP($A110,'Úklidové služby'!$A$7:$I$53,6,FALSE))</f>
        <v/>
      </c>
      <c r="G110" s="16" t="str">
        <f>IF(ISNA(VLOOKUP($A110,'Úklidové služby'!$A$7:$I$53,7,FALSE))=TRUE,"",VLOOKUP($A110,'Úklidové služby'!$A$7:$I$53,7,FALSE))</f>
        <v/>
      </c>
      <c r="H110" s="197" t="str">
        <f>IF(ISNA(VLOOKUP($A110,'Úklidové služby'!$A$7:$I$53,8,FALSE))=TRUE,"",VLOOKUP($A110,'Úklidové služby'!$A$7:$I$53,8,FALSE))</f>
        <v/>
      </c>
      <c r="I110" s="202" t="str">
        <f>IF(ISNA(VLOOKUP($A110,'Úklidové služby'!$A$7:$I$53,9,FALSE))=TRUE,"",VLOOKUP($A110,'Úklidové služby'!$A$7:$I$53,9,FALSE))</f>
        <v/>
      </c>
      <c r="J110" s="194" t="str">
        <f t="shared" si="4"/>
        <v/>
      </c>
      <c r="K110" s="207" t="str">
        <f t="shared" si="3"/>
        <v/>
      </c>
    </row>
    <row r="111" spans="1:11" ht="15" hidden="1" outlineLevel="1">
      <c r="A111" s="48"/>
      <c r="B111" s="14" t="s">
        <v>20</v>
      </c>
      <c r="C111" s="37">
        <v>11355</v>
      </c>
      <c r="D111" s="38" t="s">
        <v>34</v>
      </c>
      <c r="E111" s="100">
        <v>1.12</v>
      </c>
      <c r="F111" s="66" t="str">
        <f>IF(ISNA(VLOOKUP($A111,'Úklidové služby'!$A$7:$I$53,6,FALSE))=TRUE,"",VLOOKUP($A111,'Úklidové služby'!$A$7:$I$53,6,FALSE))</f>
        <v/>
      </c>
      <c r="G111" s="16" t="str">
        <f>IF(ISNA(VLOOKUP($A111,'Úklidové služby'!$A$7:$I$53,7,FALSE))=TRUE,"",VLOOKUP($A111,'Úklidové služby'!$A$7:$I$53,7,FALSE))</f>
        <v/>
      </c>
      <c r="H111" s="197" t="str">
        <f>IF(ISNA(VLOOKUP($A111,'Úklidové služby'!$A$7:$I$53,8,FALSE))=TRUE,"",VLOOKUP($A111,'Úklidové služby'!$A$7:$I$53,8,FALSE))</f>
        <v/>
      </c>
      <c r="I111" s="202" t="str">
        <f>IF(ISNA(VLOOKUP($A111,'Úklidové služby'!$A$7:$I$53,9,FALSE))=TRUE,"",VLOOKUP($A111,'Úklidové služby'!$A$7:$I$53,9,FALSE))</f>
        <v/>
      </c>
      <c r="J111" s="194" t="str">
        <f t="shared" si="4"/>
        <v/>
      </c>
      <c r="K111" s="207" t="str">
        <f t="shared" si="3"/>
        <v/>
      </c>
    </row>
    <row r="112" spans="1:11" ht="15" hidden="1" outlineLevel="1">
      <c r="A112" s="48"/>
      <c r="B112" s="14" t="s">
        <v>20</v>
      </c>
      <c r="C112" s="37">
        <v>10990</v>
      </c>
      <c r="D112" s="38" t="s">
        <v>35</v>
      </c>
      <c r="E112" s="100">
        <v>5</v>
      </c>
      <c r="F112" s="66" t="str">
        <f>IF(ISNA(VLOOKUP($A112,'Úklidové služby'!$A$7:$I$53,6,FALSE))=TRUE,"",VLOOKUP($A112,'Úklidové služby'!$A$7:$I$53,6,FALSE))</f>
        <v/>
      </c>
      <c r="G112" s="16" t="str">
        <f>IF(ISNA(VLOOKUP($A112,'Úklidové služby'!$A$7:$I$53,7,FALSE))=TRUE,"",VLOOKUP($A112,'Úklidové služby'!$A$7:$I$53,7,FALSE))</f>
        <v/>
      </c>
      <c r="H112" s="197" t="str">
        <f>IF(ISNA(VLOOKUP($A112,'Úklidové služby'!$A$7:$I$53,8,FALSE))=TRUE,"",VLOOKUP($A112,'Úklidové služby'!$A$7:$I$53,8,FALSE))</f>
        <v/>
      </c>
      <c r="I112" s="202" t="str">
        <f>IF(ISNA(VLOOKUP($A112,'Úklidové služby'!$A$7:$I$53,9,FALSE))=TRUE,"",VLOOKUP($A112,'Úklidové služby'!$A$7:$I$53,9,FALSE))</f>
        <v/>
      </c>
      <c r="J112" s="194" t="str">
        <f t="shared" si="4"/>
        <v/>
      </c>
      <c r="K112" s="207" t="str">
        <f t="shared" si="3"/>
        <v/>
      </c>
    </row>
    <row r="113" spans="1:11" ht="15" hidden="1" outlineLevel="1">
      <c r="A113" s="50"/>
      <c r="B113" s="25" t="s">
        <v>20</v>
      </c>
      <c r="C113" s="41">
        <v>47150</v>
      </c>
      <c r="D113" s="42" t="s">
        <v>36</v>
      </c>
      <c r="E113" s="102">
        <v>2.4</v>
      </c>
      <c r="F113" s="93" t="str">
        <f>IF(ISNA(VLOOKUP($A113,'Úklidové služby'!$A$7:$I$53,6,FALSE))=TRUE,"",VLOOKUP($A113,'Úklidové služby'!$A$7:$I$53,6,FALSE))</f>
        <v/>
      </c>
      <c r="G113" s="28" t="str">
        <f>IF(ISNA(VLOOKUP($A113,'Úklidové služby'!$A$7:$I$53,7,FALSE))=TRUE,"",VLOOKUP($A113,'Úklidové služby'!$A$7:$I$53,7,FALSE))</f>
        <v/>
      </c>
      <c r="H113" s="52" t="str">
        <f>IF(ISNA(VLOOKUP($A113,'Úklidové služby'!$A$7:$I$53,8,FALSE))=TRUE,"",VLOOKUP($A113,'Úklidové služby'!$A$7:$I$53,8,FALSE))</f>
        <v/>
      </c>
      <c r="I113" s="177" t="str">
        <f>IF(ISNA(VLOOKUP($A113,'Úklidové služby'!$A$7:$I$53,9,FALSE))=TRUE,"",VLOOKUP($A113,'Úklidové služby'!$A$7:$I$53,9,FALSE))</f>
        <v/>
      </c>
      <c r="J113" s="195" t="str">
        <f t="shared" si="4"/>
        <v/>
      </c>
      <c r="K113" s="208" t="str">
        <f t="shared" si="3"/>
        <v/>
      </c>
    </row>
    <row r="114" spans="1:11" ht="15" collapsed="1">
      <c r="A114" s="2">
        <v>9</v>
      </c>
      <c r="B114" s="3" t="s">
        <v>40</v>
      </c>
      <c r="C114" s="5"/>
      <c r="D114" s="5"/>
      <c r="E114" s="111">
        <f>SUM(E115:E139)</f>
        <v>25</v>
      </c>
      <c r="F114" s="45" t="str">
        <f>IF(ISNA(VLOOKUP($A114,'Úklidové služby'!$A$7:$I$53,6,FALSE))=TRUE,"",VLOOKUP($A114,'Úklidové služby'!$A$7:$I$53,6,FALSE))</f>
        <v>místnost</v>
      </c>
      <c r="G114" s="8">
        <f>IF(ISNA(VLOOKUP($A114,'Úklidové služby'!$A$7:$I$53,7,FALSE))=TRUE,"",VLOOKUP($A114,'Úklidové služby'!$A$7:$I$53,7,FALSE))</f>
        <v>0</v>
      </c>
      <c r="H114" s="53" t="str">
        <f>IF(ISNA(VLOOKUP($A114,'Úklidové služby'!$A$7:$I$53,8,FALSE))=TRUE,"",VLOOKUP($A114,'Úklidové služby'!$A$7:$I$53,8,FALSE))</f>
        <v>1x za den</v>
      </c>
      <c r="I114" s="198">
        <f>IF(ISNA(VLOOKUP($A114,'Úklidové služby'!$A$7:$I$53,9,FALSE))=TRUE,"",VLOOKUP($A114,'Úklidové služby'!$A$7:$I$53,9,FALSE))</f>
        <v>251</v>
      </c>
      <c r="J114" s="74">
        <f t="shared" si="4"/>
        <v>0</v>
      </c>
      <c r="K114" s="208">
        <f t="shared" si="3"/>
        <v>0</v>
      </c>
    </row>
    <row r="115" spans="1:11" ht="15" hidden="1" outlineLevel="1">
      <c r="A115" s="48"/>
      <c r="B115" s="14" t="s">
        <v>8</v>
      </c>
      <c r="C115" s="37">
        <v>13881</v>
      </c>
      <c r="D115" s="38" t="s">
        <v>28</v>
      </c>
      <c r="E115" s="100">
        <v>1</v>
      </c>
      <c r="F115" s="66" t="str">
        <f>IF(ISNA(VLOOKUP($A115,'Úklidové služby'!$A$7:$I$53,6,FALSE))=TRUE,"",VLOOKUP($A115,'Úklidové služby'!$A$7:$I$53,6,FALSE))</f>
        <v/>
      </c>
      <c r="G115" s="16" t="str">
        <f>IF(ISNA(VLOOKUP($A115,'Úklidové služby'!$A$7:$I$53,7,FALSE))=TRUE,"",VLOOKUP($A115,'Úklidové služby'!$A$7:$I$53,7,FALSE))</f>
        <v/>
      </c>
      <c r="H115" s="197" t="str">
        <f>IF(ISNA(VLOOKUP($A115,'Úklidové služby'!$A$7:$I$53,8,FALSE))=TRUE,"",VLOOKUP($A115,'Úklidové služby'!$A$7:$I$53,8,FALSE))</f>
        <v/>
      </c>
      <c r="I115" s="201" t="str">
        <f>IF(ISNA(VLOOKUP($A115,'Úklidové služby'!$A$7:$I$53,9,FALSE))=TRUE,"",VLOOKUP($A115,'Úklidové služby'!$A$7:$I$53,9,FALSE))</f>
        <v/>
      </c>
      <c r="J115" s="194" t="str">
        <f t="shared" si="4"/>
        <v/>
      </c>
      <c r="K115" s="206" t="str">
        <f t="shared" si="3"/>
        <v/>
      </c>
    </row>
    <row r="116" spans="1:11" ht="15" hidden="1" outlineLevel="1">
      <c r="A116" s="48"/>
      <c r="B116" s="14" t="s">
        <v>8</v>
      </c>
      <c r="C116" s="37">
        <v>13516</v>
      </c>
      <c r="D116" s="38" t="s">
        <v>29</v>
      </c>
      <c r="E116" s="100">
        <v>1</v>
      </c>
      <c r="F116" s="66" t="str">
        <f>IF(ISNA(VLOOKUP($A116,'Úklidové služby'!$A$7:$I$53,6,FALSE))=TRUE,"",VLOOKUP($A116,'Úklidové služby'!$A$7:$I$53,6,FALSE))</f>
        <v/>
      </c>
      <c r="G116" s="16" t="str">
        <f>IF(ISNA(VLOOKUP($A116,'Úklidové služby'!$A$7:$I$53,7,FALSE))=TRUE,"",VLOOKUP($A116,'Úklidové služby'!$A$7:$I$53,7,FALSE))</f>
        <v/>
      </c>
      <c r="H116" s="197" t="str">
        <f>IF(ISNA(VLOOKUP($A116,'Úklidové služby'!$A$7:$I$53,8,FALSE))=TRUE,"",VLOOKUP($A116,'Úklidové služby'!$A$7:$I$53,8,FALSE))</f>
        <v/>
      </c>
      <c r="I116" s="202" t="str">
        <f>IF(ISNA(VLOOKUP($A116,'Úklidové služby'!$A$7:$I$53,9,FALSE))=TRUE,"",VLOOKUP($A116,'Úklidové služby'!$A$7:$I$53,9,FALSE))</f>
        <v/>
      </c>
      <c r="J116" s="194" t="str">
        <f t="shared" si="4"/>
        <v/>
      </c>
      <c r="K116" s="207" t="str">
        <f aca="true" t="shared" si="5" ref="K116:K182">IF(ISERR(J116/12)=TRUE,"",J116/12)</f>
        <v/>
      </c>
    </row>
    <row r="117" spans="1:11" ht="15" hidden="1" outlineLevel="1">
      <c r="A117" s="48"/>
      <c r="B117" s="14" t="s">
        <v>8</v>
      </c>
      <c r="C117" s="37">
        <v>13150</v>
      </c>
      <c r="D117" s="38" t="s">
        <v>262</v>
      </c>
      <c r="E117" s="100">
        <v>1</v>
      </c>
      <c r="F117" s="66" t="str">
        <f>IF(ISNA(VLOOKUP($A117,'Úklidové služby'!$A$7:$I$53,6,FALSE))=TRUE,"",VLOOKUP($A117,'Úklidové služby'!$A$7:$I$53,6,FALSE))</f>
        <v/>
      </c>
      <c r="G117" s="16" t="str">
        <f>IF(ISNA(VLOOKUP($A117,'Úklidové služby'!$A$7:$I$53,7,FALSE))=TRUE,"",VLOOKUP($A117,'Úklidové služby'!$A$7:$I$53,7,FALSE))</f>
        <v/>
      </c>
      <c r="H117" s="197" t="str">
        <f>IF(ISNA(VLOOKUP($A117,'Úklidové služby'!$A$7:$I$53,8,FALSE))=TRUE,"",VLOOKUP($A117,'Úklidové služby'!$A$7:$I$53,8,FALSE))</f>
        <v/>
      </c>
      <c r="I117" s="202" t="str">
        <f>IF(ISNA(VLOOKUP($A117,'Úklidové služby'!$A$7:$I$53,9,FALSE))=TRUE,"",VLOOKUP($A117,'Úklidové služby'!$A$7:$I$53,9,FALSE))</f>
        <v/>
      </c>
      <c r="J117" s="194" t="str">
        <f t="shared" si="4"/>
        <v/>
      </c>
      <c r="K117" s="207" t="str">
        <f t="shared" si="5"/>
        <v/>
      </c>
    </row>
    <row r="118" spans="1:11" ht="15" hidden="1" outlineLevel="1">
      <c r="A118" s="48"/>
      <c r="B118" s="14" t="s">
        <v>8</v>
      </c>
      <c r="C118" s="37">
        <v>14246</v>
      </c>
      <c r="D118" s="38" t="s">
        <v>261</v>
      </c>
      <c r="E118" s="100">
        <v>1</v>
      </c>
      <c r="F118" s="66" t="str">
        <f>IF(ISNA(VLOOKUP($A118,'Úklidové služby'!$A$7:$I$53,6,FALSE))=TRUE,"",VLOOKUP($A118,'Úklidové služby'!$A$7:$I$53,6,FALSE))</f>
        <v/>
      </c>
      <c r="G118" s="16" t="str">
        <f>IF(ISNA(VLOOKUP($A118,'Úklidové služby'!$A$7:$I$53,7,FALSE))=TRUE,"",VLOOKUP($A118,'Úklidové služby'!$A$7:$I$53,7,FALSE))</f>
        <v/>
      </c>
      <c r="H118" s="197" t="str">
        <f>IF(ISNA(VLOOKUP($A118,'Úklidové služby'!$A$7:$I$53,8,FALSE))=TRUE,"",VLOOKUP($A118,'Úklidové služby'!$A$7:$I$53,8,FALSE))</f>
        <v/>
      </c>
      <c r="I118" s="202" t="str">
        <f>IF(ISNA(VLOOKUP($A118,'Úklidové služby'!$A$7:$I$53,9,FALSE))=TRUE,"",VLOOKUP($A118,'Úklidové služby'!$A$7:$I$53,9,FALSE))</f>
        <v/>
      </c>
      <c r="J118" s="194" t="str">
        <f t="shared" si="4"/>
        <v/>
      </c>
      <c r="K118" s="207" t="str">
        <f t="shared" si="5"/>
        <v/>
      </c>
    </row>
    <row r="119" spans="1:11" ht="15" hidden="1" outlineLevel="1">
      <c r="A119" s="48"/>
      <c r="B119" s="14" t="s">
        <v>8</v>
      </c>
      <c r="C119" s="37">
        <v>44927</v>
      </c>
      <c r="D119" s="38" t="s">
        <v>9</v>
      </c>
      <c r="E119" s="100">
        <v>1</v>
      </c>
      <c r="F119" s="66" t="str">
        <f>IF(ISNA(VLOOKUP($A119,'Úklidové služby'!$A$7:$I$53,6,FALSE))=TRUE,"",VLOOKUP($A119,'Úklidové služby'!$A$7:$I$53,6,FALSE))</f>
        <v/>
      </c>
      <c r="G119" s="16" t="str">
        <f>IF(ISNA(VLOOKUP($A119,'Úklidové služby'!$A$7:$I$53,7,FALSE))=TRUE,"",VLOOKUP($A119,'Úklidové služby'!$A$7:$I$53,7,FALSE))</f>
        <v/>
      </c>
      <c r="H119" s="197" t="str">
        <f>IF(ISNA(VLOOKUP($A119,'Úklidové služby'!$A$7:$I$53,8,FALSE))=TRUE,"",VLOOKUP($A119,'Úklidové služby'!$A$7:$I$53,8,FALSE))</f>
        <v/>
      </c>
      <c r="I119" s="202" t="str">
        <f>IF(ISNA(VLOOKUP($A119,'Úklidové služby'!$A$7:$I$53,9,FALSE))=TRUE,"",VLOOKUP($A119,'Úklidové služby'!$A$7:$I$53,9,FALSE))</f>
        <v/>
      </c>
      <c r="J119" s="194" t="str">
        <f t="shared" si="4"/>
        <v/>
      </c>
      <c r="K119" s="207" t="str">
        <f t="shared" si="5"/>
        <v/>
      </c>
    </row>
    <row r="120" spans="1:11" ht="15" hidden="1" outlineLevel="1">
      <c r="A120" s="48"/>
      <c r="B120" s="14" t="s">
        <v>8</v>
      </c>
      <c r="C120" s="37">
        <v>44562</v>
      </c>
      <c r="D120" s="38" t="s">
        <v>10</v>
      </c>
      <c r="E120" s="100">
        <v>1</v>
      </c>
      <c r="F120" s="66" t="str">
        <f>IF(ISNA(VLOOKUP($A120,'Úklidové služby'!$A$7:$I$53,6,FALSE))=TRUE,"",VLOOKUP($A120,'Úklidové služby'!$A$7:$I$53,6,FALSE))</f>
        <v/>
      </c>
      <c r="G120" s="16" t="str">
        <f>IF(ISNA(VLOOKUP($A120,'Úklidové služby'!$A$7:$I$53,7,FALSE))=TRUE,"",VLOOKUP($A120,'Úklidové služby'!$A$7:$I$53,7,FALSE))</f>
        <v/>
      </c>
      <c r="H120" s="197" t="str">
        <f>IF(ISNA(VLOOKUP($A120,'Úklidové služby'!$A$7:$I$53,8,FALSE))=TRUE,"",VLOOKUP($A120,'Úklidové služby'!$A$7:$I$53,8,FALSE))</f>
        <v/>
      </c>
      <c r="I120" s="202" t="str">
        <f>IF(ISNA(VLOOKUP($A120,'Úklidové služby'!$A$7:$I$53,9,FALSE))=TRUE,"",VLOOKUP($A120,'Úklidové služby'!$A$7:$I$53,9,FALSE))</f>
        <v/>
      </c>
      <c r="J120" s="194" t="str">
        <f t="shared" si="4"/>
        <v/>
      </c>
      <c r="K120" s="207" t="str">
        <f t="shared" si="5"/>
        <v/>
      </c>
    </row>
    <row r="121" spans="1:11" ht="15" hidden="1" outlineLevel="1">
      <c r="A121" s="48"/>
      <c r="B121" s="14" t="s">
        <v>8</v>
      </c>
      <c r="C121" s="37">
        <v>12785</v>
      </c>
      <c r="D121" s="38" t="s">
        <v>11</v>
      </c>
      <c r="E121" s="100">
        <v>1</v>
      </c>
      <c r="F121" s="66" t="str">
        <f>IF(ISNA(VLOOKUP($A121,'Úklidové služby'!$A$7:$I$53,6,FALSE))=TRUE,"",VLOOKUP($A121,'Úklidové služby'!$A$7:$I$53,6,FALSE))</f>
        <v/>
      </c>
      <c r="G121" s="16" t="str">
        <f>IF(ISNA(VLOOKUP($A121,'Úklidové služby'!$A$7:$I$53,7,FALSE))=TRUE,"",VLOOKUP($A121,'Úklidové služby'!$A$7:$I$53,7,FALSE))</f>
        <v/>
      </c>
      <c r="H121" s="197" t="str">
        <f>IF(ISNA(VLOOKUP($A121,'Úklidové služby'!$A$7:$I$53,8,FALSE))=TRUE,"",VLOOKUP($A121,'Úklidové služby'!$A$7:$I$53,8,FALSE))</f>
        <v/>
      </c>
      <c r="I121" s="202" t="str">
        <f>IF(ISNA(VLOOKUP($A121,'Úklidové služby'!$A$7:$I$53,9,FALSE))=TRUE,"",VLOOKUP($A121,'Úklidové služby'!$A$7:$I$53,9,FALSE))</f>
        <v/>
      </c>
      <c r="J121" s="194" t="str">
        <f t="shared" si="4"/>
        <v/>
      </c>
      <c r="K121" s="207" t="str">
        <f t="shared" si="5"/>
        <v/>
      </c>
    </row>
    <row r="122" spans="1:11" ht="15" hidden="1" outlineLevel="1">
      <c r="A122" s="48"/>
      <c r="B122" s="14" t="s">
        <v>8</v>
      </c>
      <c r="C122" s="37">
        <v>45658</v>
      </c>
      <c r="D122" s="38" t="s">
        <v>12</v>
      </c>
      <c r="E122" s="100">
        <v>1</v>
      </c>
      <c r="F122" s="66" t="str">
        <f>IF(ISNA(VLOOKUP($A122,'Úklidové služby'!$A$7:$I$53,6,FALSE))=TRUE,"",VLOOKUP($A122,'Úklidové služby'!$A$7:$I$53,6,FALSE))</f>
        <v/>
      </c>
      <c r="G122" s="16" t="str">
        <f>IF(ISNA(VLOOKUP($A122,'Úklidové služby'!$A$7:$I$53,7,FALSE))=TRUE,"",VLOOKUP($A122,'Úklidové služby'!$A$7:$I$53,7,FALSE))</f>
        <v/>
      </c>
      <c r="H122" s="197" t="str">
        <f>IF(ISNA(VLOOKUP($A122,'Úklidové služby'!$A$7:$I$53,8,FALSE))=TRUE,"",VLOOKUP($A122,'Úklidové služby'!$A$7:$I$53,8,FALSE))</f>
        <v/>
      </c>
      <c r="I122" s="202" t="str">
        <f>IF(ISNA(VLOOKUP($A122,'Úklidové služby'!$A$7:$I$53,9,FALSE))=TRUE,"",VLOOKUP($A122,'Úklidové služby'!$A$7:$I$53,9,FALSE))</f>
        <v/>
      </c>
      <c r="J122" s="194" t="str">
        <f t="shared" si="4"/>
        <v/>
      </c>
      <c r="K122" s="207" t="str">
        <f t="shared" si="5"/>
        <v/>
      </c>
    </row>
    <row r="123" spans="1:11" ht="15" hidden="1" outlineLevel="1">
      <c r="A123" s="48"/>
      <c r="B123" s="14" t="s">
        <v>8</v>
      </c>
      <c r="C123" s="37" t="s">
        <v>13</v>
      </c>
      <c r="D123" s="38" t="s">
        <v>14</v>
      </c>
      <c r="E123" s="100">
        <v>1</v>
      </c>
      <c r="F123" s="66" t="str">
        <f>IF(ISNA(VLOOKUP($A123,'Úklidové služby'!$A$7:$I$53,6,FALSE))=TRUE,"",VLOOKUP($A123,'Úklidové služby'!$A$7:$I$53,6,FALSE))</f>
        <v/>
      </c>
      <c r="G123" s="16" t="str">
        <f>IF(ISNA(VLOOKUP($A123,'Úklidové služby'!$A$7:$I$53,7,FALSE))=TRUE,"",VLOOKUP($A123,'Úklidové služby'!$A$7:$I$53,7,FALSE))</f>
        <v/>
      </c>
      <c r="H123" s="197" t="str">
        <f>IF(ISNA(VLOOKUP($A123,'Úklidové služby'!$A$7:$I$53,8,FALSE))=TRUE,"",VLOOKUP($A123,'Úklidové služby'!$A$7:$I$53,8,FALSE))</f>
        <v/>
      </c>
      <c r="I123" s="202" t="str">
        <f>IF(ISNA(VLOOKUP($A123,'Úklidové služby'!$A$7:$I$53,9,FALSE))=TRUE,"",VLOOKUP($A123,'Úklidové služby'!$A$7:$I$53,9,FALSE))</f>
        <v/>
      </c>
      <c r="J123" s="194" t="str">
        <f t="shared" si="4"/>
        <v/>
      </c>
      <c r="K123" s="207" t="str">
        <f t="shared" si="5"/>
        <v/>
      </c>
    </row>
    <row r="124" spans="1:11" ht="15" hidden="1" outlineLevel="1">
      <c r="A124" s="48"/>
      <c r="B124" s="14" t="s">
        <v>8</v>
      </c>
      <c r="C124" s="37" t="s">
        <v>15</v>
      </c>
      <c r="D124" s="38" t="s">
        <v>16</v>
      </c>
      <c r="E124" s="100">
        <v>1</v>
      </c>
      <c r="F124" s="66" t="str">
        <f>IF(ISNA(VLOOKUP($A124,'Úklidové služby'!$A$7:$I$53,6,FALSE))=TRUE,"",VLOOKUP($A124,'Úklidové služby'!$A$7:$I$53,6,FALSE))</f>
        <v/>
      </c>
      <c r="G124" s="16" t="str">
        <f>IF(ISNA(VLOOKUP($A124,'Úklidové služby'!$A$7:$I$53,7,FALSE))=TRUE,"",VLOOKUP($A124,'Úklidové služby'!$A$7:$I$53,7,FALSE))</f>
        <v/>
      </c>
      <c r="H124" s="197" t="str">
        <f>IF(ISNA(VLOOKUP($A124,'Úklidové služby'!$A$7:$I$53,8,FALSE))=TRUE,"",VLOOKUP($A124,'Úklidové služby'!$A$7:$I$53,8,FALSE))</f>
        <v/>
      </c>
      <c r="I124" s="202" t="str">
        <f>IF(ISNA(VLOOKUP($A124,'Úklidové služby'!$A$7:$I$53,9,FALSE))=TRUE,"",VLOOKUP($A124,'Úklidové služby'!$A$7:$I$53,9,FALSE))</f>
        <v/>
      </c>
      <c r="J124" s="194" t="str">
        <f t="shared" si="4"/>
        <v/>
      </c>
      <c r="K124" s="207" t="str">
        <f t="shared" si="5"/>
        <v/>
      </c>
    </row>
    <row r="125" spans="1:11" ht="15" hidden="1" outlineLevel="1">
      <c r="A125" s="48"/>
      <c r="B125" s="14" t="s">
        <v>8</v>
      </c>
      <c r="C125" s="37" t="s">
        <v>17</v>
      </c>
      <c r="D125" s="38" t="s">
        <v>18</v>
      </c>
      <c r="E125" s="100">
        <v>1</v>
      </c>
      <c r="F125" s="66" t="str">
        <f>IF(ISNA(VLOOKUP($A125,'Úklidové služby'!$A$7:$I$53,6,FALSE))=TRUE,"",VLOOKUP($A125,'Úklidové služby'!$A$7:$I$53,6,FALSE))</f>
        <v/>
      </c>
      <c r="G125" s="16" t="str">
        <f>IF(ISNA(VLOOKUP($A125,'Úklidové služby'!$A$7:$I$53,7,FALSE))=TRUE,"",VLOOKUP($A125,'Úklidové služby'!$A$7:$I$53,7,FALSE))</f>
        <v/>
      </c>
      <c r="H125" s="197" t="str">
        <f>IF(ISNA(VLOOKUP($A125,'Úklidové služby'!$A$7:$I$53,8,FALSE))=TRUE,"",VLOOKUP($A125,'Úklidové služby'!$A$7:$I$53,8,FALSE))</f>
        <v/>
      </c>
      <c r="I125" s="202" t="str">
        <f>IF(ISNA(VLOOKUP($A125,'Úklidové služby'!$A$7:$I$53,9,FALSE))=TRUE,"",VLOOKUP($A125,'Úklidové služby'!$A$7:$I$53,9,FALSE))</f>
        <v/>
      </c>
      <c r="J125" s="194" t="str">
        <f t="shared" si="4"/>
        <v/>
      </c>
      <c r="K125" s="207" t="str">
        <f t="shared" si="5"/>
        <v/>
      </c>
    </row>
    <row r="126" spans="1:11" ht="15" hidden="1" outlineLevel="1">
      <c r="A126" s="48"/>
      <c r="B126" s="14" t="s">
        <v>8</v>
      </c>
      <c r="C126" s="37">
        <v>45292</v>
      </c>
      <c r="D126" s="38" t="s">
        <v>19</v>
      </c>
      <c r="E126" s="100">
        <v>1</v>
      </c>
      <c r="F126" s="66" t="str">
        <f>IF(ISNA(VLOOKUP($A126,'Úklidové služby'!$A$7:$I$53,6,FALSE))=TRUE,"",VLOOKUP($A126,'Úklidové služby'!$A$7:$I$53,6,FALSE))</f>
        <v/>
      </c>
      <c r="G126" s="16" t="str">
        <f>IF(ISNA(VLOOKUP($A126,'Úklidové služby'!$A$7:$I$53,7,FALSE))=TRUE,"",VLOOKUP($A126,'Úklidové služby'!$A$7:$I$53,7,FALSE))</f>
        <v/>
      </c>
      <c r="H126" s="197" t="str">
        <f>IF(ISNA(VLOOKUP($A126,'Úklidové služby'!$A$7:$I$53,8,FALSE))=TRUE,"",VLOOKUP($A126,'Úklidové služby'!$A$7:$I$53,8,FALSE))</f>
        <v/>
      </c>
      <c r="I126" s="202" t="str">
        <f>IF(ISNA(VLOOKUP($A126,'Úklidové služby'!$A$7:$I$53,9,FALSE))=TRUE,"",VLOOKUP($A126,'Úklidové služby'!$A$7:$I$53,9,FALSE))</f>
        <v/>
      </c>
      <c r="J126" s="194" t="str">
        <f t="shared" si="4"/>
        <v/>
      </c>
      <c r="K126" s="207" t="str">
        <f t="shared" si="5"/>
        <v/>
      </c>
    </row>
    <row r="127" spans="1:11" ht="15" hidden="1" outlineLevel="1">
      <c r="A127" s="48"/>
      <c r="B127" s="14" t="s">
        <v>20</v>
      </c>
      <c r="C127" s="37">
        <v>12816</v>
      </c>
      <c r="D127" s="38" t="s">
        <v>30</v>
      </c>
      <c r="E127" s="100">
        <v>1</v>
      </c>
      <c r="F127" s="66" t="str">
        <f>IF(ISNA(VLOOKUP($A127,'Úklidové služby'!$A$7:$I$53,6,FALSE))=TRUE,"",VLOOKUP($A127,'Úklidové služby'!$A$7:$I$53,6,FALSE))</f>
        <v/>
      </c>
      <c r="G127" s="16" t="str">
        <f>IF(ISNA(VLOOKUP($A127,'Úklidové služby'!$A$7:$I$53,7,FALSE))=TRUE,"",VLOOKUP($A127,'Úklidové služby'!$A$7:$I$53,7,FALSE))</f>
        <v/>
      </c>
      <c r="H127" s="197" t="str">
        <f>IF(ISNA(VLOOKUP($A127,'Úklidové služby'!$A$7:$I$53,8,FALSE))=TRUE,"",VLOOKUP($A127,'Úklidové služby'!$A$7:$I$53,8,FALSE))</f>
        <v/>
      </c>
      <c r="I127" s="202" t="str">
        <f>IF(ISNA(VLOOKUP($A127,'Úklidové služby'!$A$7:$I$53,9,FALSE))=TRUE,"",VLOOKUP($A127,'Úklidové služby'!$A$7:$I$53,9,FALSE))</f>
        <v/>
      </c>
      <c r="J127" s="194" t="str">
        <f t="shared" si="4"/>
        <v/>
      </c>
      <c r="K127" s="207" t="str">
        <f t="shared" si="5"/>
        <v/>
      </c>
    </row>
    <row r="128" spans="1:11" ht="15" hidden="1" outlineLevel="1">
      <c r="A128" s="48"/>
      <c r="B128" s="14" t="s">
        <v>20</v>
      </c>
      <c r="C128" s="37">
        <v>12451</v>
      </c>
      <c r="D128" s="38" t="s">
        <v>31</v>
      </c>
      <c r="E128" s="100">
        <v>1</v>
      </c>
      <c r="F128" s="66" t="str">
        <f>IF(ISNA(VLOOKUP($A128,'Úklidové služby'!$A$7:$I$53,6,FALSE))=TRUE,"",VLOOKUP($A128,'Úklidové služby'!$A$7:$I$53,6,FALSE))</f>
        <v/>
      </c>
      <c r="G128" s="16" t="str">
        <f>IF(ISNA(VLOOKUP($A128,'Úklidové služby'!$A$7:$I$53,7,FALSE))=TRUE,"",VLOOKUP($A128,'Úklidové služby'!$A$7:$I$53,7,FALSE))</f>
        <v/>
      </c>
      <c r="H128" s="197" t="str">
        <f>IF(ISNA(VLOOKUP($A128,'Úklidové služby'!$A$7:$I$53,8,FALSE))=TRUE,"",VLOOKUP($A128,'Úklidové služby'!$A$7:$I$53,8,FALSE))</f>
        <v/>
      </c>
      <c r="I128" s="202" t="str">
        <f>IF(ISNA(VLOOKUP($A128,'Úklidové služby'!$A$7:$I$53,9,FALSE))=TRUE,"",VLOOKUP($A128,'Úklidové služby'!$A$7:$I$53,9,FALSE))</f>
        <v/>
      </c>
      <c r="J128" s="194" t="str">
        <f t="shared" si="4"/>
        <v/>
      </c>
      <c r="K128" s="207" t="str">
        <f t="shared" si="5"/>
        <v/>
      </c>
    </row>
    <row r="129" spans="1:11" ht="15" hidden="1" outlineLevel="1">
      <c r="A129" s="48"/>
      <c r="B129" s="14" t="s">
        <v>20</v>
      </c>
      <c r="C129" s="37">
        <v>12086</v>
      </c>
      <c r="D129" s="38" t="s">
        <v>32</v>
      </c>
      <c r="E129" s="100">
        <v>1</v>
      </c>
      <c r="F129" s="66" t="str">
        <f>IF(ISNA(VLOOKUP($A129,'Úklidové služby'!$A$7:$I$53,6,FALSE))=TRUE,"",VLOOKUP($A129,'Úklidové služby'!$A$7:$I$53,6,FALSE))</f>
        <v/>
      </c>
      <c r="G129" s="16" t="str">
        <f>IF(ISNA(VLOOKUP($A129,'Úklidové služby'!$A$7:$I$53,7,FALSE))=TRUE,"",VLOOKUP($A129,'Úklidové služby'!$A$7:$I$53,7,FALSE))</f>
        <v/>
      </c>
      <c r="H129" s="197" t="str">
        <f>IF(ISNA(VLOOKUP($A129,'Úklidové služby'!$A$7:$I$53,8,FALSE))=TRUE,"",VLOOKUP($A129,'Úklidové služby'!$A$7:$I$53,8,FALSE))</f>
        <v/>
      </c>
      <c r="I129" s="202" t="str">
        <f>IF(ISNA(VLOOKUP($A129,'Úklidové služby'!$A$7:$I$53,9,FALSE))=TRUE,"",VLOOKUP($A129,'Úklidové služby'!$A$7:$I$53,9,FALSE))</f>
        <v/>
      </c>
      <c r="J129" s="194" t="str">
        <f t="shared" si="4"/>
        <v/>
      </c>
      <c r="K129" s="207" t="str">
        <f t="shared" si="5"/>
        <v/>
      </c>
    </row>
    <row r="130" spans="1:11" ht="15" hidden="1" outlineLevel="1">
      <c r="A130" s="48"/>
      <c r="B130" s="14" t="s">
        <v>20</v>
      </c>
      <c r="C130" s="37">
        <v>11720</v>
      </c>
      <c r="D130" s="38" t="s">
        <v>33</v>
      </c>
      <c r="E130" s="100">
        <v>1</v>
      </c>
      <c r="F130" s="66" t="str">
        <f>IF(ISNA(VLOOKUP($A130,'Úklidové služby'!$A$7:$I$53,6,FALSE))=TRUE,"",VLOOKUP($A130,'Úklidové služby'!$A$7:$I$53,6,FALSE))</f>
        <v/>
      </c>
      <c r="G130" s="16" t="str">
        <f>IF(ISNA(VLOOKUP($A130,'Úklidové služby'!$A$7:$I$53,7,FALSE))=TRUE,"",VLOOKUP($A130,'Úklidové služby'!$A$7:$I$53,7,FALSE))</f>
        <v/>
      </c>
      <c r="H130" s="197" t="str">
        <f>IF(ISNA(VLOOKUP($A130,'Úklidové služby'!$A$7:$I$53,8,FALSE))=TRUE,"",VLOOKUP($A130,'Úklidové služby'!$A$7:$I$53,8,FALSE))</f>
        <v/>
      </c>
      <c r="I130" s="202" t="str">
        <f>IF(ISNA(VLOOKUP($A130,'Úklidové služby'!$A$7:$I$53,9,FALSE))=TRUE,"",VLOOKUP($A130,'Úklidové služby'!$A$7:$I$53,9,FALSE))</f>
        <v/>
      </c>
      <c r="J130" s="194" t="str">
        <f aca="true" t="shared" si="6" ref="J130:J182">IF(ISERR(E130*G130*I130)=TRUE,"",E130*G130*I130)</f>
        <v/>
      </c>
      <c r="K130" s="207" t="str">
        <f t="shared" si="5"/>
        <v/>
      </c>
    </row>
    <row r="131" spans="1:11" ht="15" hidden="1" outlineLevel="1">
      <c r="A131" s="48"/>
      <c r="B131" s="14" t="s">
        <v>20</v>
      </c>
      <c r="C131" s="37">
        <v>11355</v>
      </c>
      <c r="D131" s="38" t="s">
        <v>34</v>
      </c>
      <c r="E131" s="100">
        <v>1</v>
      </c>
      <c r="F131" s="66" t="str">
        <f>IF(ISNA(VLOOKUP($A131,'Úklidové služby'!$A$7:$I$53,6,FALSE))=TRUE,"",VLOOKUP($A131,'Úklidové služby'!$A$7:$I$53,6,FALSE))</f>
        <v/>
      </c>
      <c r="G131" s="16" t="str">
        <f>IF(ISNA(VLOOKUP($A131,'Úklidové služby'!$A$7:$I$53,7,FALSE))=TRUE,"",VLOOKUP($A131,'Úklidové služby'!$A$7:$I$53,7,FALSE))</f>
        <v/>
      </c>
      <c r="H131" s="197" t="str">
        <f>IF(ISNA(VLOOKUP($A131,'Úklidové služby'!$A$7:$I$53,8,FALSE))=TRUE,"",VLOOKUP($A131,'Úklidové služby'!$A$7:$I$53,8,FALSE))</f>
        <v/>
      </c>
      <c r="I131" s="202" t="str">
        <f>IF(ISNA(VLOOKUP($A131,'Úklidové služby'!$A$7:$I$53,9,FALSE))=TRUE,"",VLOOKUP($A131,'Úklidové služby'!$A$7:$I$53,9,FALSE))</f>
        <v/>
      </c>
      <c r="J131" s="194" t="str">
        <f t="shared" si="6"/>
        <v/>
      </c>
      <c r="K131" s="207" t="str">
        <f t="shared" si="5"/>
        <v/>
      </c>
    </row>
    <row r="132" spans="1:11" ht="15" hidden="1" outlineLevel="1">
      <c r="A132" s="48"/>
      <c r="B132" s="14" t="s">
        <v>20</v>
      </c>
      <c r="C132" s="37">
        <v>10990</v>
      </c>
      <c r="D132" s="38" t="s">
        <v>35</v>
      </c>
      <c r="E132" s="100">
        <v>1</v>
      </c>
      <c r="F132" s="66" t="str">
        <f>IF(ISNA(VLOOKUP($A132,'Úklidové služby'!$A$7:$I$53,6,FALSE))=TRUE,"",VLOOKUP($A132,'Úklidové služby'!$A$7:$I$53,6,FALSE))</f>
        <v/>
      </c>
      <c r="G132" s="16" t="str">
        <f>IF(ISNA(VLOOKUP($A132,'Úklidové služby'!$A$7:$I$53,7,FALSE))=TRUE,"",VLOOKUP($A132,'Úklidové služby'!$A$7:$I$53,7,FALSE))</f>
        <v/>
      </c>
      <c r="H132" s="197" t="str">
        <f>IF(ISNA(VLOOKUP($A132,'Úklidové služby'!$A$7:$I$53,8,FALSE))=TRUE,"",VLOOKUP($A132,'Úklidové služby'!$A$7:$I$53,8,FALSE))</f>
        <v/>
      </c>
      <c r="I132" s="202" t="str">
        <f>IF(ISNA(VLOOKUP($A132,'Úklidové služby'!$A$7:$I$53,9,FALSE))=TRUE,"",VLOOKUP($A132,'Úklidové služby'!$A$7:$I$53,9,FALSE))</f>
        <v/>
      </c>
      <c r="J132" s="194" t="str">
        <f t="shared" si="6"/>
        <v/>
      </c>
      <c r="K132" s="207" t="str">
        <f t="shared" si="5"/>
        <v/>
      </c>
    </row>
    <row r="133" spans="1:11" ht="15" hidden="1" outlineLevel="1">
      <c r="A133" s="48"/>
      <c r="B133" s="14" t="s">
        <v>20</v>
      </c>
      <c r="C133" s="37">
        <v>47150</v>
      </c>
      <c r="D133" s="38" t="s">
        <v>36</v>
      </c>
      <c r="E133" s="100">
        <v>1</v>
      </c>
      <c r="F133" s="66" t="str">
        <f>IF(ISNA(VLOOKUP($A133,'Úklidové služby'!$A$7:$I$53,6,FALSE))=TRUE,"",VLOOKUP($A133,'Úklidové služby'!$A$7:$I$53,6,FALSE))</f>
        <v/>
      </c>
      <c r="G133" s="16" t="str">
        <f>IF(ISNA(VLOOKUP($A133,'Úklidové služby'!$A$7:$I$53,7,FALSE))=TRUE,"",VLOOKUP($A133,'Úklidové služby'!$A$7:$I$53,7,FALSE))</f>
        <v/>
      </c>
      <c r="H133" s="197" t="str">
        <f>IF(ISNA(VLOOKUP($A133,'Úklidové služby'!$A$7:$I$53,8,FALSE))=TRUE,"",VLOOKUP($A133,'Úklidové služby'!$A$7:$I$53,8,FALSE))</f>
        <v/>
      </c>
      <c r="I133" s="202" t="str">
        <f>IF(ISNA(VLOOKUP($A133,'Úklidové služby'!$A$7:$I$53,9,FALSE))=TRUE,"",VLOOKUP($A133,'Úklidové služby'!$A$7:$I$53,9,FALSE))</f>
        <v/>
      </c>
      <c r="J133" s="194" t="str">
        <f t="shared" si="6"/>
        <v/>
      </c>
      <c r="K133" s="207" t="str">
        <f t="shared" si="5"/>
        <v/>
      </c>
    </row>
    <row r="134" spans="1:11" ht="15" hidden="1" outlineLevel="1">
      <c r="A134" s="48"/>
      <c r="B134" s="14" t="s">
        <v>20</v>
      </c>
      <c r="C134" s="37">
        <v>44593</v>
      </c>
      <c r="D134" s="38" t="s">
        <v>21</v>
      </c>
      <c r="E134" s="100">
        <v>1</v>
      </c>
      <c r="F134" s="66" t="str">
        <f>IF(ISNA(VLOOKUP($A134,'Úklidové služby'!$A$7:$I$53,6,FALSE))=TRUE,"",VLOOKUP($A134,'Úklidové služby'!$A$7:$I$53,6,FALSE))</f>
        <v/>
      </c>
      <c r="G134" s="16" t="str">
        <f>IF(ISNA(VLOOKUP($A134,'Úklidové služby'!$A$7:$I$53,7,FALSE))=TRUE,"",VLOOKUP($A134,'Úklidové služby'!$A$7:$I$53,7,FALSE))</f>
        <v/>
      </c>
      <c r="H134" s="197" t="str">
        <f>IF(ISNA(VLOOKUP($A134,'Úklidové služby'!$A$7:$I$53,8,FALSE))=TRUE,"",VLOOKUP($A134,'Úklidové služby'!$A$7:$I$53,8,FALSE))</f>
        <v/>
      </c>
      <c r="I134" s="202" t="str">
        <f>IF(ISNA(VLOOKUP($A134,'Úklidové služby'!$A$7:$I$53,9,FALSE))=TRUE,"",VLOOKUP($A134,'Úklidové služby'!$A$7:$I$53,9,FALSE))</f>
        <v/>
      </c>
      <c r="J134" s="194" t="str">
        <f t="shared" si="6"/>
        <v/>
      </c>
      <c r="K134" s="207" t="str">
        <f t="shared" si="5"/>
        <v/>
      </c>
    </row>
    <row r="135" spans="1:11" ht="15" hidden="1" outlineLevel="1">
      <c r="A135" s="48"/>
      <c r="B135" s="14" t="s">
        <v>263</v>
      </c>
      <c r="C135" s="70"/>
      <c r="D135" s="15" t="s">
        <v>264</v>
      </c>
      <c r="E135" s="100">
        <v>1</v>
      </c>
      <c r="F135" s="66" t="str">
        <f>IF(ISNA(VLOOKUP($A135,'Úklidové služby'!$A$7:$I$53,6,FALSE))=TRUE,"",VLOOKUP($A135,'Úklidové služby'!$A$7:$I$53,6,FALSE))</f>
        <v/>
      </c>
      <c r="G135" s="16" t="str">
        <f>IF(ISNA(VLOOKUP($A135,'Úklidové služby'!$A$7:$I$53,7,FALSE))=TRUE,"",VLOOKUP($A135,'Úklidové služby'!$A$7:$I$53,7,FALSE))</f>
        <v/>
      </c>
      <c r="H135" s="197" t="str">
        <f>IF(ISNA(VLOOKUP($A135,'Úklidové služby'!$A$7:$I$53,8,FALSE))=TRUE,"",VLOOKUP($A135,'Úklidové služby'!$A$7:$I$53,8,FALSE))</f>
        <v/>
      </c>
      <c r="I135" s="202" t="str">
        <f>IF(ISNA(VLOOKUP($A135,'Úklidové služby'!$A$7:$I$53,9,FALSE))=TRUE,"",VLOOKUP($A135,'Úklidové služby'!$A$7:$I$53,9,FALSE))</f>
        <v/>
      </c>
      <c r="J135" s="194" t="str">
        <f t="shared" si="6"/>
        <v/>
      </c>
      <c r="K135" s="207" t="str">
        <f t="shared" si="5"/>
        <v/>
      </c>
    </row>
    <row r="136" spans="1:11" ht="15" hidden="1" outlineLevel="1">
      <c r="A136" s="48"/>
      <c r="B136" s="14" t="s">
        <v>20</v>
      </c>
      <c r="C136" s="37" t="s">
        <v>22</v>
      </c>
      <c r="D136" s="38" t="s">
        <v>16</v>
      </c>
      <c r="E136" s="100">
        <v>1</v>
      </c>
      <c r="F136" s="66" t="str">
        <f>IF(ISNA(VLOOKUP($A136,'Úklidové služby'!$A$7:$I$53,6,FALSE))=TRUE,"",VLOOKUP($A136,'Úklidové služby'!$A$7:$I$53,6,FALSE))</f>
        <v/>
      </c>
      <c r="G136" s="16" t="str">
        <f>IF(ISNA(VLOOKUP($A136,'Úklidové služby'!$A$7:$I$53,7,FALSE))=TRUE,"",VLOOKUP($A136,'Úklidové služby'!$A$7:$I$53,7,FALSE))</f>
        <v/>
      </c>
      <c r="H136" s="197" t="str">
        <f>IF(ISNA(VLOOKUP($A136,'Úklidové služby'!$A$7:$I$53,8,FALSE))=TRUE,"",VLOOKUP($A136,'Úklidové služby'!$A$7:$I$53,8,FALSE))</f>
        <v/>
      </c>
      <c r="I136" s="202" t="str">
        <f>IF(ISNA(VLOOKUP($A136,'Úklidové služby'!$A$7:$I$53,9,FALSE))=TRUE,"",VLOOKUP($A136,'Úklidové služby'!$A$7:$I$53,9,FALSE))</f>
        <v/>
      </c>
      <c r="J136" s="194" t="str">
        <f t="shared" si="6"/>
        <v/>
      </c>
      <c r="K136" s="207" t="str">
        <f t="shared" si="5"/>
        <v/>
      </c>
    </row>
    <row r="137" spans="1:11" ht="15" hidden="1" outlineLevel="1">
      <c r="A137" s="48"/>
      <c r="B137" s="14" t="s">
        <v>20</v>
      </c>
      <c r="C137" s="37" t="s">
        <v>23</v>
      </c>
      <c r="D137" s="38" t="s">
        <v>14</v>
      </c>
      <c r="E137" s="100">
        <v>1</v>
      </c>
      <c r="F137" s="66" t="str">
        <f>IF(ISNA(VLOOKUP($A137,'Úklidové služby'!$A$7:$I$53,6,FALSE))=TRUE,"",VLOOKUP($A137,'Úklidové služby'!$A$7:$I$53,6,FALSE))</f>
        <v/>
      </c>
      <c r="G137" s="16" t="str">
        <f>IF(ISNA(VLOOKUP($A137,'Úklidové služby'!$A$7:$I$53,7,FALSE))=TRUE,"",VLOOKUP($A137,'Úklidové služby'!$A$7:$I$53,7,FALSE))</f>
        <v/>
      </c>
      <c r="H137" s="197" t="str">
        <f>IF(ISNA(VLOOKUP($A137,'Úklidové služby'!$A$7:$I$53,8,FALSE))=TRUE,"",VLOOKUP($A137,'Úklidové služby'!$A$7:$I$53,8,FALSE))</f>
        <v/>
      </c>
      <c r="I137" s="202" t="str">
        <f>IF(ISNA(VLOOKUP($A137,'Úklidové služby'!$A$7:$I$53,9,FALSE))=TRUE,"",VLOOKUP($A137,'Úklidové služby'!$A$7:$I$53,9,FALSE))</f>
        <v/>
      </c>
      <c r="J137" s="194" t="str">
        <f t="shared" si="6"/>
        <v/>
      </c>
      <c r="K137" s="207" t="str">
        <f t="shared" si="5"/>
        <v/>
      </c>
    </row>
    <row r="138" spans="1:11" ht="15" hidden="1" outlineLevel="1">
      <c r="A138" s="48"/>
      <c r="B138" s="14" t="s">
        <v>20</v>
      </c>
      <c r="C138" s="37">
        <v>46054</v>
      </c>
      <c r="D138" s="38" t="s">
        <v>24</v>
      </c>
      <c r="E138" s="100">
        <v>1</v>
      </c>
      <c r="F138" s="66" t="str">
        <f>IF(ISNA(VLOOKUP($A138,'Úklidové služby'!$A$7:$I$53,6,FALSE))=TRUE,"",VLOOKUP($A138,'Úklidové služby'!$A$7:$I$53,6,FALSE))</f>
        <v/>
      </c>
      <c r="G138" s="16" t="str">
        <f>IF(ISNA(VLOOKUP($A138,'Úklidové služby'!$A$7:$I$53,7,FALSE))=TRUE,"",VLOOKUP($A138,'Úklidové služby'!$A$7:$I$53,7,FALSE))</f>
        <v/>
      </c>
      <c r="H138" s="197" t="str">
        <f>IF(ISNA(VLOOKUP($A138,'Úklidové služby'!$A$7:$I$53,8,FALSE))=TRUE,"",VLOOKUP($A138,'Úklidové služby'!$A$7:$I$53,8,FALSE))</f>
        <v/>
      </c>
      <c r="I138" s="202" t="str">
        <f>IF(ISNA(VLOOKUP($A138,'Úklidové služby'!$A$7:$I$53,9,FALSE))=TRUE,"",VLOOKUP($A138,'Úklidové služby'!$A$7:$I$53,9,FALSE))</f>
        <v/>
      </c>
      <c r="J138" s="194" t="str">
        <f t="shared" si="6"/>
        <v/>
      </c>
      <c r="K138" s="207" t="str">
        <f t="shared" si="5"/>
        <v/>
      </c>
    </row>
    <row r="139" spans="1:11" ht="15" hidden="1" outlineLevel="1">
      <c r="A139" s="50"/>
      <c r="B139" s="25" t="s">
        <v>20</v>
      </c>
      <c r="C139" s="41">
        <v>13547</v>
      </c>
      <c r="D139" s="42" t="s">
        <v>25</v>
      </c>
      <c r="E139" s="100">
        <v>1</v>
      </c>
      <c r="F139" s="93" t="str">
        <f>IF(ISNA(VLOOKUP($A139,'Úklidové služby'!$A$7:$I$53,6,FALSE))=TRUE,"",VLOOKUP($A139,'Úklidové služby'!$A$7:$I$53,6,FALSE))</f>
        <v/>
      </c>
      <c r="G139" s="28" t="str">
        <f>IF(ISNA(VLOOKUP($A139,'Úklidové služby'!$A$7:$I$53,7,FALSE))=TRUE,"",VLOOKUP($A139,'Úklidové služby'!$A$7:$I$53,7,FALSE))</f>
        <v/>
      </c>
      <c r="H139" s="52" t="str">
        <f>IF(ISNA(VLOOKUP($A139,'Úklidové služby'!$A$7:$I$53,8,FALSE))=TRUE,"",VLOOKUP($A139,'Úklidové služby'!$A$7:$I$53,8,FALSE))</f>
        <v/>
      </c>
      <c r="I139" s="177" t="str">
        <f>IF(ISNA(VLOOKUP($A139,'Úklidové služby'!$A$7:$I$53,9,FALSE))=TRUE,"",VLOOKUP($A139,'Úklidové služby'!$A$7:$I$53,9,FALSE))</f>
        <v/>
      </c>
      <c r="J139" s="195" t="str">
        <f t="shared" si="6"/>
        <v/>
      </c>
      <c r="K139" s="208" t="str">
        <f t="shared" si="5"/>
        <v/>
      </c>
    </row>
    <row r="140" spans="1:11" ht="15">
      <c r="A140" s="2">
        <v>10</v>
      </c>
      <c r="B140" s="3" t="s">
        <v>5</v>
      </c>
      <c r="C140" s="5"/>
      <c r="D140" s="96"/>
      <c r="E140" s="97">
        <v>0</v>
      </c>
      <c r="F140" s="45" t="str">
        <f>IF(ISNA(VLOOKUP($A140,'Úklidové služby'!$A$7:$I$53,6,FALSE))=TRUE,"",VLOOKUP($A140,'Úklidové služby'!$A$7:$I$53,6,FALSE))</f>
        <v>m2</v>
      </c>
      <c r="G140" s="24">
        <f>IF(ISNA(VLOOKUP($A140,'Úklidové služby'!$A$7:$I$53,7,FALSE))=TRUE,"",VLOOKUP($A140,'Úklidové služby'!$A$7:$I$53,7,FALSE))</f>
        <v>0</v>
      </c>
      <c r="H140" s="22" t="str">
        <f>IF(ISNA(VLOOKUP($A140,'Úklidové služby'!$A$7:$I$53,8,FALSE))=TRUE,"",VLOOKUP($A140,'Úklidové služby'!$A$7:$I$53,8,FALSE))</f>
        <v>1x za týden</v>
      </c>
      <c r="I140" s="198">
        <f>IF(ISNA(VLOOKUP($A140,'Úklidové služby'!$A$7:$I$53,9,FALSE))=TRUE,"",VLOOKUP($A140,'Úklidové služby'!$A$7:$I$53,9,FALSE))</f>
        <v>52</v>
      </c>
      <c r="J140" s="76">
        <f t="shared" si="6"/>
        <v>0</v>
      </c>
      <c r="K140" s="208">
        <f t="shared" si="5"/>
        <v>0</v>
      </c>
    </row>
    <row r="141" spans="1:11" ht="15">
      <c r="A141" s="2">
        <v>11</v>
      </c>
      <c r="B141" s="19" t="s">
        <v>26</v>
      </c>
      <c r="C141" s="5"/>
      <c r="D141" s="96"/>
      <c r="E141" s="97">
        <v>0</v>
      </c>
      <c r="F141" s="45" t="str">
        <f>IF(ISNA(VLOOKUP($A141,'Úklidové služby'!$A$7:$I$53,6,FALSE))=TRUE,"",VLOOKUP($A141,'Úklidové služby'!$A$7:$I$53,6,FALSE))</f>
        <v>m2</v>
      </c>
      <c r="G141" s="24">
        <f>IF(ISNA(VLOOKUP($A141,'Úklidové služby'!$A$7:$I$53,7,FALSE))=TRUE,"",VLOOKUP($A141,'Úklidové služby'!$A$7:$I$53,7,FALSE))</f>
        <v>0</v>
      </c>
      <c r="H141" s="22" t="str">
        <f>IF(ISNA(VLOOKUP($A141,'Úklidové služby'!$A$7:$I$53,8,FALSE))=TRUE,"",VLOOKUP($A141,'Úklidové služby'!$A$7:$I$53,8,FALSE))</f>
        <v>1x za týden</v>
      </c>
      <c r="I141" s="198">
        <f>IF(ISNA(VLOOKUP($A141,'Úklidové služby'!$A$7:$I$53,9,FALSE))=TRUE,"",VLOOKUP($A141,'Úklidové služby'!$A$7:$I$53,9,FALSE))</f>
        <v>52</v>
      </c>
      <c r="J141" s="76">
        <f t="shared" si="6"/>
        <v>0</v>
      </c>
      <c r="K141" s="208">
        <f t="shared" si="5"/>
        <v>0</v>
      </c>
    </row>
    <row r="142" spans="1:11" ht="15">
      <c r="A142" s="2">
        <v>12</v>
      </c>
      <c r="B142" s="19" t="s">
        <v>27</v>
      </c>
      <c r="C142" s="20"/>
      <c r="D142" s="21"/>
      <c r="E142" s="97">
        <v>0</v>
      </c>
      <c r="F142" s="45" t="str">
        <f>IF(ISNA(VLOOKUP($A142,'Úklidové služby'!$A$7:$I$53,6,FALSE))=TRUE,"",VLOOKUP($A142,'Úklidové služby'!$A$7:$I$53,6,FALSE))</f>
        <v>m2</v>
      </c>
      <c r="G142" s="24">
        <f>IF(ISNA(VLOOKUP($A142,'Úklidové služby'!$A$7:$I$53,7,FALSE))=TRUE,"",VLOOKUP($A142,'Úklidové služby'!$A$7:$I$53,7,FALSE))</f>
        <v>0</v>
      </c>
      <c r="H142" s="22" t="str">
        <f>IF(ISNA(VLOOKUP($A142,'Úklidové služby'!$A$7:$I$53,8,FALSE))=TRUE,"",VLOOKUP($A142,'Úklidové služby'!$A$7:$I$53,8,FALSE))</f>
        <v>1x za týden</v>
      </c>
      <c r="I142" s="198">
        <f>IF(ISNA(VLOOKUP($A142,'Úklidové služby'!$A$7:$I$53,9,FALSE))=TRUE,"",VLOOKUP($A142,'Úklidové služby'!$A$7:$I$53,9,FALSE))</f>
        <v>52</v>
      </c>
      <c r="J142" s="76">
        <f t="shared" si="6"/>
        <v>0</v>
      </c>
      <c r="K142" s="208">
        <f t="shared" si="5"/>
        <v>0</v>
      </c>
    </row>
    <row r="143" spans="1:11" ht="15" collapsed="1">
      <c r="A143" s="2">
        <v>13</v>
      </c>
      <c r="B143" s="19" t="s">
        <v>39</v>
      </c>
      <c r="C143" s="5"/>
      <c r="D143" s="96"/>
      <c r="E143" s="97">
        <v>0</v>
      </c>
      <c r="F143" s="45" t="str">
        <f>IF(ISNA(VLOOKUP($A143,'Úklidové služby'!$A$7:$I$53,6,FALSE))=TRUE,"",VLOOKUP($A143,'Úklidové služby'!$A$7:$I$53,6,FALSE))</f>
        <v>místnost</v>
      </c>
      <c r="G143" s="24">
        <f>IF(ISNA(VLOOKUP($A143,'Úklidové služby'!$A$7:$I$53,7,FALSE))=TRUE,"",VLOOKUP($A143,'Úklidové služby'!$A$7:$I$53,7,FALSE))</f>
        <v>0</v>
      </c>
      <c r="H143" s="22" t="str">
        <f>IF(ISNA(VLOOKUP($A143,'Úklidové služby'!$A$7:$I$53,8,FALSE))=TRUE,"",VLOOKUP($A143,'Úklidové služby'!$A$7:$I$53,8,FALSE))</f>
        <v>1x za týden</v>
      </c>
      <c r="I143" s="198">
        <f>IF(ISNA(VLOOKUP($A143,'Úklidové služby'!$A$7:$I$53,9,FALSE))=TRUE,"",VLOOKUP($A143,'Úklidové služby'!$A$7:$I$53,9,FALSE))</f>
        <v>52</v>
      </c>
      <c r="J143" s="76">
        <f t="shared" si="6"/>
        <v>0</v>
      </c>
      <c r="K143" s="208">
        <f t="shared" si="5"/>
        <v>0</v>
      </c>
    </row>
    <row r="144" spans="1:11" ht="15">
      <c r="A144" s="2">
        <v>14</v>
      </c>
      <c r="B144" s="3" t="s">
        <v>441</v>
      </c>
      <c r="C144" s="5"/>
      <c r="D144" s="96"/>
      <c r="E144" s="97">
        <v>0</v>
      </c>
      <c r="F144" s="45" t="str">
        <f>IF(ISNA(VLOOKUP($A144,'Úklidové služby'!$A$7:$I$53,6,FALSE))=TRUE,"",VLOOKUP($A144,'Úklidové služby'!$A$7:$I$53,6,FALSE))</f>
        <v>m2</v>
      </c>
      <c r="G144" s="24">
        <f>IF(ISNA(VLOOKUP($A144,'Úklidové služby'!$A$7:$I$53,7,FALSE))=TRUE,"",VLOOKUP($A144,'Úklidové služby'!$A$7:$I$53,7,FALSE))</f>
        <v>0</v>
      </c>
      <c r="H144" s="22" t="str">
        <f>IF(ISNA(VLOOKUP($A144,'Úklidové služby'!$A$7:$I$53,8,FALSE))=TRUE,"",VLOOKUP($A144,'Úklidové služby'!$A$7:$I$53,8,FALSE))</f>
        <v>1x za týden</v>
      </c>
      <c r="I144" s="198">
        <f>IF(ISNA(VLOOKUP($A144,'Úklidové služby'!$A$7:$I$53,9,FALSE))=TRUE,"",VLOOKUP($A144,'Úklidové služby'!$A$7:$I$53,9,FALSE))</f>
        <v>52</v>
      </c>
      <c r="J144" s="76">
        <f t="shared" si="6"/>
        <v>0</v>
      </c>
      <c r="K144" s="208">
        <f t="shared" si="5"/>
        <v>0</v>
      </c>
    </row>
    <row r="145" spans="1:11" ht="15" collapsed="1">
      <c r="A145" s="2">
        <v>15</v>
      </c>
      <c r="B145" s="983" t="s">
        <v>436</v>
      </c>
      <c r="C145" s="1109"/>
      <c r="D145" s="1110"/>
      <c r="E145" s="97">
        <f>SUM(E146:E158)</f>
        <v>15.447800000000004</v>
      </c>
      <c r="F145" s="898" t="s">
        <v>7</v>
      </c>
      <c r="G145" s="24">
        <f>IF(ISNA(VLOOKUP($A145,'Úklidové služby'!$A$7:$I$53,7,FALSE))=TRUE,"",VLOOKUP($A145,'Úklidové služby'!$A$7:$I$53,7,FALSE))</f>
        <v>0</v>
      </c>
      <c r="H145" s="22" t="str">
        <f>IF(ISNA(VLOOKUP($A145,'Úklidové služby'!$A$7:$I$53,8,FALSE))=TRUE,"",VLOOKUP($A145,'Úklidové služby'!$A$7:$I$53,8,FALSE))</f>
        <v>1x za týden</v>
      </c>
      <c r="I145" s="198">
        <f>IF(ISNA(VLOOKUP($A145,'Úklidové služby'!$A$7:$I$53,9,FALSE))=TRUE,"",VLOOKUP($A145,'Úklidové služby'!$A$7:$I$53,9,FALSE))</f>
        <v>52</v>
      </c>
      <c r="J145" s="76">
        <f t="shared" si="6"/>
        <v>0</v>
      </c>
      <c r="K145" s="208">
        <f t="shared" si="5"/>
        <v>0</v>
      </c>
    </row>
    <row r="146" spans="1:11" ht="15" hidden="1" outlineLevel="1">
      <c r="A146" s="48"/>
      <c r="B146" s="14" t="s">
        <v>8</v>
      </c>
      <c r="C146" s="37">
        <v>13881</v>
      </c>
      <c r="D146" s="38" t="s">
        <v>28</v>
      </c>
      <c r="E146" s="100">
        <f>SUMIF('Prosklené dveře+stěny+zrcadla'!$C$10:$C$38,C146,'Prosklené dveře+stěny+zrcadla'!$H$10:$H$38)+SUMIF('Prosklené dveře+stěny+zrcadla'!$C$10:$C$38,C146,'Prosklené dveře+stěny+zrcadla'!$R$10:$R$38)</f>
        <v>0.9279999999999999</v>
      </c>
      <c r="F146" s="66" t="str">
        <f>IF(ISNA(VLOOKUP($A146,'Úklidové služby'!$A$7:$I$53,6,FALSE))=TRUE,"",VLOOKUP($A146,'Úklidové služby'!$A$7:$I$53,6,FALSE))</f>
        <v/>
      </c>
      <c r="G146" s="16" t="str">
        <f>IF(ISNA(VLOOKUP($A146,'Úklidové služby'!$A$7:$I$53,7,FALSE))=TRUE,"",VLOOKUP($A146,'Úklidové služby'!$A$7:$I$53,7,FALSE))</f>
        <v/>
      </c>
      <c r="H146" s="197" t="str">
        <f>IF(ISNA(VLOOKUP($A146,'Úklidové služby'!$A$7:$I$53,8,FALSE))=TRUE,"",VLOOKUP($A146,'Úklidové služby'!$A$7:$I$53,8,FALSE))</f>
        <v/>
      </c>
      <c r="I146" s="201" t="str">
        <f>IF(ISNA(VLOOKUP($A146,'Úklidové služby'!$A$7:$I$53,9,FALSE))=TRUE,"",VLOOKUP($A146,'Úklidové služby'!$A$7:$I$53,9,FALSE))</f>
        <v/>
      </c>
      <c r="J146" s="194" t="str">
        <f t="shared" si="6"/>
        <v/>
      </c>
      <c r="K146" s="206" t="str">
        <f t="shared" si="5"/>
        <v/>
      </c>
    </row>
    <row r="147" spans="1:11" ht="15" hidden="1" outlineLevel="1">
      <c r="A147" s="48"/>
      <c r="B147" s="14" t="s">
        <v>8</v>
      </c>
      <c r="C147" s="669">
        <v>13516</v>
      </c>
      <c r="D147" s="38" t="s">
        <v>29</v>
      </c>
      <c r="E147" s="100">
        <f>SUMIF('Prosklené dveře+stěny+zrcadla'!$C$10:$C$38,C147,'Prosklené dveře+stěny+zrcadla'!$H$10:$H$38)+SUMIF('Prosklené dveře+stěny+zrcadla'!$C$10:$C$38,C147,'Prosklené dveře+stěny+zrcadla'!$R$10:$R$38)</f>
        <v>0.1504</v>
      </c>
      <c r="F147" s="66" t="str">
        <f>IF(ISNA(VLOOKUP($A147,'Úklidové služby'!$A$7:$I$53,6,FALSE))=TRUE,"",VLOOKUP($A147,'Úklidové služby'!$A$7:$I$53,6,FALSE))</f>
        <v/>
      </c>
      <c r="G147" s="16" t="str">
        <f>IF(ISNA(VLOOKUP($A147,'Úklidové služby'!$A$7:$I$53,7,FALSE))=TRUE,"",VLOOKUP($A147,'Úklidové služby'!$A$7:$I$53,7,FALSE))</f>
        <v/>
      </c>
      <c r="H147" s="197" t="str">
        <f>IF(ISNA(VLOOKUP($A147,'Úklidové služby'!$A$7:$I$53,8,FALSE))=TRUE,"",VLOOKUP($A147,'Úklidové služby'!$A$7:$I$53,8,FALSE))</f>
        <v/>
      </c>
      <c r="I147" s="202" t="str">
        <f>IF(ISNA(VLOOKUP($A147,'Úklidové služby'!$A$7:$I$53,9,FALSE))=TRUE,"",VLOOKUP($A147,'Úklidové služby'!$A$7:$I$53,9,FALSE))</f>
        <v/>
      </c>
      <c r="J147" s="194" t="str">
        <f t="shared" si="6"/>
        <v/>
      </c>
      <c r="K147" s="207" t="str">
        <f t="shared" si="5"/>
        <v/>
      </c>
    </row>
    <row r="148" spans="1:11" ht="15" hidden="1" outlineLevel="1">
      <c r="A148" s="48"/>
      <c r="B148" s="14" t="s">
        <v>8</v>
      </c>
      <c r="C148" s="669">
        <v>44927</v>
      </c>
      <c r="D148" s="38" t="s">
        <v>9</v>
      </c>
      <c r="E148" s="100">
        <f>SUMIF('Prosklené dveře+stěny+zrcadla'!$C$10:$C$38,C148,'Prosklené dveře+stěny+zrcadla'!$H$10:$H$38)+SUMIF('Prosklené dveře+stěny+zrcadla'!$C$10:$C$38,C148,'Prosklené dveře+stěny+zrcadla'!$R$10:$R$38)</f>
        <v>1.1625</v>
      </c>
      <c r="F148" s="66" t="str">
        <f>IF(ISNA(VLOOKUP($A148,'Úklidové služby'!$A$7:$I$53,6,FALSE))=TRUE,"",VLOOKUP($A148,'Úklidové služby'!$A$7:$I$53,6,FALSE))</f>
        <v/>
      </c>
      <c r="G148" s="16" t="str">
        <f>IF(ISNA(VLOOKUP($A148,'Úklidové služby'!$A$7:$I$53,7,FALSE))=TRUE,"",VLOOKUP($A148,'Úklidové služby'!$A$7:$I$53,7,FALSE))</f>
        <v/>
      </c>
      <c r="H148" s="197" t="str">
        <f>IF(ISNA(VLOOKUP($A148,'Úklidové služby'!$A$7:$I$53,8,FALSE))=TRUE,"",VLOOKUP($A148,'Úklidové služby'!$A$7:$I$53,8,FALSE))</f>
        <v/>
      </c>
      <c r="I148" s="202" t="str">
        <f>IF(ISNA(VLOOKUP($A148,'Úklidové služby'!$A$7:$I$53,9,FALSE))=TRUE,"",VLOOKUP($A148,'Úklidové služby'!$A$7:$I$53,9,FALSE))</f>
        <v/>
      </c>
      <c r="J148" s="194" t="str">
        <f t="shared" si="6"/>
        <v/>
      </c>
      <c r="K148" s="207" t="str">
        <f t="shared" si="5"/>
        <v/>
      </c>
    </row>
    <row r="149" spans="1:11" ht="15" hidden="1" outlineLevel="1">
      <c r="A149" s="48"/>
      <c r="B149" s="14" t="s">
        <v>8</v>
      </c>
      <c r="C149" s="669">
        <v>44562</v>
      </c>
      <c r="D149" s="38" t="s">
        <v>10</v>
      </c>
      <c r="E149" s="100">
        <f>SUMIF('Prosklené dveře+stěny+zrcadla'!$C$10:$C$38,C149,'Prosklené dveře+stěny+zrcadla'!$H$10:$H$38)+SUMIF('Prosklené dveře+stěny+zrcadla'!$C$10:$C$38,C149,'Prosklené dveře+stěny+zrcadla'!$R$10:$R$38)</f>
        <v>2.4</v>
      </c>
      <c r="F149" s="66" t="str">
        <f>IF(ISNA(VLOOKUP($A149,'Úklidové služby'!$A$7:$I$53,6,FALSE))=TRUE,"",VLOOKUP($A149,'Úklidové služby'!$A$7:$I$53,6,FALSE))</f>
        <v/>
      </c>
      <c r="G149" s="16" t="str">
        <f>IF(ISNA(VLOOKUP($A149,'Úklidové služby'!$A$7:$I$53,7,FALSE))=TRUE,"",VLOOKUP($A149,'Úklidové služby'!$A$7:$I$53,7,FALSE))</f>
        <v/>
      </c>
      <c r="H149" s="197" t="str">
        <f>IF(ISNA(VLOOKUP($A149,'Úklidové služby'!$A$7:$I$53,8,FALSE))=TRUE,"",VLOOKUP($A149,'Úklidové služby'!$A$7:$I$53,8,FALSE))</f>
        <v/>
      </c>
      <c r="I149" s="202" t="str">
        <f>IF(ISNA(VLOOKUP($A149,'Úklidové služby'!$A$7:$I$53,9,FALSE))=TRUE,"",VLOOKUP($A149,'Úklidové služby'!$A$7:$I$53,9,FALSE))</f>
        <v/>
      </c>
      <c r="J149" s="194" t="str">
        <f t="shared" si="6"/>
        <v/>
      </c>
      <c r="K149" s="207" t="str">
        <f t="shared" si="5"/>
        <v/>
      </c>
    </row>
    <row r="150" spans="1:11" ht="15" hidden="1" outlineLevel="1">
      <c r="A150" s="48"/>
      <c r="B150" s="14" t="s">
        <v>8</v>
      </c>
      <c r="C150" s="669">
        <v>45658</v>
      </c>
      <c r="D150" s="38" t="s">
        <v>12</v>
      </c>
      <c r="E150" s="100">
        <f>SUMIF('Prosklené dveře+stěny+zrcadla'!$C$10:$C$38,C150,'Prosklené dveře+stěny+zrcadla'!$H$10:$H$38)+SUMIF('Prosklené dveře+stěny+zrcadla'!$C$10:$C$38,C150,'Prosklené dveře+stěny+zrcadla'!$R$10:$R$38)</f>
        <v>0.0841</v>
      </c>
      <c r="F150" s="66" t="str">
        <f>IF(ISNA(VLOOKUP($A150,'Úklidové služby'!$A$7:$I$53,6,FALSE))=TRUE,"",VLOOKUP($A150,'Úklidové služby'!$A$7:$I$53,6,FALSE))</f>
        <v/>
      </c>
      <c r="G150" s="16" t="str">
        <f>IF(ISNA(VLOOKUP($A150,'Úklidové služby'!$A$7:$I$53,7,FALSE))=TRUE,"",VLOOKUP($A150,'Úklidové služby'!$A$7:$I$53,7,FALSE))</f>
        <v/>
      </c>
      <c r="H150" s="197" t="str">
        <f>IF(ISNA(VLOOKUP($A150,'Úklidové služby'!$A$7:$I$53,8,FALSE))=TRUE,"",VLOOKUP($A150,'Úklidové služby'!$A$7:$I$53,8,FALSE))</f>
        <v/>
      </c>
      <c r="I150" s="202" t="str">
        <f>IF(ISNA(VLOOKUP($A150,'Úklidové služby'!$A$7:$I$53,9,FALSE))=TRUE,"",VLOOKUP($A150,'Úklidové služby'!$A$7:$I$53,9,FALSE))</f>
        <v/>
      </c>
      <c r="J150" s="194" t="str">
        <f t="shared" si="6"/>
        <v/>
      </c>
      <c r="K150" s="207" t="str">
        <f t="shared" si="5"/>
        <v/>
      </c>
    </row>
    <row r="151" spans="1:11" ht="15" hidden="1" outlineLevel="1">
      <c r="A151" s="48"/>
      <c r="B151" s="14" t="s">
        <v>8</v>
      </c>
      <c r="C151" s="669">
        <v>45292</v>
      </c>
      <c r="D151" s="38" t="s">
        <v>19</v>
      </c>
      <c r="E151" s="100">
        <f>SUMIF('Prosklené dveře+stěny+zrcadla'!$C$10:$C$38,C151,'Prosklené dveře+stěny+zrcadla'!$H$10:$H$38)+SUMIF('Prosklené dveře+stěny+zrcadla'!$C$10:$C$38,C151,'Prosklené dveře+stěny+zrcadla'!$R$10:$R$38)</f>
        <v>5.460000000000001</v>
      </c>
      <c r="F151" s="66" t="str">
        <f>IF(ISNA(VLOOKUP($A151,'Úklidové služby'!$A$7:$I$53,6,FALSE))=TRUE,"",VLOOKUP($A151,'Úklidové služby'!$A$7:$I$53,6,FALSE))</f>
        <v/>
      </c>
      <c r="G151" s="16" t="str">
        <f>IF(ISNA(VLOOKUP($A151,'Úklidové služby'!$A$7:$I$53,7,FALSE))=TRUE,"",VLOOKUP($A151,'Úklidové služby'!$A$7:$I$53,7,FALSE))</f>
        <v/>
      </c>
      <c r="H151" s="197" t="str">
        <f>IF(ISNA(VLOOKUP($A151,'Úklidové služby'!$A$7:$I$53,8,FALSE))=TRUE,"",VLOOKUP($A151,'Úklidové služby'!$A$7:$I$53,8,FALSE))</f>
        <v/>
      </c>
      <c r="I151" s="202" t="str">
        <f>IF(ISNA(VLOOKUP($A151,'Úklidové služby'!$A$7:$I$53,9,FALSE))=TRUE,"",VLOOKUP($A151,'Úklidové služby'!$A$7:$I$53,9,FALSE))</f>
        <v/>
      </c>
      <c r="J151" s="194" t="str">
        <f t="shared" si="6"/>
        <v/>
      </c>
      <c r="K151" s="207" t="str">
        <f t="shared" si="5"/>
        <v/>
      </c>
    </row>
    <row r="152" spans="1:11" ht="15" hidden="1" outlineLevel="1">
      <c r="A152" s="48"/>
      <c r="B152" s="14" t="s">
        <v>20</v>
      </c>
      <c r="C152" s="669">
        <v>12451</v>
      </c>
      <c r="D152" s="38" t="s">
        <v>31</v>
      </c>
      <c r="E152" s="100">
        <f>SUMIF('Prosklené dveře+stěny+zrcadla'!$C$10:$C$38,C152,'Prosklené dveře+stěny+zrcadla'!$H$10:$H$38)+SUMIF('Prosklené dveře+stěny+zrcadla'!$C$10:$C$38,C152,'Prosklené dveře+stěny+zrcadla'!$R$10:$R$38)</f>
        <v>0.9279999999999999</v>
      </c>
      <c r="F152" s="66" t="str">
        <f>IF(ISNA(VLOOKUP($A152,'Úklidové služby'!$A$7:$I$53,6,FALSE))=TRUE,"",VLOOKUP($A152,'Úklidové služby'!$A$7:$I$53,6,FALSE))</f>
        <v/>
      </c>
      <c r="G152" s="16" t="str">
        <f>IF(ISNA(VLOOKUP($A152,'Úklidové služby'!$A$7:$I$53,7,FALSE))=TRUE,"",VLOOKUP($A152,'Úklidové služby'!$A$7:$I$53,7,FALSE))</f>
        <v/>
      </c>
      <c r="H152" s="197" t="str">
        <f>IF(ISNA(VLOOKUP($A152,'Úklidové služby'!$A$7:$I$53,8,FALSE))=TRUE,"",VLOOKUP($A152,'Úklidové služby'!$A$7:$I$53,8,FALSE))</f>
        <v/>
      </c>
      <c r="I152" s="202" t="str">
        <f>IF(ISNA(VLOOKUP($A152,'Úklidové služby'!$A$7:$I$53,9,FALSE))=TRUE,"",VLOOKUP($A152,'Úklidové služby'!$A$7:$I$53,9,FALSE))</f>
        <v/>
      </c>
      <c r="J152" s="194" t="str">
        <f t="shared" si="6"/>
        <v/>
      </c>
      <c r="K152" s="207" t="str">
        <f t="shared" si="5"/>
        <v/>
      </c>
    </row>
    <row r="153" spans="1:11" ht="15" hidden="1" outlineLevel="1">
      <c r="A153" s="48"/>
      <c r="B153" s="14" t="s">
        <v>20</v>
      </c>
      <c r="C153" s="669">
        <v>11720</v>
      </c>
      <c r="D153" s="38" t="s">
        <v>33</v>
      </c>
      <c r="E153" s="100">
        <f>SUMIF('Prosklené dveře+stěny+zrcadla'!$C$10:$C$38,C153,'Prosklené dveře+stěny+zrcadla'!$H$10:$H$38)+SUMIF('Prosklené dveře+stěny+zrcadla'!$C$10:$C$38,C153,'Prosklené dveře+stěny+zrcadla'!$R$10:$R$38)</f>
        <v>0.24</v>
      </c>
      <c r="F153" s="66"/>
      <c r="G153" s="16"/>
      <c r="H153" s="197"/>
      <c r="I153" s="202"/>
      <c r="J153" s="194"/>
      <c r="K153" s="207"/>
    </row>
    <row r="154" spans="1:11" ht="15" hidden="1" outlineLevel="1">
      <c r="A154" s="48"/>
      <c r="B154" s="14" t="s">
        <v>20</v>
      </c>
      <c r="C154" s="669">
        <v>11355</v>
      </c>
      <c r="D154" s="38" t="s">
        <v>34</v>
      </c>
      <c r="E154" s="100">
        <f>SUMIF('Prosklené dveře+stěny+zrcadla'!$C$10:$C$38,C154,'Prosklené dveře+stěny+zrcadla'!$H$10:$H$38)+SUMIF('Prosklené dveře+stěny+zrcadla'!$C$10:$C$38,C154,'Prosklené dveře+stěny+zrcadla'!$R$10:$R$38)</f>
        <v>0.9279999999999999</v>
      </c>
      <c r="F154" s="66" t="str">
        <f>IF(ISNA(VLOOKUP($A154,'Úklidové služby'!$A$7:$I$53,6,FALSE))=TRUE,"",VLOOKUP($A154,'Úklidové služby'!$A$7:$I$53,6,FALSE))</f>
        <v/>
      </c>
      <c r="G154" s="16" t="str">
        <f>IF(ISNA(VLOOKUP($A154,'Úklidové služby'!$A$7:$I$53,7,FALSE))=TRUE,"",VLOOKUP($A154,'Úklidové služby'!$A$7:$I$53,7,FALSE))</f>
        <v/>
      </c>
      <c r="H154" s="197" t="str">
        <f>IF(ISNA(VLOOKUP($A154,'Úklidové služby'!$A$7:$I$53,8,FALSE))=TRUE,"",VLOOKUP($A154,'Úklidové služby'!$A$7:$I$53,8,FALSE))</f>
        <v/>
      </c>
      <c r="I154" s="202" t="str">
        <f>IF(ISNA(VLOOKUP($A154,'Úklidové služby'!$A$7:$I$53,9,FALSE))=TRUE,"",VLOOKUP($A154,'Úklidové služby'!$A$7:$I$53,9,FALSE))</f>
        <v/>
      </c>
      <c r="J154" s="194" t="str">
        <f t="shared" si="6"/>
        <v/>
      </c>
      <c r="K154" s="207" t="str">
        <f t="shared" si="5"/>
        <v/>
      </c>
    </row>
    <row r="155" spans="1:11" ht="15" hidden="1" outlineLevel="1">
      <c r="A155" s="48"/>
      <c r="B155" s="14" t="s">
        <v>20</v>
      </c>
      <c r="C155" s="37">
        <v>47150</v>
      </c>
      <c r="D155" s="38" t="s">
        <v>36</v>
      </c>
      <c r="E155" s="100">
        <f>SUMIF('Prosklené dveře+stěny+zrcadla'!$C$10:$C$38,C155,'Prosklené dveře+stěny+zrcadla'!$H$10:$H$38)+SUMIF('Prosklené dveře+stěny+zrcadla'!$C$10:$C$38,C155,'Prosklené dveře+stěny+zrcadla'!$R$10:$R$38)</f>
        <v>0.21</v>
      </c>
      <c r="F155" s="66" t="str">
        <f>IF(ISNA(VLOOKUP($A155,'Úklidové služby'!$A$7:$I$53,6,FALSE))=TRUE,"",VLOOKUP($A155,'Úklidové služby'!$A$7:$I$53,6,FALSE))</f>
        <v/>
      </c>
      <c r="G155" s="16" t="str">
        <f>IF(ISNA(VLOOKUP($A155,'Úklidové služby'!$A$7:$I$53,7,FALSE))=TRUE,"",VLOOKUP($A155,'Úklidové služby'!$A$7:$I$53,7,FALSE))</f>
        <v/>
      </c>
      <c r="H155" s="197" t="str">
        <f>IF(ISNA(VLOOKUP($A155,'Úklidové služby'!$A$7:$I$53,8,FALSE))=TRUE,"",VLOOKUP($A155,'Úklidové služby'!$A$7:$I$53,8,FALSE))</f>
        <v/>
      </c>
      <c r="I155" s="202" t="str">
        <f>IF(ISNA(VLOOKUP($A155,'Úklidové služby'!$A$7:$I$53,9,FALSE))=TRUE,"",VLOOKUP($A155,'Úklidové služby'!$A$7:$I$53,9,FALSE))</f>
        <v/>
      </c>
      <c r="J155" s="194" t="str">
        <f t="shared" si="6"/>
        <v/>
      </c>
      <c r="K155" s="207" t="str">
        <f t="shared" si="5"/>
        <v/>
      </c>
    </row>
    <row r="156" spans="1:11" ht="15" hidden="1" outlineLevel="1">
      <c r="A156" s="48"/>
      <c r="B156" s="14" t="s">
        <v>20</v>
      </c>
      <c r="C156" s="669">
        <v>44593</v>
      </c>
      <c r="D156" s="38" t="s">
        <v>21</v>
      </c>
      <c r="E156" s="100">
        <f>SUMIF('Prosklené dveře+stěny+zrcadla'!$C$10:$C$38,C156,'Prosklené dveře+stěny+zrcadla'!$H$10:$H$38)+SUMIF('Prosklené dveře+stěny+zrcadla'!$C$10:$C$38,C156,'Prosklené dveře+stěny+zrcadla'!$R$10:$R$38)</f>
        <v>2.5667999999999997</v>
      </c>
      <c r="F156" s="66" t="str">
        <f>IF(ISNA(VLOOKUP($A156,'Úklidové služby'!$A$7:$I$53,6,FALSE))=TRUE,"",VLOOKUP($A156,'Úklidové služby'!$A$7:$I$53,6,FALSE))</f>
        <v/>
      </c>
      <c r="G156" s="16" t="str">
        <f>IF(ISNA(VLOOKUP($A156,'Úklidové služby'!$A$7:$I$53,7,FALSE))=TRUE,"",VLOOKUP($A156,'Úklidové služby'!$A$7:$I$53,7,FALSE))</f>
        <v/>
      </c>
      <c r="H156" s="197" t="str">
        <f>IF(ISNA(VLOOKUP($A156,'Úklidové služby'!$A$7:$I$53,8,FALSE))=TRUE,"",VLOOKUP($A156,'Úklidové služby'!$A$7:$I$53,8,FALSE))</f>
        <v/>
      </c>
      <c r="I156" s="202" t="str">
        <f>IF(ISNA(VLOOKUP($A156,'Úklidové služby'!$A$7:$I$53,9,FALSE))=TRUE,"",VLOOKUP($A156,'Úklidové služby'!$A$7:$I$53,9,FALSE))</f>
        <v/>
      </c>
      <c r="J156" s="194" t="str">
        <f t="shared" si="6"/>
        <v/>
      </c>
      <c r="K156" s="207" t="str">
        <f t="shared" si="5"/>
        <v/>
      </c>
    </row>
    <row r="157" spans="1:11" ht="15" hidden="1" outlineLevel="1">
      <c r="A157" s="48"/>
      <c r="B157" s="14" t="s">
        <v>20</v>
      </c>
      <c r="C157" s="669" t="s">
        <v>22</v>
      </c>
      <c r="D157" s="38" t="s">
        <v>16</v>
      </c>
      <c r="E157" s="100">
        <f>SUMIF('Prosklené dveře+stěny+zrcadla'!$C$10:$C$38,C157,'Prosklené dveře+stěny+zrcadla'!$H$10:$H$38)+SUMIF('Prosklené dveře+stěny+zrcadla'!$C$10:$C$38,C157,'Prosklené dveře+stěny+zrcadla'!$R$10:$R$38)</f>
        <v>0.3</v>
      </c>
      <c r="F157" s="66" t="str">
        <f>IF(ISNA(VLOOKUP($A157,'Úklidové služby'!$A$7:$I$53,6,FALSE))=TRUE,"",VLOOKUP($A157,'Úklidové služby'!$A$7:$I$53,6,FALSE))</f>
        <v/>
      </c>
      <c r="G157" s="16" t="str">
        <f>IF(ISNA(VLOOKUP($A157,'Úklidové služby'!$A$7:$I$53,7,FALSE))=TRUE,"",VLOOKUP($A157,'Úklidové služby'!$A$7:$I$53,7,FALSE))</f>
        <v/>
      </c>
      <c r="H157" s="197" t="str">
        <f>IF(ISNA(VLOOKUP($A157,'Úklidové služby'!$A$7:$I$53,8,FALSE))=TRUE,"",VLOOKUP($A157,'Úklidové služby'!$A$7:$I$53,8,FALSE))</f>
        <v/>
      </c>
      <c r="I157" s="202" t="str">
        <f>IF(ISNA(VLOOKUP($A157,'Úklidové služby'!$A$7:$I$53,9,FALSE))=TRUE,"",VLOOKUP($A157,'Úklidové služby'!$A$7:$I$53,9,FALSE))</f>
        <v/>
      </c>
      <c r="J157" s="194" t="str">
        <f t="shared" si="6"/>
        <v/>
      </c>
      <c r="K157" s="207" t="str">
        <f t="shared" si="5"/>
        <v/>
      </c>
    </row>
    <row r="158" spans="1:11" ht="15" hidden="1" outlineLevel="1">
      <c r="A158" s="50"/>
      <c r="B158" s="25" t="s">
        <v>20</v>
      </c>
      <c r="C158" s="670" t="s">
        <v>23</v>
      </c>
      <c r="D158" s="42" t="s">
        <v>14</v>
      </c>
      <c r="E158" s="102">
        <f>SUMIF('Prosklené dveře+stěny+zrcadla'!$C$10:$C$38,C158,'Prosklené dveře+stěny+zrcadla'!$H$10:$H$38)+SUMIF('Prosklené dveře+stěny+zrcadla'!$C$10:$C$38,C158,'Prosklené dveře+stěny+zrcadla'!$R$10:$R$38)</f>
        <v>0.09</v>
      </c>
      <c r="F158" s="93" t="str">
        <f>IF(ISNA(VLOOKUP($A158,'Úklidové služby'!$A$7:$I$53,6,FALSE))=TRUE,"",VLOOKUP($A158,'Úklidové služby'!$A$7:$I$53,6,FALSE))</f>
        <v/>
      </c>
      <c r="G158" s="28" t="str">
        <f>IF(ISNA(VLOOKUP($A158,'Úklidové služby'!$A$7:$I$53,7,FALSE))=TRUE,"",VLOOKUP($A158,'Úklidové služby'!$A$7:$I$53,7,FALSE))</f>
        <v/>
      </c>
      <c r="H158" s="52" t="str">
        <f>IF(ISNA(VLOOKUP($A158,'Úklidové služby'!$A$7:$I$53,8,FALSE))=TRUE,"",VLOOKUP($A158,'Úklidové služby'!$A$7:$I$53,8,FALSE))</f>
        <v/>
      </c>
      <c r="I158" s="177" t="str">
        <f>IF(ISNA(VLOOKUP($A158,'Úklidové služby'!$A$7:$I$53,9,FALSE))=TRUE,"",VLOOKUP($A158,'Úklidové služby'!$A$7:$I$53,9,FALSE))</f>
        <v/>
      </c>
      <c r="J158" s="195" t="str">
        <f t="shared" si="6"/>
        <v/>
      </c>
      <c r="K158" s="208" t="str">
        <f t="shared" si="5"/>
        <v/>
      </c>
    </row>
    <row r="159" spans="1:11" ht="15">
      <c r="A159" s="2">
        <v>16</v>
      </c>
      <c r="B159" s="19" t="s">
        <v>40</v>
      </c>
      <c r="C159" s="5"/>
      <c r="D159" s="96"/>
      <c r="E159" s="97">
        <v>0</v>
      </c>
      <c r="F159" s="45" t="str">
        <f>IF(ISNA(VLOOKUP($A159,'Úklidové služby'!$A$7:$I$53,6,FALSE))=TRUE,"",VLOOKUP($A159,'Úklidové služby'!$A$7:$I$53,6,FALSE))</f>
        <v>místnost</v>
      </c>
      <c r="G159" s="24">
        <f>IF(ISNA(VLOOKUP($A159,'Úklidové služby'!$A$7:$I$53,7,FALSE))=TRUE,"",VLOOKUP($A159,'Úklidové služby'!$A$7:$I$53,7,FALSE))</f>
        <v>0</v>
      </c>
      <c r="H159" s="22" t="str">
        <f>IF(ISNA(VLOOKUP($A159,'Úklidové služby'!$A$7:$I$53,8,FALSE))=TRUE,"",VLOOKUP($A159,'Úklidové služby'!$A$7:$I$53,8,FALSE))</f>
        <v>1x za týden</v>
      </c>
      <c r="I159" s="198">
        <f>IF(ISNA(VLOOKUP($A159,'Úklidové služby'!$A$7:$I$53,9,FALSE))=TRUE,"",VLOOKUP($A159,'Úklidové služby'!$A$7:$I$53,9,FALSE))</f>
        <v>52</v>
      </c>
      <c r="J159" s="76">
        <f t="shared" si="6"/>
        <v>0</v>
      </c>
      <c r="K159" s="208">
        <f t="shared" si="5"/>
        <v>0</v>
      </c>
    </row>
    <row r="160" spans="1:11" ht="15" collapsed="1">
      <c r="A160" s="2">
        <v>17</v>
      </c>
      <c r="B160" s="3" t="s">
        <v>408</v>
      </c>
      <c r="C160" s="5"/>
      <c r="D160" s="5"/>
      <c r="E160" s="97">
        <f>SUM(E161:E166)</f>
        <v>6</v>
      </c>
      <c r="F160" s="45" t="str">
        <f>IF(ISNA(VLOOKUP($A160,'Úklidové služby'!$A$7:$I$53,6,FALSE))=TRUE,"",VLOOKUP($A160,'Úklidové služby'!$A$7:$I$53,6,FALSE))</f>
        <v>místnost</v>
      </c>
      <c r="G160" s="24">
        <f>IF(ISNA(VLOOKUP($A160,'Úklidové služby'!$A$7:$I$53,7,FALSE))=TRUE,"",VLOOKUP($A160,'Úklidové služby'!$A$7:$I$53,7,FALSE))</f>
        <v>0</v>
      </c>
      <c r="H160" s="22" t="str">
        <f>IF(ISNA(VLOOKUP($A160,'Úklidové služby'!$A$7:$I$53,8,FALSE))=TRUE,"",VLOOKUP($A160,'Úklidové služby'!$A$7:$I$53,8,FALSE))</f>
        <v>1x za týden</v>
      </c>
      <c r="I160" s="198">
        <f>IF(ISNA(VLOOKUP($A160,'Úklidové služby'!$A$7:$I$53,9,FALSE))=TRUE,"",VLOOKUP($A160,'Úklidové služby'!$A$7:$I$53,9,FALSE))</f>
        <v>52</v>
      </c>
      <c r="J160" s="76">
        <f t="shared" si="6"/>
        <v>0</v>
      </c>
      <c r="K160" s="208">
        <f t="shared" si="5"/>
        <v>0</v>
      </c>
    </row>
    <row r="161" spans="1:11" ht="15" hidden="1" outlineLevel="1">
      <c r="A161" s="48"/>
      <c r="B161" s="14" t="s">
        <v>8</v>
      </c>
      <c r="C161" s="37">
        <v>45658</v>
      </c>
      <c r="D161" s="109" t="s">
        <v>12</v>
      </c>
      <c r="E161" s="100">
        <v>1</v>
      </c>
      <c r="F161" s="66" t="str">
        <f>IF(ISNA(VLOOKUP($A161,'Úklidové služby'!$A$7:$I$53,6,FALSE))=TRUE,"",VLOOKUP($A161,'Úklidové služby'!$A$7:$I$53,6,FALSE))</f>
        <v/>
      </c>
      <c r="G161" s="16" t="str">
        <f>IF(ISNA(VLOOKUP($A161,'Úklidové služby'!$A$7:$I$53,7,FALSE))=TRUE,"",VLOOKUP($A161,'Úklidové služby'!$A$7:$I$53,7,FALSE))</f>
        <v/>
      </c>
      <c r="H161" s="12" t="str">
        <f>IF(ISNA(VLOOKUP($A161,'Úklidové služby'!$A$7:$I$53,8,FALSE))=TRUE,"",VLOOKUP($A161,'Úklidové služby'!$A$7:$I$53,8,FALSE))</f>
        <v/>
      </c>
      <c r="I161" s="201" t="str">
        <f>IF(ISNA(VLOOKUP($A161,'Úklidové služby'!$A$7:$I$53,9,FALSE))=TRUE,"",VLOOKUP($A161,'Úklidové služby'!$A$7:$I$53,9,FALSE))</f>
        <v/>
      </c>
      <c r="J161" s="194" t="str">
        <f t="shared" si="6"/>
        <v/>
      </c>
      <c r="K161" s="206" t="str">
        <f t="shared" si="5"/>
        <v/>
      </c>
    </row>
    <row r="162" spans="1:11" ht="15" hidden="1" outlineLevel="1">
      <c r="A162" s="48"/>
      <c r="B162" s="14" t="s">
        <v>8</v>
      </c>
      <c r="C162" s="14" t="s">
        <v>13</v>
      </c>
      <c r="D162" s="109" t="s">
        <v>14</v>
      </c>
      <c r="E162" s="100">
        <v>1</v>
      </c>
      <c r="F162" s="66" t="str">
        <f>IF(ISNA(VLOOKUP($A162,'Úklidové služby'!$A$7:$I$53,6,FALSE))=TRUE,"",VLOOKUP($A162,'Úklidové služby'!$A$7:$I$53,6,FALSE))</f>
        <v/>
      </c>
      <c r="G162" s="16" t="str">
        <f>IF(ISNA(VLOOKUP($A162,'Úklidové služby'!$A$7:$I$53,7,FALSE))=TRUE,"",VLOOKUP($A162,'Úklidové služby'!$A$7:$I$53,7,FALSE))</f>
        <v/>
      </c>
      <c r="H162" s="12" t="str">
        <f>IF(ISNA(VLOOKUP($A162,'Úklidové služby'!$A$7:$I$53,8,FALSE))=TRUE,"",VLOOKUP($A162,'Úklidové služby'!$A$7:$I$53,8,FALSE))</f>
        <v/>
      </c>
      <c r="I162" s="202" t="str">
        <f>IF(ISNA(VLOOKUP($A162,'Úklidové služby'!$A$7:$I$53,9,FALSE))=TRUE,"",VLOOKUP($A162,'Úklidové služby'!$A$7:$I$53,9,FALSE))</f>
        <v/>
      </c>
      <c r="J162" s="194" t="str">
        <f t="shared" si="6"/>
        <v/>
      </c>
      <c r="K162" s="207" t="str">
        <f t="shared" si="5"/>
        <v/>
      </c>
    </row>
    <row r="163" spans="1:11" ht="15" hidden="1" outlineLevel="1">
      <c r="A163" s="48"/>
      <c r="B163" s="14" t="s">
        <v>8</v>
      </c>
      <c r="C163" s="14" t="s">
        <v>15</v>
      </c>
      <c r="D163" s="109" t="s">
        <v>16</v>
      </c>
      <c r="E163" s="100">
        <v>1</v>
      </c>
      <c r="F163" s="66" t="str">
        <f>IF(ISNA(VLOOKUP($A163,'Úklidové služby'!$A$7:$I$53,6,FALSE))=TRUE,"",VLOOKUP($A163,'Úklidové služby'!$A$7:$I$53,6,FALSE))</f>
        <v/>
      </c>
      <c r="G163" s="16" t="str">
        <f>IF(ISNA(VLOOKUP($A163,'Úklidové služby'!$A$7:$I$53,7,FALSE))=TRUE,"",VLOOKUP($A163,'Úklidové služby'!$A$7:$I$53,7,FALSE))</f>
        <v/>
      </c>
      <c r="H163" s="12" t="str">
        <f>IF(ISNA(VLOOKUP($A163,'Úklidové služby'!$A$7:$I$53,8,FALSE))=TRUE,"",VLOOKUP($A163,'Úklidové služby'!$A$7:$I$53,8,FALSE))</f>
        <v/>
      </c>
      <c r="I163" s="202" t="str">
        <f>IF(ISNA(VLOOKUP($A163,'Úklidové služby'!$A$7:$I$53,9,FALSE))=TRUE,"",VLOOKUP($A163,'Úklidové služby'!$A$7:$I$53,9,FALSE))</f>
        <v/>
      </c>
      <c r="J163" s="194" t="str">
        <f t="shared" si="6"/>
        <v/>
      </c>
      <c r="K163" s="207" t="str">
        <f t="shared" si="5"/>
        <v/>
      </c>
    </row>
    <row r="164" spans="1:11" ht="15" hidden="1" outlineLevel="1">
      <c r="A164" s="48"/>
      <c r="B164" s="14" t="s">
        <v>20</v>
      </c>
      <c r="C164" s="14" t="s">
        <v>22</v>
      </c>
      <c r="D164" s="109" t="s">
        <v>16</v>
      </c>
      <c r="E164" s="100">
        <v>1</v>
      </c>
      <c r="F164" s="66" t="str">
        <f>IF(ISNA(VLOOKUP($A164,'Úklidové služby'!$A$7:$I$53,6,FALSE))=TRUE,"",VLOOKUP($A164,'Úklidové služby'!$A$7:$I$53,6,FALSE))</f>
        <v/>
      </c>
      <c r="G164" s="16" t="str">
        <f>IF(ISNA(VLOOKUP($A164,'Úklidové služby'!$A$7:$I$53,7,FALSE))=TRUE,"",VLOOKUP($A164,'Úklidové služby'!$A$7:$I$53,7,FALSE))</f>
        <v/>
      </c>
      <c r="H164" s="12" t="str">
        <f>IF(ISNA(VLOOKUP($A164,'Úklidové služby'!$A$7:$I$53,8,FALSE))=TRUE,"",VLOOKUP($A164,'Úklidové služby'!$A$7:$I$53,8,FALSE))</f>
        <v/>
      </c>
      <c r="I164" s="202" t="str">
        <f>IF(ISNA(VLOOKUP($A164,'Úklidové služby'!$A$7:$I$53,9,FALSE))=TRUE,"",VLOOKUP($A164,'Úklidové služby'!$A$7:$I$53,9,FALSE))</f>
        <v/>
      </c>
      <c r="J164" s="194" t="str">
        <f t="shared" si="6"/>
        <v/>
      </c>
      <c r="K164" s="207" t="str">
        <f t="shared" si="5"/>
        <v/>
      </c>
    </row>
    <row r="165" spans="1:11" ht="15" hidden="1" outlineLevel="1">
      <c r="A165" s="48"/>
      <c r="B165" s="14" t="s">
        <v>20</v>
      </c>
      <c r="C165" s="14" t="s">
        <v>23</v>
      </c>
      <c r="D165" s="109" t="s">
        <v>14</v>
      </c>
      <c r="E165" s="100">
        <v>1</v>
      </c>
      <c r="F165" s="66" t="str">
        <f>IF(ISNA(VLOOKUP($A165,'Úklidové služby'!$A$7:$I$53,6,FALSE))=TRUE,"",VLOOKUP($A165,'Úklidové služby'!$A$7:$I$53,6,FALSE))</f>
        <v/>
      </c>
      <c r="G165" s="16" t="str">
        <f>IF(ISNA(VLOOKUP($A165,'Úklidové služby'!$A$7:$I$53,7,FALSE))=TRUE,"",VLOOKUP($A165,'Úklidové služby'!$A$7:$I$53,7,FALSE))</f>
        <v/>
      </c>
      <c r="H165" s="12" t="str">
        <f>IF(ISNA(VLOOKUP($A165,'Úklidové služby'!$A$7:$I$53,8,FALSE))=TRUE,"",VLOOKUP($A165,'Úklidové služby'!$A$7:$I$53,8,FALSE))</f>
        <v/>
      </c>
      <c r="I165" s="202" t="str">
        <f>IF(ISNA(VLOOKUP($A165,'Úklidové služby'!$A$7:$I$53,9,FALSE))=TRUE,"",VLOOKUP($A165,'Úklidové služby'!$A$7:$I$53,9,FALSE))</f>
        <v/>
      </c>
      <c r="J165" s="194" t="str">
        <f t="shared" si="6"/>
        <v/>
      </c>
      <c r="K165" s="207" t="str">
        <f t="shared" si="5"/>
        <v/>
      </c>
    </row>
    <row r="166" spans="1:11" ht="15" hidden="1" outlineLevel="1">
      <c r="A166" s="48"/>
      <c r="B166" s="25" t="s">
        <v>20</v>
      </c>
      <c r="C166" s="41">
        <v>46054</v>
      </c>
      <c r="D166" s="110" t="s">
        <v>24</v>
      </c>
      <c r="E166" s="102">
        <v>1</v>
      </c>
      <c r="F166" s="93" t="str">
        <f>IF(ISNA(VLOOKUP($A166,'Úklidové služby'!$A$7:$I$53,6,FALSE))=TRUE,"",VLOOKUP($A166,'Úklidové služby'!$A$7:$I$53,6,FALSE))</f>
        <v/>
      </c>
      <c r="G166" s="16" t="str">
        <f>IF(ISNA(VLOOKUP($A166,'Úklidové služby'!$A$7:$I$53,7,FALSE))=TRUE,"",VLOOKUP($A166,'Úklidové služby'!$A$7:$I$53,7,FALSE))</f>
        <v/>
      </c>
      <c r="H166" s="12" t="str">
        <f>IF(ISNA(VLOOKUP($A166,'Úklidové služby'!$A$7:$I$53,8,FALSE))=TRUE,"",VLOOKUP($A166,'Úklidové služby'!$A$7:$I$53,8,FALSE))</f>
        <v/>
      </c>
      <c r="I166" s="177" t="str">
        <f>IF(ISNA(VLOOKUP($A166,'Úklidové služby'!$A$7:$I$53,9,FALSE))=TRUE,"",VLOOKUP($A166,'Úklidové služby'!$A$7:$I$53,9,FALSE))</f>
        <v/>
      </c>
      <c r="J166" s="194" t="str">
        <f t="shared" si="6"/>
        <v/>
      </c>
      <c r="K166" s="208" t="str">
        <f t="shared" si="5"/>
        <v/>
      </c>
    </row>
    <row r="167" spans="1:11" ht="15" collapsed="1">
      <c r="A167" s="18">
        <v>18</v>
      </c>
      <c r="B167" s="19" t="s">
        <v>442</v>
      </c>
      <c r="C167" s="44"/>
      <c r="D167" s="44"/>
      <c r="E167" s="111">
        <f>SUM(E168:E182)</f>
        <v>91.82300000000001</v>
      </c>
      <c r="F167" s="45" t="str">
        <f>IF(ISNA(VLOOKUP($A167,'Úklidové služby'!$A$7:$I$53,6,FALSE))=TRUE,"",VLOOKUP($A167,'Úklidové služby'!$A$7:$I$53,6,FALSE))</f>
        <v>m2</v>
      </c>
      <c r="G167" s="24">
        <f>IF(ISNA(VLOOKUP($A167,'Úklidové služby'!$A$7:$I$53,7,FALSE))=TRUE,"",VLOOKUP($A167,'Úklidové služby'!$A$7:$I$53,7,FALSE))</f>
        <v>0</v>
      </c>
      <c r="H167" s="22" t="str">
        <f>IF(ISNA(VLOOKUP($A167,'Úklidové služby'!$A$7:$I$53,8,FALSE))=TRUE,"",VLOOKUP($A167,'Úklidové služby'!$A$7:$I$53,8,FALSE))</f>
        <v>1x za týden</v>
      </c>
      <c r="I167" s="198">
        <f>IF(ISNA(VLOOKUP($A167,'Úklidové služby'!$A$7:$I$53,9,FALSE))=TRUE,"",VLOOKUP($A167,'Úklidové služby'!$A$7:$I$53,9,FALSE))</f>
        <v>52</v>
      </c>
      <c r="J167" s="76">
        <f t="shared" si="6"/>
        <v>0</v>
      </c>
      <c r="K167" s="208">
        <f t="shared" si="5"/>
        <v>0</v>
      </c>
    </row>
    <row r="168" spans="1:11" ht="15" hidden="1" outlineLevel="1">
      <c r="A168" s="46"/>
      <c r="B168" s="14" t="s">
        <v>8</v>
      </c>
      <c r="C168" s="37">
        <v>13881</v>
      </c>
      <c r="D168" s="38" t="s">
        <v>28</v>
      </c>
      <c r="E168" s="100">
        <v>6.59</v>
      </c>
      <c r="F168" s="47" t="str">
        <f>IF(ISNA(VLOOKUP($A168,'Úklidové služby'!$A$7:$I$53,6,FALSE))=TRUE,"",VLOOKUP($A168,'Úklidové služby'!$A$7:$I$53,6,FALSE))</f>
        <v/>
      </c>
      <c r="G168" s="47" t="str">
        <f>IF(ISNA(VLOOKUP($A168,'Úklidové služby'!$A$7:$I$53,7,FALSE))=TRUE,"",VLOOKUP($A168,'Úklidové služby'!$A$7:$I$53,7,FALSE))</f>
        <v/>
      </c>
      <c r="H168" s="47" t="str">
        <f>IF(ISNA(VLOOKUP($A168,'Úklidové služby'!$A$7:$I$53,8,FALSE))=TRUE,"",VLOOKUP($A168,'Úklidové služby'!$A$7:$I$53,8,FALSE))</f>
        <v/>
      </c>
      <c r="I168" s="201" t="str">
        <f>IF(ISNA(VLOOKUP($A168,'Úklidové služby'!$A$7:$I$53,9,FALSE))=TRUE,"",VLOOKUP($A168,'Úklidové služby'!$A$7:$I$53,9,FALSE))</f>
        <v/>
      </c>
      <c r="J168" s="191" t="str">
        <f t="shared" si="6"/>
        <v/>
      </c>
      <c r="K168" s="206" t="str">
        <f t="shared" si="5"/>
        <v/>
      </c>
    </row>
    <row r="169" spans="1:11" ht="15" hidden="1" outlineLevel="1">
      <c r="A169" s="48"/>
      <c r="B169" s="14" t="s">
        <v>8</v>
      </c>
      <c r="C169" s="37">
        <v>13516</v>
      </c>
      <c r="D169" s="38" t="s">
        <v>29</v>
      </c>
      <c r="E169" s="100">
        <v>2</v>
      </c>
      <c r="F169" s="49" t="str">
        <f>IF(ISNA(VLOOKUP($A169,'Úklidové služby'!$A$7:$I$53,6,FALSE))=TRUE,"",VLOOKUP($A169,'Úklidové služby'!$A$7:$I$53,6,FALSE))</f>
        <v/>
      </c>
      <c r="G169" s="49" t="str">
        <f>IF(ISNA(VLOOKUP($A169,'Úklidové služby'!$A$7:$I$53,7,FALSE))=TRUE,"",VLOOKUP($A169,'Úklidové služby'!$A$7:$I$53,7,FALSE))</f>
        <v/>
      </c>
      <c r="H169" s="49" t="str">
        <f>IF(ISNA(VLOOKUP($A169,'Úklidové služby'!$A$7:$I$53,8,FALSE))=TRUE,"",VLOOKUP($A169,'Úklidové služby'!$A$7:$I$53,8,FALSE))</f>
        <v/>
      </c>
      <c r="I169" s="202" t="str">
        <f>IF(ISNA(VLOOKUP($A169,'Úklidové služby'!$A$7:$I$53,9,FALSE))=TRUE,"",VLOOKUP($A169,'Úklidové služby'!$A$7:$I$53,9,FALSE))</f>
        <v/>
      </c>
      <c r="J169" s="192" t="str">
        <f t="shared" si="6"/>
        <v/>
      </c>
      <c r="K169" s="207" t="str">
        <f t="shared" si="5"/>
        <v/>
      </c>
    </row>
    <row r="170" spans="1:11" ht="15" hidden="1" outlineLevel="1">
      <c r="A170" s="48"/>
      <c r="B170" s="14" t="s">
        <v>8</v>
      </c>
      <c r="C170" s="37">
        <v>13150</v>
      </c>
      <c r="D170" s="38" t="s">
        <v>262</v>
      </c>
      <c r="E170" s="100">
        <v>10.74</v>
      </c>
      <c r="F170" s="49" t="str">
        <f>IF(ISNA(VLOOKUP($A170,'Úklidové služby'!$A$7:$I$53,6,FALSE))=TRUE,"",VLOOKUP($A170,'Úklidové služby'!$A$7:$I$53,6,FALSE))</f>
        <v/>
      </c>
      <c r="G170" s="49" t="str">
        <f>IF(ISNA(VLOOKUP($A170,'Úklidové služby'!$A$7:$I$53,7,FALSE))=TRUE,"",VLOOKUP($A170,'Úklidové služby'!$A$7:$I$53,7,FALSE))</f>
        <v/>
      </c>
      <c r="H170" s="49" t="str">
        <f>IF(ISNA(VLOOKUP($A170,'Úklidové služby'!$A$7:$I$53,8,FALSE))=TRUE,"",VLOOKUP($A170,'Úklidové služby'!$A$7:$I$53,8,FALSE))</f>
        <v/>
      </c>
      <c r="I170" s="202" t="str">
        <f>IF(ISNA(VLOOKUP($A170,'Úklidové služby'!$A$7:$I$53,9,FALSE))=TRUE,"",VLOOKUP($A170,'Úklidové služby'!$A$7:$I$53,9,FALSE))</f>
        <v/>
      </c>
      <c r="J170" s="192" t="str">
        <f t="shared" si="6"/>
        <v/>
      </c>
      <c r="K170" s="207" t="str">
        <f t="shared" si="5"/>
        <v/>
      </c>
    </row>
    <row r="171" spans="1:11" ht="15" hidden="1" outlineLevel="1">
      <c r="A171" s="48"/>
      <c r="B171" s="14" t="s">
        <v>8</v>
      </c>
      <c r="C171" s="37">
        <v>14246</v>
      </c>
      <c r="D171" s="38" t="s">
        <v>261</v>
      </c>
      <c r="E171" s="100">
        <v>8.72</v>
      </c>
      <c r="F171" s="49" t="str">
        <f>IF(ISNA(VLOOKUP($A171,'Úklidové služby'!$A$7:$I$53,6,FALSE))=TRUE,"",VLOOKUP($A171,'Úklidové služby'!$A$7:$I$53,6,FALSE))</f>
        <v/>
      </c>
      <c r="G171" s="49" t="str">
        <f>IF(ISNA(VLOOKUP($A171,'Úklidové služby'!$A$7:$I$53,7,FALSE))=TRUE,"",VLOOKUP($A171,'Úklidové služby'!$A$7:$I$53,7,FALSE))</f>
        <v/>
      </c>
      <c r="H171" s="49" t="str">
        <f>IF(ISNA(VLOOKUP($A171,'Úklidové služby'!$A$7:$I$53,8,FALSE))=TRUE,"",VLOOKUP($A171,'Úklidové služby'!$A$7:$I$53,8,FALSE))</f>
        <v/>
      </c>
      <c r="I171" s="202" t="str">
        <f>IF(ISNA(VLOOKUP($A171,'Úklidové služby'!$A$7:$I$53,9,FALSE))=TRUE,"",VLOOKUP($A171,'Úklidové služby'!$A$7:$I$53,9,FALSE))</f>
        <v/>
      </c>
      <c r="J171" s="192" t="str">
        <f t="shared" si="6"/>
        <v/>
      </c>
      <c r="K171" s="207" t="str">
        <f t="shared" si="5"/>
        <v/>
      </c>
    </row>
    <row r="172" spans="1:11" ht="15" hidden="1" outlineLevel="1">
      <c r="A172" s="48"/>
      <c r="B172" s="14" t="s">
        <v>8</v>
      </c>
      <c r="C172" s="37">
        <v>44927</v>
      </c>
      <c r="D172" s="38" t="s">
        <v>9</v>
      </c>
      <c r="E172" s="100">
        <v>9.62</v>
      </c>
      <c r="F172" s="49" t="str">
        <f>IF(ISNA(VLOOKUP($A172,'Úklidové služby'!$A$7:$I$53,6,FALSE))=TRUE,"",VLOOKUP($A172,'Úklidové služby'!$A$7:$I$53,6,FALSE))</f>
        <v/>
      </c>
      <c r="G172" s="49" t="str">
        <f>IF(ISNA(VLOOKUP($A172,'Úklidové služby'!$A$7:$I$53,7,FALSE))=TRUE,"",VLOOKUP($A172,'Úklidové služby'!$A$7:$I$53,7,FALSE))</f>
        <v/>
      </c>
      <c r="H172" s="49" t="str">
        <f>IF(ISNA(VLOOKUP($A172,'Úklidové služby'!$A$7:$I$53,8,FALSE))=TRUE,"",VLOOKUP($A172,'Úklidové služby'!$A$7:$I$53,8,FALSE))</f>
        <v/>
      </c>
      <c r="I172" s="202" t="str">
        <f>IF(ISNA(VLOOKUP($A172,'Úklidové služby'!$A$7:$I$53,9,FALSE))=TRUE,"",VLOOKUP($A172,'Úklidové služby'!$A$7:$I$53,9,FALSE))</f>
        <v/>
      </c>
      <c r="J172" s="192" t="str">
        <f t="shared" si="6"/>
        <v/>
      </c>
      <c r="K172" s="207" t="str">
        <f t="shared" si="5"/>
        <v/>
      </c>
    </row>
    <row r="173" spans="1:11" ht="15" hidden="1" outlineLevel="1">
      <c r="A173" s="48"/>
      <c r="B173" s="14" t="s">
        <v>8</v>
      </c>
      <c r="C173" s="37">
        <v>44562</v>
      </c>
      <c r="D173" s="38" t="s">
        <v>10</v>
      </c>
      <c r="E173" s="100">
        <v>1.96</v>
      </c>
      <c r="F173" s="49" t="str">
        <f>IF(ISNA(VLOOKUP($A173,'Úklidové služby'!$A$7:$I$53,6,FALSE))=TRUE,"",VLOOKUP($A173,'Úklidové služby'!$A$7:$I$53,6,FALSE))</f>
        <v/>
      </c>
      <c r="G173" s="49" t="str">
        <f>IF(ISNA(VLOOKUP($A173,'Úklidové služby'!$A$7:$I$53,7,FALSE))=TRUE,"",VLOOKUP($A173,'Úklidové služby'!$A$7:$I$53,7,FALSE))</f>
        <v/>
      </c>
      <c r="H173" s="49" t="str">
        <f>IF(ISNA(VLOOKUP($A173,'Úklidové služby'!$A$7:$I$53,8,FALSE))=TRUE,"",VLOOKUP($A173,'Úklidové služby'!$A$7:$I$53,8,FALSE))</f>
        <v/>
      </c>
      <c r="I173" s="202" t="str">
        <f>IF(ISNA(VLOOKUP($A173,'Úklidové služby'!$A$7:$I$53,9,FALSE))=TRUE,"",VLOOKUP($A173,'Úklidové služby'!$A$7:$I$53,9,FALSE))</f>
        <v/>
      </c>
      <c r="J173" s="192" t="str">
        <f t="shared" si="6"/>
        <v/>
      </c>
      <c r="K173" s="207" t="str">
        <f t="shared" si="5"/>
        <v/>
      </c>
    </row>
    <row r="174" spans="1:11" ht="15" hidden="1" outlineLevel="1">
      <c r="A174" s="48"/>
      <c r="B174" s="14" t="s">
        <v>20</v>
      </c>
      <c r="C174" s="37">
        <v>12816</v>
      </c>
      <c r="D174" s="38" t="s">
        <v>30</v>
      </c>
      <c r="E174" s="100">
        <v>8.94</v>
      </c>
      <c r="F174" s="49" t="str">
        <f>IF(ISNA(VLOOKUP($A174,'Úklidové služby'!$A$7:$I$53,6,FALSE))=TRUE,"",VLOOKUP($A174,'Úklidové služby'!$A$7:$I$53,6,FALSE))</f>
        <v/>
      </c>
      <c r="G174" s="49" t="str">
        <f>IF(ISNA(VLOOKUP($A174,'Úklidové služby'!$A$7:$I$53,7,FALSE))=TRUE,"",VLOOKUP($A174,'Úklidové služby'!$A$7:$I$53,7,FALSE))</f>
        <v/>
      </c>
      <c r="H174" s="49" t="str">
        <f>IF(ISNA(VLOOKUP($A174,'Úklidové služby'!$A$7:$I$53,8,FALSE))=TRUE,"",VLOOKUP($A174,'Úklidové služby'!$A$7:$I$53,8,FALSE))</f>
        <v/>
      </c>
      <c r="I174" s="202" t="str">
        <f>IF(ISNA(VLOOKUP($A174,'Úklidové služby'!$A$7:$I$53,9,FALSE))=TRUE,"",VLOOKUP($A174,'Úklidové služby'!$A$7:$I$53,9,FALSE))</f>
        <v/>
      </c>
      <c r="J174" s="192" t="str">
        <f t="shared" si="6"/>
        <v/>
      </c>
      <c r="K174" s="207" t="str">
        <f t="shared" si="5"/>
        <v/>
      </c>
    </row>
    <row r="175" spans="1:11" ht="15" hidden="1" outlineLevel="1">
      <c r="A175" s="48"/>
      <c r="B175" s="14" t="s">
        <v>20</v>
      </c>
      <c r="C175" s="37">
        <v>12451</v>
      </c>
      <c r="D175" s="38" t="s">
        <v>31</v>
      </c>
      <c r="E175" s="100">
        <v>4.68</v>
      </c>
      <c r="F175" s="49" t="str">
        <f>IF(ISNA(VLOOKUP($A175,'Úklidové služby'!$A$7:$I$53,6,FALSE))=TRUE,"",VLOOKUP($A175,'Úklidové služby'!$A$7:$I$53,6,FALSE))</f>
        <v/>
      </c>
      <c r="G175" s="49" t="str">
        <f>IF(ISNA(VLOOKUP($A175,'Úklidové služby'!$A$7:$I$53,7,FALSE))=TRUE,"",VLOOKUP($A175,'Úklidové služby'!$A$7:$I$53,7,FALSE))</f>
        <v/>
      </c>
      <c r="H175" s="49" t="str">
        <f>IF(ISNA(VLOOKUP($A175,'Úklidové služby'!$A$7:$I$53,8,FALSE))=TRUE,"",VLOOKUP($A175,'Úklidové služby'!$A$7:$I$53,8,FALSE))</f>
        <v/>
      </c>
      <c r="I175" s="202" t="str">
        <f>IF(ISNA(VLOOKUP($A175,'Úklidové služby'!$A$7:$I$53,9,FALSE))=TRUE,"",VLOOKUP($A175,'Úklidové služby'!$A$7:$I$53,9,FALSE))</f>
        <v/>
      </c>
      <c r="J175" s="192" t="str">
        <f t="shared" si="6"/>
        <v/>
      </c>
      <c r="K175" s="207" t="str">
        <f t="shared" si="5"/>
        <v/>
      </c>
    </row>
    <row r="176" spans="1:11" ht="15" hidden="1" outlineLevel="1">
      <c r="A176" s="48"/>
      <c r="B176" s="14" t="s">
        <v>20</v>
      </c>
      <c r="C176" s="37">
        <v>12086</v>
      </c>
      <c r="D176" s="38" t="s">
        <v>32</v>
      </c>
      <c r="E176" s="100">
        <v>20.823</v>
      </c>
      <c r="F176" s="49" t="str">
        <f>IF(ISNA(VLOOKUP($A176,'Úklidové služby'!$A$7:$I$53,6,FALSE))=TRUE,"",VLOOKUP($A176,'Úklidové služby'!$A$7:$I$53,6,FALSE))</f>
        <v/>
      </c>
      <c r="G176" s="49" t="str">
        <f>IF(ISNA(VLOOKUP($A176,'Úklidové služby'!$A$7:$I$53,7,FALSE))=TRUE,"",VLOOKUP($A176,'Úklidové služby'!$A$7:$I$53,7,FALSE))</f>
        <v/>
      </c>
      <c r="H176" s="49" t="str">
        <f>IF(ISNA(VLOOKUP($A176,'Úklidové služby'!$A$7:$I$53,8,FALSE))=TRUE,"",VLOOKUP($A176,'Úklidové služby'!$A$7:$I$53,8,FALSE))</f>
        <v/>
      </c>
      <c r="I176" s="202" t="str">
        <f>IF(ISNA(VLOOKUP($A176,'Úklidové služby'!$A$7:$I$53,9,FALSE))=TRUE,"",VLOOKUP($A176,'Úklidové služby'!$A$7:$I$53,9,FALSE))</f>
        <v/>
      </c>
      <c r="J176" s="192" t="str">
        <f t="shared" si="6"/>
        <v/>
      </c>
      <c r="K176" s="207" t="str">
        <f t="shared" si="5"/>
        <v/>
      </c>
    </row>
    <row r="177" spans="1:11" ht="15" hidden="1" outlineLevel="1">
      <c r="A177" s="48"/>
      <c r="B177" s="14" t="s">
        <v>20</v>
      </c>
      <c r="C177" s="37">
        <v>11720</v>
      </c>
      <c r="D177" s="38" t="s">
        <v>33</v>
      </c>
      <c r="E177" s="100">
        <v>1.65</v>
      </c>
      <c r="F177" s="49" t="str">
        <f>IF(ISNA(VLOOKUP($A177,'Úklidové služby'!$A$7:$I$53,6,FALSE))=TRUE,"",VLOOKUP($A177,'Úklidové služby'!$A$7:$I$53,6,FALSE))</f>
        <v/>
      </c>
      <c r="G177" s="49" t="str">
        <f>IF(ISNA(VLOOKUP($A177,'Úklidové služby'!$A$7:$I$53,7,FALSE))=TRUE,"",VLOOKUP($A177,'Úklidové služby'!$A$7:$I$53,7,FALSE))</f>
        <v/>
      </c>
      <c r="H177" s="49" t="str">
        <f>IF(ISNA(VLOOKUP($A177,'Úklidové služby'!$A$7:$I$53,8,FALSE))=TRUE,"",VLOOKUP($A177,'Úklidové služby'!$A$7:$I$53,8,FALSE))</f>
        <v/>
      </c>
      <c r="I177" s="202" t="str">
        <f>IF(ISNA(VLOOKUP($A177,'Úklidové služby'!$A$7:$I$53,9,FALSE))=TRUE,"",VLOOKUP($A177,'Úklidové služby'!$A$7:$I$53,9,FALSE))</f>
        <v/>
      </c>
      <c r="J177" s="192" t="str">
        <f t="shared" si="6"/>
        <v/>
      </c>
      <c r="K177" s="207" t="str">
        <f t="shared" si="5"/>
        <v/>
      </c>
    </row>
    <row r="178" spans="1:11" ht="15" hidden="1" outlineLevel="1">
      <c r="A178" s="48"/>
      <c r="B178" s="14" t="s">
        <v>20</v>
      </c>
      <c r="C178" s="37">
        <v>11355</v>
      </c>
      <c r="D178" s="38" t="s">
        <v>34</v>
      </c>
      <c r="E178" s="100">
        <v>9.09</v>
      </c>
      <c r="F178" s="49" t="str">
        <f>IF(ISNA(VLOOKUP($A178,'Úklidové služby'!$A$7:$I$53,6,FALSE))=TRUE,"",VLOOKUP($A178,'Úklidové služby'!$A$7:$I$53,6,FALSE))</f>
        <v/>
      </c>
      <c r="G178" s="49" t="str">
        <f>IF(ISNA(VLOOKUP($A178,'Úklidové služby'!$A$7:$I$53,7,FALSE))=TRUE,"",VLOOKUP($A178,'Úklidové služby'!$A$7:$I$53,7,FALSE))</f>
        <v/>
      </c>
      <c r="H178" s="49" t="str">
        <f>IF(ISNA(VLOOKUP($A178,'Úklidové služby'!$A$7:$I$53,8,FALSE))=TRUE,"",VLOOKUP($A178,'Úklidové služby'!$A$7:$I$53,8,FALSE))</f>
        <v/>
      </c>
      <c r="I178" s="202" t="str">
        <f>IF(ISNA(VLOOKUP($A178,'Úklidové služby'!$A$7:$I$53,9,FALSE))=TRUE,"",VLOOKUP($A178,'Úklidové služby'!$A$7:$I$53,9,FALSE))</f>
        <v/>
      </c>
      <c r="J178" s="192" t="str">
        <f t="shared" si="6"/>
        <v/>
      </c>
      <c r="K178" s="207" t="str">
        <f t="shared" si="5"/>
        <v/>
      </c>
    </row>
    <row r="179" spans="1:11" ht="15" hidden="1" outlineLevel="1">
      <c r="A179" s="48"/>
      <c r="B179" s="14" t="s">
        <v>20</v>
      </c>
      <c r="C179" s="37">
        <v>10990</v>
      </c>
      <c r="D179" s="38" t="s">
        <v>35</v>
      </c>
      <c r="E179" s="100">
        <v>1.28</v>
      </c>
      <c r="F179" s="49" t="str">
        <f>IF(ISNA(VLOOKUP($A179,'Úklidové služby'!$A$7:$I$53,6,FALSE))=TRUE,"",VLOOKUP($A179,'Úklidové služby'!$A$7:$I$53,6,FALSE))</f>
        <v/>
      </c>
      <c r="G179" s="49" t="str">
        <f>IF(ISNA(VLOOKUP($A179,'Úklidové služby'!$A$7:$I$53,7,FALSE))=TRUE,"",VLOOKUP($A179,'Úklidové služby'!$A$7:$I$53,7,FALSE))</f>
        <v/>
      </c>
      <c r="H179" s="49" t="str">
        <f>IF(ISNA(VLOOKUP($A179,'Úklidové služby'!$A$7:$I$53,8,FALSE))=TRUE,"",VLOOKUP($A179,'Úklidové služby'!$A$7:$I$53,8,FALSE))</f>
        <v/>
      </c>
      <c r="I179" s="202" t="str">
        <f>IF(ISNA(VLOOKUP($A179,'Úklidové služby'!$A$7:$I$53,9,FALSE))=TRUE,"",VLOOKUP($A179,'Úklidové služby'!$A$7:$I$53,9,FALSE))</f>
        <v/>
      </c>
      <c r="J179" s="192" t="str">
        <f t="shared" si="6"/>
        <v/>
      </c>
      <c r="K179" s="207" t="str">
        <f t="shared" si="5"/>
        <v/>
      </c>
    </row>
    <row r="180" spans="1:11" ht="15" hidden="1" outlineLevel="1">
      <c r="A180" s="48"/>
      <c r="B180" s="14" t="s">
        <v>20</v>
      </c>
      <c r="C180" s="37">
        <v>47150</v>
      </c>
      <c r="D180" s="38" t="s">
        <v>36</v>
      </c>
      <c r="E180" s="100">
        <v>3.66</v>
      </c>
      <c r="F180" s="49" t="str">
        <f>IF(ISNA(VLOOKUP($A180,'Úklidové služby'!$A$7:$I$53,6,FALSE))=TRUE,"",VLOOKUP($A180,'Úklidové služby'!$A$7:$I$53,6,FALSE))</f>
        <v/>
      </c>
      <c r="G180" s="49" t="str">
        <f>IF(ISNA(VLOOKUP($A180,'Úklidové služby'!$A$7:$I$53,7,FALSE))=TRUE,"",VLOOKUP($A180,'Úklidové služby'!$A$7:$I$53,7,FALSE))</f>
        <v/>
      </c>
      <c r="H180" s="49" t="str">
        <f>IF(ISNA(VLOOKUP($A180,'Úklidové služby'!$A$7:$I$53,8,FALSE))=TRUE,"",VLOOKUP($A180,'Úklidové služby'!$A$7:$I$53,8,FALSE))</f>
        <v/>
      </c>
      <c r="I180" s="202" t="str">
        <f>IF(ISNA(VLOOKUP($A180,'Úklidové služby'!$A$7:$I$53,9,FALSE))=TRUE,"",VLOOKUP($A180,'Úklidové služby'!$A$7:$I$53,9,FALSE))</f>
        <v/>
      </c>
      <c r="J180" s="192" t="str">
        <f t="shared" si="6"/>
        <v/>
      </c>
      <c r="K180" s="207" t="str">
        <f t="shared" si="5"/>
        <v/>
      </c>
    </row>
    <row r="181" spans="1:11" ht="15" hidden="1" outlineLevel="1">
      <c r="A181" s="48"/>
      <c r="B181" s="14" t="s">
        <v>20</v>
      </c>
      <c r="C181" s="37">
        <v>44593</v>
      </c>
      <c r="D181" s="38" t="s">
        <v>21</v>
      </c>
      <c r="E181" s="100">
        <v>0.45</v>
      </c>
      <c r="F181" s="66" t="str">
        <f>IF(ISNA(VLOOKUP($A181,'Úklidové služby'!$A$7:$I$53,6,FALSE))=TRUE,"",VLOOKUP($A181,'Úklidové služby'!$A$7:$I$53,6,FALSE))</f>
        <v/>
      </c>
      <c r="G181" s="16" t="str">
        <f>IF(ISNA(VLOOKUP($A181,'Úklidové služby'!$A$7:$I$53,7,FALSE))=TRUE,"",VLOOKUP($A181,'Úklidové služby'!$A$7:$I$53,7,FALSE))</f>
        <v/>
      </c>
      <c r="H181" s="197" t="str">
        <f>IF(ISNA(VLOOKUP($A181,'Úklidové služby'!$A$7:$I$53,8,FALSE))=TRUE,"",VLOOKUP($A181,'Úklidové služby'!$A$7:$I$53,8,FALSE))</f>
        <v/>
      </c>
      <c r="I181" s="202" t="str">
        <f>IF(ISNA(VLOOKUP($A181,'Úklidové služby'!$A$7:$I$53,9,FALSE))=TRUE,"",VLOOKUP($A181,'Úklidové služby'!$A$7:$I$53,9,FALSE))</f>
        <v/>
      </c>
      <c r="J181" s="194" t="str">
        <f aca="true" t="shared" si="7" ref="J181">IF(ISERR(E181*G181*I181)=TRUE,"",E181*G181*I181)</f>
        <v/>
      </c>
      <c r="K181" s="207" t="str">
        <f aca="true" t="shared" si="8" ref="K181">IF(ISERR(J181/12)=TRUE,"",J181/12)</f>
        <v/>
      </c>
    </row>
    <row r="182" spans="1:11" ht="15" hidden="1" outlineLevel="1">
      <c r="A182" s="50"/>
      <c r="B182" s="14" t="s">
        <v>20</v>
      </c>
      <c r="C182" s="41">
        <v>13547</v>
      </c>
      <c r="D182" s="42" t="s">
        <v>25</v>
      </c>
      <c r="E182" s="102">
        <v>1.62</v>
      </c>
      <c r="F182" s="51" t="str">
        <f>IF(ISNA(VLOOKUP($A182,'Úklidové služby'!$A$7:$I$53,6,FALSE))=TRUE,"",VLOOKUP($A182,'Úklidové služby'!$A$7:$I$53,6,FALSE))</f>
        <v/>
      </c>
      <c r="G182" s="51" t="str">
        <f>IF(ISNA(VLOOKUP($A182,'Úklidové služby'!$A$7:$I$53,7,FALSE))=TRUE,"",VLOOKUP($A182,'Úklidové služby'!$A$7:$I$53,7,FALSE))</f>
        <v/>
      </c>
      <c r="H182" s="51" t="str">
        <f>IF(ISNA(VLOOKUP($A182,'Úklidové služby'!$A$7:$I$53,8,FALSE))=TRUE,"",VLOOKUP($A182,'Úklidové služby'!$A$7:$I$53,8,FALSE))</f>
        <v/>
      </c>
      <c r="I182" s="177" t="str">
        <f>IF(ISNA(VLOOKUP($A182,'Úklidové služby'!$A$7:$I$53,9,FALSE))=TRUE,"",VLOOKUP($A182,'Úklidové služby'!$A$7:$I$53,9,FALSE))</f>
        <v/>
      </c>
      <c r="J182" s="193" t="str">
        <f t="shared" si="6"/>
        <v/>
      </c>
      <c r="K182" s="208" t="str">
        <f t="shared" si="5"/>
        <v/>
      </c>
    </row>
    <row r="183" spans="1:11" ht="15" collapsed="1">
      <c r="A183" s="18">
        <v>19</v>
      </c>
      <c r="B183" s="19" t="s">
        <v>43</v>
      </c>
      <c r="C183" s="44"/>
      <c r="D183" s="44"/>
      <c r="E183" s="97">
        <f>SUM(E184:E186)</f>
        <v>3</v>
      </c>
      <c r="F183" s="54" t="str">
        <f>IF(ISNA(VLOOKUP($A183,'Úklidové služby'!$A$7:$I$53,6,FALSE))=TRUE,"",VLOOKUP($A183,'Úklidové služby'!$A$7:$I$53,6,FALSE))</f>
        <v>ks</v>
      </c>
      <c r="G183" s="24">
        <f>IF(ISNA(VLOOKUP($A183,'Úklidové služby'!$A$7:$I$53,7,FALSE))=TRUE,"",VLOOKUP($A183,'Úklidové služby'!$A$7:$I$53,7,FALSE))</f>
        <v>0</v>
      </c>
      <c r="H183" s="22" t="str">
        <f>IF(ISNA(VLOOKUP($A183,'Úklidové služby'!$A$7:$I$53,8,FALSE))=TRUE,"",VLOOKUP($A183,'Úklidové služby'!$A$7:$I$53,8,FALSE))</f>
        <v>1x za týden</v>
      </c>
      <c r="I183" s="198">
        <f>IF(ISNA(VLOOKUP($A183,'Úklidové služby'!$A$7:$I$53,9,FALSE))=TRUE,"",VLOOKUP($A183,'Úklidové služby'!$A$7:$I$53,9,FALSE))</f>
        <v>52</v>
      </c>
      <c r="J183" s="76">
        <f aca="true" t="shared" si="9" ref="J183:J295">IF(ISERR(E183*G183*I183)=TRUE,"",E183*G183*I183)</f>
        <v>0</v>
      </c>
      <c r="K183" s="208">
        <f aca="true" t="shared" si="10" ref="K183:K282">IF(ISERR(J183/12)=TRUE,"",J183/12)</f>
        <v>0</v>
      </c>
    </row>
    <row r="184" spans="1:11" ht="15" hidden="1" outlineLevel="1">
      <c r="A184" s="48"/>
      <c r="B184" s="14" t="s">
        <v>8</v>
      </c>
      <c r="C184" s="37">
        <v>13516</v>
      </c>
      <c r="D184" s="38" t="s">
        <v>29</v>
      </c>
      <c r="E184" s="100">
        <v>1</v>
      </c>
      <c r="F184" s="66" t="str">
        <f>IF(ISNA(VLOOKUP($A184,'Úklidové služby'!$A$7:$I$53,6,FALSE))=TRUE,"",VLOOKUP($A184,'Úklidové služby'!$A$7:$I$53,6,FALSE))</f>
        <v/>
      </c>
      <c r="G184" s="16" t="str">
        <f>IF(ISNA(VLOOKUP($A184,'Úklidové služby'!$A$7:$I$53,7,FALSE))=TRUE,"",VLOOKUP($A184,'Úklidové služby'!$A$7:$I$53,7,FALSE))</f>
        <v/>
      </c>
      <c r="H184" s="197" t="str">
        <f>IF(ISNA(VLOOKUP($A184,'Úklidové služby'!$A$7:$I$53,8,FALSE))=TRUE,"",VLOOKUP($A184,'Úklidové služby'!$A$7:$I$53,8,FALSE))</f>
        <v/>
      </c>
      <c r="I184" s="201" t="str">
        <f>IF(ISNA(VLOOKUP($A184,'Úklidové služby'!$A$7:$I$53,9,FALSE))=TRUE,"",VLOOKUP($A184,'Úklidové služby'!$A$7:$I$53,9,FALSE))</f>
        <v/>
      </c>
      <c r="J184" s="194" t="str">
        <f t="shared" si="9"/>
        <v/>
      </c>
      <c r="K184" s="206" t="str">
        <f t="shared" si="10"/>
        <v/>
      </c>
    </row>
    <row r="185" spans="1:11" ht="15" hidden="1" outlineLevel="1">
      <c r="A185" s="48"/>
      <c r="B185" s="14" t="s">
        <v>20</v>
      </c>
      <c r="C185" s="37">
        <v>11355</v>
      </c>
      <c r="D185" s="38" t="s">
        <v>34</v>
      </c>
      <c r="E185" s="100">
        <v>1</v>
      </c>
      <c r="F185" s="66" t="str">
        <f>IF(ISNA(VLOOKUP($A185,'Úklidové služby'!$A$7:$I$53,6,FALSE))=TRUE,"",VLOOKUP($A185,'Úklidové služby'!$A$7:$I$53,6,FALSE))</f>
        <v/>
      </c>
      <c r="G185" s="16" t="str">
        <f>IF(ISNA(VLOOKUP($A185,'Úklidové služby'!$A$7:$I$53,7,FALSE))=TRUE,"",VLOOKUP($A185,'Úklidové služby'!$A$7:$I$53,7,FALSE))</f>
        <v/>
      </c>
      <c r="H185" s="197" t="str">
        <f>IF(ISNA(VLOOKUP($A185,'Úklidové služby'!$A$7:$I$53,8,FALSE))=TRUE,"",VLOOKUP($A185,'Úklidové služby'!$A$7:$I$53,8,FALSE))</f>
        <v/>
      </c>
      <c r="I185" s="202" t="str">
        <f>IF(ISNA(VLOOKUP($A185,'Úklidové služby'!$A$7:$I$53,9,FALSE))=TRUE,"",VLOOKUP($A185,'Úklidové služby'!$A$7:$I$53,9,FALSE))</f>
        <v/>
      </c>
      <c r="J185" s="194" t="str">
        <f t="shared" si="9"/>
        <v/>
      </c>
      <c r="K185" s="207" t="str">
        <f t="shared" si="10"/>
        <v/>
      </c>
    </row>
    <row r="186" spans="1:11" ht="15" hidden="1" outlineLevel="1">
      <c r="A186" s="48"/>
      <c r="B186" s="25" t="s">
        <v>20</v>
      </c>
      <c r="C186" s="41">
        <v>13547</v>
      </c>
      <c r="D186" s="42" t="s">
        <v>25</v>
      </c>
      <c r="E186" s="100">
        <v>1</v>
      </c>
      <c r="F186" s="93" t="str">
        <f>IF(ISNA(VLOOKUP($A186,'Úklidové služby'!$A$7:$I$53,6,FALSE))=TRUE,"",VLOOKUP($A186,'Úklidové služby'!$A$7:$I$53,6,FALSE))</f>
        <v/>
      </c>
      <c r="G186" s="28" t="str">
        <f>IF(ISNA(VLOOKUP($A186,'Úklidové služby'!$A$7:$I$53,7,FALSE))=TRUE,"",VLOOKUP($A186,'Úklidové služby'!$A$7:$I$53,7,FALSE))</f>
        <v/>
      </c>
      <c r="H186" s="52" t="str">
        <f>IF(ISNA(VLOOKUP($A186,'Úklidové služby'!$A$7:$I$53,8,FALSE))=TRUE,"",VLOOKUP($A186,'Úklidové služby'!$A$7:$I$53,8,FALSE))</f>
        <v/>
      </c>
      <c r="I186" s="177" t="str">
        <f>IF(ISNA(VLOOKUP($A186,'Úklidové služby'!$A$7:$I$53,9,FALSE))=TRUE,"",VLOOKUP($A186,'Úklidové služby'!$A$7:$I$53,9,FALSE))</f>
        <v/>
      </c>
      <c r="J186" s="195" t="str">
        <f t="shared" si="9"/>
        <v/>
      </c>
      <c r="K186" s="208" t="str">
        <f t="shared" si="10"/>
        <v/>
      </c>
    </row>
    <row r="187" spans="1:11" ht="15" collapsed="1">
      <c r="A187" s="18">
        <v>20</v>
      </c>
      <c r="B187" s="19" t="s">
        <v>50</v>
      </c>
      <c r="C187" s="44"/>
      <c r="D187" s="44"/>
      <c r="E187" s="97">
        <f>SUM(E188:E211)</f>
        <v>24</v>
      </c>
      <c r="F187" s="54" t="str">
        <f>IF(ISNA(VLOOKUP($A187,'Úklidové služby'!$A$7:$I$53,6,FALSE))=TRUE,"",VLOOKUP($A187,'Úklidové služby'!$A$7:$I$53,6,FALSE))</f>
        <v>místnost</v>
      </c>
      <c r="G187" s="24">
        <f>IF(ISNA(VLOOKUP($A187,'Úklidové služby'!$A$7:$I$53,7,FALSE))=TRUE,"",VLOOKUP($A187,'Úklidové služby'!$A$7:$I$53,7,FALSE))</f>
        <v>0</v>
      </c>
      <c r="H187" s="65" t="str">
        <f>IF(ISNA(VLOOKUP($A187,'Úklidové služby'!$A$7:$I$53,8,FALSE))=TRUE,"",VLOOKUP($A187,'Úklidové služby'!$A$7:$I$53,8,FALSE))</f>
        <v>1x za týden</v>
      </c>
      <c r="I187" s="198">
        <f>IF(ISNA(VLOOKUP($A187,'Úklidové služby'!$A$7:$I$53,9,FALSE))=TRUE,"",VLOOKUP($A187,'Úklidové služby'!$A$7:$I$53,9,FALSE))</f>
        <v>52</v>
      </c>
      <c r="J187" s="76">
        <f aca="true" t="shared" si="11" ref="J187:J211">IF(ISERR(E187*G187*I187)=TRUE,"",E187*G187*I187)</f>
        <v>0</v>
      </c>
      <c r="K187" s="208">
        <f aca="true" t="shared" si="12" ref="K187:K211">IF(ISERR(J187/12)=TRUE,"",J187/12)</f>
        <v>0</v>
      </c>
    </row>
    <row r="188" spans="1:11" ht="15" hidden="1" outlineLevel="1">
      <c r="A188" s="48"/>
      <c r="B188" s="14" t="s">
        <v>8</v>
      </c>
      <c r="C188" s="37">
        <v>13881</v>
      </c>
      <c r="D188" s="38" t="s">
        <v>28</v>
      </c>
      <c r="E188" s="100">
        <v>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97" t="str">
        <f>IF(ISNA(VLOOKUP($A188,'Úklidové služby'!$A$7:$I$53,8,FALSE))=TRUE,"",VLOOKUP($A188,'Úklidové služby'!$A$7:$I$53,8,FALSE))</f>
        <v/>
      </c>
      <c r="I188" s="201" t="str">
        <f>IF(ISNA(VLOOKUP($A188,'Úklidové služby'!$A$7:$I$53,9,FALSE))=TRUE,"",VLOOKUP($A188,'Úklidové služby'!$A$7:$I$53,9,FALSE))</f>
        <v/>
      </c>
      <c r="J188" s="194" t="str">
        <f t="shared" si="11"/>
        <v/>
      </c>
      <c r="K188" s="206" t="str">
        <f t="shared" si="12"/>
        <v/>
      </c>
    </row>
    <row r="189" spans="1:11" ht="15" hidden="1" outlineLevel="1">
      <c r="A189" s="48"/>
      <c r="B189" s="14" t="s">
        <v>8</v>
      </c>
      <c r="C189" s="37">
        <v>13516</v>
      </c>
      <c r="D189" s="38" t="s">
        <v>29</v>
      </c>
      <c r="E189" s="100">
        <v>1</v>
      </c>
      <c r="F189" s="66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97" t="str">
        <f>IF(ISNA(VLOOKUP($A189,'Úklidové služby'!$A$7:$I$53,8,FALSE))=TRUE,"",VLOOKUP($A189,'Úklidové služby'!$A$7:$I$53,8,FALSE))</f>
        <v/>
      </c>
      <c r="I189" s="202" t="str">
        <f>IF(ISNA(VLOOKUP($A189,'Úklidové služby'!$A$7:$I$53,9,FALSE))=TRUE,"",VLOOKUP($A189,'Úklidové služby'!$A$7:$I$53,9,FALSE))</f>
        <v/>
      </c>
      <c r="J189" s="194" t="str">
        <f t="shared" si="11"/>
        <v/>
      </c>
      <c r="K189" s="207" t="str">
        <f t="shared" si="12"/>
        <v/>
      </c>
    </row>
    <row r="190" spans="1:11" ht="15" hidden="1" outlineLevel="1">
      <c r="A190" s="48"/>
      <c r="B190" s="14" t="s">
        <v>8</v>
      </c>
      <c r="C190" s="37">
        <v>13150</v>
      </c>
      <c r="D190" s="38" t="s">
        <v>262</v>
      </c>
      <c r="E190" s="100">
        <v>1</v>
      </c>
      <c r="F190" s="66" t="str">
        <f>IF(ISNA(VLOOKUP($A190,'Úklidové služby'!$A$7:$I$53,6,FALSE))=TRUE,"",VLOOKUP($A190,'Úklidové služby'!$A$7:$I$53,6,FALSE))</f>
        <v/>
      </c>
      <c r="G190" s="16" t="str">
        <f>IF(ISNA(VLOOKUP($A190,'Úklidové služby'!$A$7:$I$53,7,FALSE))=TRUE,"",VLOOKUP($A190,'Úklidové služby'!$A$7:$I$53,7,FALSE))</f>
        <v/>
      </c>
      <c r="H190" s="197" t="str">
        <f>IF(ISNA(VLOOKUP($A190,'Úklidové služby'!$A$7:$I$53,8,FALSE))=TRUE,"",VLOOKUP($A190,'Úklidové služby'!$A$7:$I$53,8,FALSE))</f>
        <v/>
      </c>
      <c r="I190" s="202" t="str">
        <f>IF(ISNA(VLOOKUP($A190,'Úklidové služby'!$A$7:$I$53,9,FALSE))=TRUE,"",VLOOKUP($A190,'Úklidové služby'!$A$7:$I$53,9,FALSE))</f>
        <v/>
      </c>
      <c r="J190" s="194" t="str">
        <f t="shared" si="11"/>
        <v/>
      </c>
      <c r="K190" s="207" t="str">
        <f t="shared" si="12"/>
        <v/>
      </c>
    </row>
    <row r="191" spans="1:11" ht="15" hidden="1" outlineLevel="1">
      <c r="A191" s="48"/>
      <c r="B191" s="14" t="s">
        <v>8</v>
      </c>
      <c r="C191" s="37">
        <v>14246</v>
      </c>
      <c r="D191" s="38" t="s">
        <v>261</v>
      </c>
      <c r="E191" s="100">
        <v>1</v>
      </c>
      <c r="F191" s="66" t="str">
        <f>IF(ISNA(VLOOKUP($A191,'Úklidové služby'!$A$7:$I$53,6,FALSE))=TRUE,"",VLOOKUP($A191,'Úklidové služby'!$A$7:$I$53,6,FALSE))</f>
        <v/>
      </c>
      <c r="G191" s="16" t="str">
        <f>IF(ISNA(VLOOKUP($A191,'Úklidové služby'!$A$7:$I$53,7,FALSE))=TRUE,"",VLOOKUP($A191,'Úklidové služby'!$A$7:$I$53,7,FALSE))</f>
        <v/>
      </c>
      <c r="H191" s="197" t="str">
        <f>IF(ISNA(VLOOKUP($A191,'Úklidové služby'!$A$7:$I$53,8,FALSE))=TRUE,"",VLOOKUP($A191,'Úklidové služby'!$A$7:$I$53,8,FALSE))</f>
        <v/>
      </c>
      <c r="I191" s="202" t="str">
        <f>IF(ISNA(VLOOKUP($A191,'Úklidové služby'!$A$7:$I$53,9,FALSE))=TRUE,"",VLOOKUP($A191,'Úklidové služby'!$A$7:$I$53,9,FALSE))</f>
        <v/>
      </c>
      <c r="J191" s="194" t="str">
        <f t="shared" si="11"/>
        <v/>
      </c>
      <c r="K191" s="207" t="str">
        <f t="shared" si="12"/>
        <v/>
      </c>
    </row>
    <row r="192" spans="1:11" ht="15" hidden="1" outlineLevel="1">
      <c r="A192" s="48"/>
      <c r="B192" s="14" t="s">
        <v>8</v>
      </c>
      <c r="C192" s="37">
        <v>44927</v>
      </c>
      <c r="D192" s="38" t="s">
        <v>9</v>
      </c>
      <c r="E192" s="100">
        <v>1</v>
      </c>
      <c r="F192" s="66" t="str">
        <f>IF(ISNA(VLOOKUP($A192,'Úklidové služby'!$A$7:$I$53,6,FALSE))=TRUE,"",VLOOKUP($A192,'Úklidové služby'!$A$7:$I$53,6,FALSE))</f>
        <v/>
      </c>
      <c r="G192" s="16" t="str">
        <f>IF(ISNA(VLOOKUP($A192,'Úklidové služby'!$A$7:$I$53,7,FALSE))=TRUE,"",VLOOKUP($A192,'Úklidové služby'!$A$7:$I$53,7,FALSE))</f>
        <v/>
      </c>
      <c r="H192" s="197" t="str">
        <f>IF(ISNA(VLOOKUP($A192,'Úklidové služby'!$A$7:$I$53,8,FALSE))=TRUE,"",VLOOKUP($A192,'Úklidové služby'!$A$7:$I$53,8,FALSE))</f>
        <v/>
      </c>
      <c r="I192" s="202" t="str">
        <f>IF(ISNA(VLOOKUP($A192,'Úklidové služby'!$A$7:$I$53,9,FALSE))=TRUE,"",VLOOKUP($A192,'Úklidové služby'!$A$7:$I$53,9,FALSE))</f>
        <v/>
      </c>
      <c r="J192" s="194" t="str">
        <f t="shared" si="11"/>
        <v/>
      </c>
      <c r="K192" s="207" t="str">
        <f t="shared" si="12"/>
        <v/>
      </c>
    </row>
    <row r="193" spans="1:11" ht="15" hidden="1" outlineLevel="1">
      <c r="A193" s="48"/>
      <c r="B193" s="14" t="s">
        <v>8</v>
      </c>
      <c r="C193" s="37">
        <v>44562</v>
      </c>
      <c r="D193" s="38" t="s">
        <v>10</v>
      </c>
      <c r="E193" s="100">
        <v>1</v>
      </c>
      <c r="F193" s="66" t="str">
        <f>IF(ISNA(VLOOKUP($A193,'Úklidové služby'!$A$7:$I$53,6,FALSE))=TRUE,"",VLOOKUP($A193,'Úklidové služby'!$A$7:$I$53,6,FALSE))</f>
        <v/>
      </c>
      <c r="G193" s="16" t="str">
        <f>IF(ISNA(VLOOKUP($A193,'Úklidové služby'!$A$7:$I$53,7,FALSE))=TRUE,"",VLOOKUP($A193,'Úklidové služby'!$A$7:$I$53,7,FALSE))</f>
        <v/>
      </c>
      <c r="H193" s="197" t="str">
        <f>IF(ISNA(VLOOKUP($A193,'Úklidové služby'!$A$7:$I$53,8,FALSE))=TRUE,"",VLOOKUP($A193,'Úklidové služby'!$A$7:$I$53,8,FALSE))</f>
        <v/>
      </c>
      <c r="I193" s="202" t="str">
        <f>IF(ISNA(VLOOKUP($A193,'Úklidové služby'!$A$7:$I$53,9,FALSE))=TRUE,"",VLOOKUP($A193,'Úklidové služby'!$A$7:$I$53,9,FALSE))</f>
        <v/>
      </c>
      <c r="J193" s="194" t="str">
        <f t="shared" si="11"/>
        <v/>
      </c>
      <c r="K193" s="207" t="str">
        <f t="shared" si="12"/>
        <v/>
      </c>
    </row>
    <row r="194" spans="1:11" ht="15" hidden="1" outlineLevel="1">
      <c r="A194" s="48"/>
      <c r="B194" s="14" t="s">
        <v>8</v>
      </c>
      <c r="C194" s="37">
        <v>12785</v>
      </c>
      <c r="D194" s="38" t="s">
        <v>11</v>
      </c>
      <c r="E194" s="100">
        <v>1</v>
      </c>
      <c r="F194" s="66" t="str">
        <f>IF(ISNA(VLOOKUP($A194,'Úklidové služby'!$A$7:$I$53,6,FALSE))=TRUE,"",VLOOKUP($A194,'Úklidové služby'!$A$7:$I$53,6,FALSE))</f>
        <v/>
      </c>
      <c r="G194" s="16" t="str">
        <f>IF(ISNA(VLOOKUP($A194,'Úklidové služby'!$A$7:$I$53,7,FALSE))=TRUE,"",VLOOKUP($A194,'Úklidové služby'!$A$7:$I$53,7,FALSE))</f>
        <v/>
      </c>
      <c r="H194" s="197" t="str">
        <f>IF(ISNA(VLOOKUP($A194,'Úklidové služby'!$A$7:$I$53,8,FALSE))=TRUE,"",VLOOKUP($A194,'Úklidové služby'!$A$7:$I$53,8,FALSE))</f>
        <v/>
      </c>
      <c r="I194" s="202" t="str">
        <f>IF(ISNA(VLOOKUP($A194,'Úklidové služby'!$A$7:$I$53,9,FALSE))=TRUE,"",VLOOKUP($A194,'Úklidové služby'!$A$7:$I$53,9,FALSE))</f>
        <v/>
      </c>
      <c r="J194" s="194" t="str">
        <f t="shared" si="11"/>
        <v/>
      </c>
      <c r="K194" s="207" t="str">
        <f t="shared" si="12"/>
        <v/>
      </c>
    </row>
    <row r="195" spans="1:11" ht="15" hidden="1" outlineLevel="1">
      <c r="A195" s="48"/>
      <c r="B195" s="14" t="s">
        <v>8</v>
      </c>
      <c r="C195" s="37">
        <v>45658</v>
      </c>
      <c r="D195" s="38" t="s">
        <v>12</v>
      </c>
      <c r="E195" s="100">
        <v>1</v>
      </c>
      <c r="F195" s="66" t="str">
        <f>IF(ISNA(VLOOKUP($A195,'Úklidové služby'!$A$7:$I$53,6,FALSE))=TRUE,"",VLOOKUP($A195,'Úklidové služby'!$A$7:$I$53,6,FALSE))</f>
        <v/>
      </c>
      <c r="G195" s="16" t="str">
        <f>IF(ISNA(VLOOKUP($A195,'Úklidové služby'!$A$7:$I$53,7,FALSE))=TRUE,"",VLOOKUP($A195,'Úklidové služby'!$A$7:$I$53,7,FALSE))</f>
        <v/>
      </c>
      <c r="H195" s="197" t="str">
        <f>IF(ISNA(VLOOKUP($A195,'Úklidové služby'!$A$7:$I$53,8,FALSE))=TRUE,"",VLOOKUP($A195,'Úklidové služby'!$A$7:$I$53,8,FALSE))</f>
        <v/>
      </c>
      <c r="I195" s="202" t="str">
        <f>IF(ISNA(VLOOKUP($A195,'Úklidové služby'!$A$7:$I$53,9,FALSE))=TRUE,"",VLOOKUP($A195,'Úklidové služby'!$A$7:$I$53,9,FALSE))</f>
        <v/>
      </c>
      <c r="J195" s="194" t="str">
        <f t="shared" si="11"/>
        <v/>
      </c>
      <c r="K195" s="207" t="str">
        <f t="shared" si="12"/>
        <v/>
      </c>
    </row>
    <row r="196" spans="1:11" ht="15" hidden="1" outlineLevel="1">
      <c r="A196" s="48"/>
      <c r="B196" s="14" t="s">
        <v>8</v>
      </c>
      <c r="C196" s="37" t="s">
        <v>13</v>
      </c>
      <c r="D196" s="38" t="s">
        <v>14</v>
      </c>
      <c r="E196" s="100">
        <v>1</v>
      </c>
      <c r="F196" s="66" t="str">
        <f>IF(ISNA(VLOOKUP($A196,'Úklidové služby'!$A$7:$I$53,6,FALSE))=TRUE,"",VLOOKUP($A196,'Úklidové služby'!$A$7:$I$53,6,FALSE))</f>
        <v/>
      </c>
      <c r="G196" s="16" t="str">
        <f>IF(ISNA(VLOOKUP($A196,'Úklidové služby'!$A$7:$I$53,7,FALSE))=TRUE,"",VLOOKUP($A196,'Úklidové služby'!$A$7:$I$53,7,FALSE))</f>
        <v/>
      </c>
      <c r="H196" s="197" t="str">
        <f>IF(ISNA(VLOOKUP($A196,'Úklidové služby'!$A$7:$I$53,8,FALSE))=TRUE,"",VLOOKUP($A196,'Úklidové služby'!$A$7:$I$53,8,FALSE))</f>
        <v/>
      </c>
      <c r="I196" s="202" t="str">
        <f>IF(ISNA(VLOOKUP($A196,'Úklidové služby'!$A$7:$I$53,9,FALSE))=TRUE,"",VLOOKUP($A196,'Úklidové služby'!$A$7:$I$53,9,FALSE))</f>
        <v/>
      </c>
      <c r="J196" s="194" t="str">
        <f t="shared" si="11"/>
        <v/>
      </c>
      <c r="K196" s="207" t="str">
        <f t="shared" si="12"/>
        <v/>
      </c>
    </row>
    <row r="197" spans="1:11" ht="15" hidden="1" outlineLevel="1">
      <c r="A197" s="48"/>
      <c r="B197" s="14" t="s">
        <v>8</v>
      </c>
      <c r="C197" s="37" t="s">
        <v>15</v>
      </c>
      <c r="D197" s="38" t="s">
        <v>16</v>
      </c>
      <c r="E197" s="100">
        <v>1</v>
      </c>
      <c r="F197" s="66" t="str">
        <f>IF(ISNA(VLOOKUP($A197,'Úklidové služby'!$A$7:$I$53,6,FALSE))=TRUE,"",VLOOKUP($A197,'Úklidové služby'!$A$7:$I$53,6,FALSE))</f>
        <v/>
      </c>
      <c r="G197" s="16" t="str">
        <f>IF(ISNA(VLOOKUP($A197,'Úklidové služby'!$A$7:$I$53,7,FALSE))=TRUE,"",VLOOKUP($A197,'Úklidové služby'!$A$7:$I$53,7,FALSE))</f>
        <v/>
      </c>
      <c r="H197" s="197" t="str">
        <f>IF(ISNA(VLOOKUP($A197,'Úklidové služby'!$A$7:$I$53,8,FALSE))=TRUE,"",VLOOKUP($A197,'Úklidové služby'!$A$7:$I$53,8,FALSE))</f>
        <v/>
      </c>
      <c r="I197" s="202" t="str">
        <f>IF(ISNA(VLOOKUP($A197,'Úklidové služby'!$A$7:$I$53,9,FALSE))=TRUE,"",VLOOKUP($A197,'Úklidové služby'!$A$7:$I$53,9,FALSE))</f>
        <v/>
      </c>
      <c r="J197" s="194" t="str">
        <f t="shared" si="11"/>
        <v/>
      </c>
      <c r="K197" s="207" t="str">
        <f t="shared" si="12"/>
        <v/>
      </c>
    </row>
    <row r="198" spans="1:11" ht="15" hidden="1" outlineLevel="1">
      <c r="A198" s="48"/>
      <c r="B198" s="14" t="s">
        <v>8</v>
      </c>
      <c r="C198" s="37" t="s">
        <v>17</v>
      </c>
      <c r="D198" s="38" t="s">
        <v>18</v>
      </c>
      <c r="E198" s="100">
        <v>1</v>
      </c>
      <c r="F198" s="66" t="str">
        <f>IF(ISNA(VLOOKUP($A198,'Úklidové služby'!$A$7:$I$53,6,FALSE))=TRUE,"",VLOOKUP($A198,'Úklidové služby'!$A$7:$I$53,6,FALSE))</f>
        <v/>
      </c>
      <c r="G198" s="16" t="str">
        <f>IF(ISNA(VLOOKUP($A198,'Úklidové služby'!$A$7:$I$53,7,FALSE))=TRUE,"",VLOOKUP($A198,'Úklidové služby'!$A$7:$I$53,7,FALSE))</f>
        <v/>
      </c>
      <c r="H198" s="197" t="str">
        <f>IF(ISNA(VLOOKUP($A198,'Úklidové služby'!$A$7:$I$53,8,FALSE))=TRUE,"",VLOOKUP($A198,'Úklidové služby'!$A$7:$I$53,8,FALSE))</f>
        <v/>
      </c>
      <c r="I198" s="202" t="str">
        <f>IF(ISNA(VLOOKUP($A198,'Úklidové služby'!$A$7:$I$53,9,FALSE))=TRUE,"",VLOOKUP($A198,'Úklidové služby'!$A$7:$I$53,9,FALSE))</f>
        <v/>
      </c>
      <c r="J198" s="194" t="str">
        <f t="shared" si="11"/>
        <v/>
      </c>
      <c r="K198" s="207" t="str">
        <f t="shared" si="12"/>
        <v/>
      </c>
    </row>
    <row r="199" spans="1:11" ht="15" hidden="1" outlineLevel="1">
      <c r="A199" s="48"/>
      <c r="B199" s="14" t="s">
        <v>8</v>
      </c>
      <c r="C199" s="37">
        <v>45292</v>
      </c>
      <c r="D199" s="38" t="s">
        <v>19</v>
      </c>
      <c r="E199" s="100">
        <v>1</v>
      </c>
      <c r="F199" s="66" t="str">
        <f>IF(ISNA(VLOOKUP($A199,'Úklidové služby'!$A$7:$I$53,6,FALSE))=TRUE,"",VLOOKUP($A199,'Úklidové služby'!$A$7:$I$53,6,FALSE))</f>
        <v/>
      </c>
      <c r="G199" s="16" t="str">
        <f>IF(ISNA(VLOOKUP($A199,'Úklidové služby'!$A$7:$I$53,7,FALSE))=TRUE,"",VLOOKUP($A199,'Úklidové služby'!$A$7:$I$53,7,FALSE))</f>
        <v/>
      </c>
      <c r="H199" s="197" t="str">
        <f>IF(ISNA(VLOOKUP($A199,'Úklidové služby'!$A$7:$I$53,8,FALSE))=TRUE,"",VLOOKUP($A199,'Úklidové služby'!$A$7:$I$53,8,FALSE))</f>
        <v/>
      </c>
      <c r="I199" s="202" t="str">
        <f>IF(ISNA(VLOOKUP($A199,'Úklidové služby'!$A$7:$I$53,9,FALSE))=TRUE,"",VLOOKUP($A199,'Úklidové služby'!$A$7:$I$53,9,FALSE))</f>
        <v/>
      </c>
      <c r="J199" s="194" t="str">
        <f t="shared" si="11"/>
        <v/>
      </c>
      <c r="K199" s="207" t="str">
        <f t="shared" si="12"/>
        <v/>
      </c>
    </row>
    <row r="200" spans="1:11" ht="15" hidden="1" outlineLevel="1">
      <c r="A200" s="48"/>
      <c r="B200" s="14" t="s">
        <v>20</v>
      </c>
      <c r="C200" s="37">
        <v>12816</v>
      </c>
      <c r="D200" s="38" t="s">
        <v>30</v>
      </c>
      <c r="E200" s="100">
        <v>1</v>
      </c>
      <c r="F200" s="66" t="str">
        <f>IF(ISNA(VLOOKUP($A200,'Úklidové služby'!$A$7:$I$53,6,FALSE))=TRUE,"",VLOOKUP($A200,'Úklidové služby'!$A$7:$I$53,6,FALSE))</f>
        <v/>
      </c>
      <c r="G200" s="16" t="str">
        <f>IF(ISNA(VLOOKUP($A200,'Úklidové služby'!$A$7:$I$53,7,FALSE))=TRUE,"",VLOOKUP($A200,'Úklidové služby'!$A$7:$I$53,7,FALSE))</f>
        <v/>
      </c>
      <c r="H200" s="197" t="str">
        <f>IF(ISNA(VLOOKUP($A200,'Úklidové služby'!$A$7:$I$53,8,FALSE))=TRUE,"",VLOOKUP($A200,'Úklidové služby'!$A$7:$I$53,8,FALSE))</f>
        <v/>
      </c>
      <c r="I200" s="202" t="str">
        <f>IF(ISNA(VLOOKUP($A200,'Úklidové služby'!$A$7:$I$53,9,FALSE))=TRUE,"",VLOOKUP($A200,'Úklidové služby'!$A$7:$I$53,9,FALSE))</f>
        <v/>
      </c>
      <c r="J200" s="194" t="str">
        <f t="shared" si="11"/>
        <v/>
      </c>
      <c r="K200" s="207" t="str">
        <f t="shared" si="12"/>
        <v/>
      </c>
    </row>
    <row r="201" spans="1:11" ht="15" hidden="1" outlineLevel="1">
      <c r="A201" s="48"/>
      <c r="B201" s="14" t="s">
        <v>20</v>
      </c>
      <c r="C201" s="37">
        <v>12451</v>
      </c>
      <c r="D201" s="38" t="s">
        <v>31</v>
      </c>
      <c r="E201" s="100">
        <v>1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97" t="str">
        <f>IF(ISNA(VLOOKUP($A201,'Úklidové služby'!$A$7:$I$53,8,FALSE))=TRUE,"",VLOOKUP($A201,'Úklidové služby'!$A$7:$I$53,8,FALSE))</f>
        <v/>
      </c>
      <c r="I201" s="202" t="str">
        <f>IF(ISNA(VLOOKUP($A201,'Úklidové služby'!$A$7:$I$53,9,FALSE))=TRUE,"",VLOOKUP($A201,'Úklidové služby'!$A$7:$I$53,9,FALSE))</f>
        <v/>
      </c>
      <c r="J201" s="194" t="str">
        <f t="shared" si="11"/>
        <v/>
      </c>
      <c r="K201" s="207" t="str">
        <f t="shared" si="12"/>
        <v/>
      </c>
    </row>
    <row r="202" spans="1:11" ht="15" hidden="1" outlineLevel="1">
      <c r="A202" s="48"/>
      <c r="B202" s="14" t="s">
        <v>20</v>
      </c>
      <c r="C202" s="37">
        <v>12086</v>
      </c>
      <c r="D202" s="38" t="s">
        <v>32</v>
      </c>
      <c r="E202" s="100">
        <v>1</v>
      </c>
      <c r="F202" s="66" t="str">
        <f>IF(ISNA(VLOOKUP($A202,'Úklidové služby'!$A$7:$I$53,6,FALSE))=TRUE,"",VLOOKUP($A202,'Úklidové služby'!$A$7:$I$53,6,FALSE))</f>
        <v/>
      </c>
      <c r="G202" s="16" t="str">
        <f>IF(ISNA(VLOOKUP($A202,'Úklidové služby'!$A$7:$I$53,7,FALSE))=TRUE,"",VLOOKUP($A202,'Úklidové služby'!$A$7:$I$53,7,FALSE))</f>
        <v/>
      </c>
      <c r="H202" s="197" t="str">
        <f>IF(ISNA(VLOOKUP($A202,'Úklidové služby'!$A$7:$I$53,8,FALSE))=TRUE,"",VLOOKUP($A202,'Úklidové služby'!$A$7:$I$53,8,FALSE))</f>
        <v/>
      </c>
      <c r="I202" s="202" t="str">
        <f>IF(ISNA(VLOOKUP($A202,'Úklidové služby'!$A$7:$I$53,9,FALSE))=TRUE,"",VLOOKUP($A202,'Úklidové služby'!$A$7:$I$53,9,FALSE))</f>
        <v/>
      </c>
      <c r="J202" s="194" t="str">
        <f t="shared" si="11"/>
        <v/>
      </c>
      <c r="K202" s="207" t="str">
        <f t="shared" si="12"/>
        <v/>
      </c>
    </row>
    <row r="203" spans="1:11" ht="15" hidden="1" outlineLevel="1">
      <c r="A203" s="48"/>
      <c r="B203" s="14" t="s">
        <v>20</v>
      </c>
      <c r="C203" s="37">
        <v>11720</v>
      </c>
      <c r="D203" s="38" t="s">
        <v>33</v>
      </c>
      <c r="E203" s="100">
        <v>1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97" t="str">
        <f>IF(ISNA(VLOOKUP($A203,'Úklidové služby'!$A$7:$I$53,8,FALSE))=TRUE,"",VLOOKUP($A203,'Úklidové služby'!$A$7:$I$53,8,FALSE))</f>
        <v/>
      </c>
      <c r="I203" s="202" t="str">
        <f>IF(ISNA(VLOOKUP($A203,'Úklidové služby'!$A$7:$I$53,9,FALSE))=TRUE,"",VLOOKUP($A203,'Úklidové služby'!$A$7:$I$53,9,FALSE))</f>
        <v/>
      </c>
      <c r="J203" s="194" t="str">
        <f t="shared" si="11"/>
        <v/>
      </c>
      <c r="K203" s="207" t="str">
        <f t="shared" si="12"/>
        <v/>
      </c>
    </row>
    <row r="204" spans="1:11" ht="15" hidden="1" outlineLevel="1">
      <c r="A204" s="48"/>
      <c r="B204" s="14" t="s">
        <v>20</v>
      </c>
      <c r="C204" s="37">
        <v>11355</v>
      </c>
      <c r="D204" s="38" t="s">
        <v>34</v>
      </c>
      <c r="E204" s="100">
        <v>1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97" t="str">
        <f>IF(ISNA(VLOOKUP($A204,'Úklidové služby'!$A$7:$I$53,8,FALSE))=TRUE,"",VLOOKUP($A204,'Úklidové služby'!$A$7:$I$53,8,FALSE))</f>
        <v/>
      </c>
      <c r="I204" s="202" t="str">
        <f>IF(ISNA(VLOOKUP($A204,'Úklidové služby'!$A$7:$I$53,9,FALSE))=TRUE,"",VLOOKUP($A204,'Úklidové služby'!$A$7:$I$53,9,FALSE))</f>
        <v/>
      </c>
      <c r="J204" s="194" t="str">
        <f t="shared" si="11"/>
        <v/>
      </c>
      <c r="K204" s="207" t="str">
        <f t="shared" si="12"/>
        <v/>
      </c>
    </row>
    <row r="205" spans="1:11" ht="15" hidden="1" outlineLevel="1">
      <c r="A205" s="48"/>
      <c r="B205" s="14" t="s">
        <v>20</v>
      </c>
      <c r="C205" s="37">
        <v>10990</v>
      </c>
      <c r="D205" s="38" t="s">
        <v>35</v>
      </c>
      <c r="E205" s="100">
        <v>1</v>
      </c>
      <c r="F205" s="66" t="str">
        <f>IF(ISNA(VLOOKUP($A205,'Úklidové služby'!$A$7:$I$53,6,FALSE))=TRUE,"",VLOOKUP($A205,'Úklidové služby'!$A$7:$I$53,6,FALSE))</f>
        <v/>
      </c>
      <c r="G205" s="16" t="str">
        <f>IF(ISNA(VLOOKUP($A205,'Úklidové služby'!$A$7:$I$53,7,FALSE))=TRUE,"",VLOOKUP($A205,'Úklidové služby'!$A$7:$I$53,7,FALSE))</f>
        <v/>
      </c>
      <c r="H205" s="197" t="str">
        <f>IF(ISNA(VLOOKUP($A205,'Úklidové služby'!$A$7:$I$53,8,FALSE))=TRUE,"",VLOOKUP($A205,'Úklidové služby'!$A$7:$I$53,8,FALSE))</f>
        <v/>
      </c>
      <c r="I205" s="202" t="str">
        <f>IF(ISNA(VLOOKUP($A205,'Úklidové služby'!$A$7:$I$53,9,FALSE))=TRUE,"",VLOOKUP($A205,'Úklidové služby'!$A$7:$I$53,9,FALSE))</f>
        <v/>
      </c>
      <c r="J205" s="194" t="str">
        <f t="shared" si="11"/>
        <v/>
      </c>
      <c r="K205" s="207" t="str">
        <f t="shared" si="12"/>
        <v/>
      </c>
    </row>
    <row r="206" spans="1:11" ht="15" hidden="1" outlineLevel="1">
      <c r="A206" s="48"/>
      <c r="B206" s="14" t="s">
        <v>20</v>
      </c>
      <c r="C206" s="37">
        <v>47150</v>
      </c>
      <c r="D206" s="38" t="s">
        <v>36</v>
      </c>
      <c r="E206" s="100">
        <v>1</v>
      </c>
      <c r="F206" s="66" t="str">
        <f>IF(ISNA(VLOOKUP($A206,'Úklidové služby'!$A$7:$I$53,6,FALSE))=TRUE,"",VLOOKUP($A206,'Úklidové služby'!$A$7:$I$53,6,FALSE))</f>
        <v/>
      </c>
      <c r="G206" s="16" t="str">
        <f>IF(ISNA(VLOOKUP($A206,'Úklidové služby'!$A$7:$I$53,7,FALSE))=TRUE,"",VLOOKUP($A206,'Úklidové služby'!$A$7:$I$53,7,FALSE))</f>
        <v/>
      </c>
      <c r="H206" s="197" t="str">
        <f>IF(ISNA(VLOOKUP($A206,'Úklidové služby'!$A$7:$I$53,8,FALSE))=TRUE,"",VLOOKUP($A206,'Úklidové služby'!$A$7:$I$53,8,FALSE))</f>
        <v/>
      </c>
      <c r="I206" s="202" t="str">
        <f>IF(ISNA(VLOOKUP($A206,'Úklidové služby'!$A$7:$I$53,9,FALSE))=TRUE,"",VLOOKUP($A206,'Úklidové služby'!$A$7:$I$53,9,FALSE))</f>
        <v/>
      </c>
      <c r="J206" s="194" t="str">
        <f t="shared" si="11"/>
        <v/>
      </c>
      <c r="K206" s="207" t="str">
        <f t="shared" si="12"/>
        <v/>
      </c>
    </row>
    <row r="207" spans="1:11" ht="15" hidden="1" outlineLevel="1">
      <c r="A207" s="48"/>
      <c r="B207" s="14" t="s">
        <v>20</v>
      </c>
      <c r="C207" s="37">
        <v>44593</v>
      </c>
      <c r="D207" s="38" t="s">
        <v>21</v>
      </c>
      <c r="E207" s="100">
        <v>1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97" t="str">
        <f>IF(ISNA(VLOOKUP($A207,'Úklidové služby'!$A$7:$I$53,8,FALSE))=TRUE,"",VLOOKUP($A207,'Úklidové služby'!$A$7:$I$53,8,FALSE))</f>
        <v/>
      </c>
      <c r="I207" s="202" t="str">
        <f>IF(ISNA(VLOOKUP($A207,'Úklidové služby'!$A$7:$I$53,9,FALSE))=TRUE,"",VLOOKUP($A207,'Úklidové služby'!$A$7:$I$53,9,FALSE))</f>
        <v/>
      </c>
      <c r="J207" s="194" t="str">
        <f t="shared" si="11"/>
        <v/>
      </c>
      <c r="K207" s="207" t="str">
        <f t="shared" si="12"/>
        <v/>
      </c>
    </row>
    <row r="208" spans="1:11" ht="15" hidden="1" outlineLevel="1">
      <c r="A208" s="48"/>
      <c r="B208" s="14" t="s">
        <v>20</v>
      </c>
      <c r="C208" s="37" t="s">
        <v>22</v>
      </c>
      <c r="D208" s="38" t="s">
        <v>16</v>
      </c>
      <c r="E208" s="100">
        <v>1</v>
      </c>
      <c r="F208" s="66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97" t="str">
        <f>IF(ISNA(VLOOKUP($A208,'Úklidové služby'!$A$7:$I$53,8,FALSE))=TRUE,"",VLOOKUP($A208,'Úklidové služby'!$A$7:$I$53,8,FALSE))</f>
        <v/>
      </c>
      <c r="I208" s="202" t="str">
        <f>IF(ISNA(VLOOKUP($A208,'Úklidové služby'!$A$7:$I$53,9,FALSE))=TRUE,"",VLOOKUP($A208,'Úklidové služby'!$A$7:$I$53,9,FALSE))</f>
        <v/>
      </c>
      <c r="J208" s="194" t="str">
        <f t="shared" si="11"/>
        <v/>
      </c>
      <c r="K208" s="207" t="str">
        <f t="shared" si="12"/>
        <v/>
      </c>
    </row>
    <row r="209" spans="1:11" ht="15" hidden="1" outlineLevel="1">
      <c r="A209" s="48"/>
      <c r="B209" s="14" t="s">
        <v>20</v>
      </c>
      <c r="C209" s="37" t="s">
        <v>23</v>
      </c>
      <c r="D209" s="38" t="s">
        <v>14</v>
      </c>
      <c r="E209" s="100">
        <v>1</v>
      </c>
      <c r="F209" s="66" t="str">
        <f>IF(ISNA(VLOOKUP($A209,'Úklidové služby'!$A$7:$I$53,6,FALSE))=TRUE,"",VLOOKUP($A209,'Úklidové služby'!$A$7:$I$53,6,FALSE))</f>
        <v/>
      </c>
      <c r="G209" s="16" t="str">
        <f>IF(ISNA(VLOOKUP($A209,'Úklidové služby'!$A$7:$I$53,7,FALSE))=TRUE,"",VLOOKUP($A209,'Úklidové služby'!$A$7:$I$53,7,FALSE))</f>
        <v/>
      </c>
      <c r="H209" s="197" t="str">
        <f>IF(ISNA(VLOOKUP($A209,'Úklidové služby'!$A$7:$I$53,8,FALSE))=TRUE,"",VLOOKUP($A209,'Úklidové služby'!$A$7:$I$53,8,FALSE))</f>
        <v/>
      </c>
      <c r="I209" s="202" t="str">
        <f>IF(ISNA(VLOOKUP($A209,'Úklidové služby'!$A$7:$I$53,9,FALSE))=TRUE,"",VLOOKUP($A209,'Úklidové služby'!$A$7:$I$53,9,FALSE))</f>
        <v/>
      </c>
      <c r="J209" s="194" t="str">
        <f t="shared" si="11"/>
        <v/>
      </c>
      <c r="K209" s="207" t="str">
        <f t="shared" si="12"/>
        <v/>
      </c>
    </row>
    <row r="210" spans="1:11" ht="15" hidden="1" outlineLevel="1">
      <c r="A210" s="48"/>
      <c r="B210" s="14" t="s">
        <v>20</v>
      </c>
      <c r="C210" s="37">
        <v>46054</v>
      </c>
      <c r="D210" s="38" t="s">
        <v>24</v>
      </c>
      <c r="E210" s="100">
        <v>1</v>
      </c>
      <c r="F210" s="66" t="str">
        <f>IF(ISNA(VLOOKUP($A210,'Úklidové služby'!$A$7:$I$53,6,FALSE))=TRUE,"",VLOOKUP($A210,'Úklidové služby'!$A$7:$I$53,6,FALSE))</f>
        <v/>
      </c>
      <c r="G210" s="16" t="str">
        <f>IF(ISNA(VLOOKUP($A210,'Úklidové služby'!$A$7:$I$53,7,FALSE))=TRUE,"",VLOOKUP($A210,'Úklidové služby'!$A$7:$I$53,7,FALSE))</f>
        <v/>
      </c>
      <c r="H210" s="197" t="str">
        <f>IF(ISNA(VLOOKUP($A210,'Úklidové služby'!$A$7:$I$53,8,FALSE))=TRUE,"",VLOOKUP($A210,'Úklidové služby'!$A$7:$I$53,8,FALSE))</f>
        <v/>
      </c>
      <c r="I210" s="202" t="str">
        <f>IF(ISNA(VLOOKUP($A210,'Úklidové služby'!$A$7:$I$53,9,FALSE))=TRUE,"",VLOOKUP($A210,'Úklidové služby'!$A$7:$I$53,9,FALSE))</f>
        <v/>
      </c>
      <c r="J210" s="194" t="str">
        <f t="shared" si="11"/>
        <v/>
      </c>
      <c r="K210" s="207" t="str">
        <f t="shared" si="12"/>
        <v/>
      </c>
    </row>
    <row r="211" spans="1:11" ht="15" hidden="1" outlineLevel="1">
      <c r="A211" s="48"/>
      <c r="B211" s="25" t="s">
        <v>20</v>
      </c>
      <c r="C211" s="41">
        <v>13547</v>
      </c>
      <c r="D211" s="42" t="s">
        <v>25</v>
      </c>
      <c r="E211" s="100">
        <v>1</v>
      </c>
      <c r="F211" s="93" t="str">
        <f>IF(ISNA(VLOOKUP($A211,'Úklidové služby'!$A$7:$I$53,6,FALSE))=TRUE,"",VLOOKUP($A211,'Úklidové služby'!$A$7:$I$53,6,FALSE))</f>
        <v/>
      </c>
      <c r="G211" s="28" t="str">
        <f>IF(ISNA(VLOOKUP($A211,'Úklidové služby'!$A$7:$I$53,7,FALSE))=TRUE,"",VLOOKUP($A211,'Úklidové služby'!$A$7:$I$53,7,FALSE))</f>
        <v/>
      </c>
      <c r="H211" s="52" t="str">
        <f>IF(ISNA(VLOOKUP($A211,'Úklidové služby'!$A$7:$I$53,8,FALSE))=TRUE,"",VLOOKUP($A211,'Úklidové služby'!$A$7:$I$53,8,FALSE))</f>
        <v/>
      </c>
      <c r="I211" s="177" t="str">
        <f>IF(ISNA(VLOOKUP($A211,'Úklidové služby'!$A$7:$I$53,9,FALSE))=TRUE,"",VLOOKUP($A211,'Úklidové služby'!$A$7:$I$53,9,FALSE))</f>
        <v/>
      </c>
      <c r="J211" s="195" t="str">
        <f t="shared" si="11"/>
        <v/>
      </c>
      <c r="K211" s="208" t="str">
        <f t="shared" si="12"/>
        <v/>
      </c>
    </row>
    <row r="212" spans="1:11" ht="15" collapsed="1">
      <c r="A212" s="18">
        <v>21</v>
      </c>
      <c r="B212" s="19" t="s">
        <v>44</v>
      </c>
      <c r="C212" s="44"/>
      <c r="D212" s="44"/>
      <c r="E212" s="97">
        <f>SUM(E213:E215)</f>
        <v>3</v>
      </c>
      <c r="F212" s="54" t="str">
        <f>IF(ISNA(VLOOKUP($A212,'Úklidové služby'!$A$7:$I$53,6,FALSE))=TRUE,"",VLOOKUP($A212,'Úklidové služby'!$A$7:$I$53,6,FALSE))</f>
        <v>ks</v>
      </c>
      <c r="G212" s="24">
        <f>IF(ISNA(VLOOKUP($A212,'Úklidové služby'!$A$7:$I$53,7,FALSE))=TRUE,"",VLOOKUP($A212,'Úklidové služby'!$A$7:$I$53,7,FALSE))</f>
        <v>0</v>
      </c>
      <c r="H212" s="22" t="str">
        <f>IF(ISNA(VLOOKUP($A212,'Úklidové služby'!$A$7:$I$53,8,FALSE))=TRUE,"",VLOOKUP($A212,'Úklidové služby'!$A$7:$I$53,8,FALSE))</f>
        <v>1x za týden</v>
      </c>
      <c r="I212" s="198">
        <f>IF(ISNA(VLOOKUP($A212,'Úklidové služby'!$A$7:$I$53,9,FALSE))=TRUE,"",VLOOKUP($A212,'Úklidové služby'!$A$7:$I$53,9,FALSE))</f>
        <v>52</v>
      </c>
      <c r="J212" s="76">
        <f t="shared" si="9"/>
        <v>0</v>
      </c>
      <c r="K212" s="208">
        <f t="shared" si="10"/>
        <v>0</v>
      </c>
    </row>
    <row r="213" spans="1:11" ht="15" hidden="1" outlineLevel="1">
      <c r="A213" s="48"/>
      <c r="B213" s="14" t="s">
        <v>8</v>
      </c>
      <c r="C213" s="37">
        <v>12785</v>
      </c>
      <c r="D213" s="38" t="s">
        <v>11</v>
      </c>
      <c r="E213" s="100">
        <v>1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197" t="str">
        <f>IF(ISNA(VLOOKUP($A213,'Úklidové služby'!$A$7:$I$53,8,FALSE))=TRUE,"",VLOOKUP($A213,'Úklidové služby'!$A$7:$I$53,8,FALSE))</f>
        <v/>
      </c>
      <c r="I213" s="201" t="str">
        <f>IF(ISNA(VLOOKUP($A213,'Úklidové služby'!$A$7:$I$53,9,FALSE))=TRUE,"",VLOOKUP($A213,'Úklidové služby'!$A$7:$I$53,9,FALSE))</f>
        <v/>
      </c>
      <c r="J213" s="194" t="str">
        <f t="shared" si="9"/>
        <v/>
      </c>
      <c r="K213" s="206" t="str">
        <f t="shared" si="10"/>
        <v/>
      </c>
    </row>
    <row r="214" spans="1:11" ht="15" hidden="1" outlineLevel="1">
      <c r="A214" s="48"/>
      <c r="B214" s="14" t="s">
        <v>8</v>
      </c>
      <c r="C214" s="37"/>
      <c r="D214" s="38" t="s">
        <v>18</v>
      </c>
      <c r="E214" s="100">
        <v>1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197" t="str">
        <f>IF(ISNA(VLOOKUP($A214,'Úklidové služby'!$A$7:$I$53,8,FALSE))=TRUE,"",VLOOKUP($A214,'Úklidové služby'!$A$7:$I$53,8,FALSE))</f>
        <v/>
      </c>
      <c r="I214" s="202" t="str">
        <f>IF(ISNA(VLOOKUP($A214,'Úklidové služby'!$A$7:$I$53,9,FALSE))=TRUE,"",VLOOKUP($A214,'Úklidové služby'!$A$7:$I$53,9,FALSE))</f>
        <v/>
      </c>
      <c r="J214" s="194" t="str">
        <f t="shared" si="9"/>
        <v/>
      </c>
      <c r="K214" s="207" t="str">
        <f t="shared" si="10"/>
        <v/>
      </c>
    </row>
    <row r="215" spans="1:11" ht="15" hidden="1" outlineLevel="1">
      <c r="A215" s="50"/>
      <c r="B215" s="25" t="s">
        <v>263</v>
      </c>
      <c r="C215" s="41"/>
      <c r="D215" s="42" t="s">
        <v>264</v>
      </c>
      <c r="E215" s="102">
        <v>1</v>
      </c>
      <c r="F215" s="93" t="str">
        <f>IF(ISNA(VLOOKUP($A215,'Úklidové služby'!$A$7:$I$53,6,FALSE))=TRUE,"",VLOOKUP($A215,'Úklidové služby'!$A$7:$I$53,6,FALSE))</f>
        <v/>
      </c>
      <c r="G215" s="28" t="str">
        <f>IF(ISNA(VLOOKUP($A215,'Úklidové služby'!$A$7:$I$53,7,FALSE))=TRUE,"",VLOOKUP($A215,'Úklidové služby'!$A$7:$I$53,7,FALSE))</f>
        <v/>
      </c>
      <c r="H215" s="52" t="str">
        <f>IF(ISNA(VLOOKUP($A215,'Úklidové služby'!$A$7:$I$53,8,FALSE))=TRUE,"",VLOOKUP($A215,'Úklidové služby'!$A$7:$I$53,8,FALSE))</f>
        <v/>
      </c>
      <c r="I215" s="177" t="str">
        <f>IF(ISNA(VLOOKUP($A215,'Úklidové služby'!$A$7:$I$53,9,FALSE))=TRUE,"",VLOOKUP($A215,'Úklidové služby'!$A$7:$I$53,9,FALSE))</f>
        <v/>
      </c>
      <c r="J215" s="195" t="str">
        <f t="shared" si="9"/>
        <v/>
      </c>
      <c r="K215" s="208" t="str">
        <f t="shared" si="10"/>
        <v/>
      </c>
    </row>
    <row r="216" spans="1:11" ht="15">
      <c r="A216" s="2">
        <v>22</v>
      </c>
      <c r="B216" s="3" t="s">
        <v>5</v>
      </c>
      <c r="C216" s="3"/>
      <c r="D216" s="5"/>
      <c r="E216" s="97">
        <v>0</v>
      </c>
      <c r="F216" s="65" t="str">
        <f>IF(ISNA(VLOOKUP($A216,'Úklidové služby'!$A$7:$I$53,6,FALSE))=TRUE,"",VLOOKUP($A216,'Úklidové služby'!$A$7:$I$53,6,FALSE))</f>
        <v>m2</v>
      </c>
      <c r="G216" s="24">
        <f>IF(ISNA(VLOOKUP($A216,'Úklidové služby'!$A$7:$I$53,7,FALSE))=TRUE,"",VLOOKUP($A216,'Úklidové služby'!$A$7:$I$53,7,FALSE))</f>
        <v>0</v>
      </c>
      <c r="H216" s="22" t="str">
        <f>IF(ISNA(VLOOKUP($A216,'Úklidové služby'!$A$7:$I$53,8,FALSE))=TRUE,"",VLOOKUP($A216,'Úklidové služby'!$A$7:$I$53,8,FALSE))</f>
        <v>2x za týden</v>
      </c>
      <c r="I216" s="198">
        <f>IF(ISNA(VLOOKUP($A216,'Úklidové služby'!$A$7:$I$53,9,FALSE))=TRUE,"",VLOOKUP($A216,'Úklidové služby'!$A$7:$I$53,9,FALSE))</f>
        <v>104</v>
      </c>
      <c r="J216" s="76">
        <f t="shared" si="9"/>
        <v>0</v>
      </c>
      <c r="K216" s="208">
        <f t="shared" si="10"/>
        <v>0</v>
      </c>
    </row>
    <row r="217" spans="1:11" ht="15">
      <c r="A217" s="2">
        <v>23</v>
      </c>
      <c r="B217" s="3" t="s">
        <v>26</v>
      </c>
      <c r="C217" s="26"/>
      <c r="D217" s="5"/>
      <c r="E217" s="97">
        <v>0</v>
      </c>
      <c r="F217" s="23" t="str">
        <f>IF(ISNA(VLOOKUP($A217,'Úklidové služby'!$A$7:$I$53,6,FALSE))=TRUE,"",VLOOKUP($A217,'Úklidové služby'!$A$7:$I$53,6,FALSE))</f>
        <v>m2</v>
      </c>
      <c r="G217" s="24">
        <f>IF(ISNA(VLOOKUP($A217,'Úklidové služby'!$A$7:$I$53,7,FALSE))=TRUE,"",VLOOKUP($A217,'Úklidové služby'!$A$7:$I$53,7,FALSE))</f>
        <v>0</v>
      </c>
      <c r="H217" s="22" t="str">
        <f>IF(ISNA(VLOOKUP($A217,'Úklidové služby'!$A$7:$I$53,8,FALSE))=TRUE,"",VLOOKUP($A217,'Úklidové služby'!$A$7:$I$53,8,FALSE))</f>
        <v>2x za týden</v>
      </c>
      <c r="I217" s="198">
        <f>IF(ISNA(VLOOKUP($A217,'Úklidové služby'!$A$7:$I$53,9,FALSE))=TRUE,"",VLOOKUP($A217,'Úklidové služby'!$A$7:$I$53,9,FALSE))</f>
        <v>104</v>
      </c>
      <c r="J217" s="76">
        <f t="shared" si="9"/>
        <v>0</v>
      </c>
      <c r="K217" s="208">
        <f t="shared" si="10"/>
        <v>0</v>
      </c>
    </row>
    <row r="218" spans="1:11" ht="15">
      <c r="A218" s="2">
        <v>24</v>
      </c>
      <c r="B218" s="983" t="s">
        <v>297</v>
      </c>
      <c r="C218" s="44"/>
      <c r="D218" s="5"/>
      <c r="E218" s="97">
        <v>0</v>
      </c>
      <c r="F218" s="45" t="str">
        <f>IF(ISNA(VLOOKUP($A218,'Úklidové služby'!$A$7:$I$53,6,FALSE))=TRUE,"",VLOOKUP($A218,'Úklidové služby'!$A$7:$I$53,6,FALSE))</f>
        <v>ks</v>
      </c>
      <c r="G218" s="24">
        <f>IF(ISNA(VLOOKUP($A218,'Úklidové služby'!$A$7:$I$53,7,FALSE))=TRUE,"",VLOOKUP($A218,'Úklidové služby'!$A$7:$I$53,7,FALSE))</f>
        <v>0</v>
      </c>
      <c r="H218" s="22" t="str">
        <f>IF(ISNA(VLOOKUP($A218,'Úklidové služby'!$A$7:$I$53,8,FALSE))=TRUE,"",VLOOKUP($A218,'Úklidové služby'!$A$7:$I$53,8,FALSE))</f>
        <v>2x za týden</v>
      </c>
      <c r="I218" s="198">
        <f>IF(ISNA(VLOOKUP($A218,'Úklidové služby'!$A$7:$I$53,9,FALSE))=TRUE,"",VLOOKUP($A218,'Úklidové služby'!$A$7:$I$53,9,FALSE))</f>
        <v>104</v>
      </c>
      <c r="J218" s="76">
        <f t="shared" si="9"/>
        <v>0</v>
      </c>
      <c r="K218" s="208">
        <f t="shared" si="10"/>
        <v>0</v>
      </c>
    </row>
    <row r="219" spans="1:11" ht="15">
      <c r="A219" s="2">
        <v>25</v>
      </c>
      <c r="B219" s="983" t="s">
        <v>445</v>
      </c>
      <c r="C219" s="5"/>
      <c r="D219" s="5"/>
      <c r="E219" s="97">
        <v>0</v>
      </c>
      <c r="F219" s="45" t="str">
        <f>IF(ISNA(VLOOKUP($A219,'Úklidové služby'!$A$7:$I$53,6,FALSE))=TRUE,"",VLOOKUP($A219,'Úklidové služby'!$A$7:$I$53,6,FALSE))</f>
        <v>ks</v>
      </c>
      <c r="G219" s="24">
        <f>IF(ISNA(VLOOKUP($A219,'Úklidové služby'!$A$7:$I$53,7,FALSE))=TRUE,"",VLOOKUP($A219,'Úklidové služby'!$A$7:$I$53,7,FALSE))</f>
        <v>0</v>
      </c>
      <c r="H219" s="22" t="str">
        <f>IF(ISNA(VLOOKUP($A219,'Úklidové služby'!$A$7:$I$53,8,FALSE))=TRUE,"",VLOOKUP($A219,'Úklidové služby'!$A$7:$I$53,8,FALSE))</f>
        <v>2x za týden</v>
      </c>
      <c r="I219" s="198">
        <f>IF(ISNA(VLOOKUP($A219,'Úklidové služby'!$A$7:$I$53,9,FALSE))=TRUE,"",VLOOKUP($A219,'Úklidové služby'!$A$7:$I$53,9,FALSE))</f>
        <v>104</v>
      </c>
      <c r="J219" s="76">
        <f t="shared" si="9"/>
        <v>0</v>
      </c>
      <c r="K219" s="208">
        <f t="shared" si="10"/>
        <v>0</v>
      </c>
    </row>
    <row r="220" spans="1:11" ht="15">
      <c r="A220" s="2">
        <v>26</v>
      </c>
      <c r="B220" s="983" t="s">
        <v>446</v>
      </c>
      <c r="C220" s="5"/>
      <c r="D220" s="5"/>
      <c r="E220" s="97">
        <v>0</v>
      </c>
      <c r="F220" s="45" t="str">
        <f>IF(ISNA(VLOOKUP($A220,'Úklidové služby'!$A$7:$I$53,6,FALSE))=TRUE,"",VLOOKUP($A220,'Úklidové služby'!$A$7:$I$53,6,FALSE))</f>
        <v>místnost</v>
      </c>
      <c r="G220" s="24">
        <f>IF(ISNA(VLOOKUP($A220,'Úklidové služby'!$A$7:$I$53,7,FALSE))=TRUE,"",VLOOKUP($A220,'Úklidové služby'!$A$7:$I$53,7,FALSE))</f>
        <v>0</v>
      </c>
      <c r="H220" s="22" t="str">
        <f>IF(ISNA(VLOOKUP($A220,'Úklidové služby'!$A$7:$I$53,8,FALSE))=TRUE,"",VLOOKUP($A220,'Úklidové služby'!$A$7:$I$53,8,FALSE))</f>
        <v>2x za týden</v>
      </c>
      <c r="I220" s="198">
        <f>IF(ISNA(VLOOKUP($A220,'Úklidové služby'!$A$7:$I$53,9,FALSE))=TRUE,"",VLOOKUP($A220,'Úklidové služby'!$A$7:$I$53,9,FALSE))</f>
        <v>104</v>
      </c>
      <c r="J220" s="76">
        <f t="shared" si="9"/>
        <v>0</v>
      </c>
      <c r="K220" s="208">
        <f t="shared" si="10"/>
        <v>0</v>
      </c>
    </row>
    <row r="221" spans="1:11" ht="15">
      <c r="A221" s="2">
        <v>27</v>
      </c>
      <c r="B221" s="3" t="s">
        <v>39</v>
      </c>
      <c r="C221" s="5"/>
      <c r="D221" s="5"/>
      <c r="E221" s="97">
        <v>0</v>
      </c>
      <c r="F221" s="45" t="str">
        <f>IF(ISNA(VLOOKUP($A221,'Úklidové služby'!$A$7:$I$53,6,FALSE))=TRUE,"",VLOOKUP($A221,'Úklidové služby'!$A$7:$I$53,6,FALSE))</f>
        <v>místnost</v>
      </c>
      <c r="G221" s="24">
        <f>IF(ISNA(VLOOKUP($A221,'Úklidové služby'!$A$7:$I$53,7,FALSE))=TRUE,"",VLOOKUP($A221,'Úklidové služby'!$A$7:$I$53,7,FALSE))</f>
        <v>0</v>
      </c>
      <c r="H221" s="22" t="str">
        <f>IF(ISNA(VLOOKUP($A221,'Úklidové služby'!$A$7:$I$53,8,FALSE))=TRUE,"",VLOOKUP($A221,'Úklidové služby'!$A$7:$I$53,8,FALSE))</f>
        <v>2x za týden</v>
      </c>
      <c r="I221" s="198">
        <f>IF(ISNA(VLOOKUP($A221,'Úklidové služby'!$A$7:$I$53,9,FALSE))=TRUE,"",VLOOKUP($A221,'Úklidové služby'!$A$7:$I$53,9,FALSE))</f>
        <v>104</v>
      </c>
      <c r="J221" s="76">
        <f t="shared" si="9"/>
        <v>0</v>
      </c>
      <c r="K221" s="208">
        <f t="shared" si="10"/>
        <v>0</v>
      </c>
    </row>
    <row r="222" spans="1:11" ht="15">
      <c r="A222" s="2">
        <v>28</v>
      </c>
      <c r="B222" s="3" t="s">
        <v>441</v>
      </c>
      <c r="C222" s="44"/>
      <c r="D222" s="5"/>
      <c r="E222" s="97">
        <v>0</v>
      </c>
      <c r="F222" s="45" t="str">
        <f>IF(ISNA(VLOOKUP($A222,'Úklidové služby'!$A$7:$I$53,6,FALSE))=TRUE,"",VLOOKUP($A222,'Úklidové služby'!$A$7:$I$53,6,FALSE))</f>
        <v>m2</v>
      </c>
      <c r="G222" s="24">
        <f>IF(ISNA(VLOOKUP($A222,'Úklidové služby'!$A$7:$I$53,7,FALSE))=TRUE,"",VLOOKUP($A222,'Úklidové služby'!$A$7:$I$53,7,FALSE))</f>
        <v>0</v>
      </c>
      <c r="H222" s="22" t="str">
        <f>IF(ISNA(VLOOKUP($A222,'Úklidové služby'!$A$7:$I$53,8,FALSE))=TRUE,"",VLOOKUP($A222,'Úklidové služby'!$A$7:$I$53,8,FALSE))</f>
        <v>2x za týden</v>
      </c>
      <c r="I222" s="198">
        <f>IF(ISNA(VLOOKUP($A222,'Úklidové služby'!$A$7:$I$53,9,FALSE))=TRUE,"",VLOOKUP($A222,'Úklidové služby'!$A$7:$I$53,9,FALSE))</f>
        <v>104</v>
      </c>
      <c r="J222" s="76">
        <f t="shared" si="9"/>
        <v>0</v>
      </c>
      <c r="K222" s="208">
        <f t="shared" si="10"/>
        <v>0</v>
      </c>
    </row>
    <row r="223" spans="1:11" ht="15">
      <c r="A223" s="2">
        <v>29</v>
      </c>
      <c r="B223" s="3" t="s">
        <v>436</v>
      </c>
      <c r="C223" s="5"/>
      <c r="D223" s="5"/>
      <c r="E223" s="97">
        <v>0</v>
      </c>
      <c r="F223" s="45" t="s">
        <v>7</v>
      </c>
      <c r="G223" s="8">
        <f>IF(ISNA(VLOOKUP($A223,'Úklidové služby'!$A$7:$I$53,7,FALSE))=TRUE,"",VLOOKUP($A223,'Úklidové služby'!$A$7:$I$53,7,FALSE))</f>
        <v>0</v>
      </c>
      <c r="H223" s="53" t="str">
        <f>IF(ISNA(VLOOKUP($A223,'Úklidové služby'!$A$7:$I$53,8,FALSE))=TRUE,"",VLOOKUP($A223,'Úklidové služby'!$A$7:$I$53,8,FALSE))</f>
        <v>2x za týden</v>
      </c>
      <c r="I223" s="198">
        <f>IF(ISNA(VLOOKUP($A223,'Úklidové služby'!$A$7:$I$53,9,FALSE))=TRUE,"",VLOOKUP($A223,'Úklidové služby'!$A$7:$I$53,9,FALSE))</f>
        <v>104</v>
      </c>
      <c r="J223" s="76">
        <f t="shared" si="9"/>
        <v>0</v>
      </c>
      <c r="K223" s="208">
        <f t="shared" si="10"/>
        <v>0</v>
      </c>
    </row>
    <row r="224" spans="1:11" ht="15">
      <c r="A224" s="2">
        <v>30</v>
      </c>
      <c r="B224" s="3" t="s">
        <v>40</v>
      </c>
      <c r="C224" s="5"/>
      <c r="D224" s="5"/>
      <c r="E224" s="97">
        <v>0</v>
      </c>
      <c r="F224" s="45" t="str">
        <f>IF(ISNA(VLOOKUP($A224,'Úklidové služby'!$A$7:$I$53,6,FALSE))=TRUE,"",VLOOKUP($A224,'Úklidové služby'!$A$7:$I$53,6,FALSE))</f>
        <v>místnost</v>
      </c>
      <c r="G224" s="24">
        <f>IF(ISNA(VLOOKUP($A224,'Úklidové služby'!$A$7:$I$53,7,FALSE))=TRUE,"",VLOOKUP($A224,'Úklidové služby'!$A$7:$I$53,7,FALSE))</f>
        <v>0</v>
      </c>
      <c r="H224" s="53" t="str">
        <f>IF(ISNA(VLOOKUP($A224,'Úklidové služby'!$A$7:$I$53,8,FALSE))=TRUE,"",VLOOKUP($A224,'Úklidové služby'!$A$7:$I$53,8,FALSE))</f>
        <v>2x za týden</v>
      </c>
      <c r="I224" s="198">
        <f>IF(ISNA(VLOOKUP($A224,'Úklidové služby'!$A$7:$I$53,9,FALSE))=TRUE,"",VLOOKUP($A224,'Úklidové služby'!$A$7:$I$53,9,FALSE))</f>
        <v>104</v>
      </c>
      <c r="J224" s="76">
        <f t="shared" si="9"/>
        <v>0</v>
      </c>
      <c r="K224" s="208">
        <f t="shared" si="10"/>
        <v>0</v>
      </c>
    </row>
    <row r="225" spans="1:11" ht="15" collapsed="1">
      <c r="A225" s="2">
        <v>31</v>
      </c>
      <c r="B225" s="3" t="s">
        <v>45</v>
      </c>
      <c r="C225" s="5"/>
      <c r="D225" s="5"/>
      <c r="E225" s="97">
        <f>SUM(E226:E241)</f>
        <v>24</v>
      </c>
      <c r="F225" s="45" t="str">
        <f>IF(ISNA(VLOOKUP($A225,'Úklidové služby'!$A$7:$I$53,6,FALSE))=TRUE,"",VLOOKUP($A225,'Úklidové služby'!$A$7:$I$53,6,FALSE))</f>
        <v>ks</v>
      </c>
      <c r="G225" s="24">
        <f>IF(ISNA(VLOOKUP($A225,'Úklidové služby'!$A$7:$I$53,7,FALSE))=TRUE,"",VLOOKUP($A225,'Úklidové služby'!$A$7:$I$53,7,FALSE))</f>
        <v>0</v>
      </c>
      <c r="H225" s="65" t="str">
        <f>IF(ISNA(VLOOKUP($A225,'Úklidové služby'!$A$7:$I$53,8,FALSE))=TRUE,"",VLOOKUP($A225,'Úklidové služby'!$A$7:$I$53,8,FALSE))</f>
        <v>1x za měsíc</v>
      </c>
      <c r="I225" s="198">
        <f>IF(ISNA(VLOOKUP($A225,'Úklidové služby'!$A$7:$I$53,9,FALSE))=TRUE,"",VLOOKUP($A225,'Úklidové služby'!$A$7:$I$53,9,FALSE))</f>
        <v>12</v>
      </c>
      <c r="J225" s="76">
        <f t="shared" si="9"/>
        <v>0</v>
      </c>
      <c r="K225" s="208">
        <f t="shared" si="10"/>
        <v>0</v>
      </c>
    </row>
    <row r="226" spans="1:11" ht="15" hidden="1" outlineLevel="1">
      <c r="A226" s="48"/>
      <c r="B226" s="14" t="s">
        <v>8</v>
      </c>
      <c r="C226" s="37">
        <v>13881</v>
      </c>
      <c r="D226" s="38" t="s">
        <v>28</v>
      </c>
      <c r="E226" s="100">
        <v>3</v>
      </c>
      <c r="F226" s="66" t="str">
        <f>IF(ISNA(VLOOKUP($A226,'Úklidové služby'!$A$7:$I$53,6,FALSE))=TRUE,"",VLOOKUP($A226,'Úklidové služby'!$A$7:$I$53,6,FALSE))</f>
        <v/>
      </c>
      <c r="G226" s="16" t="str">
        <f>IF(ISNA(VLOOKUP($A226,'Úklidové služby'!$A$7:$I$53,7,FALSE))=TRUE,"",VLOOKUP($A226,'Úklidové služby'!$A$7:$I$53,7,FALSE))</f>
        <v/>
      </c>
      <c r="H226" s="197" t="str">
        <f>IF(ISNA(VLOOKUP($A226,'Úklidové služby'!$A$7:$I$53,8,FALSE))=TRUE,"",VLOOKUP($A226,'Úklidové služby'!$A$7:$I$53,8,FALSE))</f>
        <v/>
      </c>
      <c r="I226" s="203" t="str">
        <f>IF(ISNA(VLOOKUP($A226,'Úklidové služby'!$A$7:$I$53,9,FALSE))=TRUE,"",VLOOKUP($A226,'Úklidové služby'!$A$7:$I$53,9,FALSE))</f>
        <v/>
      </c>
      <c r="J226" s="194" t="str">
        <f t="shared" si="9"/>
        <v/>
      </c>
      <c r="K226" s="206" t="str">
        <f t="shared" si="10"/>
        <v/>
      </c>
    </row>
    <row r="227" spans="1:11" ht="15" hidden="1" outlineLevel="1">
      <c r="A227" s="48"/>
      <c r="B227" s="14" t="s">
        <v>8</v>
      </c>
      <c r="C227" s="37">
        <v>13516</v>
      </c>
      <c r="D227" s="38" t="s">
        <v>29</v>
      </c>
      <c r="E227" s="100">
        <v>1</v>
      </c>
      <c r="F227" s="66" t="str">
        <f>IF(ISNA(VLOOKUP($A227,'Úklidové služby'!$A$7:$I$53,6,FALSE))=TRUE,"",VLOOKUP($A227,'Úklidové služby'!$A$7:$I$53,6,FALSE))</f>
        <v/>
      </c>
      <c r="G227" s="16" t="str">
        <f>IF(ISNA(VLOOKUP($A227,'Úklidové služby'!$A$7:$I$53,7,FALSE))=TRUE,"",VLOOKUP($A227,'Úklidové služby'!$A$7:$I$53,7,FALSE))</f>
        <v/>
      </c>
      <c r="H227" s="197" t="str">
        <f>IF(ISNA(VLOOKUP($A227,'Úklidové služby'!$A$7:$I$53,8,FALSE))=TRUE,"",VLOOKUP($A227,'Úklidové služby'!$A$7:$I$53,8,FALSE))</f>
        <v/>
      </c>
      <c r="I227" s="202" t="str">
        <f>IF(ISNA(VLOOKUP($A227,'Úklidové služby'!$A$7:$I$53,9,FALSE))=TRUE,"",VLOOKUP($A227,'Úklidové služby'!$A$7:$I$53,9,FALSE))</f>
        <v/>
      </c>
      <c r="J227" s="194" t="str">
        <f t="shared" si="9"/>
        <v/>
      </c>
      <c r="K227" s="207" t="str">
        <f t="shared" si="10"/>
        <v/>
      </c>
    </row>
    <row r="228" spans="1:11" ht="15" hidden="1" outlineLevel="1">
      <c r="A228" s="48"/>
      <c r="B228" s="14" t="s">
        <v>8</v>
      </c>
      <c r="C228" s="37">
        <v>13150</v>
      </c>
      <c r="D228" s="38" t="s">
        <v>262</v>
      </c>
      <c r="E228" s="100">
        <v>1</v>
      </c>
      <c r="F228" s="66" t="str">
        <f>IF(ISNA(VLOOKUP($A228,'Úklidové služby'!$A$7:$I$53,6,FALSE))=TRUE,"",VLOOKUP($A228,'Úklidové služby'!$A$7:$I$53,6,FALSE))</f>
        <v/>
      </c>
      <c r="G228" s="16" t="str">
        <f>IF(ISNA(VLOOKUP($A228,'Úklidové služby'!$A$7:$I$53,7,FALSE))=TRUE,"",VLOOKUP($A228,'Úklidové služby'!$A$7:$I$53,7,FALSE))</f>
        <v/>
      </c>
      <c r="H228" s="197" t="str">
        <f>IF(ISNA(VLOOKUP($A228,'Úklidové služby'!$A$7:$I$53,8,FALSE))=TRUE,"",VLOOKUP($A228,'Úklidové služby'!$A$7:$I$53,8,FALSE))</f>
        <v/>
      </c>
      <c r="I228" s="202" t="str">
        <f>IF(ISNA(VLOOKUP($A228,'Úklidové služby'!$A$7:$I$53,9,FALSE))=TRUE,"",VLOOKUP($A228,'Úklidové služby'!$A$7:$I$53,9,FALSE))</f>
        <v/>
      </c>
      <c r="J228" s="194" t="str">
        <f t="shared" si="9"/>
        <v/>
      </c>
      <c r="K228" s="207" t="str">
        <f t="shared" si="10"/>
        <v/>
      </c>
    </row>
    <row r="229" spans="1:11" ht="15" hidden="1" outlineLevel="1">
      <c r="A229" s="48"/>
      <c r="B229" s="14" t="s">
        <v>8</v>
      </c>
      <c r="C229" s="37">
        <v>14246</v>
      </c>
      <c r="D229" s="38" t="s">
        <v>261</v>
      </c>
      <c r="E229" s="100">
        <v>1</v>
      </c>
      <c r="F229" s="66" t="str">
        <f>IF(ISNA(VLOOKUP($A229,'Úklidové služby'!$A$7:$I$53,6,FALSE))=TRUE,"",VLOOKUP($A229,'Úklidové služby'!$A$7:$I$53,6,FALSE))</f>
        <v/>
      </c>
      <c r="G229" s="16" t="str">
        <f>IF(ISNA(VLOOKUP($A229,'Úklidové služby'!$A$7:$I$53,7,FALSE))=TRUE,"",VLOOKUP($A229,'Úklidové služby'!$A$7:$I$53,7,FALSE))</f>
        <v/>
      </c>
      <c r="H229" s="197" t="str">
        <f>IF(ISNA(VLOOKUP($A229,'Úklidové služby'!$A$7:$I$53,8,FALSE))=TRUE,"",VLOOKUP($A229,'Úklidové služby'!$A$7:$I$53,8,FALSE))</f>
        <v/>
      </c>
      <c r="I229" s="202" t="str">
        <f>IF(ISNA(VLOOKUP($A229,'Úklidové služby'!$A$7:$I$53,9,FALSE))=TRUE,"",VLOOKUP($A229,'Úklidové služby'!$A$7:$I$53,9,FALSE))</f>
        <v/>
      </c>
      <c r="J229" s="194" t="str">
        <f t="shared" si="9"/>
        <v/>
      </c>
      <c r="K229" s="207" t="str">
        <f t="shared" si="10"/>
        <v/>
      </c>
    </row>
    <row r="230" spans="1:11" ht="15" hidden="1" outlineLevel="1">
      <c r="A230" s="48"/>
      <c r="B230" s="14" t="s">
        <v>8</v>
      </c>
      <c r="C230" s="37">
        <v>44927</v>
      </c>
      <c r="D230" s="38" t="s">
        <v>9</v>
      </c>
      <c r="E230" s="100">
        <v>1</v>
      </c>
      <c r="F230" s="66" t="str">
        <f>IF(ISNA(VLOOKUP($A230,'Úklidové služby'!$A$7:$I$53,6,FALSE))=TRUE,"",VLOOKUP($A230,'Úklidové služby'!$A$7:$I$53,6,FALSE))</f>
        <v/>
      </c>
      <c r="G230" s="16" t="str">
        <f>IF(ISNA(VLOOKUP($A230,'Úklidové služby'!$A$7:$I$53,7,FALSE))=TRUE,"",VLOOKUP($A230,'Úklidové služby'!$A$7:$I$53,7,FALSE))</f>
        <v/>
      </c>
      <c r="H230" s="197" t="str">
        <f>IF(ISNA(VLOOKUP($A230,'Úklidové služby'!$A$7:$I$53,8,FALSE))=TRUE,"",VLOOKUP($A230,'Úklidové služby'!$A$7:$I$53,8,FALSE))</f>
        <v/>
      </c>
      <c r="I230" s="202" t="str">
        <f>IF(ISNA(VLOOKUP($A230,'Úklidové služby'!$A$7:$I$53,9,FALSE))=TRUE,"",VLOOKUP($A230,'Úklidové služby'!$A$7:$I$53,9,FALSE))</f>
        <v/>
      </c>
      <c r="J230" s="194" t="str">
        <f t="shared" si="9"/>
        <v/>
      </c>
      <c r="K230" s="207" t="str">
        <f t="shared" si="10"/>
        <v/>
      </c>
    </row>
    <row r="231" spans="1:11" ht="15" hidden="1" outlineLevel="1">
      <c r="A231" s="48"/>
      <c r="B231" s="14" t="s">
        <v>8</v>
      </c>
      <c r="C231" s="37">
        <v>45658</v>
      </c>
      <c r="D231" s="38" t="s">
        <v>12</v>
      </c>
      <c r="E231" s="100">
        <v>1</v>
      </c>
      <c r="F231" s="66" t="str">
        <f>IF(ISNA(VLOOKUP($A231,'Úklidové služby'!$A$7:$I$53,6,FALSE))=TRUE,"",VLOOKUP($A231,'Úklidové služby'!$A$7:$I$53,6,FALSE))</f>
        <v/>
      </c>
      <c r="G231" s="16" t="str">
        <f>IF(ISNA(VLOOKUP($A231,'Úklidové služby'!$A$7:$I$53,7,FALSE))=TRUE,"",VLOOKUP($A231,'Úklidové služby'!$A$7:$I$53,7,FALSE))</f>
        <v/>
      </c>
      <c r="H231" s="197" t="str">
        <f>IF(ISNA(VLOOKUP($A231,'Úklidové služby'!$A$7:$I$53,8,FALSE))=TRUE,"",VLOOKUP($A231,'Úklidové služby'!$A$7:$I$53,8,FALSE))</f>
        <v/>
      </c>
      <c r="I231" s="202" t="str">
        <f>IF(ISNA(VLOOKUP($A231,'Úklidové služby'!$A$7:$I$53,9,FALSE))=TRUE,"",VLOOKUP($A231,'Úklidové služby'!$A$7:$I$53,9,FALSE))</f>
        <v/>
      </c>
      <c r="J231" s="194" t="str">
        <f t="shared" si="9"/>
        <v/>
      </c>
      <c r="K231" s="207" t="str">
        <f t="shared" si="10"/>
        <v/>
      </c>
    </row>
    <row r="232" spans="1:11" ht="15" hidden="1" outlineLevel="1">
      <c r="A232" s="48"/>
      <c r="B232" s="14" t="s">
        <v>8</v>
      </c>
      <c r="C232" s="37" t="s">
        <v>13</v>
      </c>
      <c r="D232" s="38" t="s">
        <v>14</v>
      </c>
      <c r="E232" s="100">
        <v>2</v>
      </c>
      <c r="F232" s="66" t="str">
        <f>IF(ISNA(VLOOKUP($A232,'Úklidové služby'!$A$7:$I$53,6,FALSE))=TRUE,"",VLOOKUP($A232,'Úklidové služby'!$A$7:$I$53,6,FALSE))</f>
        <v/>
      </c>
      <c r="G232" s="16" t="str">
        <f>IF(ISNA(VLOOKUP($A232,'Úklidové služby'!$A$7:$I$53,7,FALSE))=TRUE,"",VLOOKUP($A232,'Úklidové služby'!$A$7:$I$53,7,FALSE))</f>
        <v/>
      </c>
      <c r="H232" s="197" t="str">
        <f>IF(ISNA(VLOOKUP($A232,'Úklidové služby'!$A$7:$I$53,8,FALSE))=TRUE,"",VLOOKUP($A232,'Úklidové služby'!$A$7:$I$53,8,FALSE))</f>
        <v/>
      </c>
      <c r="I232" s="202" t="str">
        <f>IF(ISNA(VLOOKUP($A232,'Úklidové služby'!$A$7:$I$53,9,FALSE))=TRUE,"",VLOOKUP($A232,'Úklidové služby'!$A$7:$I$53,9,FALSE))</f>
        <v/>
      </c>
      <c r="J232" s="194" t="str">
        <f t="shared" si="9"/>
        <v/>
      </c>
      <c r="K232" s="207" t="str">
        <f t="shared" si="10"/>
        <v/>
      </c>
    </row>
    <row r="233" spans="1:11" ht="15" hidden="1" outlineLevel="1">
      <c r="A233" s="48"/>
      <c r="B233" s="14" t="s">
        <v>20</v>
      </c>
      <c r="C233" s="37">
        <v>12816</v>
      </c>
      <c r="D233" s="38" t="s">
        <v>30</v>
      </c>
      <c r="E233" s="100">
        <v>1</v>
      </c>
      <c r="F233" s="66" t="str">
        <f>IF(ISNA(VLOOKUP($A233,'Úklidové služby'!$A$7:$I$53,6,FALSE))=TRUE,"",VLOOKUP($A233,'Úklidové služby'!$A$7:$I$53,6,FALSE))</f>
        <v/>
      </c>
      <c r="G233" s="16" t="str">
        <f>IF(ISNA(VLOOKUP($A233,'Úklidové služby'!$A$7:$I$53,7,FALSE))=TRUE,"",VLOOKUP($A233,'Úklidové služby'!$A$7:$I$53,7,FALSE))</f>
        <v/>
      </c>
      <c r="H233" s="197" t="str">
        <f>IF(ISNA(VLOOKUP($A233,'Úklidové služby'!$A$7:$I$53,8,FALSE))=TRUE,"",VLOOKUP($A233,'Úklidové služby'!$A$7:$I$53,8,FALSE))</f>
        <v/>
      </c>
      <c r="I233" s="202" t="str">
        <f>IF(ISNA(VLOOKUP($A233,'Úklidové služby'!$A$7:$I$53,9,FALSE))=TRUE,"",VLOOKUP($A233,'Úklidové služby'!$A$7:$I$53,9,FALSE))</f>
        <v/>
      </c>
      <c r="J233" s="194" t="str">
        <f t="shared" si="9"/>
        <v/>
      </c>
      <c r="K233" s="207" t="str">
        <f t="shared" si="10"/>
        <v/>
      </c>
    </row>
    <row r="234" spans="1:11" ht="15" hidden="1" outlineLevel="1">
      <c r="A234" s="48"/>
      <c r="B234" s="14" t="s">
        <v>20</v>
      </c>
      <c r="C234" s="37">
        <v>12451</v>
      </c>
      <c r="D234" s="38" t="s">
        <v>31</v>
      </c>
      <c r="E234" s="100">
        <v>1</v>
      </c>
      <c r="F234" s="66" t="str">
        <f>IF(ISNA(VLOOKUP($A234,'Úklidové služby'!$A$7:$I$53,6,FALSE))=TRUE,"",VLOOKUP($A234,'Úklidové služby'!$A$7:$I$53,6,FALSE))</f>
        <v/>
      </c>
      <c r="G234" s="16" t="str">
        <f>IF(ISNA(VLOOKUP($A234,'Úklidové služby'!$A$7:$I$53,7,FALSE))=TRUE,"",VLOOKUP($A234,'Úklidové služby'!$A$7:$I$53,7,FALSE))</f>
        <v/>
      </c>
      <c r="H234" s="197" t="str">
        <f>IF(ISNA(VLOOKUP($A234,'Úklidové služby'!$A$7:$I$53,8,FALSE))=TRUE,"",VLOOKUP($A234,'Úklidové služby'!$A$7:$I$53,8,FALSE))</f>
        <v/>
      </c>
      <c r="I234" s="202" t="str">
        <f>IF(ISNA(VLOOKUP($A234,'Úklidové služby'!$A$7:$I$53,9,FALSE))=TRUE,"",VLOOKUP($A234,'Úklidové služby'!$A$7:$I$53,9,FALSE))</f>
        <v/>
      </c>
      <c r="J234" s="194" t="str">
        <f t="shared" si="9"/>
        <v/>
      </c>
      <c r="K234" s="207" t="str">
        <f t="shared" si="10"/>
        <v/>
      </c>
    </row>
    <row r="235" spans="1:11" ht="15" hidden="1" outlineLevel="1">
      <c r="A235" s="48"/>
      <c r="B235" s="14" t="s">
        <v>20</v>
      </c>
      <c r="C235" s="37">
        <v>12086</v>
      </c>
      <c r="D235" s="38" t="s">
        <v>32</v>
      </c>
      <c r="E235" s="100">
        <v>3</v>
      </c>
      <c r="F235" s="66" t="str">
        <f>IF(ISNA(VLOOKUP($A235,'Úklidové služby'!$A$7:$I$53,6,FALSE))=TRUE,"",VLOOKUP($A235,'Úklidové služby'!$A$7:$I$53,6,FALSE))</f>
        <v/>
      </c>
      <c r="G235" s="16" t="str">
        <f>IF(ISNA(VLOOKUP($A235,'Úklidové služby'!$A$7:$I$53,7,FALSE))=TRUE,"",VLOOKUP($A235,'Úklidové služby'!$A$7:$I$53,7,FALSE))</f>
        <v/>
      </c>
      <c r="H235" s="197" t="str">
        <f>IF(ISNA(VLOOKUP($A235,'Úklidové služby'!$A$7:$I$53,8,FALSE))=TRUE,"",VLOOKUP($A235,'Úklidové služby'!$A$7:$I$53,8,FALSE))</f>
        <v/>
      </c>
      <c r="I235" s="202" t="str">
        <f>IF(ISNA(VLOOKUP($A235,'Úklidové služby'!$A$7:$I$53,9,FALSE))=TRUE,"",VLOOKUP($A235,'Úklidové služby'!$A$7:$I$53,9,FALSE))</f>
        <v/>
      </c>
      <c r="J235" s="194" t="str">
        <f t="shared" si="9"/>
        <v/>
      </c>
      <c r="K235" s="207" t="str">
        <f t="shared" si="10"/>
        <v/>
      </c>
    </row>
    <row r="236" spans="1:11" ht="15" hidden="1" outlineLevel="1">
      <c r="A236" s="48"/>
      <c r="B236" s="14" t="s">
        <v>20</v>
      </c>
      <c r="C236" s="37">
        <v>11720</v>
      </c>
      <c r="D236" s="38" t="s">
        <v>33</v>
      </c>
      <c r="E236" s="100">
        <v>1</v>
      </c>
      <c r="F236" s="66" t="str">
        <f>IF(ISNA(VLOOKUP($A236,'Úklidové služby'!$A$7:$I$53,6,FALSE))=TRUE,"",VLOOKUP($A236,'Úklidové služby'!$A$7:$I$53,6,FALSE))</f>
        <v/>
      </c>
      <c r="G236" s="16" t="str">
        <f>IF(ISNA(VLOOKUP($A236,'Úklidové služby'!$A$7:$I$53,7,FALSE))=TRUE,"",VLOOKUP($A236,'Úklidové služby'!$A$7:$I$53,7,FALSE))</f>
        <v/>
      </c>
      <c r="H236" s="197" t="str">
        <f>IF(ISNA(VLOOKUP($A236,'Úklidové služby'!$A$7:$I$53,8,FALSE))=TRUE,"",VLOOKUP($A236,'Úklidové služby'!$A$7:$I$53,8,FALSE))</f>
        <v/>
      </c>
      <c r="I236" s="202" t="str">
        <f>IF(ISNA(VLOOKUP($A236,'Úklidové služby'!$A$7:$I$53,9,FALSE))=TRUE,"",VLOOKUP($A236,'Úklidové služby'!$A$7:$I$53,9,FALSE))</f>
        <v/>
      </c>
      <c r="J236" s="194" t="str">
        <f t="shared" si="9"/>
        <v/>
      </c>
      <c r="K236" s="207" t="str">
        <f t="shared" si="10"/>
        <v/>
      </c>
    </row>
    <row r="237" spans="1:11" ht="15" hidden="1" outlineLevel="1">
      <c r="A237" s="48"/>
      <c r="B237" s="14" t="s">
        <v>20</v>
      </c>
      <c r="C237" s="37">
        <v>11355</v>
      </c>
      <c r="D237" s="38" t="s">
        <v>34</v>
      </c>
      <c r="E237" s="100">
        <v>1</v>
      </c>
      <c r="F237" s="66" t="str">
        <f>IF(ISNA(VLOOKUP($A237,'Úklidové služby'!$A$7:$I$53,6,FALSE))=TRUE,"",VLOOKUP($A237,'Úklidové služby'!$A$7:$I$53,6,FALSE))</f>
        <v/>
      </c>
      <c r="G237" s="16" t="str">
        <f>IF(ISNA(VLOOKUP($A237,'Úklidové služby'!$A$7:$I$53,7,FALSE))=TRUE,"",VLOOKUP($A237,'Úklidové služby'!$A$7:$I$53,7,FALSE))</f>
        <v/>
      </c>
      <c r="H237" s="197" t="str">
        <f>IF(ISNA(VLOOKUP($A237,'Úklidové služby'!$A$7:$I$53,8,FALSE))=TRUE,"",VLOOKUP($A237,'Úklidové služby'!$A$7:$I$53,8,FALSE))</f>
        <v/>
      </c>
      <c r="I237" s="202" t="str">
        <f>IF(ISNA(VLOOKUP($A237,'Úklidové služby'!$A$7:$I$53,9,FALSE))=TRUE,"",VLOOKUP($A237,'Úklidové služby'!$A$7:$I$53,9,FALSE))</f>
        <v/>
      </c>
      <c r="J237" s="194" t="str">
        <f t="shared" si="9"/>
        <v/>
      </c>
      <c r="K237" s="207" t="str">
        <f t="shared" si="10"/>
        <v/>
      </c>
    </row>
    <row r="238" spans="1:11" ht="15" hidden="1" outlineLevel="1">
      <c r="A238" s="48"/>
      <c r="B238" s="14" t="s">
        <v>20</v>
      </c>
      <c r="C238" s="37">
        <v>10990</v>
      </c>
      <c r="D238" s="38" t="s">
        <v>35</v>
      </c>
      <c r="E238" s="100">
        <v>1</v>
      </c>
      <c r="F238" s="66" t="str">
        <f>IF(ISNA(VLOOKUP($A238,'Úklidové služby'!$A$7:$I$53,6,FALSE))=TRUE,"",VLOOKUP($A238,'Úklidové služby'!$A$7:$I$53,6,FALSE))</f>
        <v/>
      </c>
      <c r="G238" s="16" t="str">
        <f>IF(ISNA(VLOOKUP($A238,'Úklidové služby'!$A$7:$I$53,7,FALSE))=TRUE,"",VLOOKUP($A238,'Úklidové služby'!$A$7:$I$53,7,FALSE))</f>
        <v/>
      </c>
      <c r="H238" s="197" t="str">
        <f>IF(ISNA(VLOOKUP($A238,'Úklidové služby'!$A$7:$I$53,8,FALSE))=TRUE,"",VLOOKUP($A238,'Úklidové služby'!$A$7:$I$53,8,FALSE))</f>
        <v/>
      </c>
      <c r="I238" s="202" t="str">
        <f>IF(ISNA(VLOOKUP($A238,'Úklidové služby'!$A$7:$I$53,9,FALSE))=TRUE,"",VLOOKUP($A238,'Úklidové služby'!$A$7:$I$53,9,FALSE))</f>
        <v/>
      </c>
      <c r="J238" s="194" t="str">
        <f t="shared" si="9"/>
        <v/>
      </c>
      <c r="K238" s="207" t="str">
        <f t="shared" si="10"/>
        <v/>
      </c>
    </row>
    <row r="239" spans="1:11" ht="15" hidden="1" outlineLevel="1">
      <c r="A239" s="48"/>
      <c r="B239" s="14" t="s">
        <v>20</v>
      </c>
      <c r="C239" s="37">
        <v>47150</v>
      </c>
      <c r="D239" s="38" t="s">
        <v>36</v>
      </c>
      <c r="E239" s="100">
        <v>2</v>
      </c>
      <c r="F239" s="66" t="str">
        <f>IF(ISNA(VLOOKUP($A239,'Úklidové služby'!$A$7:$I$53,6,FALSE))=TRUE,"",VLOOKUP($A239,'Úklidové služby'!$A$7:$I$53,6,FALSE))</f>
        <v/>
      </c>
      <c r="G239" s="16" t="str">
        <f>IF(ISNA(VLOOKUP($A239,'Úklidové služby'!$A$7:$I$53,7,FALSE))=TRUE,"",VLOOKUP($A239,'Úklidové služby'!$A$7:$I$53,7,FALSE))</f>
        <v/>
      </c>
      <c r="H239" s="197" t="str">
        <f>IF(ISNA(VLOOKUP($A239,'Úklidové služby'!$A$7:$I$53,8,FALSE))=TRUE,"",VLOOKUP($A239,'Úklidové služby'!$A$7:$I$53,8,FALSE))</f>
        <v/>
      </c>
      <c r="I239" s="202" t="str">
        <f>IF(ISNA(VLOOKUP($A239,'Úklidové služby'!$A$7:$I$53,9,FALSE))=TRUE,"",VLOOKUP($A239,'Úklidové služby'!$A$7:$I$53,9,FALSE))</f>
        <v/>
      </c>
      <c r="J239" s="194" t="str">
        <f t="shared" si="9"/>
        <v/>
      </c>
      <c r="K239" s="207" t="str">
        <f t="shared" si="10"/>
        <v/>
      </c>
    </row>
    <row r="240" spans="1:11" ht="15" hidden="1" outlineLevel="1">
      <c r="A240" s="48"/>
      <c r="B240" s="14" t="s">
        <v>20</v>
      </c>
      <c r="C240" s="37" t="s">
        <v>23</v>
      </c>
      <c r="D240" s="38" t="s">
        <v>14</v>
      </c>
      <c r="E240" s="100">
        <v>3</v>
      </c>
      <c r="F240" s="66" t="str">
        <f>IF(ISNA(VLOOKUP($A240,'Úklidové služby'!$A$7:$I$53,6,FALSE))=TRUE,"",VLOOKUP($A240,'Úklidové služby'!$A$7:$I$53,6,FALSE))</f>
        <v/>
      </c>
      <c r="G240" s="16" t="str">
        <f>IF(ISNA(VLOOKUP($A240,'Úklidové služby'!$A$7:$I$53,7,FALSE))=TRUE,"",VLOOKUP($A240,'Úklidové služby'!$A$7:$I$53,7,FALSE))</f>
        <v/>
      </c>
      <c r="H240" s="197" t="str">
        <f>IF(ISNA(VLOOKUP($A240,'Úklidové služby'!$A$7:$I$53,8,FALSE))=TRUE,"",VLOOKUP($A240,'Úklidové služby'!$A$7:$I$53,8,FALSE))</f>
        <v/>
      </c>
      <c r="I240" s="202" t="str">
        <f>IF(ISNA(VLOOKUP($A240,'Úklidové služby'!$A$7:$I$53,9,FALSE))=TRUE,"",VLOOKUP($A240,'Úklidové služby'!$A$7:$I$53,9,FALSE))</f>
        <v/>
      </c>
      <c r="J240" s="194" t="str">
        <f t="shared" si="9"/>
        <v/>
      </c>
      <c r="K240" s="207" t="str">
        <f t="shared" si="10"/>
        <v/>
      </c>
    </row>
    <row r="241" spans="1:11" ht="15" hidden="1" outlineLevel="1">
      <c r="A241" s="48"/>
      <c r="B241" s="14" t="s">
        <v>20</v>
      </c>
      <c r="C241" s="37">
        <v>13547</v>
      </c>
      <c r="D241" s="38" t="s">
        <v>25</v>
      </c>
      <c r="E241" s="100">
        <v>1</v>
      </c>
      <c r="F241" s="93" t="str">
        <f>IF(ISNA(VLOOKUP($A241,'Úklidové služby'!$A$7:$I$53,6,FALSE))=TRUE,"",VLOOKUP($A241,'Úklidové služby'!$A$7:$I$53,6,FALSE))</f>
        <v/>
      </c>
      <c r="G241" s="16" t="str">
        <f>IF(ISNA(VLOOKUP($A241,'Úklidové služby'!$A$7:$I$53,7,FALSE))=TRUE,"",VLOOKUP($A241,'Úklidové služby'!$A$7:$I$53,7,FALSE))</f>
        <v/>
      </c>
      <c r="H241" s="52" t="str">
        <f>IF(ISNA(VLOOKUP($A241,'Úklidové služby'!$A$7:$I$53,8,FALSE))=TRUE,"",VLOOKUP($A241,'Úklidové služby'!$A$7:$I$53,8,FALSE))</f>
        <v/>
      </c>
      <c r="I241" s="198" t="str">
        <f>IF(ISNA(VLOOKUP($A241,'Úklidové služby'!$A$7:$I$53,9,FALSE))=TRUE,"",VLOOKUP($A241,'Úklidové služby'!$A$7:$I$53,9,FALSE))</f>
        <v/>
      </c>
      <c r="J241" s="194" t="str">
        <f t="shared" si="9"/>
        <v/>
      </c>
      <c r="K241" s="208" t="str">
        <f t="shared" si="10"/>
        <v/>
      </c>
    </row>
    <row r="242" spans="1:11" ht="15" collapsed="1">
      <c r="A242" s="18">
        <v>32</v>
      </c>
      <c r="B242" s="19" t="s">
        <v>42</v>
      </c>
      <c r="C242" s="44"/>
      <c r="D242" s="44"/>
      <c r="E242" s="97">
        <f>SUM(E243:E266)</f>
        <v>24</v>
      </c>
      <c r="F242" s="45" t="str">
        <f>IF(ISNA(VLOOKUP($A242,'Úklidové služby'!$A$7:$I$53,6,FALSE))=TRUE,"",VLOOKUP($A242,'Úklidové služby'!$A$7:$I$53,6,FALSE))</f>
        <v>místnost</v>
      </c>
      <c r="G242" s="24">
        <f>IF(ISNA(VLOOKUP($A242,'Úklidové služby'!$A$7:$I$53,7,FALSE))=TRUE,"",VLOOKUP($A242,'Úklidové služby'!$A$7:$I$53,7,FALSE))</f>
        <v>0</v>
      </c>
      <c r="H242" s="22" t="str">
        <f>IF(ISNA(VLOOKUP($A242,'Úklidové služby'!$A$7:$I$53,8,FALSE))=TRUE,"",VLOOKUP($A242,'Úklidové služby'!$A$7:$I$53,8,FALSE))</f>
        <v>1x za měsíc</v>
      </c>
      <c r="I242" s="198">
        <f>IF(ISNA(VLOOKUP($A242,'Úklidové služby'!$A$7:$I$53,9,FALSE))=TRUE,"",VLOOKUP($A242,'Úklidové služby'!$A$7:$I$53,9,FALSE))</f>
        <v>12</v>
      </c>
      <c r="J242" s="76">
        <f aca="true" t="shared" si="13" ref="J242:J266">IF(ISERR(E242*G242*I242)=TRUE,"",E242*G242*I242)</f>
        <v>0</v>
      </c>
      <c r="K242" s="208">
        <f aca="true" t="shared" si="14" ref="K242:K266">IF(ISERR(J242/12)=TRUE,"",J242/12)</f>
        <v>0</v>
      </c>
    </row>
    <row r="243" spans="1:11" ht="15" hidden="1" outlineLevel="1">
      <c r="A243" s="48"/>
      <c r="B243" s="14" t="s">
        <v>8</v>
      </c>
      <c r="C243" s="37">
        <v>13881</v>
      </c>
      <c r="D243" s="38" t="s">
        <v>28</v>
      </c>
      <c r="E243" s="100">
        <v>1</v>
      </c>
      <c r="F243" s="66" t="str">
        <f>IF(ISNA(VLOOKUP($A243,'Úklidové služby'!$A$7:$I$53,6,FALSE))=TRUE,"",VLOOKUP($A243,'Úklidové služby'!$A$7:$I$53,6,FALSE))</f>
        <v/>
      </c>
      <c r="G243" s="16" t="str">
        <f>IF(ISNA(VLOOKUP($A243,'Úklidové služby'!$A$7:$I$53,7,FALSE))=TRUE,"",VLOOKUP($A243,'Úklidové služby'!$A$7:$I$53,7,FALSE))</f>
        <v/>
      </c>
      <c r="H243" s="197" t="str">
        <f>IF(ISNA(VLOOKUP($A243,'Úklidové služby'!$A$7:$I$53,8,FALSE))=TRUE,"",VLOOKUP($A243,'Úklidové služby'!$A$7:$I$53,8,FALSE))</f>
        <v/>
      </c>
      <c r="I243" s="201" t="str">
        <f>IF(ISNA(VLOOKUP($A243,'Úklidové služby'!$A$7:$I$53,9,FALSE))=TRUE,"",VLOOKUP($A243,'Úklidové služby'!$A$7:$I$53,9,FALSE))</f>
        <v/>
      </c>
      <c r="J243" s="194" t="str">
        <f t="shared" si="13"/>
        <v/>
      </c>
      <c r="K243" s="206" t="str">
        <f t="shared" si="14"/>
        <v/>
      </c>
    </row>
    <row r="244" spans="1:11" ht="15" hidden="1" outlineLevel="1">
      <c r="A244" s="48"/>
      <c r="B244" s="14" t="s">
        <v>8</v>
      </c>
      <c r="C244" s="37">
        <v>13516</v>
      </c>
      <c r="D244" s="38" t="s">
        <v>29</v>
      </c>
      <c r="E244" s="100">
        <v>1</v>
      </c>
      <c r="F244" s="66" t="str">
        <f>IF(ISNA(VLOOKUP($A244,'Úklidové služby'!$A$7:$I$53,6,FALSE))=TRUE,"",VLOOKUP($A244,'Úklidové služby'!$A$7:$I$53,6,FALSE))</f>
        <v/>
      </c>
      <c r="G244" s="16" t="str">
        <f>IF(ISNA(VLOOKUP($A244,'Úklidové služby'!$A$7:$I$53,7,FALSE))=TRUE,"",VLOOKUP($A244,'Úklidové služby'!$A$7:$I$53,7,FALSE))</f>
        <v/>
      </c>
      <c r="H244" s="197" t="str">
        <f>IF(ISNA(VLOOKUP($A244,'Úklidové služby'!$A$7:$I$53,8,FALSE))=TRUE,"",VLOOKUP($A244,'Úklidové služby'!$A$7:$I$53,8,FALSE))</f>
        <v/>
      </c>
      <c r="I244" s="202" t="str">
        <f>IF(ISNA(VLOOKUP($A244,'Úklidové služby'!$A$7:$I$53,9,FALSE))=TRUE,"",VLOOKUP($A244,'Úklidové služby'!$A$7:$I$53,9,FALSE))</f>
        <v/>
      </c>
      <c r="J244" s="194" t="str">
        <f t="shared" si="13"/>
        <v/>
      </c>
      <c r="K244" s="207" t="str">
        <f t="shared" si="14"/>
        <v/>
      </c>
    </row>
    <row r="245" spans="1:11" ht="15" hidden="1" outlineLevel="1">
      <c r="A245" s="48"/>
      <c r="B245" s="14" t="s">
        <v>8</v>
      </c>
      <c r="C245" s="37">
        <v>13150</v>
      </c>
      <c r="D245" s="38" t="s">
        <v>262</v>
      </c>
      <c r="E245" s="100">
        <v>1</v>
      </c>
      <c r="F245" s="66" t="str">
        <f>IF(ISNA(VLOOKUP($A245,'Úklidové služby'!$A$7:$I$53,6,FALSE))=TRUE,"",VLOOKUP($A245,'Úklidové služby'!$A$7:$I$53,6,FALSE))</f>
        <v/>
      </c>
      <c r="G245" s="16" t="str">
        <f>IF(ISNA(VLOOKUP($A245,'Úklidové služby'!$A$7:$I$53,7,FALSE))=TRUE,"",VLOOKUP($A245,'Úklidové služby'!$A$7:$I$53,7,FALSE))</f>
        <v/>
      </c>
      <c r="H245" s="197" t="str">
        <f>IF(ISNA(VLOOKUP($A245,'Úklidové služby'!$A$7:$I$53,8,FALSE))=TRUE,"",VLOOKUP($A245,'Úklidové služby'!$A$7:$I$53,8,FALSE))</f>
        <v/>
      </c>
      <c r="I245" s="202" t="str">
        <f>IF(ISNA(VLOOKUP($A245,'Úklidové služby'!$A$7:$I$53,9,FALSE))=TRUE,"",VLOOKUP($A245,'Úklidové služby'!$A$7:$I$53,9,FALSE))</f>
        <v/>
      </c>
      <c r="J245" s="194" t="str">
        <f t="shared" si="13"/>
        <v/>
      </c>
      <c r="K245" s="207" t="str">
        <f t="shared" si="14"/>
        <v/>
      </c>
    </row>
    <row r="246" spans="1:11" ht="15" hidden="1" outlineLevel="1">
      <c r="A246" s="48"/>
      <c r="B246" s="14" t="s">
        <v>8</v>
      </c>
      <c r="C246" s="37">
        <v>14246</v>
      </c>
      <c r="D246" s="38" t="s">
        <v>261</v>
      </c>
      <c r="E246" s="100">
        <v>1</v>
      </c>
      <c r="F246" s="66" t="str">
        <f>IF(ISNA(VLOOKUP($A246,'Úklidové služby'!$A$7:$I$53,6,FALSE))=TRUE,"",VLOOKUP($A246,'Úklidové služby'!$A$7:$I$53,6,FALSE))</f>
        <v/>
      </c>
      <c r="G246" s="16" t="str">
        <f>IF(ISNA(VLOOKUP($A246,'Úklidové služby'!$A$7:$I$53,7,FALSE))=TRUE,"",VLOOKUP($A246,'Úklidové služby'!$A$7:$I$53,7,FALSE))</f>
        <v/>
      </c>
      <c r="H246" s="197" t="str">
        <f>IF(ISNA(VLOOKUP($A246,'Úklidové služby'!$A$7:$I$53,8,FALSE))=TRUE,"",VLOOKUP($A246,'Úklidové služby'!$A$7:$I$53,8,FALSE))</f>
        <v/>
      </c>
      <c r="I246" s="202" t="str">
        <f>IF(ISNA(VLOOKUP($A246,'Úklidové služby'!$A$7:$I$53,9,FALSE))=TRUE,"",VLOOKUP($A246,'Úklidové služby'!$A$7:$I$53,9,FALSE))</f>
        <v/>
      </c>
      <c r="J246" s="194" t="str">
        <f t="shared" si="13"/>
        <v/>
      </c>
      <c r="K246" s="207" t="str">
        <f t="shared" si="14"/>
        <v/>
      </c>
    </row>
    <row r="247" spans="1:11" ht="15" hidden="1" outlineLevel="1">
      <c r="A247" s="48"/>
      <c r="B247" s="14" t="s">
        <v>8</v>
      </c>
      <c r="C247" s="37">
        <v>44927</v>
      </c>
      <c r="D247" s="38" t="s">
        <v>9</v>
      </c>
      <c r="E247" s="100">
        <v>1</v>
      </c>
      <c r="F247" s="66" t="str">
        <f>IF(ISNA(VLOOKUP($A247,'Úklidové služby'!$A$7:$I$53,6,FALSE))=TRUE,"",VLOOKUP($A247,'Úklidové služby'!$A$7:$I$53,6,FALSE))</f>
        <v/>
      </c>
      <c r="G247" s="16" t="str">
        <f>IF(ISNA(VLOOKUP($A247,'Úklidové služby'!$A$7:$I$53,7,FALSE))=TRUE,"",VLOOKUP($A247,'Úklidové služby'!$A$7:$I$53,7,FALSE))</f>
        <v/>
      </c>
      <c r="H247" s="197" t="str">
        <f>IF(ISNA(VLOOKUP($A247,'Úklidové služby'!$A$7:$I$53,8,FALSE))=TRUE,"",VLOOKUP($A247,'Úklidové služby'!$A$7:$I$53,8,FALSE))</f>
        <v/>
      </c>
      <c r="I247" s="202" t="str">
        <f>IF(ISNA(VLOOKUP($A247,'Úklidové služby'!$A$7:$I$53,9,FALSE))=TRUE,"",VLOOKUP($A247,'Úklidové služby'!$A$7:$I$53,9,FALSE))</f>
        <v/>
      </c>
      <c r="J247" s="194" t="str">
        <f t="shared" si="13"/>
        <v/>
      </c>
      <c r="K247" s="207" t="str">
        <f t="shared" si="14"/>
        <v/>
      </c>
    </row>
    <row r="248" spans="1:11" ht="15" hidden="1" outlineLevel="1">
      <c r="A248" s="48"/>
      <c r="B248" s="14" t="s">
        <v>8</v>
      </c>
      <c r="C248" s="37">
        <v>44562</v>
      </c>
      <c r="D248" s="38" t="s">
        <v>10</v>
      </c>
      <c r="E248" s="100">
        <v>1</v>
      </c>
      <c r="F248" s="66" t="str">
        <f>IF(ISNA(VLOOKUP($A248,'Úklidové služby'!$A$7:$I$53,6,FALSE))=TRUE,"",VLOOKUP($A248,'Úklidové služby'!$A$7:$I$53,6,FALSE))</f>
        <v/>
      </c>
      <c r="G248" s="16" t="str">
        <f>IF(ISNA(VLOOKUP($A248,'Úklidové služby'!$A$7:$I$53,7,FALSE))=TRUE,"",VLOOKUP($A248,'Úklidové služby'!$A$7:$I$53,7,FALSE))</f>
        <v/>
      </c>
      <c r="H248" s="197" t="str">
        <f>IF(ISNA(VLOOKUP($A248,'Úklidové služby'!$A$7:$I$53,8,FALSE))=TRUE,"",VLOOKUP($A248,'Úklidové služby'!$A$7:$I$53,8,FALSE))</f>
        <v/>
      </c>
      <c r="I248" s="202" t="str">
        <f>IF(ISNA(VLOOKUP($A248,'Úklidové služby'!$A$7:$I$53,9,FALSE))=TRUE,"",VLOOKUP($A248,'Úklidové služby'!$A$7:$I$53,9,FALSE))</f>
        <v/>
      </c>
      <c r="J248" s="194" t="str">
        <f t="shared" si="13"/>
        <v/>
      </c>
      <c r="K248" s="207" t="str">
        <f t="shared" si="14"/>
        <v/>
      </c>
    </row>
    <row r="249" spans="1:11" ht="15" hidden="1" outlineLevel="1">
      <c r="A249" s="48"/>
      <c r="B249" s="14" t="s">
        <v>8</v>
      </c>
      <c r="C249" s="37">
        <v>12785</v>
      </c>
      <c r="D249" s="38" t="s">
        <v>11</v>
      </c>
      <c r="E249" s="100">
        <v>1</v>
      </c>
      <c r="F249" s="66" t="str">
        <f>IF(ISNA(VLOOKUP($A249,'Úklidové služby'!$A$7:$I$53,6,FALSE))=TRUE,"",VLOOKUP($A249,'Úklidové služby'!$A$7:$I$53,6,FALSE))</f>
        <v/>
      </c>
      <c r="G249" s="16" t="str">
        <f>IF(ISNA(VLOOKUP($A249,'Úklidové služby'!$A$7:$I$53,7,FALSE))=TRUE,"",VLOOKUP($A249,'Úklidové služby'!$A$7:$I$53,7,FALSE))</f>
        <v/>
      </c>
      <c r="H249" s="197" t="str">
        <f>IF(ISNA(VLOOKUP($A249,'Úklidové služby'!$A$7:$I$53,8,FALSE))=TRUE,"",VLOOKUP($A249,'Úklidové služby'!$A$7:$I$53,8,FALSE))</f>
        <v/>
      </c>
      <c r="I249" s="202" t="str">
        <f>IF(ISNA(VLOOKUP($A249,'Úklidové služby'!$A$7:$I$53,9,FALSE))=TRUE,"",VLOOKUP($A249,'Úklidové služby'!$A$7:$I$53,9,FALSE))</f>
        <v/>
      </c>
      <c r="J249" s="194" t="str">
        <f t="shared" si="13"/>
        <v/>
      </c>
      <c r="K249" s="207" t="str">
        <f t="shared" si="14"/>
        <v/>
      </c>
    </row>
    <row r="250" spans="1:11" ht="15" hidden="1" outlineLevel="1">
      <c r="A250" s="48"/>
      <c r="B250" s="14" t="s">
        <v>8</v>
      </c>
      <c r="C250" s="37">
        <v>45658</v>
      </c>
      <c r="D250" s="38" t="s">
        <v>12</v>
      </c>
      <c r="E250" s="100">
        <v>1</v>
      </c>
      <c r="F250" s="66" t="str">
        <f>IF(ISNA(VLOOKUP($A250,'Úklidové služby'!$A$7:$I$53,6,FALSE))=TRUE,"",VLOOKUP($A250,'Úklidové služby'!$A$7:$I$53,6,FALSE))</f>
        <v/>
      </c>
      <c r="G250" s="16" t="str">
        <f>IF(ISNA(VLOOKUP($A250,'Úklidové služby'!$A$7:$I$53,7,FALSE))=TRUE,"",VLOOKUP($A250,'Úklidové služby'!$A$7:$I$53,7,FALSE))</f>
        <v/>
      </c>
      <c r="H250" s="197" t="str">
        <f>IF(ISNA(VLOOKUP($A250,'Úklidové služby'!$A$7:$I$53,8,FALSE))=TRUE,"",VLOOKUP($A250,'Úklidové služby'!$A$7:$I$53,8,FALSE))</f>
        <v/>
      </c>
      <c r="I250" s="202" t="str">
        <f>IF(ISNA(VLOOKUP($A250,'Úklidové služby'!$A$7:$I$53,9,FALSE))=TRUE,"",VLOOKUP($A250,'Úklidové služby'!$A$7:$I$53,9,FALSE))</f>
        <v/>
      </c>
      <c r="J250" s="194" t="str">
        <f t="shared" si="13"/>
        <v/>
      </c>
      <c r="K250" s="207" t="str">
        <f t="shared" si="14"/>
        <v/>
      </c>
    </row>
    <row r="251" spans="1:11" ht="15" hidden="1" outlineLevel="1">
      <c r="A251" s="48"/>
      <c r="B251" s="14" t="s">
        <v>8</v>
      </c>
      <c r="C251" s="37" t="s">
        <v>13</v>
      </c>
      <c r="D251" s="38" t="s">
        <v>14</v>
      </c>
      <c r="E251" s="100">
        <v>1</v>
      </c>
      <c r="F251" s="66" t="str">
        <f>IF(ISNA(VLOOKUP($A251,'Úklidové služby'!$A$7:$I$53,6,FALSE))=TRUE,"",VLOOKUP($A251,'Úklidové služby'!$A$7:$I$53,6,FALSE))</f>
        <v/>
      </c>
      <c r="G251" s="16" t="str">
        <f>IF(ISNA(VLOOKUP($A251,'Úklidové služby'!$A$7:$I$53,7,FALSE))=TRUE,"",VLOOKUP($A251,'Úklidové služby'!$A$7:$I$53,7,FALSE))</f>
        <v/>
      </c>
      <c r="H251" s="197" t="str">
        <f>IF(ISNA(VLOOKUP($A251,'Úklidové služby'!$A$7:$I$53,8,FALSE))=TRUE,"",VLOOKUP($A251,'Úklidové služby'!$A$7:$I$53,8,FALSE))</f>
        <v/>
      </c>
      <c r="I251" s="202" t="str">
        <f>IF(ISNA(VLOOKUP($A251,'Úklidové služby'!$A$7:$I$53,9,FALSE))=TRUE,"",VLOOKUP($A251,'Úklidové služby'!$A$7:$I$53,9,FALSE))</f>
        <v/>
      </c>
      <c r="J251" s="194" t="str">
        <f t="shared" si="13"/>
        <v/>
      </c>
      <c r="K251" s="207" t="str">
        <f t="shared" si="14"/>
        <v/>
      </c>
    </row>
    <row r="252" spans="1:11" ht="15" hidden="1" outlineLevel="1">
      <c r="A252" s="48"/>
      <c r="B252" s="14" t="s">
        <v>8</v>
      </c>
      <c r="C252" s="37" t="s">
        <v>15</v>
      </c>
      <c r="D252" s="38" t="s">
        <v>16</v>
      </c>
      <c r="E252" s="100">
        <v>1</v>
      </c>
      <c r="F252" s="66" t="str">
        <f>IF(ISNA(VLOOKUP($A252,'Úklidové služby'!$A$7:$I$53,6,FALSE))=TRUE,"",VLOOKUP($A252,'Úklidové služby'!$A$7:$I$53,6,FALSE))</f>
        <v/>
      </c>
      <c r="G252" s="16" t="str">
        <f>IF(ISNA(VLOOKUP($A252,'Úklidové služby'!$A$7:$I$53,7,FALSE))=TRUE,"",VLOOKUP($A252,'Úklidové služby'!$A$7:$I$53,7,FALSE))</f>
        <v/>
      </c>
      <c r="H252" s="197" t="str">
        <f>IF(ISNA(VLOOKUP($A252,'Úklidové služby'!$A$7:$I$53,8,FALSE))=TRUE,"",VLOOKUP($A252,'Úklidové služby'!$A$7:$I$53,8,FALSE))</f>
        <v/>
      </c>
      <c r="I252" s="202" t="str">
        <f>IF(ISNA(VLOOKUP($A252,'Úklidové služby'!$A$7:$I$53,9,FALSE))=TRUE,"",VLOOKUP($A252,'Úklidové služby'!$A$7:$I$53,9,FALSE))</f>
        <v/>
      </c>
      <c r="J252" s="194" t="str">
        <f t="shared" si="13"/>
        <v/>
      </c>
      <c r="K252" s="207" t="str">
        <f t="shared" si="14"/>
        <v/>
      </c>
    </row>
    <row r="253" spans="1:11" ht="15" hidden="1" outlineLevel="1">
      <c r="A253" s="48"/>
      <c r="B253" s="14" t="s">
        <v>8</v>
      </c>
      <c r="C253" s="37" t="s">
        <v>17</v>
      </c>
      <c r="D253" s="38" t="s">
        <v>18</v>
      </c>
      <c r="E253" s="100">
        <v>1</v>
      </c>
      <c r="F253" s="66" t="str">
        <f>IF(ISNA(VLOOKUP($A253,'Úklidové služby'!$A$7:$I$53,6,FALSE))=TRUE,"",VLOOKUP($A253,'Úklidové služby'!$A$7:$I$53,6,FALSE))</f>
        <v/>
      </c>
      <c r="G253" s="16" t="str">
        <f>IF(ISNA(VLOOKUP($A253,'Úklidové služby'!$A$7:$I$53,7,FALSE))=TRUE,"",VLOOKUP($A253,'Úklidové služby'!$A$7:$I$53,7,FALSE))</f>
        <v/>
      </c>
      <c r="H253" s="197" t="str">
        <f>IF(ISNA(VLOOKUP($A253,'Úklidové služby'!$A$7:$I$53,8,FALSE))=TRUE,"",VLOOKUP($A253,'Úklidové služby'!$A$7:$I$53,8,FALSE))</f>
        <v/>
      </c>
      <c r="I253" s="202" t="str">
        <f>IF(ISNA(VLOOKUP($A253,'Úklidové služby'!$A$7:$I$53,9,FALSE))=TRUE,"",VLOOKUP($A253,'Úklidové služby'!$A$7:$I$53,9,FALSE))</f>
        <v/>
      </c>
      <c r="J253" s="194" t="str">
        <f t="shared" si="13"/>
        <v/>
      </c>
      <c r="K253" s="207" t="str">
        <f t="shared" si="14"/>
        <v/>
      </c>
    </row>
    <row r="254" spans="1:11" ht="15" hidden="1" outlineLevel="1">
      <c r="A254" s="48"/>
      <c r="B254" s="14" t="s">
        <v>8</v>
      </c>
      <c r="C254" s="37">
        <v>45292</v>
      </c>
      <c r="D254" s="38" t="s">
        <v>19</v>
      </c>
      <c r="E254" s="100">
        <v>1</v>
      </c>
      <c r="F254" s="66" t="str">
        <f>IF(ISNA(VLOOKUP($A254,'Úklidové služby'!$A$7:$I$53,6,FALSE))=TRUE,"",VLOOKUP($A254,'Úklidové služby'!$A$7:$I$53,6,FALSE))</f>
        <v/>
      </c>
      <c r="G254" s="16" t="str">
        <f>IF(ISNA(VLOOKUP($A254,'Úklidové služby'!$A$7:$I$53,7,FALSE))=TRUE,"",VLOOKUP($A254,'Úklidové služby'!$A$7:$I$53,7,FALSE))</f>
        <v/>
      </c>
      <c r="H254" s="197" t="str">
        <f>IF(ISNA(VLOOKUP($A254,'Úklidové služby'!$A$7:$I$53,8,FALSE))=TRUE,"",VLOOKUP($A254,'Úklidové služby'!$A$7:$I$53,8,FALSE))</f>
        <v/>
      </c>
      <c r="I254" s="202" t="str">
        <f>IF(ISNA(VLOOKUP($A254,'Úklidové služby'!$A$7:$I$53,9,FALSE))=TRUE,"",VLOOKUP($A254,'Úklidové služby'!$A$7:$I$53,9,FALSE))</f>
        <v/>
      </c>
      <c r="J254" s="194" t="str">
        <f t="shared" si="13"/>
        <v/>
      </c>
      <c r="K254" s="207" t="str">
        <f t="shared" si="14"/>
        <v/>
      </c>
    </row>
    <row r="255" spans="1:11" ht="15" hidden="1" outlineLevel="1">
      <c r="A255" s="48"/>
      <c r="B255" s="14" t="s">
        <v>20</v>
      </c>
      <c r="C255" s="37">
        <v>12816</v>
      </c>
      <c r="D255" s="38" t="s">
        <v>30</v>
      </c>
      <c r="E255" s="100">
        <v>1</v>
      </c>
      <c r="F255" s="66" t="str">
        <f>IF(ISNA(VLOOKUP($A255,'Úklidové služby'!$A$7:$I$53,6,FALSE))=TRUE,"",VLOOKUP($A255,'Úklidové služby'!$A$7:$I$53,6,FALSE))</f>
        <v/>
      </c>
      <c r="G255" s="16" t="str">
        <f>IF(ISNA(VLOOKUP($A255,'Úklidové služby'!$A$7:$I$53,7,FALSE))=TRUE,"",VLOOKUP($A255,'Úklidové služby'!$A$7:$I$53,7,FALSE))</f>
        <v/>
      </c>
      <c r="H255" s="197" t="str">
        <f>IF(ISNA(VLOOKUP($A255,'Úklidové služby'!$A$7:$I$53,8,FALSE))=TRUE,"",VLOOKUP($A255,'Úklidové služby'!$A$7:$I$53,8,FALSE))</f>
        <v/>
      </c>
      <c r="I255" s="202" t="str">
        <f>IF(ISNA(VLOOKUP($A255,'Úklidové služby'!$A$7:$I$53,9,FALSE))=TRUE,"",VLOOKUP($A255,'Úklidové služby'!$A$7:$I$53,9,FALSE))</f>
        <v/>
      </c>
      <c r="J255" s="194" t="str">
        <f t="shared" si="13"/>
        <v/>
      </c>
      <c r="K255" s="207" t="str">
        <f t="shared" si="14"/>
        <v/>
      </c>
    </row>
    <row r="256" spans="1:11" ht="15" hidden="1" outlineLevel="1">
      <c r="A256" s="48"/>
      <c r="B256" s="14" t="s">
        <v>20</v>
      </c>
      <c r="C256" s="37">
        <v>12451</v>
      </c>
      <c r="D256" s="38" t="s">
        <v>31</v>
      </c>
      <c r="E256" s="100">
        <v>1</v>
      </c>
      <c r="F256" s="66" t="str">
        <f>IF(ISNA(VLOOKUP($A256,'Úklidové služby'!$A$7:$I$53,6,FALSE))=TRUE,"",VLOOKUP($A256,'Úklidové služby'!$A$7:$I$53,6,FALSE))</f>
        <v/>
      </c>
      <c r="G256" s="16" t="str">
        <f>IF(ISNA(VLOOKUP($A256,'Úklidové služby'!$A$7:$I$53,7,FALSE))=TRUE,"",VLOOKUP($A256,'Úklidové služby'!$A$7:$I$53,7,FALSE))</f>
        <v/>
      </c>
      <c r="H256" s="197" t="str">
        <f>IF(ISNA(VLOOKUP($A256,'Úklidové služby'!$A$7:$I$53,8,FALSE))=TRUE,"",VLOOKUP($A256,'Úklidové služby'!$A$7:$I$53,8,FALSE))</f>
        <v/>
      </c>
      <c r="I256" s="202" t="str">
        <f>IF(ISNA(VLOOKUP($A256,'Úklidové služby'!$A$7:$I$53,9,FALSE))=TRUE,"",VLOOKUP($A256,'Úklidové služby'!$A$7:$I$53,9,FALSE))</f>
        <v/>
      </c>
      <c r="J256" s="194" t="str">
        <f t="shared" si="13"/>
        <v/>
      </c>
      <c r="K256" s="207" t="str">
        <f t="shared" si="14"/>
        <v/>
      </c>
    </row>
    <row r="257" spans="1:11" ht="15" hidden="1" outlineLevel="1">
      <c r="A257" s="48"/>
      <c r="B257" s="14" t="s">
        <v>20</v>
      </c>
      <c r="C257" s="37">
        <v>12086</v>
      </c>
      <c r="D257" s="38" t="s">
        <v>32</v>
      </c>
      <c r="E257" s="100">
        <v>1</v>
      </c>
      <c r="F257" s="66" t="str">
        <f>IF(ISNA(VLOOKUP($A257,'Úklidové služby'!$A$7:$I$53,6,FALSE))=TRUE,"",VLOOKUP($A257,'Úklidové služby'!$A$7:$I$53,6,FALSE))</f>
        <v/>
      </c>
      <c r="G257" s="16" t="str">
        <f>IF(ISNA(VLOOKUP($A257,'Úklidové služby'!$A$7:$I$53,7,FALSE))=TRUE,"",VLOOKUP($A257,'Úklidové služby'!$A$7:$I$53,7,FALSE))</f>
        <v/>
      </c>
      <c r="H257" s="197" t="str">
        <f>IF(ISNA(VLOOKUP($A257,'Úklidové služby'!$A$7:$I$53,8,FALSE))=TRUE,"",VLOOKUP($A257,'Úklidové služby'!$A$7:$I$53,8,FALSE))</f>
        <v/>
      </c>
      <c r="I257" s="202" t="str">
        <f>IF(ISNA(VLOOKUP($A257,'Úklidové služby'!$A$7:$I$53,9,FALSE))=TRUE,"",VLOOKUP($A257,'Úklidové služby'!$A$7:$I$53,9,FALSE))</f>
        <v/>
      </c>
      <c r="J257" s="194" t="str">
        <f t="shared" si="13"/>
        <v/>
      </c>
      <c r="K257" s="207" t="str">
        <f t="shared" si="14"/>
        <v/>
      </c>
    </row>
    <row r="258" spans="1:11" ht="15" hidden="1" outlineLevel="1">
      <c r="A258" s="48"/>
      <c r="B258" s="14" t="s">
        <v>20</v>
      </c>
      <c r="C258" s="37">
        <v>11720</v>
      </c>
      <c r="D258" s="38" t="s">
        <v>33</v>
      </c>
      <c r="E258" s="100">
        <v>1</v>
      </c>
      <c r="F258" s="66" t="str">
        <f>IF(ISNA(VLOOKUP($A258,'Úklidové služby'!$A$7:$I$53,6,FALSE))=TRUE,"",VLOOKUP($A258,'Úklidové služby'!$A$7:$I$53,6,FALSE))</f>
        <v/>
      </c>
      <c r="G258" s="16" t="str">
        <f>IF(ISNA(VLOOKUP($A258,'Úklidové služby'!$A$7:$I$53,7,FALSE))=TRUE,"",VLOOKUP($A258,'Úklidové služby'!$A$7:$I$53,7,FALSE))</f>
        <v/>
      </c>
      <c r="H258" s="197" t="str">
        <f>IF(ISNA(VLOOKUP($A258,'Úklidové služby'!$A$7:$I$53,8,FALSE))=TRUE,"",VLOOKUP($A258,'Úklidové služby'!$A$7:$I$53,8,FALSE))</f>
        <v/>
      </c>
      <c r="I258" s="202" t="str">
        <f>IF(ISNA(VLOOKUP($A258,'Úklidové služby'!$A$7:$I$53,9,FALSE))=TRUE,"",VLOOKUP($A258,'Úklidové služby'!$A$7:$I$53,9,FALSE))</f>
        <v/>
      </c>
      <c r="J258" s="194" t="str">
        <f t="shared" si="13"/>
        <v/>
      </c>
      <c r="K258" s="207" t="str">
        <f t="shared" si="14"/>
        <v/>
      </c>
    </row>
    <row r="259" spans="1:11" ht="15" hidden="1" outlineLevel="1">
      <c r="A259" s="48"/>
      <c r="B259" s="14" t="s">
        <v>20</v>
      </c>
      <c r="C259" s="37">
        <v>11355</v>
      </c>
      <c r="D259" s="38" t="s">
        <v>34</v>
      </c>
      <c r="E259" s="100">
        <v>1</v>
      </c>
      <c r="F259" s="66" t="str">
        <f>IF(ISNA(VLOOKUP($A259,'Úklidové služby'!$A$7:$I$53,6,FALSE))=TRUE,"",VLOOKUP($A259,'Úklidové služby'!$A$7:$I$53,6,FALSE))</f>
        <v/>
      </c>
      <c r="G259" s="16" t="str">
        <f>IF(ISNA(VLOOKUP($A259,'Úklidové služby'!$A$7:$I$53,7,FALSE))=TRUE,"",VLOOKUP($A259,'Úklidové služby'!$A$7:$I$53,7,FALSE))</f>
        <v/>
      </c>
      <c r="H259" s="197" t="str">
        <f>IF(ISNA(VLOOKUP($A259,'Úklidové služby'!$A$7:$I$53,8,FALSE))=TRUE,"",VLOOKUP($A259,'Úklidové služby'!$A$7:$I$53,8,FALSE))</f>
        <v/>
      </c>
      <c r="I259" s="202" t="str">
        <f>IF(ISNA(VLOOKUP($A259,'Úklidové služby'!$A$7:$I$53,9,FALSE))=TRUE,"",VLOOKUP($A259,'Úklidové služby'!$A$7:$I$53,9,FALSE))</f>
        <v/>
      </c>
      <c r="J259" s="194" t="str">
        <f t="shared" si="13"/>
        <v/>
      </c>
      <c r="K259" s="207" t="str">
        <f t="shared" si="14"/>
        <v/>
      </c>
    </row>
    <row r="260" spans="1:11" ht="15" hidden="1" outlineLevel="1">
      <c r="A260" s="48"/>
      <c r="B260" s="14" t="s">
        <v>20</v>
      </c>
      <c r="C260" s="37">
        <v>10990</v>
      </c>
      <c r="D260" s="38" t="s">
        <v>35</v>
      </c>
      <c r="E260" s="100">
        <v>1</v>
      </c>
      <c r="F260" s="66" t="str">
        <f>IF(ISNA(VLOOKUP($A260,'Úklidové služby'!$A$7:$I$53,6,FALSE))=TRUE,"",VLOOKUP($A260,'Úklidové služby'!$A$7:$I$53,6,FALSE))</f>
        <v/>
      </c>
      <c r="G260" s="16" t="str">
        <f>IF(ISNA(VLOOKUP($A260,'Úklidové služby'!$A$7:$I$53,7,FALSE))=TRUE,"",VLOOKUP($A260,'Úklidové služby'!$A$7:$I$53,7,FALSE))</f>
        <v/>
      </c>
      <c r="H260" s="197" t="str">
        <f>IF(ISNA(VLOOKUP($A260,'Úklidové služby'!$A$7:$I$53,8,FALSE))=TRUE,"",VLOOKUP($A260,'Úklidové služby'!$A$7:$I$53,8,FALSE))</f>
        <v/>
      </c>
      <c r="I260" s="202" t="str">
        <f>IF(ISNA(VLOOKUP($A260,'Úklidové služby'!$A$7:$I$53,9,FALSE))=TRUE,"",VLOOKUP($A260,'Úklidové služby'!$A$7:$I$53,9,FALSE))</f>
        <v/>
      </c>
      <c r="J260" s="194" t="str">
        <f t="shared" si="13"/>
        <v/>
      </c>
      <c r="K260" s="207" t="str">
        <f t="shared" si="14"/>
        <v/>
      </c>
    </row>
    <row r="261" spans="1:11" ht="15" hidden="1" outlineLevel="1">
      <c r="A261" s="48"/>
      <c r="B261" s="14" t="s">
        <v>20</v>
      </c>
      <c r="C261" s="37">
        <v>47150</v>
      </c>
      <c r="D261" s="38" t="s">
        <v>36</v>
      </c>
      <c r="E261" s="100">
        <v>1</v>
      </c>
      <c r="F261" s="66" t="str">
        <f>IF(ISNA(VLOOKUP($A261,'Úklidové služby'!$A$7:$I$53,6,FALSE))=TRUE,"",VLOOKUP($A261,'Úklidové služby'!$A$7:$I$53,6,FALSE))</f>
        <v/>
      </c>
      <c r="G261" s="16" t="str">
        <f>IF(ISNA(VLOOKUP($A261,'Úklidové služby'!$A$7:$I$53,7,FALSE))=TRUE,"",VLOOKUP($A261,'Úklidové služby'!$A$7:$I$53,7,FALSE))</f>
        <v/>
      </c>
      <c r="H261" s="197" t="str">
        <f>IF(ISNA(VLOOKUP($A261,'Úklidové služby'!$A$7:$I$53,8,FALSE))=TRUE,"",VLOOKUP($A261,'Úklidové služby'!$A$7:$I$53,8,FALSE))</f>
        <v/>
      </c>
      <c r="I261" s="202" t="str">
        <f>IF(ISNA(VLOOKUP($A261,'Úklidové služby'!$A$7:$I$53,9,FALSE))=TRUE,"",VLOOKUP($A261,'Úklidové služby'!$A$7:$I$53,9,FALSE))</f>
        <v/>
      </c>
      <c r="J261" s="194" t="str">
        <f t="shared" si="13"/>
        <v/>
      </c>
      <c r="K261" s="207" t="str">
        <f t="shared" si="14"/>
        <v/>
      </c>
    </row>
    <row r="262" spans="1:11" ht="15" hidden="1" outlineLevel="1">
      <c r="A262" s="48"/>
      <c r="B262" s="14" t="s">
        <v>20</v>
      </c>
      <c r="C262" s="37">
        <v>44593</v>
      </c>
      <c r="D262" s="38" t="s">
        <v>21</v>
      </c>
      <c r="E262" s="100">
        <v>1</v>
      </c>
      <c r="F262" s="66" t="str">
        <f>IF(ISNA(VLOOKUP($A262,'Úklidové služby'!$A$7:$I$53,6,FALSE))=TRUE,"",VLOOKUP($A262,'Úklidové služby'!$A$7:$I$53,6,FALSE))</f>
        <v/>
      </c>
      <c r="G262" s="16" t="str">
        <f>IF(ISNA(VLOOKUP($A262,'Úklidové služby'!$A$7:$I$53,7,FALSE))=TRUE,"",VLOOKUP($A262,'Úklidové služby'!$A$7:$I$53,7,FALSE))</f>
        <v/>
      </c>
      <c r="H262" s="197" t="str">
        <f>IF(ISNA(VLOOKUP($A262,'Úklidové služby'!$A$7:$I$53,8,FALSE))=TRUE,"",VLOOKUP($A262,'Úklidové služby'!$A$7:$I$53,8,FALSE))</f>
        <v/>
      </c>
      <c r="I262" s="202" t="str">
        <f>IF(ISNA(VLOOKUP($A262,'Úklidové služby'!$A$7:$I$53,9,FALSE))=TRUE,"",VLOOKUP($A262,'Úklidové služby'!$A$7:$I$53,9,FALSE))</f>
        <v/>
      </c>
      <c r="J262" s="194" t="str">
        <f t="shared" si="13"/>
        <v/>
      </c>
      <c r="K262" s="207" t="str">
        <f t="shared" si="14"/>
        <v/>
      </c>
    </row>
    <row r="263" spans="1:11" ht="15" hidden="1" outlineLevel="1">
      <c r="A263" s="48"/>
      <c r="B263" s="14" t="s">
        <v>20</v>
      </c>
      <c r="C263" s="37" t="s">
        <v>22</v>
      </c>
      <c r="D263" s="38" t="s">
        <v>16</v>
      </c>
      <c r="E263" s="100">
        <v>1</v>
      </c>
      <c r="F263" s="66" t="str">
        <f>IF(ISNA(VLOOKUP($A263,'Úklidové služby'!$A$7:$I$53,6,FALSE))=TRUE,"",VLOOKUP($A263,'Úklidové služby'!$A$7:$I$53,6,FALSE))</f>
        <v/>
      </c>
      <c r="G263" s="16" t="str">
        <f>IF(ISNA(VLOOKUP($A263,'Úklidové služby'!$A$7:$I$53,7,FALSE))=TRUE,"",VLOOKUP($A263,'Úklidové služby'!$A$7:$I$53,7,FALSE))</f>
        <v/>
      </c>
      <c r="H263" s="197" t="str">
        <f>IF(ISNA(VLOOKUP($A263,'Úklidové služby'!$A$7:$I$53,8,FALSE))=TRUE,"",VLOOKUP($A263,'Úklidové služby'!$A$7:$I$53,8,FALSE))</f>
        <v/>
      </c>
      <c r="I263" s="202" t="str">
        <f>IF(ISNA(VLOOKUP($A263,'Úklidové služby'!$A$7:$I$53,9,FALSE))=TRUE,"",VLOOKUP($A263,'Úklidové služby'!$A$7:$I$53,9,FALSE))</f>
        <v/>
      </c>
      <c r="J263" s="194" t="str">
        <f t="shared" si="13"/>
        <v/>
      </c>
      <c r="K263" s="207" t="str">
        <f t="shared" si="14"/>
        <v/>
      </c>
    </row>
    <row r="264" spans="1:11" ht="15" hidden="1" outlineLevel="1">
      <c r="A264" s="48"/>
      <c r="B264" s="14" t="s">
        <v>20</v>
      </c>
      <c r="C264" s="37" t="s">
        <v>23</v>
      </c>
      <c r="D264" s="38" t="s">
        <v>14</v>
      </c>
      <c r="E264" s="100">
        <v>1</v>
      </c>
      <c r="F264" s="66" t="str">
        <f>IF(ISNA(VLOOKUP($A264,'Úklidové služby'!$A$7:$I$53,6,FALSE))=TRUE,"",VLOOKUP($A264,'Úklidové služby'!$A$7:$I$53,6,FALSE))</f>
        <v/>
      </c>
      <c r="G264" s="16" t="str">
        <f>IF(ISNA(VLOOKUP($A264,'Úklidové služby'!$A$7:$I$53,7,FALSE))=TRUE,"",VLOOKUP($A264,'Úklidové služby'!$A$7:$I$53,7,FALSE))</f>
        <v/>
      </c>
      <c r="H264" s="197" t="str">
        <f>IF(ISNA(VLOOKUP($A264,'Úklidové služby'!$A$7:$I$53,8,FALSE))=TRUE,"",VLOOKUP($A264,'Úklidové služby'!$A$7:$I$53,8,FALSE))</f>
        <v/>
      </c>
      <c r="I264" s="202" t="str">
        <f>IF(ISNA(VLOOKUP($A264,'Úklidové služby'!$A$7:$I$53,9,FALSE))=TRUE,"",VLOOKUP($A264,'Úklidové služby'!$A$7:$I$53,9,FALSE))</f>
        <v/>
      </c>
      <c r="J264" s="194" t="str">
        <f t="shared" si="13"/>
        <v/>
      </c>
      <c r="K264" s="207" t="str">
        <f t="shared" si="14"/>
        <v/>
      </c>
    </row>
    <row r="265" spans="1:11" ht="15" hidden="1" outlineLevel="1">
      <c r="A265" s="48"/>
      <c r="B265" s="14" t="s">
        <v>20</v>
      </c>
      <c r="C265" s="37">
        <v>46054</v>
      </c>
      <c r="D265" s="38" t="s">
        <v>24</v>
      </c>
      <c r="E265" s="100">
        <v>1</v>
      </c>
      <c r="F265" s="66" t="str">
        <f>IF(ISNA(VLOOKUP($A265,'Úklidové služby'!$A$7:$I$53,6,FALSE))=TRUE,"",VLOOKUP($A265,'Úklidové služby'!$A$7:$I$53,6,FALSE))</f>
        <v/>
      </c>
      <c r="G265" s="16" t="str">
        <f>IF(ISNA(VLOOKUP($A265,'Úklidové služby'!$A$7:$I$53,7,FALSE))=TRUE,"",VLOOKUP($A265,'Úklidové služby'!$A$7:$I$53,7,FALSE))</f>
        <v/>
      </c>
      <c r="H265" s="197" t="str">
        <f>IF(ISNA(VLOOKUP($A265,'Úklidové služby'!$A$7:$I$53,8,FALSE))=TRUE,"",VLOOKUP($A265,'Úklidové služby'!$A$7:$I$53,8,FALSE))</f>
        <v/>
      </c>
      <c r="I265" s="202" t="str">
        <f>IF(ISNA(VLOOKUP($A265,'Úklidové služby'!$A$7:$I$53,9,FALSE))=TRUE,"",VLOOKUP($A265,'Úklidové služby'!$A$7:$I$53,9,FALSE))</f>
        <v/>
      </c>
      <c r="J265" s="194" t="str">
        <f t="shared" si="13"/>
        <v/>
      </c>
      <c r="K265" s="207" t="str">
        <f t="shared" si="14"/>
        <v/>
      </c>
    </row>
    <row r="266" spans="1:11" ht="15" hidden="1" outlineLevel="1">
      <c r="A266" s="48"/>
      <c r="B266" s="25" t="s">
        <v>20</v>
      </c>
      <c r="C266" s="41">
        <v>13547</v>
      </c>
      <c r="D266" s="42" t="s">
        <v>25</v>
      </c>
      <c r="E266" s="100">
        <v>1</v>
      </c>
      <c r="F266" s="93" t="str">
        <f>IF(ISNA(VLOOKUP($A266,'Úklidové služby'!$A$7:$I$53,6,FALSE))=TRUE,"",VLOOKUP($A266,'Úklidové služby'!$A$7:$I$53,6,FALSE))</f>
        <v/>
      </c>
      <c r="G266" s="28" t="str">
        <f>IF(ISNA(VLOOKUP($A266,'Úklidové služby'!$A$7:$I$53,7,FALSE))=TRUE,"",VLOOKUP($A266,'Úklidové služby'!$A$7:$I$53,7,FALSE))</f>
        <v/>
      </c>
      <c r="H266" s="52" t="str">
        <f>IF(ISNA(VLOOKUP($A266,'Úklidové služby'!$A$7:$I$53,8,FALSE))=TRUE,"",VLOOKUP($A266,'Úklidové služby'!$A$7:$I$53,8,FALSE))</f>
        <v/>
      </c>
      <c r="I266" s="177" t="str">
        <f>IF(ISNA(VLOOKUP($A266,'Úklidové služby'!$A$7:$I$53,9,FALSE))=TRUE,"",VLOOKUP($A266,'Úklidové služby'!$A$7:$I$53,9,FALSE))</f>
        <v/>
      </c>
      <c r="J266" s="195" t="str">
        <f t="shared" si="13"/>
        <v/>
      </c>
      <c r="K266" s="208" t="str">
        <f t="shared" si="14"/>
        <v/>
      </c>
    </row>
    <row r="267" spans="1:11" ht="15" collapsed="1">
      <c r="A267" s="18">
        <v>33</v>
      </c>
      <c r="B267" s="19" t="s">
        <v>47</v>
      </c>
      <c r="C267" s="44"/>
      <c r="D267" s="44"/>
      <c r="E267" s="97">
        <f>SUM(E268:E284)</f>
        <v>24</v>
      </c>
      <c r="F267" s="54" t="str">
        <f>IF(ISNA(VLOOKUP($A267,'Úklidové služby'!$A$7:$I$53,6,FALSE))=TRUE,"",VLOOKUP($A267,'Úklidové služby'!$A$7:$I$53,6,FALSE))</f>
        <v>ks</v>
      </c>
      <c r="G267" s="24">
        <f>IF(ISNA(VLOOKUP($A267,'Úklidové služby'!$A$7:$I$53,7,FALSE))=TRUE,"",VLOOKUP($A267,'Úklidové služby'!$A$7:$I$53,7,FALSE))</f>
        <v>0</v>
      </c>
      <c r="H267" s="65" t="str">
        <f>IF(ISNA(VLOOKUP($A267,'Úklidové služby'!$A$7:$I$53,8,FALSE))=TRUE,"",VLOOKUP($A267,'Úklidové služby'!$A$7:$I$53,8,FALSE))</f>
        <v>1x za měsíc</v>
      </c>
      <c r="I267" s="198">
        <f>IF(ISNA(VLOOKUP($A267,'Úklidové služby'!$A$7:$I$53,9,FALSE))=TRUE,"",VLOOKUP($A267,'Úklidové služby'!$A$7:$I$53,9,FALSE))</f>
        <v>12</v>
      </c>
      <c r="J267" s="76">
        <f t="shared" si="9"/>
        <v>0</v>
      </c>
      <c r="K267" s="208">
        <f t="shared" si="10"/>
        <v>0</v>
      </c>
    </row>
    <row r="268" spans="1:11" ht="15" hidden="1" outlineLevel="1">
      <c r="A268" s="48"/>
      <c r="B268" s="14" t="s">
        <v>8</v>
      </c>
      <c r="C268" s="37">
        <v>13881</v>
      </c>
      <c r="D268" s="38" t="s">
        <v>28</v>
      </c>
      <c r="E268" s="100">
        <v>3</v>
      </c>
      <c r="F268" s="66" t="str">
        <f>IF(ISNA(VLOOKUP($A268,'Úklidové služby'!$A$7:$I$53,6,FALSE))=TRUE,"",VLOOKUP($A268,'Úklidové služby'!$A$7:$I$53,6,FALSE))</f>
        <v/>
      </c>
      <c r="G268" s="16" t="str">
        <f>IF(ISNA(VLOOKUP($A268,'Úklidové služby'!$A$7:$I$53,7,FALSE))=TRUE,"",VLOOKUP($A268,'Úklidové služby'!$A$7:$I$53,7,FALSE))</f>
        <v/>
      </c>
      <c r="H268" s="197" t="str">
        <f>IF(ISNA(VLOOKUP($A268,'Úklidové služby'!$A$7:$I$53,8,FALSE))=TRUE,"",VLOOKUP($A268,'Úklidové služby'!$A$7:$I$53,8,FALSE))</f>
        <v/>
      </c>
      <c r="I268" s="201" t="str">
        <f>IF(ISNA(VLOOKUP($A268,'Úklidové služby'!$A$7:$I$53,9,FALSE))=TRUE,"",VLOOKUP($A268,'Úklidové služby'!$A$7:$I$53,9,FALSE))</f>
        <v/>
      </c>
      <c r="J268" s="194" t="str">
        <f t="shared" si="9"/>
        <v/>
      </c>
      <c r="K268" s="206" t="str">
        <f t="shared" si="10"/>
        <v/>
      </c>
    </row>
    <row r="269" spans="1:11" ht="15" hidden="1" outlineLevel="1">
      <c r="A269" s="48"/>
      <c r="B269" s="14" t="s">
        <v>8</v>
      </c>
      <c r="C269" s="37">
        <v>13516</v>
      </c>
      <c r="D269" s="38" t="s">
        <v>29</v>
      </c>
      <c r="E269" s="100">
        <v>1</v>
      </c>
      <c r="F269" s="66" t="str">
        <f>IF(ISNA(VLOOKUP($A269,'Úklidové služby'!$A$7:$I$53,6,FALSE))=TRUE,"",VLOOKUP($A269,'Úklidové služby'!$A$7:$I$53,6,FALSE))</f>
        <v/>
      </c>
      <c r="G269" s="16" t="str">
        <f>IF(ISNA(VLOOKUP($A269,'Úklidové služby'!$A$7:$I$53,7,FALSE))=TRUE,"",VLOOKUP($A269,'Úklidové služby'!$A$7:$I$53,7,FALSE))</f>
        <v/>
      </c>
      <c r="H269" s="197" t="str">
        <f>IF(ISNA(VLOOKUP($A269,'Úklidové služby'!$A$7:$I$53,8,FALSE))=TRUE,"",VLOOKUP($A269,'Úklidové služby'!$A$7:$I$53,8,FALSE))</f>
        <v/>
      </c>
      <c r="I269" s="202" t="str">
        <f>IF(ISNA(VLOOKUP($A269,'Úklidové služby'!$A$7:$I$53,9,FALSE))=TRUE,"",VLOOKUP($A269,'Úklidové služby'!$A$7:$I$53,9,FALSE))</f>
        <v/>
      </c>
      <c r="J269" s="194" t="str">
        <f t="shared" si="9"/>
        <v/>
      </c>
      <c r="K269" s="207" t="str">
        <f t="shared" si="10"/>
        <v/>
      </c>
    </row>
    <row r="270" spans="1:11" ht="15" hidden="1" outlineLevel="1">
      <c r="A270" s="48"/>
      <c r="B270" s="14" t="s">
        <v>8</v>
      </c>
      <c r="C270" s="37">
        <v>13150</v>
      </c>
      <c r="D270" s="38" t="s">
        <v>262</v>
      </c>
      <c r="E270" s="100">
        <v>1</v>
      </c>
      <c r="F270" s="66" t="str">
        <f>IF(ISNA(VLOOKUP($A270,'Úklidové služby'!$A$7:$I$53,6,FALSE))=TRUE,"",VLOOKUP($A270,'Úklidové služby'!$A$7:$I$53,6,FALSE))</f>
        <v/>
      </c>
      <c r="G270" s="16" t="str">
        <f>IF(ISNA(VLOOKUP($A270,'Úklidové služby'!$A$7:$I$53,7,FALSE))=TRUE,"",VLOOKUP($A270,'Úklidové služby'!$A$7:$I$53,7,FALSE))</f>
        <v/>
      </c>
      <c r="H270" s="197" t="str">
        <f>IF(ISNA(VLOOKUP($A270,'Úklidové služby'!$A$7:$I$53,8,FALSE))=TRUE,"",VLOOKUP($A270,'Úklidové služby'!$A$7:$I$53,8,FALSE))</f>
        <v/>
      </c>
      <c r="I270" s="202" t="str">
        <f>IF(ISNA(VLOOKUP($A270,'Úklidové služby'!$A$7:$I$53,9,FALSE))=TRUE,"",VLOOKUP($A270,'Úklidové služby'!$A$7:$I$53,9,FALSE))</f>
        <v/>
      </c>
      <c r="J270" s="194" t="str">
        <f t="shared" si="9"/>
        <v/>
      </c>
      <c r="K270" s="207" t="str">
        <f t="shared" si="10"/>
        <v/>
      </c>
    </row>
    <row r="271" spans="1:11" ht="15" hidden="1" outlineLevel="1">
      <c r="A271" s="48"/>
      <c r="B271" s="14" t="s">
        <v>8</v>
      </c>
      <c r="C271" s="37">
        <v>14246</v>
      </c>
      <c r="D271" s="38" t="s">
        <v>261</v>
      </c>
      <c r="E271" s="100">
        <v>1</v>
      </c>
      <c r="F271" s="66" t="str">
        <f>IF(ISNA(VLOOKUP($A271,'Úklidové služby'!$A$7:$I$53,6,FALSE))=TRUE,"",VLOOKUP($A271,'Úklidové služby'!$A$7:$I$53,6,FALSE))</f>
        <v/>
      </c>
      <c r="G271" s="16" t="str">
        <f>IF(ISNA(VLOOKUP($A271,'Úklidové služby'!$A$7:$I$53,7,FALSE))=TRUE,"",VLOOKUP($A271,'Úklidové služby'!$A$7:$I$53,7,FALSE))</f>
        <v/>
      </c>
      <c r="H271" s="197" t="str">
        <f>IF(ISNA(VLOOKUP($A271,'Úklidové služby'!$A$7:$I$53,8,FALSE))=TRUE,"",VLOOKUP($A271,'Úklidové služby'!$A$7:$I$53,8,FALSE))</f>
        <v/>
      </c>
      <c r="I271" s="202" t="str">
        <f>IF(ISNA(VLOOKUP($A271,'Úklidové služby'!$A$7:$I$53,9,FALSE))=TRUE,"",VLOOKUP($A271,'Úklidové služby'!$A$7:$I$53,9,FALSE))</f>
        <v/>
      </c>
      <c r="J271" s="194" t="str">
        <f t="shared" si="9"/>
        <v/>
      </c>
      <c r="K271" s="207" t="str">
        <f t="shared" si="10"/>
        <v/>
      </c>
    </row>
    <row r="272" spans="1:11" ht="15" hidden="1" outlineLevel="1">
      <c r="A272" s="48"/>
      <c r="B272" s="14" t="s">
        <v>8</v>
      </c>
      <c r="C272" s="37">
        <v>44927</v>
      </c>
      <c r="D272" s="38" t="s">
        <v>9</v>
      </c>
      <c r="E272" s="100">
        <v>3</v>
      </c>
      <c r="F272" s="66" t="str">
        <f>IF(ISNA(VLOOKUP($A272,'Úklidové služby'!$A$7:$I$53,6,FALSE))=TRUE,"",VLOOKUP($A272,'Úklidové služby'!$A$7:$I$53,6,FALSE))</f>
        <v/>
      </c>
      <c r="G272" s="16" t="str">
        <f>IF(ISNA(VLOOKUP($A272,'Úklidové služby'!$A$7:$I$53,7,FALSE))=TRUE,"",VLOOKUP($A272,'Úklidové služby'!$A$7:$I$53,7,FALSE))</f>
        <v/>
      </c>
      <c r="H272" s="197" t="str">
        <f>IF(ISNA(VLOOKUP($A272,'Úklidové služby'!$A$7:$I$53,8,FALSE))=TRUE,"",VLOOKUP($A272,'Úklidové služby'!$A$7:$I$53,8,FALSE))</f>
        <v/>
      </c>
      <c r="I272" s="202" t="str">
        <f>IF(ISNA(VLOOKUP($A272,'Úklidové služby'!$A$7:$I$53,9,FALSE))=TRUE,"",VLOOKUP($A272,'Úklidové služby'!$A$7:$I$53,9,FALSE))</f>
        <v/>
      </c>
      <c r="J272" s="194" t="str">
        <f t="shared" si="9"/>
        <v/>
      </c>
      <c r="K272" s="207" t="str">
        <f t="shared" si="10"/>
        <v/>
      </c>
    </row>
    <row r="273" spans="1:11" ht="15" hidden="1" outlineLevel="1">
      <c r="A273" s="48"/>
      <c r="B273" s="14" t="s">
        <v>8</v>
      </c>
      <c r="C273" s="37">
        <v>44562</v>
      </c>
      <c r="D273" s="38" t="s">
        <v>10</v>
      </c>
      <c r="E273" s="100">
        <v>1</v>
      </c>
      <c r="F273" s="66" t="str">
        <f>IF(ISNA(VLOOKUP($A273,'Úklidové služby'!$A$7:$I$53,6,FALSE))=TRUE,"",VLOOKUP($A273,'Úklidové služby'!$A$7:$I$53,6,FALSE))</f>
        <v/>
      </c>
      <c r="G273" s="16" t="str">
        <f>IF(ISNA(VLOOKUP($A273,'Úklidové služby'!$A$7:$I$53,7,FALSE))=TRUE,"",VLOOKUP($A273,'Úklidové služby'!$A$7:$I$53,7,FALSE))</f>
        <v/>
      </c>
      <c r="H273" s="197" t="str">
        <f>IF(ISNA(VLOOKUP($A273,'Úklidové služby'!$A$7:$I$53,8,FALSE))=TRUE,"",VLOOKUP($A273,'Úklidové služby'!$A$7:$I$53,8,FALSE))</f>
        <v/>
      </c>
      <c r="I273" s="202" t="str">
        <f>IF(ISNA(VLOOKUP($A273,'Úklidové služby'!$A$7:$I$53,9,FALSE))=TRUE,"",VLOOKUP($A273,'Úklidové služby'!$A$7:$I$53,9,FALSE))</f>
        <v/>
      </c>
      <c r="J273" s="194" t="str">
        <f t="shared" si="9"/>
        <v/>
      </c>
      <c r="K273" s="207" t="str">
        <f t="shared" si="10"/>
        <v/>
      </c>
    </row>
    <row r="274" spans="1:11" ht="15" hidden="1" outlineLevel="1">
      <c r="A274" s="48"/>
      <c r="B274" s="14" t="s">
        <v>8</v>
      </c>
      <c r="C274" s="37">
        <v>45658</v>
      </c>
      <c r="D274" s="38" t="s">
        <v>12</v>
      </c>
      <c r="E274" s="100">
        <v>1</v>
      </c>
      <c r="F274" s="66" t="str">
        <f>IF(ISNA(VLOOKUP($A274,'Úklidové služby'!$A$7:$I$53,6,FALSE))=TRUE,"",VLOOKUP($A274,'Úklidové služby'!$A$7:$I$53,6,FALSE))</f>
        <v/>
      </c>
      <c r="G274" s="16" t="str">
        <f>IF(ISNA(VLOOKUP($A274,'Úklidové služby'!$A$7:$I$53,7,FALSE))=TRUE,"",VLOOKUP($A274,'Úklidové služby'!$A$7:$I$53,7,FALSE))</f>
        <v/>
      </c>
      <c r="H274" s="197" t="str">
        <f>IF(ISNA(VLOOKUP($A274,'Úklidové služby'!$A$7:$I$53,8,FALSE))=TRUE,"",VLOOKUP($A274,'Úklidové služby'!$A$7:$I$53,8,FALSE))</f>
        <v/>
      </c>
      <c r="I274" s="202" t="str">
        <f>IF(ISNA(VLOOKUP($A274,'Úklidové služby'!$A$7:$I$53,9,FALSE))=TRUE,"",VLOOKUP($A274,'Úklidové služby'!$A$7:$I$53,9,FALSE))</f>
        <v/>
      </c>
      <c r="J274" s="194" t="str">
        <f t="shared" si="9"/>
        <v/>
      </c>
      <c r="K274" s="207" t="str">
        <f t="shared" si="10"/>
        <v/>
      </c>
    </row>
    <row r="275" spans="1:11" ht="15" hidden="1" outlineLevel="1">
      <c r="A275" s="48"/>
      <c r="B275" s="14" t="s">
        <v>20</v>
      </c>
      <c r="C275" s="37">
        <v>12816</v>
      </c>
      <c r="D275" s="38" t="s">
        <v>30</v>
      </c>
      <c r="E275" s="100">
        <v>1</v>
      </c>
      <c r="F275" s="66" t="str">
        <f>IF(ISNA(VLOOKUP($A275,'Úklidové služby'!$A$7:$I$53,6,FALSE))=TRUE,"",VLOOKUP($A275,'Úklidové služby'!$A$7:$I$53,6,FALSE))</f>
        <v/>
      </c>
      <c r="G275" s="16" t="str">
        <f>IF(ISNA(VLOOKUP($A275,'Úklidové služby'!$A$7:$I$53,7,FALSE))=TRUE,"",VLOOKUP($A275,'Úklidové služby'!$A$7:$I$53,7,FALSE))</f>
        <v/>
      </c>
      <c r="H275" s="197" t="str">
        <f>IF(ISNA(VLOOKUP($A275,'Úklidové služby'!$A$7:$I$53,8,FALSE))=TRUE,"",VLOOKUP($A275,'Úklidové služby'!$A$7:$I$53,8,FALSE))</f>
        <v/>
      </c>
      <c r="I275" s="202" t="str">
        <f>IF(ISNA(VLOOKUP($A275,'Úklidové služby'!$A$7:$I$53,9,FALSE))=TRUE,"",VLOOKUP($A275,'Úklidové služby'!$A$7:$I$53,9,FALSE))</f>
        <v/>
      </c>
      <c r="J275" s="194" t="str">
        <f t="shared" si="9"/>
        <v/>
      </c>
      <c r="K275" s="207" t="str">
        <f t="shared" si="10"/>
        <v/>
      </c>
    </row>
    <row r="276" spans="1:11" ht="15" hidden="1" outlineLevel="1">
      <c r="A276" s="48"/>
      <c r="B276" s="14" t="s">
        <v>20</v>
      </c>
      <c r="C276" s="37">
        <v>12451</v>
      </c>
      <c r="D276" s="38" t="s">
        <v>31</v>
      </c>
      <c r="E276" s="100">
        <v>1</v>
      </c>
      <c r="F276" s="66" t="str">
        <f>IF(ISNA(VLOOKUP($A276,'Úklidové služby'!$A$7:$I$53,6,FALSE))=TRUE,"",VLOOKUP($A276,'Úklidové služby'!$A$7:$I$53,6,FALSE))</f>
        <v/>
      </c>
      <c r="G276" s="16" t="str">
        <f>IF(ISNA(VLOOKUP($A276,'Úklidové služby'!$A$7:$I$53,7,FALSE))=TRUE,"",VLOOKUP($A276,'Úklidové služby'!$A$7:$I$53,7,FALSE))</f>
        <v/>
      </c>
      <c r="H276" s="197" t="str">
        <f>IF(ISNA(VLOOKUP($A276,'Úklidové služby'!$A$7:$I$53,8,FALSE))=TRUE,"",VLOOKUP($A276,'Úklidové služby'!$A$7:$I$53,8,FALSE))</f>
        <v/>
      </c>
      <c r="I276" s="202" t="str">
        <f>IF(ISNA(VLOOKUP($A276,'Úklidové služby'!$A$7:$I$53,9,FALSE))=TRUE,"",VLOOKUP($A276,'Úklidové služby'!$A$7:$I$53,9,FALSE))</f>
        <v/>
      </c>
      <c r="J276" s="194" t="str">
        <f t="shared" si="9"/>
        <v/>
      </c>
      <c r="K276" s="207" t="str">
        <f t="shared" si="10"/>
        <v/>
      </c>
    </row>
    <row r="277" spans="1:11" ht="15" hidden="1" outlineLevel="1">
      <c r="A277" s="48"/>
      <c r="B277" s="14" t="s">
        <v>20</v>
      </c>
      <c r="C277" s="37">
        <v>12086</v>
      </c>
      <c r="D277" s="38" t="s">
        <v>32</v>
      </c>
      <c r="E277" s="100">
        <v>3</v>
      </c>
      <c r="F277" s="66" t="str">
        <f>IF(ISNA(VLOOKUP($A277,'Úklidové služby'!$A$7:$I$53,6,FALSE))=TRUE,"",VLOOKUP($A277,'Úklidové služby'!$A$7:$I$53,6,FALSE))</f>
        <v/>
      </c>
      <c r="G277" s="16" t="str">
        <f>IF(ISNA(VLOOKUP($A277,'Úklidové služby'!$A$7:$I$53,7,FALSE))=TRUE,"",VLOOKUP($A277,'Úklidové služby'!$A$7:$I$53,7,FALSE))</f>
        <v/>
      </c>
      <c r="H277" s="197" t="str">
        <f>IF(ISNA(VLOOKUP($A277,'Úklidové služby'!$A$7:$I$53,8,FALSE))=TRUE,"",VLOOKUP($A277,'Úklidové služby'!$A$7:$I$53,8,FALSE))</f>
        <v/>
      </c>
      <c r="I277" s="202" t="str">
        <f>IF(ISNA(VLOOKUP($A277,'Úklidové služby'!$A$7:$I$53,9,FALSE))=TRUE,"",VLOOKUP($A277,'Úklidové služby'!$A$7:$I$53,9,FALSE))</f>
        <v/>
      </c>
      <c r="J277" s="194" t="str">
        <f t="shared" si="9"/>
        <v/>
      </c>
      <c r="K277" s="207" t="str">
        <f t="shared" si="10"/>
        <v/>
      </c>
    </row>
    <row r="278" spans="1:11" ht="15" hidden="1" outlineLevel="1">
      <c r="A278" s="48"/>
      <c r="B278" s="14" t="s">
        <v>20</v>
      </c>
      <c r="C278" s="37">
        <v>11720</v>
      </c>
      <c r="D278" s="38" t="s">
        <v>33</v>
      </c>
      <c r="E278" s="100">
        <v>1</v>
      </c>
      <c r="F278" s="66" t="str">
        <f>IF(ISNA(VLOOKUP($A278,'Úklidové služby'!$A$7:$I$53,6,FALSE))=TRUE,"",VLOOKUP($A278,'Úklidové služby'!$A$7:$I$53,6,FALSE))</f>
        <v/>
      </c>
      <c r="G278" s="16" t="str">
        <f>IF(ISNA(VLOOKUP($A278,'Úklidové služby'!$A$7:$I$53,7,FALSE))=TRUE,"",VLOOKUP($A278,'Úklidové služby'!$A$7:$I$53,7,FALSE))</f>
        <v/>
      </c>
      <c r="H278" s="197" t="str">
        <f>IF(ISNA(VLOOKUP($A278,'Úklidové služby'!$A$7:$I$53,8,FALSE))=TRUE,"",VLOOKUP($A278,'Úklidové služby'!$A$7:$I$53,8,FALSE))</f>
        <v/>
      </c>
      <c r="I278" s="202" t="str">
        <f>IF(ISNA(VLOOKUP($A278,'Úklidové služby'!$A$7:$I$53,9,FALSE))=TRUE,"",VLOOKUP($A278,'Úklidové služby'!$A$7:$I$53,9,FALSE))</f>
        <v/>
      </c>
      <c r="J278" s="194" t="str">
        <f t="shared" si="9"/>
        <v/>
      </c>
      <c r="K278" s="207" t="str">
        <f t="shared" si="10"/>
        <v/>
      </c>
    </row>
    <row r="279" spans="1:11" ht="15" hidden="1" outlineLevel="1">
      <c r="A279" s="48"/>
      <c r="B279" s="14" t="s">
        <v>20</v>
      </c>
      <c r="C279" s="37">
        <v>11355</v>
      </c>
      <c r="D279" s="38" t="s">
        <v>34</v>
      </c>
      <c r="E279" s="100">
        <v>1</v>
      </c>
      <c r="F279" s="66" t="str">
        <f>IF(ISNA(VLOOKUP($A279,'Úklidové služby'!$A$7:$I$53,6,FALSE))=TRUE,"",VLOOKUP($A279,'Úklidové služby'!$A$7:$I$53,6,FALSE))</f>
        <v/>
      </c>
      <c r="G279" s="16" t="str">
        <f>IF(ISNA(VLOOKUP($A279,'Úklidové služby'!$A$7:$I$53,7,FALSE))=TRUE,"",VLOOKUP($A279,'Úklidové služby'!$A$7:$I$53,7,FALSE))</f>
        <v/>
      </c>
      <c r="H279" s="197" t="str">
        <f>IF(ISNA(VLOOKUP($A279,'Úklidové služby'!$A$7:$I$53,8,FALSE))=TRUE,"",VLOOKUP($A279,'Úklidové služby'!$A$7:$I$53,8,FALSE))</f>
        <v/>
      </c>
      <c r="I279" s="202" t="str">
        <f>IF(ISNA(VLOOKUP($A279,'Úklidové služby'!$A$7:$I$53,9,FALSE))=TRUE,"",VLOOKUP($A279,'Úklidové služby'!$A$7:$I$53,9,FALSE))</f>
        <v/>
      </c>
      <c r="J279" s="194" t="str">
        <f t="shared" si="9"/>
        <v/>
      </c>
      <c r="K279" s="207" t="str">
        <f t="shared" si="10"/>
        <v/>
      </c>
    </row>
    <row r="280" spans="1:11" ht="15" hidden="1" outlineLevel="1">
      <c r="A280" s="48"/>
      <c r="B280" s="14" t="s">
        <v>20</v>
      </c>
      <c r="C280" s="37">
        <v>10990</v>
      </c>
      <c r="D280" s="38" t="s">
        <v>35</v>
      </c>
      <c r="E280" s="100">
        <v>1</v>
      </c>
      <c r="F280" s="66" t="str">
        <f>IF(ISNA(VLOOKUP($A280,'Úklidové služby'!$A$7:$I$53,6,FALSE))=TRUE,"",VLOOKUP($A280,'Úklidové služby'!$A$7:$I$53,6,FALSE))</f>
        <v/>
      </c>
      <c r="G280" s="16" t="str">
        <f>IF(ISNA(VLOOKUP($A280,'Úklidové služby'!$A$7:$I$53,7,FALSE))=TRUE,"",VLOOKUP($A280,'Úklidové služby'!$A$7:$I$53,7,FALSE))</f>
        <v/>
      </c>
      <c r="H280" s="197" t="str">
        <f>IF(ISNA(VLOOKUP($A280,'Úklidové služby'!$A$7:$I$53,8,FALSE))=TRUE,"",VLOOKUP($A280,'Úklidové služby'!$A$7:$I$53,8,FALSE))</f>
        <v/>
      </c>
      <c r="I280" s="202" t="str">
        <f>IF(ISNA(VLOOKUP($A280,'Úklidové služby'!$A$7:$I$53,9,FALSE))=TRUE,"",VLOOKUP($A280,'Úklidové služby'!$A$7:$I$53,9,FALSE))</f>
        <v/>
      </c>
      <c r="J280" s="194" t="str">
        <f t="shared" si="9"/>
        <v/>
      </c>
      <c r="K280" s="207" t="str">
        <f t="shared" si="10"/>
        <v/>
      </c>
    </row>
    <row r="281" spans="1:11" ht="15" hidden="1" outlineLevel="1">
      <c r="A281" s="48"/>
      <c r="B281" s="14" t="s">
        <v>20</v>
      </c>
      <c r="C281" s="37">
        <v>47150</v>
      </c>
      <c r="D281" s="38" t="s">
        <v>36</v>
      </c>
      <c r="E281" s="100">
        <v>2</v>
      </c>
      <c r="F281" s="66" t="str">
        <f>IF(ISNA(VLOOKUP($A281,'Úklidové služby'!$A$7:$I$53,6,FALSE))=TRUE,"",VLOOKUP($A281,'Úklidové služby'!$A$7:$I$53,6,FALSE))</f>
        <v/>
      </c>
      <c r="G281" s="16" t="str">
        <f>IF(ISNA(VLOOKUP($A281,'Úklidové služby'!$A$7:$I$53,7,FALSE))=TRUE,"",VLOOKUP($A281,'Úklidové služby'!$A$7:$I$53,7,FALSE))</f>
        <v/>
      </c>
      <c r="H281" s="197" t="str">
        <f>IF(ISNA(VLOOKUP($A281,'Úklidové služby'!$A$7:$I$53,8,FALSE))=TRUE,"",VLOOKUP($A281,'Úklidové služby'!$A$7:$I$53,8,FALSE))</f>
        <v/>
      </c>
      <c r="I281" s="202" t="str">
        <f>IF(ISNA(VLOOKUP($A281,'Úklidové služby'!$A$7:$I$53,9,FALSE))=TRUE,"",VLOOKUP($A281,'Úklidové služby'!$A$7:$I$53,9,FALSE))</f>
        <v/>
      </c>
      <c r="J281" s="194" t="str">
        <f t="shared" si="9"/>
        <v/>
      </c>
      <c r="K281" s="207" t="str">
        <f t="shared" si="10"/>
        <v/>
      </c>
    </row>
    <row r="282" spans="1:11" ht="15" hidden="1" outlineLevel="1">
      <c r="A282" s="9"/>
      <c r="B282" s="14" t="s">
        <v>20</v>
      </c>
      <c r="C282" s="70" t="s">
        <v>23</v>
      </c>
      <c r="D282" s="15" t="s">
        <v>14</v>
      </c>
      <c r="E282" s="100">
        <v>1</v>
      </c>
      <c r="F282" s="938" t="str">
        <f>IF(ISNA(VLOOKUP($A282,'Úklidové služby'!$A$7:$I$53,6,FALSE))=TRUE,"",VLOOKUP($A282,'Úklidové služby'!$A$7:$I$53,6,FALSE))</f>
        <v/>
      </c>
      <c r="G282" s="17" t="str">
        <f>IF(ISNA(VLOOKUP($A282,'Úklidové služby'!$A$7:$I$53,7,FALSE))=TRUE,"",VLOOKUP($A282,'Úklidové služby'!$A$7:$I$53,7,FALSE))</f>
        <v/>
      </c>
      <c r="H282" s="12" t="str">
        <f>IF(ISNA(VLOOKUP($A282,'Úklidové služby'!$A$7:$I$53,8,FALSE))=TRUE,"",VLOOKUP($A282,'Úklidové služby'!$A$7:$I$53,8,FALSE))</f>
        <v/>
      </c>
      <c r="I282" s="202" t="str">
        <f>IF(ISNA(VLOOKUP($A282,'Úklidové služby'!$A$7:$I$53,9,FALSE))=TRUE,"",VLOOKUP($A282,'Úklidové služby'!$A$7:$I$53,9,FALSE))</f>
        <v/>
      </c>
      <c r="J282" s="189" t="str">
        <f t="shared" si="9"/>
        <v/>
      </c>
      <c r="K282" s="207" t="str">
        <f t="shared" si="10"/>
        <v/>
      </c>
    </row>
    <row r="283" spans="1:11" ht="15" hidden="1" outlineLevel="1">
      <c r="A283" s="48"/>
      <c r="B283" s="14" t="s">
        <v>20</v>
      </c>
      <c r="C283" s="37">
        <v>44593</v>
      </c>
      <c r="D283" s="38" t="s">
        <v>21</v>
      </c>
      <c r="E283" s="100">
        <v>1</v>
      </c>
      <c r="F283" s="66" t="str">
        <f>IF(ISNA(VLOOKUP($A283,'Úklidové služby'!$A$7:$I$53,6,FALSE))=TRUE,"",VLOOKUP($A283,'Úklidové služby'!$A$7:$I$53,6,FALSE))</f>
        <v/>
      </c>
      <c r="G283" s="16" t="str">
        <f>IF(ISNA(VLOOKUP($A283,'Úklidové služby'!$A$7:$I$53,7,FALSE))=TRUE,"",VLOOKUP($A283,'Úklidové služby'!$A$7:$I$53,7,FALSE))</f>
        <v/>
      </c>
      <c r="H283" s="197" t="str">
        <f>IF(ISNA(VLOOKUP($A283,'Úklidové služby'!$A$7:$I$53,8,FALSE))=TRUE,"",VLOOKUP($A283,'Úklidové služby'!$A$7:$I$53,8,FALSE))</f>
        <v/>
      </c>
      <c r="I283" s="202" t="str">
        <f>IF(ISNA(VLOOKUP($A283,'Úklidové služby'!$A$7:$I$53,9,FALSE))=TRUE,"",VLOOKUP($A283,'Úklidové služby'!$A$7:$I$53,9,FALSE))</f>
        <v/>
      </c>
      <c r="J283" s="194" t="str">
        <f t="shared" si="9"/>
        <v/>
      </c>
      <c r="K283" s="207" t="str">
        <f aca="true" t="shared" si="15" ref="K283:K315">IF(ISERR(J283/12)=TRUE,"",J283/12)</f>
        <v/>
      </c>
    </row>
    <row r="284" spans="1:11" ht="15" hidden="1" outlineLevel="1">
      <c r="A284" s="48"/>
      <c r="B284" s="25" t="s">
        <v>20</v>
      </c>
      <c r="C284" s="41">
        <v>13547</v>
      </c>
      <c r="D284" s="42" t="s">
        <v>25</v>
      </c>
      <c r="E284" s="100">
        <v>1</v>
      </c>
      <c r="F284" s="93" t="str">
        <f>IF(ISNA(VLOOKUP($A284,'Úklidové služby'!$A$7:$I$53,6,FALSE))=TRUE,"",VLOOKUP($A284,'Úklidové služby'!$A$7:$I$53,6,FALSE))</f>
        <v/>
      </c>
      <c r="G284" s="28" t="str">
        <f>IF(ISNA(VLOOKUP($A284,'Úklidové služby'!$A$7:$I$53,7,FALSE))=TRUE,"",VLOOKUP($A284,'Úklidové služby'!$A$7:$I$53,7,FALSE))</f>
        <v/>
      </c>
      <c r="H284" s="52" t="str">
        <f>IF(ISNA(VLOOKUP($A284,'Úklidové služby'!$A$7:$I$53,8,FALSE))=TRUE,"",VLOOKUP($A284,'Úklidové služby'!$A$7:$I$53,8,FALSE))</f>
        <v/>
      </c>
      <c r="I284" s="177" t="str">
        <f>IF(ISNA(VLOOKUP($A284,'Úklidové služby'!$A$7:$I$53,9,FALSE))=TRUE,"",VLOOKUP($A284,'Úklidové služby'!$A$7:$I$53,9,FALSE))</f>
        <v/>
      </c>
      <c r="J284" s="195" t="str">
        <f t="shared" si="9"/>
        <v/>
      </c>
      <c r="K284" s="208" t="str">
        <f aca="true" t="shared" si="16" ref="K284">IF(ISERR(J284/12)=TRUE,"",J284/12)</f>
        <v/>
      </c>
    </row>
    <row r="285" spans="1:11" ht="15" collapsed="1">
      <c r="A285" s="18">
        <v>34</v>
      </c>
      <c r="B285" s="983" t="s">
        <v>447</v>
      </c>
      <c r="C285" s="44"/>
      <c r="D285" s="44"/>
      <c r="E285" s="97">
        <f>SUM(E286:E289)</f>
        <v>20.804000000000002</v>
      </c>
      <c r="F285" s="54" t="str">
        <f>IF(ISNA(VLOOKUP($A285,'Úklidové služby'!$A$7:$I$53,6,FALSE))=TRUE,"",VLOOKUP($A285,'Úklidové služby'!$A$7:$I$53,6,FALSE))</f>
        <v>m2</v>
      </c>
      <c r="G285" s="24">
        <f>IF(ISNA(VLOOKUP($A285,'Úklidové služby'!$A$7:$I$53,7,FALSE))=TRUE,"",VLOOKUP($A285,'Úklidové služby'!$A$7:$I$53,7,FALSE))</f>
        <v>0</v>
      </c>
      <c r="H285" s="65" t="str">
        <f>IF(ISNA(VLOOKUP($A285,'Úklidové služby'!$A$7:$I$53,8,FALSE))=TRUE,"",VLOOKUP($A285,'Úklidové služby'!$A$7:$I$53,8,FALSE))</f>
        <v>1x za měsíc</v>
      </c>
      <c r="I285" s="198">
        <f>IF(ISNA(VLOOKUP($A285,'Úklidové služby'!$A$7:$I$53,9,FALSE))=TRUE,"",VLOOKUP($A285,'Úklidové služby'!$A$7:$I$53,9,FALSE))</f>
        <v>12</v>
      </c>
      <c r="J285" s="76">
        <f t="shared" si="9"/>
        <v>0</v>
      </c>
      <c r="K285" s="208">
        <f t="shared" si="15"/>
        <v>0</v>
      </c>
    </row>
    <row r="286" spans="1:11" ht="15" hidden="1" outlineLevel="1">
      <c r="A286" s="48"/>
      <c r="B286" s="14" t="s">
        <v>8</v>
      </c>
      <c r="C286" s="37">
        <v>44562</v>
      </c>
      <c r="D286" s="38" t="s">
        <v>10</v>
      </c>
      <c r="E286" s="100">
        <f>SUMIF('Prosklené dveře+stěny+zrcadla'!$C$10:$C$38,C286,'Prosklené dveře+stěny+zrcadla'!$M$10:$M$38)</f>
        <v>10.77</v>
      </c>
      <c r="F286" s="66" t="str">
        <f>IF(ISNA(VLOOKUP($A286,'Úklidové služby'!$A$7:$I$53,6,FALSE))=TRUE,"",VLOOKUP($A286,'Úklidové služby'!$A$7:$I$53,6,FALSE))</f>
        <v/>
      </c>
      <c r="G286" s="16" t="str">
        <f>IF(ISNA(VLOOKUP($A286,'Úklidové služby'!$A$7:$I$53,7,FALSE))=TRUE,"",VLOOKUP($A286,'Úklidové služby'!$A$7:$I$53,7,FALSE))</f>
        <v/>
      </c>
      <c r="H286" s="197" t="str">
        <f>IF(ISNA(VLOOKUP($A286,'Úklidové služby'!$A$7:$I$53,8,FALSE))=TRUE,"",VLOOKUP($A286,'Úklidové služby'!$A$7:$I$53,8,FALSE))</f>
        <v/>
      </c>
      <c r="I286" s="201" t="str">
        <f>IF(ISNA(VLOOKUP($A286,'Úklidové služby'!$A$7:$I$53,9,FALSE))=TRUE,"",VLOOKUP($A286,'Úklidové služby'!$A$7:$I$53,9,FALSE))</f>
        <v/>
      </c>
      <c r="J286" s="194" t="str">
        <f t="shared" si="9"/>
        <v/>
      </c>
      <c r="K286" s="206" t="str">
        <f t="shared" si="15"/>
        <v/>
      </c>
    </row>
    <row r="287" spans="1:11" ht="15" hidden="1" outlineLevel="1">
      <c r="A287" s="48"/>
      <c r="B287" s="14" t="s">
        <v>8</v>
      </c>
      <c r="C287" s="37">
        <v>45292</v>
      </c>
      <c r="D287" s="38" t="s">
        <v>19</v>
      </c>
      <c r="E287" s="100">
        <f>SUMIF('Prosklené dveře+stěny+zrcadla'!$C$10:$C$38,C287,'Prosklené dveře+stěny+zrcadla'!$M$10:$M$38)</f>
        <v>3.46</v>
      </c>
      <c r="F287" s="66" t="str">
        <f>IF(ISNA(VLOOKUP($A287,'Úklidové služby'!$A$7:$I$53,6,FALSE))=TRUE,"",VLOOKUP($A287,'Úklidové služby'!$A$7:$I$53,6,FALSE))</f>
        <v/>
      </c>
      <c r="G287" s="16" t="str">
        <f>IF(ISNA(VLOOKUP($A287,'Úklidové služby'!$A$7:$I$53,7,FALSE))=TRUE,"",VLOOKUP($A287,'Úklidové služby'!$A$7:$I$53,7,FALSE))</f>
        <v/>
      </c>
      <c r="H287" s="197" t="str">
        <f>IF(ISNA(VLOOKUP($A287,'Úklidové služby'!$A$7:$I$53,8,FALSE))=TRUE,"",VLOOKUP($A287,'Úklidové služby'!$A$7:$I$53,8,FALSE))</f>
        <v/>
      </c>
      <c r="I287" s="202" t="str">
        <f>IF(ISNA(VLOOKUP($A287,'Úklidové služby'!$A$7:$I$53,9,FALSE))=TRUE,"",VLOOKUP($A287,'Úklidové služby'!$A$7:$I$53,9,FALSE))</f>
        <v/>
      </c>
      <c r="J287" s="194" t="str">
        <f t="shared" si="9"/>
        <v/>
      </c>
      <c r="K287" s="207" t="str">
        <f t="shared" si="15"/>
        <v/>
      </c>
    </row>
    <row r="288" spans="1:11" ht="15" hidden="1" outlineLevel="1">
      <c r="A288" s="48"/>
      <c r="B288" s="14" t="s">
        <v>20</v>
      </c>
      <c r="C288" s="37">
        <v>44593</v>
      </c>
      <c r="D288" s="38" t="s">
        <v>21</v>
      </c>
      <c r="E288" s="100">
        <f>SUMIF('Prosklené dveře+stěny+zrcadla'!$C$10:$C$38,C288,'Prosklené dveře+stěny+zrcadla'!$M$10:$M$38)</f>
        <v>2.574</v>
      </c>
      <c r="F288" s="66" t="str">
        <f>IF(ISNA(VLOOKUP($A288,'Úklidové služby'!$A$7:$I$53,6,FALSE))=TRUE,"",VLOOKUP($A288,'Úklidové služby'!$A$7:$I$53,6,FALSE))</f>
        <v/>
      </c>
      <c r="G288" s="16" t="str">
        <f>IF(ISNA(VLOOKUP($A288,'Úklidové služby'!$A$7:$I$53,7,FALSE))=TRUE,"",VLOOKUP($A288,'Úklidové služby'!$A$7:$I$53,7,FALSE))</f>
        <v/>
      </c>
      <c r="H288" s="197" t="str">
        <f>IF(ISNA(VLOOKUP($A288,'Úklidové služby'!$A$7:$I$53,8,FALSE))=TRUE,"",VLOOKUP($A288,'Úklidové služby'!$A$7:$I$53,8,FALSE))</f>
        <v/>
      </c>
      <c r="I288" s="202" t="str">
        <f>IF(ISNA(VLOOKUP($A288,'Úklidové služby'!$A$7:$I$53,9,FALSE))=TRUE,"",VLOOKUP($A288,'Úklidové služby'!$A$7:$I$53,9,FALSE))</f>
        <v/>
      </c>
      <c r="J288" s="194" t="str">
        <f t="shared" si="9"/>
        <v/>
      </c>
      <c r="K288" s="207" t="str">
        <f t="shared" si="15"/>
        <v/>
      </c>
    </row>
    <row r="289" spans="1:11" ht="15" hidden="1" outlineLevel="1">
      <c r="A289" s="48"/>
      <c r="B289" s="14" t="s">
        <v>263</v>
      </c>
      <c r="C289" s="871" t="s">
        <v>364</v>
      </c>
      <c r="D289" s="38" t="s">
        <v>264</v>
      </c>
      <c r="E289" s="100">
        <f>SUMIF('Prosklené dveře+stěny+zrcadla'!$C$10:$C$38,C289,'Prosklené dveře+stěny+zrcadla'!$M$10:$M$38)</f>
        <v>4</v>
      </c>
      <c r="F289" s="66" t="str">
        <f>IF(ISNA(VLOOKUP($A289,'Úklidové služby'!$A$7:$I$53,6,FALSE))=TRUE,"",VLOOKUP($A289,'Úklidové služby'!$A$7:$I$53,6,FALSE))</f>
        <v/>
      </c>
      <c r="G289" s="16" t="str">
        <f>IF(ISNA(VLOOKUP($A289,'Úklidové služby'!$A$7:$I$53,7,FALSE))=TRUE,"",VLOOKUP($A289,'Úklidové služby'!$A$7:$I$53,7,FALSE))</f>
        <v/>
      </c>
      <c r="H289" s="52" t="str">
        <f>IF(ISNA(VLOOKUP($A289,'Úklidové služby'!$A$7:$I$53,8,FALSE))=TRUE,"",VLOOKUP($A289,'Úklidové služby'!$A$7:$I$53,8,FALSE))</f>
        <v/>
      </c>
      <c r="I289" s="177" t="str">
        <f>IF(ISNA(VLOOKUP($A289,'Úklidové služby'!$A$7:$I$53,9,FALSE))=TRUE,"",VLOOKUP($A289,'Úklidové služby'!$A$7:$I$53,9,FALSE))</f>
        <v/>
      </c>
      <c r="J289" s="194" t="str">
        <f t="shared" si="9"/>
        <v/>
      </c>
      <c r="K289" s="208" t="str">
        <f t="shared" si="15"/>
        <v/>
      </c>
    </row>
    <row r="290" spans="1:11" ht="15" collapsed="1">
      <c r="A290" s="18">
        <v>35</v>
      </c>
      <c r="B290" s="19" t="s">
        <v>48</v>
      </c>
      <c r="C290" s="44"/>
      <c r="D290" s="44"/>
      <c r="E290" s="97">
        <f>SUM(E291:E297)</f>
        <v>82.47200000000001</v>
      </c>
      <c r="F290" s="54" t="str">
        <f>IF(ISNA(VLOOKUP($A290,'Úklidové služby'!$A$7:$I$53,6,FALSE))=TRUE,"",VLOOKUP($A290,'Úklidové služby'!$A$7:$I$53,6,FALSE))</f>
        <v>m2</v>
      </c>
      <c r="G290" s="24">
        <f>IF(ISNA(VLOOKUP($A290,'Úklidové služby'!$A$7:$I$53,7,FALSE))=TRUE,"",VLOOKUP($A290,'Úklidové služby'!$A$7:$I$53,7,FALSE))</f>
        <v>0</v>
      </c>
      <c r="H290" s="65" t="str">
        <f>IF(ISNA(VLOOKUP($A290,'Úklidové služby'!$A$7:$I$53,8,FALSE))=TRUE,"",VLOOKUP($A290,'Úklidové služby'!$A$7:$I$53,8,FALSE))</f>
        <v>1x za měsíc</v>
      </c>
      <c r="I290" s="198">
        <f>IF(ISNA(VLOOKUP($A290,'Úklidové služby'!$A$7:$I$53,9,FALSE))=TRUE,"",VLOOKUP($A290,'Úklidové služby'!$A$7:$I$53,9,FALSE))</f>
        <v>12</v>
      </c>
      <c r="J290" s="76">
        <f t="shared" si="9"/>
        <v>0</v>
      </c>
      <c r="K290" s="208">
        <f t="shared" si="15"/>
        <v>0</v>
      </c>
    </row>
    <row r="291" spans="1:11" ht="15" hidden="1" outlineLevel="1">
      <c r="A291" s="48"/>
      <c r="B291" s="14" t="s">
        <v>8</v>
      </c>
      <c r="C291" s="37" t="s">
        <v>13</v>
      </c>
      <c r="D291" s="38" t="s">
        <v>14</v>
      </c>
      <c r="E291" s="100">
        <v>10</v>
      </c>
      <c r="F291" s="66" t="str">
        <f>IF(ISNA(VLOOKUP($A291,'Úklidové služby'!$A$7:$I$53,6,FALSE))=TRUE,"",VLOOKUP($A291,'Úklidové služby'!$A$7:$I$53,6,FALSE))</f>
        <v/>
      </c>
      <c r="G291" s="16" t="str">
        <f>IF(ISNA(VLOOKUP($A291,'Úklidové služby'!$A$7:$I$53,7,FALSE))=TRUE,"",VLOOKUP($A291,'Úklidové služby'!$A$7:$I$53,7,FALSE))</f>
        <v/>
      </c>
      <c r="H291" s="197" t="str">
        <f>IF(ISNA(VLOOKUP($A291,'Úklidové služby'!$A$7:$I$53,8,FALSE))=TRUE,"",VLOOKUP($A291,'Úklidové služby'!$A$7:$I$53,8,FALSE))</f>
        <v/>
      </c>
      <c r="I291" s="202" t="str">
        <f>IF(ISNA(VLOOKUP($A291,'Úklidové služby'!$A$7:$I$53,9,FALSE))=TRUE,"",VLOOKUP($A291,'Úklidové služby'!$A$7:$I$53,9,FALSE))</f>
        <v/>
      </c>
      <c r="J291" s="194" t="str">
        <f t="shared" si="9"/>
        <v/>
      </c>
      <c r="K291" s="207" t="str">
        <f t="shared" si="15"/>
        <v/>
      </c>
    </row>
    <row r="292" spans="1:11" ht="15" hidden="1" outlineLevel="1">
      <c r="A292" s="48"/>
      <c r="B292" s="14" t="s">
        <v>8</v>
      </c>
      <c r="C292" s="37" t="s">
        <v>15</v>
      </c>
      <c r="D292" s="38" t="s">
        <v>16</v>
      </c>
      <c r="E292" s="100">
        <v>26</v>
      </c>
      <c r="F292" s="66" t="str">
        <f>IF(ISNA(VLOOKUP($A292,'Úklidové služby'!$A$7:$I$53,6,FALSE))=TRUE,"",VLOOKUP($A292,'Úklidové služby'!$A$7:$I$53,6,FALSE))</f>
        <v/>
      </c>
      <c r="G292" s="16" t="str">
        <f>IF(ISNA(VLOOKUP($A292,'Úklidové služby'!$A$7:$I$53,7,FALSE))=TRUE,"",VLOOKUP($A292,'Úklidové služby'!$A$7:$I$53,7,FALSE))</f>
        <v/>
      </c>
      <c r="H292" s="197" t="str">
        <f>IF(ISNA(VLOOKUP($A292,'Úklidové služby'!$A$7:$I$53,8,FALSE))=TRUE,"",VLOOKUP($A292,'Úklidové služby'!$A$7:$I$53,8,FALSE))</f>
        <v/>
      </c>
      <c r="I292" s="202" t="str">
        <f>IF(ISNA(VLOOKUP($A292,'Úklidové služby'!$A$7:$I$53,9,FALSE))=TRUE,"",VLOOKUP($A292,'Úklidové služby'!$A$7:$I$53,9,FALSE))</f>
        <v/>
      </c>
      <c r="J292" s="194" t="str">
        <f t="shared" si="9"/>
        <v/>
      </c>
      <c r="K292" s="207" t="str">
        <f t="shared" si="15"/>
        <v/>
      </c>
    </row>
    <row r="293" spans="1:11" ht="15" hidden="1" outlineLevel="1">
      <c r="A293" s="9"/>
      <c r="B293" s="63" t="s">
        <v>8</v>
      </c>
      <c r="C293" s="70" t="s">
        <v>56</v>
      </c>
      <c r="D293" s="62" t="s">
        <v>57</v>
      </c>
      <c r="E293" s="100">
        <v>8</v>
      </c>
      <c r="F293" s="938" t="str">
        <f>IF(ISNA(VLOOKUP($A293,'Úklidové služby'!$A$7:$I$53,6,FALSE))=TRUE,"",VLOOKUP($A293,'Úklidové služby'!$A$7:$I$53,6,FALSE))</f>
        <v/>
      </c>
      <c r="G293" s="17" t="str">
        <f>IF(ISNA(VLOOKUP($A293,'Úklidové služby'!$A$7:$I$53,7,FALSE))=TRUE,"",VLOOKUP($A293,'Úklidové služby'!$A$7:$I$53,7,FALSE))</f>
        <v/>
      </c>
      <c r="H293" s="12" t="str">
        <f>IF(ISNA(VLOOKUP($A293,'Úklidové služby'!$A$7:$I$53,8,FALSE))=TRUE,"",VLOOKUP($A293,'Úklidové služby'!$A$7:$I$53,8,FALSE))</f>
        <v/>
      </c>
      <c r="I293" s="202" t="str">
        <f>IF(ISNA(VLOOKUP($A293,'Úklidové služby'!$A$7:$I$53,9,FALSE))=TRUE,"",VLOOKUP($A293,'Úklidové služby'!$A$7:$I$53,9,FALSE))</f>
        <v/>
      </c>
      <c r="J293" s="189" t="str">
        <f t="shared" si="9"/>
        <v/>
      </c>
      <c r="K293" s="207" t="str">
        <f t="shared" si="15"/>
        <v/>
      </c>
    </row>
    <row r="294" spans="1:11" ht="15" hidden="1" outlineLevel="1">
      <c r="A294" s="48"/>
      <c r="B294" s="14" t="s">
        <v>20</v>
      </c>
      <c r="C294" s="37" t="s">
        <v>22</v>
      </c>
      <c r="D294" s="38" t="s">
        <v>16</v>
      </c>
      <c r="E294" s="100">
        <v>11.972</v>
      </c>
      <c r="F294" s="66" t="str">
        <f>IF(ISNA(VLOOKUP($A294,'Úklidové služby'!$A$7:$I$53,6,FALSE))=TRUE,"",VLOOKUP($A294,'Úklidové služby'!$A$7:$I$53,6,FALSE))</f>
        <v/>
      </c>
      <c r="G294" s="16" t="str">
        <f>IF(ISNA(VLOOKUP($A294,'Úklidové služby'!$A$7:$I$53,7,FALSE))=TRUE,"",VLOOKUP($A294,'Úklidové služby'!$A$7:$I$53,7,FALSE))</f>
        <v/>
      </c>
      <c r="H294" s="197" t="str">
        <f>IF(ISNA(VLOOKUP($A294,'Úklidové služby'!$A$7:$I$53,8,FALSE))=TRUE,"",VLOOKUP($A294,'Úklidové služby'!$A$7:$I$53,8,FALSE))</f>
        <v/>
      </c>
      <c r="I294" s="202" t="str">
        <f>IF(ISNA(VLOOKUP($A294,'Úklidové služby'!$A$7:$I$53,9,FALSE))=TRUE,"",VLOOKUP($A294,'Úklidové služby'!$A$7:$I$53,9,FALSE))</f>
        <v/>
      </c>
      <c r="J294" s="194" t="str">
        <f t="shared" si="9"/>
        <v/>
      </c>
      <c r="K294" s="207" t="str">
        <f t="shared" si="15"/>
        <v/>
      </c>
    </row>
    <row r="295" spans="1:11" ht="15" hidden="1" outlineLevel="1">
      <c r="A295" s="48"/>
      <c r="B295" s="14" t="s">
        <v>20</v>
      </c>
      <c r="C295" s="37" t="s">
        <v>23</v>
      </c>
      <c r="D295" s="38" t="s">
        <v>14</v>
      </c>
      <c r="E295" s="100">
        <v>16.3</v>
      </c>
      <c r="F295" s="66" t="str">
        <f>IF(ISNA(VLOOKUP($A295,'Úklidové služby'!$A$7:$I$53,6,FALSE))=TRUE,"",VLOOKUP($A295,'Úklidové služby'!$A$7:$I$53,6,FALSE))</f>
        <v/>
      </c>
      <c r="G295" s="16" t="str">
        <f>IF(ISNA(VLOOKUP($A295,'Úklidové služby'!$A$7:$I$53,7,FALSE))=TRUE,"",VLOOKUP($A295,'Úklidové služby'!$A$7:$I$53,7,FALSE))</f>
        <v/>
      </c>
      <c r="H295" s="197" t="str">
        <f>IF(ISNA(VLOOKUP($A295,'Úklidové služby'!$A$7:$I$53,8,FALSE))=TRUE,"",VLOOKUP($A295,'Úklidové služby'!$A$7:$I$53,8,FALSE))</f>
        <v/>
      </c>
      <c r="I295" s="202" t="str">
        <f>IF(ISNA(VLOOKUP($A295,'Úklidové služby'!$A$7:$I$53,9,FALSE))=TRUE,"",VLOOKUP($A295,'Úklidové služby'!$A$7:$I$53,9,FALSE))</f>
        <v/>
      </c>
      <c r="J295" s="194" t="str">
        <f t="shared" si="9"/>
        <v/>
      </c>
      <c r="K295" s="207" t="str">
        <f t="shared" si="15"/>
        <v/>
      </c>
    </row>
    <row r="296" spans="1:11" ht="15" hidden="1" outlineLevel="1">
      <c r="A296" s="48"/>
      <c r="B296" s="14" t="s">
        <v>20</v>
      </c>
      <c r="C296" s="37">
        <v>46054</v>
      </c>
      <c r="D296" s="38" t="s">
        <v>24</v>
      </c>
      <c r="E296" s="100">
        <v>9</v>
      </c>
      <c r="F296" s="66" t="str">
        <f>IF(ISNA(VLOOKUP($A296,'Úklidové služby'!$A$7:$I$53,6,FALSE))=TRUE,"",VLOOKUP($A296,'Úklidové služby'!$A$7:$I$53,6,FALSE))</f>
        <v/>
      </c>
      <c r="G296" s="16" t="str">
        <f>IF(ISNA(VLOOKUP($A296,'Úklidové služby'!$A$7:$I$53,7,FALSE))=TRUE,"",VLOOKUP($A296,'Úklidové služby'!$A$7:$I$53,7,FALSE))</f>
        <v/>
      </c>
      <c r="H296" s="197" t="str">
        <f>IF(ISNA(VLOOKUP($A296,'Úklidové služby'!$A$7:$I$53,8,FALSE))=TRUE,"",VLOOKUP($A296,'Úklidové služby'!$A$7:$I$53,8,FALSE))</f>
        <v/>
      </c>
      <c r="I296" s="202" t="str">
        <f>IF(ISNA(VLOOKUP($A296,'Úklidové služby'!$A$7:$I$53,9,FALSE))=TRUE,"",VLOOKUP($A296,'Úklidové služby'!$A$7:$I$53,9,FALSE))</f>
        <v/>
      </c>
      <c r="J296" s="194" t="str">
        <f aca="true" t="shared" si="17" ref="J296:J329">IF(ISERR(E296*G296*I296)=TRUE,"",E296*G296*I296)</f>
        <v/>
      </c>
      <c r="K296" s="207" t="str">
        <f t="shared" si="15"/>
        <v/>
      </c>
    </row>
    <row r="297" spans="1:11" ht="15" hidden="1" outlineLevel="1">
      <c r="A297" s="48"/>
      <c r="B297" s="25" t="s">
        <v>20</v>
      </c>
      <c r="C297" s="41">
        <v>13547</v>
      </c>
      <c r="D297" s="42" t="s">
        <v>25</v>
      </c>
      <c r="E297" s="100">
        <v>1.2</v>
      </c>
      <c r="F297" s="93" t="str">
        <f>IF(ISNA(VLOOKUP($A297,'Úklidové služby'!$A$7:$I$53,6,FALSE))=TRUE,"",VLOOKUP($A297,'Úklidové služby'!$A$7:$I$53,6,FALSE))</f>
        <v/>
      </c>
      <c r="G297" s="28" t="str">
        <f>IF(ISNA(VLOOKUP($A297,'Úklidové služby'!$A$7:$I$53,7,FALSE))=TRUE,"",VLOOKUP($A297,'Úklidové služby'!$A$7:$I$53,7,FALSE))</f>
        <v/>
      </c>
      <c r="H297" s="52" t="str">
        <f>IF(ISNA(VLOOKUP($A297,'Úklidové služby'!$A$7:$I$53,8,FALSE))=TRUE,"",VLOOKUP($A297,'Úklidové služby'!$A$7:$I$53,8,FALSE))</f>
        <v/>
      </c>
      <c r="I297" s="177" t="str">
        <f>IF(ISNA(VLOOKUP($A297,'Úklidové služby'!$A$7:$I$53,9,FALSE))=TRUE,"",VLOOKUP($A297,'Úklidové služby'!$A$7:$I$53,9,FALSE))</f>
        <v/>
      </c>
      <c r="J297" s="195" t="str">
        <f t="shared" si="17"/>
        <v/>
      </c>
      <c r="K297" s="208" t="str">
        <f t="shared" si="15"/>
        <v/>
      </c>
    </row>
    <row r="298" spans="1:11" ht="15" collapsed="1">
      <c r="A298" s="18">
        <v>36</v>
      </c>
      <c r="B298" s="19" t="s">
        <v>49</v>
      </c>
      <c r="C298" s="44"/>
      <c r="D298" s="44"/>
      <c r="E298" s="97">
        <f>SUM(E299:E305)</f>
        <v>7.28</v>
      </c>
      <c r="F298" s="54" t="str">
        <f>IF(ISNA(VLOOKUP($A298,'Úklidové služby'!$A$7:$I$53,6,FALSE))=TRUE,"",VLOOKUP($A298,'Úklidové služby'!$A$7:$I$53,6,FALSE))</f>
        <v>m2</v>
      </c>
      <c r="G298" s="24">
        <f>IF(ISNA(VLOOKUP($A298,'Úklidové služby'!$A$7:$I$53,7,FALSE))=TRUE,"",VLOOKUP($A298,'Úklidové služby'!$A$7:$I$53,7,FALSE))</f>
        <v>0</v>
      </c>
      <c r="H298" s="65" t="str">
        <f>IF(ISNA(VLOOKUP($A298,'Úklidové služby'!$A$7:$I$53,8,FALSE))=TRUE,"",VLOOKUP($A298,'Úklidové služby'!$A$7:$I$53,8,FALSE))</f>
        <v>1x za měsíc</v>
      </c>
      <c r="I298" s="198">
        <f>IF(ISNA(VLOOKUP($A298,'Úklidové služby'!$A$7:$I$53,9,FALSE))=TRUE,"",VLOOKUP($A298,'Úklidové služby'!$A$7:$I$53,9,FALSE))</f>
        <v>12</v>
      </c>
      <c r="J298" s="76">
        <f t="shared" si="17"/>
        <v>0</v>
      </c>
      <c r="K298" s="208">
        <f t="shared" si="15"/>
        <v>0</v>
      </c>
    </row>
    <row r="299" spans="1:11" ht="15" hidden="1" outlineLevel="1">
      <c r="A299" s="48"/>
      <c r="B299" s="14" t="s">
        <v>20</v>
      </c>
      <c r="C299" s="37">
        <v>12816</v>
      </c>
      <c r="D299" s="38" t="s">
        <v>30</v>
      </c>
      <c r="E299" s="100">
        <v>0.32</v>
      </c>
      <c r="F299" s="66" t="str">
        <f>IF(ISNA(VLOOKUP($A299,'Úklidové služby'!$A$7:$I$53,6,FALSE))=TRUE,"",VLOOKUP($A299,'Úklidové služby'!$A$7:$I$53,6,FALSE))</f>
        <v/>
      </c>
      <c r="G299" s="16" t="str">
        <f>IF(ISNA(VLOOKUP($A299,'Úklidové služby'!$A$7:$I$53,7,FALSE))=TRUE,"",VLOOKUP($A299,'Úklidové služby'!$A$7:$I$53,7,FALSE))</f>
        <v/>
      </c>
      <c r="H299" s="197" t="str">
        <f>IF(ISNA(VLOOKUP($A299,'Úklidové služby'!$A$7:$I$53,8,FALSE))=TRUE,"",VLOOKUP($A299,'Úklidové služby'!$A$7:$I$53,8,FALSE))</f>
        <v/>
      </c>
      <c r="I299" s="202" t="str">
        <f>IF(ISNA(VLOOKUP($A299,'Úklidové služby'!$A$7:$I$53,9,FALSE))=TRUE,"",VLOOKUP($A299,'Úklidové služby'!$A$7:$I$53,9,FALSE))</f>
        <v/>
      </c>
      <c r="J299" s="194" t="str">
        <f t="shared" si="17"/>
        <v/>
      </c>
      <c r="K299" s="207" t="str">
        <f t="shared" si="15"/>
        <v/>
      </c>
    </row>
    <row r="300" spans="1:11" ht="15" hidden="1" outlineLevel="1">
      <c r="A300" s="48"/>
      <c r="B300" s="14" t="s">
        <v>20</v>
      </c>
      <c r="C300" s="37">
        <v>12451</v>
      </c>
      <c r="D300" s="38" t="s">
        <v>31</v>
      </c>
      <c r="E300" s="100">
        <v>0.96</v>
      </c>
      <c r="F300" s="66" t="str">
        <f>IF(ISNA(VLOOKUP($A300,'Úklidové služby'!$A$7:$I$53,6,FALSE))=TRUE,"",VLOOKUP($A300,'Úklidové služby'!$A$7:$I$53,6,FALSE))</f>
        <v/>
      </c>
      <c r="G300" s="16" t="str">
        <f>IF(ISNA(VLOOKUP($A300,'Úklidové služby'!$A$7:$I$53,7,FALSE))=TRUE,"",VLOOKUP($A300,'Úklidové služby'!$A$7:$I$53,7,FALSE))</f>
        <v/>
      </c>
      <c r="H300" s="197" t="str">
        <f>IF(ISNA(VLOOKUP($A300,'Úklidové služby'!$A$7:$I$53,8,FALSE))=TRUE,"",VLOOKUP($A300,'Úklidové služby'!$A$7:$I$53,8,FALSE))</f>
        <v/>
      </c>
      <c r="I300" s="202" t="str">
        <f>IF(ISNA(VLOOKUP($A300,'Úklidové služby'!$A$7:$I$53,9,FALSE))=TRUE,"",VLOOKUP($A300,'Úklidové služby'!$A$7:$I$53,9,FALSE))</f>
        <v/>
      </c>
      <c r="J300" s="194" t="str">
        <f t="shared" si="17"/>
        <v/>
      </c>
      <c r="K300" s="207" t="str">
        <f t="shared" si="15"/>
        <v/>
      </c>
    </row>
    <row r="301" spans="1:11" ht="15" hidden="1" outlineLevel="1">
      <c r="A301" s="48"/>
      <c r="B301" s="14" t="s">
        <v>20</v>
      </c>
      <c r="C301" s="37">
        <v>12086</v>
      </c>
      <c r="D301" s="38" t="s">
        <v>32</v>
      </c>
      <c r="E301" s="100">
        <v>1.208</v>
      </c>
      <c r="F301" s="66" t="str">
        <f>IF(ISNA(VLOOKUP($A301,'Úklidové služby'!$A$7:$I$53,6,FALSE))=TRUE,"",VLOOKUP($A301,'Úklidové služby'!$A$7:$I$53,6,FALSE))</f>
        <v/>
      </c>
      <c r="G301" s="16" t="str">
        <f>IF(ISNA(VLOOKUP($A301,'Úklidové služby'!$A$7:$I$53,7,FALSE))=TRUE,"",VLOOKUP($A301,'Úklidové služby'!$A$7:$I$53,7,FALSE))</f>
        <v/>
      </c>
      <c r="H301" s="197" t="str">
        <f>IF(ISNA(VLOOKUP($A301,'Úklidové služby'!$A$7:$I$53,8,FALSE))=TRUE,"",VLOOKUP($A301,'Úklidové služby'!$A$7:$I$53,8,FALSE))</f>
        <v/>
      </c>
      <c r="I301" s="202" t="str">
        <f>IF(ISNA(VLOOKUP($A301,'Úklidové služby'!$A$7:$I$53,9,FALSE))=TRUE,"",VLOOKUP($A301,'Úklidové služby'!$A$7:$I$53,9,FALSE))</f>
        <v/>
      </c>
      <c r="J301" s="194" t="str">
        <f t="shared" si="17"/>
        <v/>
      </c>
      <c r="K301" s="207" t="str">
        <f t="shared" si="15"/>
        <v/>
      </c>
    </row>
    <row r="302" spans="1:11" ht="15" hidden="1" outlineLevel="1">
      <c r="A302" s="48"/>
      <c r="B302" s="14" t="s">
        <v>20</v>
      </c>
      <c r="C302" s="37">
        <v>11720</v>
      </c>
      <c r="D302" s="38" t="s">
        <v>33</v>
      </c>
      <c r="E302" s="100">
        <v>0.8</v>
      </c>
      <c r="F302" s="66" t="str">
        <f>IF(ISNA(VLOOKUP($A302,'Úklidové služby'!$A$7:$I$53,6,FALSE))=TRUE,"",VLOOKUP($A302,'Úklidové služby'!$A$7:$I$53,6,FALSE))</f>
        <v/>
      </c>
      <c r="G302" s="16" t="str">
        <f>IF(ISNA(VLOOKUP($A302,'Úklidové služby'!$A$7:$I$53,7,FALSE))=TRUE,"",VLOOKUP($A302,'Úklidové služby'!$A$7:$I$53,7,FALSE))</f>
        <v/>
      </c>
      <c r="H302" s="197" t="str">
        <f>IF(ISNA(VLOOKUP($A302,'Úklidové služby'!$A$7:$I$53,8,FALSE))=TRUE,"",VLOOKUP($A302,'Úklidové služby'!$A$7:$I$53,8,FALSE))</f>
        <v/>
      </c>
      <c r="I302" s="202" t="str">
        <f>IF(ISNA(VLOOKUP($A302,'Úklidové služby'!$A$7:$I$53,9,FALSE))=TRUE,"",VLOOKUP($A302,'Úklidové služby'!$A$7:$I$53,9,FALSE))</f>
        <v/>
      </c>
      <c r="J302" s="194" t="str">
        <f t="shared" si="17"/>
        <v/>
      </c>
      <c r="K302" s="207" t="str">
        <f t="shared" si="15"/>
        <v/>
      </c>
    </row>
    <row r="303" spans="1:11" ht="15" hidden="1" outlineLevel="1">
      <c r="A303" s="48"/>
      <c r="B303" s="14" t="s">
        <v>20</v>
      </c>
      <c r="C303" s="37">
        <v>11355</v>
      </c>
      <c r="D303" s="38" t="s">
        <v>34</v>
      </c>
      <c r="E303" s="100">
        <v>2.712</v>
      </c>
      <c r="F303" s="66" t="str">
        <f>IF(ISNA(VLOOKUP($A303,'Úklidové služby'!$A$7:$I$53,6,FALSE))=TRUE,"",VLOOKUP($A303,'Úklidové služby'!$A$7:$I$53,6,FALSE))</f>
        <v/>
      </c>
      <c r="G303" s="16" t="str">
        <f>IF(ISNA(VLOOKUP($A303,'Úklidové služby'!$A$7:$I$53,7,FALSE))=TRUE,"",VLOOKUP($A303,'Úklidové služby'!$A$7:$I$53,7,FALSE))</f>
        <v/>
      </c>
      <c r="H303" s="197" t="str">
        <f>IF(ISNA(VLOOKUP($A303,'Úklidové služby'!$A$7:$I$53,8,FALSE))=TRUE,"",VLOOKUP($A303,'Úklidové služby'!$A$7:$I$53,8,FALSE))</f>
        <v/>
      </c>
      <c r="I303" s="202" t="str">
        <f>IF(ISNA(VLOOKUP($A303,'Úklidové služby'!$A$7:$I$53,9,FALSE))=TRUE,"",VLOOKUP($A303,'Úklidové služby'!$A$7:$I$53,9,FALSE))</f>
        <v/>
      </c>
      <c r="J303" s="194" t="str">
        <f t="shared" si="17"/>
        <v/>
      </c>
      <c r="K303" s="207" t="str">
        <f t="shared" si="15"/>
        <v/>
      </c>
    </row>
    <row r="304" spans="1:11" ht="15" hidden="1" outlineLevel="1">
      <c r="A304" s="48"/>
      <c r="B304" s="14" t="s">
        <v>20</v>
      </c>
      <c r="C304" s="37">
        <v>10990</v>
      </c>
      <c r="D304" s="38" t="s">
        <v>35</v>
      </c>
      <c r="E304" s="100">
        <v>0.96</v>
      </c>
      <c r="F304" s="66" t="str">
        <f>IF(ISNA(VLOOKUP($A304,'Úklidové služby'!$A$7:$I$53,6,FALSE))=TRUE,"",VLOOKUP($A304,'Úklidové služby'!$A$7:$I$53,6,FALSE))</f>
        <v/>
      </c>
      <c r="G304" s="16" t="str">
        <f>IF(ISNA(VLOOKUP($A304,'Úklidové služby'!$A$7:$I$53,7,FALSE))=TRUE,"",VLOOKUP($A304,'Úklidové služby'!$A$7:$I$53,7,FALSE))</f>
        <v/>
      </c>
      <c r="H304" s="197" t="str">
        <f>IF(ISNA(VLOOKUP($A304,'Úklidové služby'!$A$7:$I$53,8,FALSE))=TRUE,"",VLOOKUP($A304,'Úklidové služby'!$A$7:$I$53,8,FALSE))</f>
        <v/>
      </c>
      <c r="I304" s="202" t="str">
        <f>IF(ISNA(VLOOKUP($A304,'Úklidové služby'!$A$7:$I$53,9,FALSE))=TRUE,"",VLOOKUP($A304,'Úklidové služby'!$A$7:$I$53,9,FALSE))</f>
        <v/>
      </c>
      <c r="J304" s="194" t="str">
        <f t="shared" si="17"/>
        <v/>
      </c>
      <c r="K304" s="207" t="str">
        <f t="shared" si="15"/>
        <v/>
      </c>
    </row>
    <row r="305" spans="1:11" ht="15" hidden="1" outlineLevel="1">
      <c r="A305" s="48"/>
      <c r="B305" s="14" t="s">
        <v>20</v>
      </c>
      <c r="C305" s="37">
        <v>47150</v>
      </c>
      <c r="D305" s="38" t="s">
        <v>36</v>
      </c>
      <c r="E305" s="100">
        <v>0.32</v>
      </c>
      <c r="F305" s="66" t="str">
        <f>IF(ISNA(VLOOKUP($A305,'Úklidové služby'!$A$7:$I$53,6,FALSE))=TRUE,"",VLOOKUP($A305,'Úklidové služby'!$A$7:$I$53,6,FALSE))</f>
        <v/>
      </c>
      <c r="G305" s="16" t="str">
        <f>IF(ISNA(VLOOKUP($A305,'Úklidové služby'!$A$7:$I$53,7,FALSE))=TRUE,"",VLOOKUP($A305,'Úklidové služby'!$A$7:$I$53,7,FALSE))</f>
        <v/>
      </c>
      <c r="H305" s="52" t="str">
        <f>IF(ISNA(VLOOKUP($A305,'Úklidové služby'!$A$7:$I$53,8,FALSE))=TRUE,"",VLOOKUP($A305,'Úklidové služby'!$A$7:$I$53,8,FALSE))</f>
        <v/>
      </c>
      <c r="I305" s="177" t="str">
        <f>IF(ISNA(VLOOKUP($A305,'Úklidové služby'!$A$7:$I$53,9,FALSE))=TRUE,"",VLOOKUP($A305,'Úklidové služby'!$A$7:$I$53,9,FALSE))</f>
        <v/>
      </c>
      <c r="J305" s="194" t="str">
        <f t="shared" si="17"/>
        <v/>
      </c>
      <c r="K305" s="208" t="str">
        <f t="shared" si="15"/>
        <v/>
      </c>
    </row>
    <row r="306" spans="1:11" ht="15" collapsed="1">
      <c r="A306" s="18">
        <v>37</v>
      </c>
      <c r="B306" s="19" t="s">
        <v>51</v>
      </c>
      <c r="C306" s="44"/>
      <c r="D306" s="44"/>
      <c r="E306" s="97">
        <f>SUM(E307:E319)</f>
        <v>33.138</v>
      </c>
      <c r="F306" s="54" t="str">
        <f>IF(ISNA(VLOOKUP($A306,'Úklidové služby'!$A$7:$I$53,6,FALSE))=TRUE,"",VLOOKUP($A306,'Úklidové služby'!$A$7:$I$53,6,FALSE))</f>
        <v>m2</v>
      </c>
      <c r="G306" s="24">
        <f>IF(ISNA(VLOOKUP($A306,'Úklidové služby'!$A$7:$I$53,7,FALSE))=TRUE,"",VLOOKUP($A306,'Úklidové služby'!$A$7:$I$53,7,FALSE))</f>
        <v>0</v>
      </c>
      <c r="H306" s="65" t="str">
        <f>IF(ISNA(VLOOKUP($A306,'Úklidové služby'!$A$7:$I$53,8,FALSE))=TRUE,"",VLOOKUP($A306,'Úklidové služby'!$A$7:$I$53,8,FALSE))</f>
        <v>1x za měsíc</v>
      </c>
      <c r="I306" s="198">
        <f>IF(ISNA(VLOOKUP($A306,'Úklidové služby'!$A$7:$I$53,9,FALSE))=TRUE,"",VLOOKUP($A306,'Úklidové služby'!$A$7:$I$53,9,FALSE))</f>
        <v>12</v>
      </c>
      <c r="J306" s="76">
        <f t="shared" si="17"/>
        <v>0</v>
      </c>
      <c r="K306" s="208">
        <f t="shared" si="15"/>
        <v>0</v>
      </c>
    </row>
    <row r="307" spans="1:11" ht="15" hidden="1" outlineLevel="1">
      <c r="A307" s="48"/>
      <c r="B307" s="14" t="s">
        <v>8</v>
      </c>
      <c r="C307" s="37">
        <v>13881</v>
      </c>
      <c r="D307" s="38" t="s">
        <v>28</v>
      </c>
      <c r="E307" s="100">
        <v>0.84</v>
      </c>
      <c r="F307" s="66" t="str">
        <f>IF(ISNA(VLOOKUP($A307,'Úklidové služby'!$A$7:$I$53,6,FALSE))=TRUE,"",VLOOKUP($A307,'Úklidové služby'!$A$7:$I$53,6,FALSE))</f>
        <v/>
      </c>
      <c r="G307" s="16" t="str">
        <f>IF(ISNA(VLOOKUP($A307,'Úklidové služby'!$A$7:$I$53,7,FALSE))=TRUE,"",VLOOKUP($A307,'Úklidové služby'!$A$7:$I$53,7,FALSE))</f>
        <v/>
      </c>
      <c r="H307" s="197" t="str">
        <f>IF(ISNA(VLOOKUP($A307,'Úklidové služby'!$A$7:$I$53,8,FALSE))=TRUE,"",VLOOKUP($A307,'Úklidové služby'!$A$7:$I$53,8,FALSE))</f>
        <v/>
      </c>
      <c r="I307" s="201" t="str">
        <f>IF(ISNA(VLOOKUP($A307,'Úklidové služby'!$A$7:$I$53,9,FALSE))=TRUE,"",VLOOKUP($A307,'Úklidové služby'!$A$7:$I$53,9,FALSE))</f>
        <v/>
      </c>
      <c r="J307" s="194" t="str">
        <f t="shared" si="17"/>
        <v/>
      </c>
      <c r="K307" s="206" t="str">
        <f t="shared" si="15"/>
        <v/>
      </c>
    </row>
    <row r="308" spans="1:11" ht="15" hidden="1" outlineLevel="1">
      <c r="A308" s="48"/>
      <c r="B308" s="14" t="s">
        <v>8</v>
      </c>
      <c r="C308" s="37">
        <v>13516</v>
      </c>
      <c r="D308" s="38" t="s">
        <v>29</v>
      </c>
      <c r="E308" s="100">
        <v>1.408</v>
      </c>
      <c r="F308" s="66" t="str">
        <f>IF(ISNA(VLOOKUP($A308,'Úklidové služby'!$A$7:$I$53,6,FALSE))=TRUE,"",VLOOKUP($A308,'Úklidové služby'!$A$7:$I$53,6,FALSE))</f>
        <v/>
      </c>
      <c r="G308" s="16" t="str">
        <f>IF(ISNA(VLOOKUP($A308,'Úklidové služby'!$A$7:$I$53,7,FALSE))=TRUE,"",VLOOKUP($A308,'Úklidové služby'!$A$7:$I$53,7,FALSE))</f>
        <v/>
      </c>
      <c r="H308" s="197" t="str">
        <f>IF(ISNA(VLOOKUP($A308,'Úklidové služby'!$A$7:$I$53,8,FALSE))=TRUE,"",VLOOKUP($A308,'Úklidové služby'!$A$7:$I$53,8,FALSE))</f>
        <v/>
      </c>
      <c r="I308" s="202" t="str">
        <f>IF(ISNA(VLOOKUP($A308,'Úklidové služby'!$A$7:$I$53,9,FALSE))=TRUE,"",VLOOKUP($A308,'Úklidové služby'!$A$7:$I$53,9,FALSE))</f>
        <v/>
      </c>
      <c r="J308" s="194" t="str">
        <f t="shared" si="17"/>
        <v/>
      </c>
      <c r="K308" s="207" t="str">
        <f t="shared" si="15"/>
        <v/>
      </c>
    </row>
    <row r="309" spans="1:11" ht="15" hidden="1" outlineLevel="1">
      <c r="A309" s="48"/>
      <c r="B309" s="14" t="s">
        <v>8</v>
      </c>
      <c r="C309" s="37">
        <v>13150</v>
      </c>
      <c r="D309" s="38" t="s">
        <v>262</v>
      </c>
      <c r="E309" s="100">
        <v>2.704</v>
      </c>
      <c r="F309" s="66" t="str">
        <f>IF(ISNA(VLOOKUP($A309,'Úklidové služby'!$A$7:$I$53,6,FALSE))=TRUE,"",VLOOKUP($A309,'Úklidové služby'!$A$7:$I$53,6,FALSE))</f>
        <v/>
      </c>
      <c r="G309" s="16" t="str">
        <f>IF(ISNA(VLOOKUP($A309,'Úklidové služby'!$A$7:$I$53,7,FALSE))=TRUE,"",VLOOKUP($A309,'Úklidové služby'!$A$7:$I$53,7,FALSE))</f>
        <v/>
      </c>
      <c r="H309" s="197" t="str">
        <f>IF(ISNA(VLOOKUP($A309,'Úklidové služby'!$A$7:$I$53,8,FALSE))=TRUE,"",VLOOKUP($A309,'Úklidové služby'!$A$7:$I$53,8,FALSE))</f>
        <v/>
      </c>
      <c r="I309" s="202" t="str">
        <f>IF(ISNA(VLOOKUP($A309,'Úklidové služby'!$A$7:$I$53,9,FALSE))=TRUE,"",VLOOKUP($A309,'Úklidové služby'!$A$7:$I$53,9,FALSE))</f>
        <v/>
      </c>
      <c r="J309" s="194" t="str">
        <f t="shared" si="17"/>
        <v/>
      </c>
      <c r="K309" s="207" t="str">
        <f t="shared" si="15"/>
        <v/>
      </c>
    </row>
    <row r="310" spans="1:11" ht="15" hidden="1" outlineLevel="1">
      <c r="A310" s="48"/>
      <c r="B310" s="14" t="s">
        <v>8</v>
      </c>
      <c r="C310" s="37">
        <v>14246</v>
      </c>
      <c r="D310" s="38" t="s">
        <v>261</v>
      </c>
      <c r="E310" s="100">
        <v>3.908</v>
      </c>
      <c r="F310" s="66" t="str">
        <f>IF(ISNA(VLOOKUP($A310,'Úklidové služby'!$A$7:$I$53,6,FALSE))=TRUE,"",VLOOKUP($A310,'Úklidové služby'!$A$7:$I$53,6,FALSE))</f>
        <v/>
      </c>
      <c r="G310" s="16" t="str">
        <f>IF(ISNA(VLOOKUP($A310,'Úklidové služby'!$A$7:$I$53,7,FALSE))=TRUE,"",VLOOKUP($A310,'Úklidové služby'!$A$7:$I$53,7,FALSE))</f>
        <v/>
      </c>
      <c r="H310" s="197" t="str">
        <f>IF(ISNA(VLOOKUP($A310,'Úklidové služby'!$A$7:$I$53,8,FALSE))=TRUE,"",VLOOKUP($A310,'Úklidové služby'!$A$7:$I$53,8,FALSE))</f>
        <v/>
      </c>
      <c r="I310" s="202" t="str">
        <f>IF(ISNA(VLOOKUP($A310,'Úklidové služby'!$A$7:$I$53,9,FALSE))=TRUE,"",VLOOKUP($A310,'Úklidové služby'!$A$7:$I$53,9,FALSE))</f>
        <v/>
      </c>
      <c r="J310" s="194" t="str">
        <f t="shared" si="17"/>
        <v/>
      </c>
      <c r="K310" s="207" t="str">
        <f t="shared" si="15"/>
        <v/>
      </c>
    </row>
    <row r="311" spans="1:11" ht="15" hidden="1" outlineLevel="1">
      <c r="A311" s="9"/>
      <c r="B311" s="14" t="s">
        <v>8</v>
      </c>
      <c r="C311" s="70">
        <v>44562</v>
      </c>
      <c r="D311" s="15" t="s">
        <v>10</v>
      </c>
      <c r="E311" s="100">
        <v>0.704</v>
      </c>
      <c r="F311" s="938" t="str">
        <f>IF(ISNA(VLOOKUP($A311,'Úklidové služby'!$A$7:$I$53,6,FALSE))=TRUE,"",VLOOKUP($A311,'Úklidové služby'!$A$7:$I$53,6,FALSE))</f>
        <v/>
      </c>
      <c r="G311" s="17" t="str">
        <f>IF(ISNA(VLOOKUP($A311,'Úklidové služby'!$A$7:$I$53,7,FALSE))=TRUE,"",VLOOKUP($A311,'Úklidové služby'!$A$7:$I$53,7,FALSE))</f>
        <v/>
      </c>
      <c r="H311" s="12" t="str">
        <f>IF(ISNA(VLOOKUP($A311,'Úklidové služby'!$A$7:$I$53,8,FALSE))=TRUE,"",VLOOKUP($A311,'Úklidové služby'!$A$7:$I$53,8,FALSE))</f>
        <v/>
      </c>
      <c r="I311" s="202" t="str">
        <f>IF(ISNA(VLOOKUP($A311,'Úklidové služby'!$A$7:$I$53,9,FALSE))=TRUE,"",VLOOKUP($A311,'Úklidové služby'!$A$7:$I$53,9,FALSE))</f>
        <v/>
      </c>
      <c r="J311" s="189" t="str">
        <f t="shared" si="17"/>
        <v/>
      </c>
      <c r="K311" s="207" t="str">
        <f t="shared" si="15"/>
        <v/>
      </c>
    </row>
    <row r="312" spans="1:11" ht="15" hidden="1" outlineLevel="1">
      <c r="A312" s="48"/>
      <c r="B312" s="14" t="s">
        <v>8</v>
      </c>
      <c r="C312" s="37">
        <v>44927</v>
      </c>
      <c r="D312" s="38" t="s">
        <v>9</v>
      </c>
      <c r="E312" s="100">
        <v>1</v>
      </c>
      <c r="F312" s="66" t="str">
        <f>IF(ISNA(VLOOKUP($A312,'Úklidové služby'!$A$7:$I$53,6,FALSE))=TRUE,"",VLOOKUP($A312,'Úklidové služby'!$A$7:$I$53,6,FALSE))</f>
        <v/>
      </c>
      <c r="G312" s="16" t="str">
        <f>IF(ISNA(VLOOKUP($A312,'Úklidové služby'!$A$7:$I$53,7,FALSE))=TRUE,"",VLOOKUP($A312,'Úklidové služby'!$A$7:$I$53,7,FALSE))</f>
        <v/>
      </c>
      <c r="H312" s="197" t="str">
        <f>IF(ISNA(VLOOKUP($A312,'Úklidové služby'!$A$7:$I$53,8,FALSE))=TRUE,"",VLOOKUP($A312,'Úklidové služby'!$A$7:$I$53,8,FALSE))</f>
        <v/>
      </c>
      <c r="I312" s="202" t="str">
        <f>IF(ISNA(VLOOKUP($A312,'Úklidové služby'!$A$7:$I$53,9,FALSE))=TRUE,"",VLOOKUP($A312,'Úklidové služby'!$A$7:$I$53,9,FALSE))</f>
        <v/>
      </c>
      <c r="J312" s="194" t="str">
        <f t="shared" si="17"/>
        <v/>
      </c>
      <c r="K312" s="207" t="str">
        <f t="shared" si="15"/>
        <v/>
      </c>
    </row>
    <row r="313" spans="1:11" ht="15" hidden="1" outlineLevel="1">
      <c r="A313" s="48"/>
      <c r="B313" s="14" t="s">
        <v>20</v>
      </c>
      <c r="C313" s="37">
        <v>12816</v>
      </c>
      <c r="D313" s="38" t="s">
        <v>30</v>
      </c>
      <c r="E313" s="100">
        <v>6.5</v>
      </c>
      <c r="F313" s="66" t="str">
        <f>IF(ISNA(VLOOKUP($A313,'Úklidové služby'!$A$7:$I$53,6,FALSE))=TRUE,"",VLOOKUP($A313,'Úklidové služby'!$A$7:$I$53,6,FALSE))</f>
        <v/>
      </c>
      <c r="G313" s="16" t="str">
        <f>IF(ISNA(VLOOKUP($A313,'Úklidové služby'!$A$7:$I$53,7,FALSE))=TRUE,"",VLOOKUP($A313,'Úklidové služby'!$A$7:$I$53,7,FALSE))</f>
        <v/>
      </c>
      <c r="H313" s="197" t="str">
        <f>IF(ISNA(VLOOKUP($A313,'Úklidové služby'!$A$7:$I$53,8,FALSE))=TRUE,"",VLOOKUP($A313,'Úklidové služby'!$A$7:$I$53,8,FALSE))</f>
        <v/>
      </c>
      <c r="I313" s="202" t="str">
        <f>IF(ISNA(VLOOKUP($A313,'Úklidové služby'!$A$7:$I$53,9,FALSE))=TRUE,"",VLOOKUP($A313,'Úklidové služby'!$A$7:$I$53,9,FALSE))</f>
        <v/>
      </c>
      <c r="J313" s="194" t="str">
        <f t="shared" si="17"/>
        <v/>
      </c>
      <c r="K313" s="207" t="str">
        <f t="shared" si="15"/>
        <v/>
      </c>
    </row>
    <row r="314" spans="1:11" ht="15" hidden="1" outlineLevel="1">
      <c r="A314" s="48"/>
      <c r="B314" s="14" t="s">
        <v>20</v>
      </c>
      <c r="C314" s="37">
        <v>12451</v>
      </c>
      <c r="D314" s="38" t="s">
        <v>31</v>
      </c>
      <c r="E314" s="100">
        <v>1.45</v>
      </c>
      <c r="F314" s="66" t="str">
        <f>IF(ISNA(VLOOKUP($A314,'Úklidové služby'!$A$7:$I$53,6,FALSE))=TRUE,"",VLOOKUP($A314,'Úklidové služby'!$A$7:$I$53,6,FALSE))</f>
        <v/>
      </c>
      <c r="G314" s="16" t="str">
        <f>IF(ISNA(VLOOKUP($A314,'Úklidové služby'!$A$7:$I$53,7,FALSE))=TRUE,"",VLOOKUP($A314,'Úklidové služby'!$A$7:$I$53,7,FALSE))</f>
        <v/>
      </c>
      <c r="H314" s="197" t="str">
        <f>IF(ISNA(VLOOKUP($A314,'Úklidové služby'!$A$7:$I$53,8,FALSE))=TRUE,"",VLOOKUP($A314,'Úklidové služby'!$A$7:$I$53,8,FALSE))</f>
        <v/>
      </c>
      <c r="I314" s="202" t="str">
        <f>IF(ISNA(VLOOKUP($A314,'Úklidové služby'!$A$7:$I$53,9,FALSE))=TRUE,"",VLOOKUP($A314,'Úklidové služby'!$A$7:$I$53,9,FALSE))</f>
        <v/>
      </c>
      <c r="J314" s="194" t="str">
        <f t="shared" si="17"/>
        <v/>
      </c>
      <c r="K314" s="207" t="str">
        <f t="shared" si="15"/>
        <v/>
      </c>
    </row>
    <row r="315" spans="1:11" ht="15" hidden="1" outlineLevel="1">
      <c r="A315" s="48"/>
      <c r="B315" s="14" t="s">
        <v>20</v>
      </c>
      <c r="C315" s="37">
        <v>11720</v>
      </c>
      <c r="D315" s="38" t="s">
        <v>33</v>
      </c>
      <c r="E315" s="100">
        <v>2.002</v>
      </c>
      <c r="F315" s="66" t="str">
        <f>IF(ISNA(VLOOKUP($A315,'Úklidové služby'!$A$7:$I$53,6,FALSE))=TRUE,"",VLOOKUP($A315,'Úklidové služby'!$A$7:$I$53,6,FALSE))</f>
        <v/>
      </c>
      <c r="G315" s="16" t="str">
        <f>IF(ISNA(VLOOKUP($A315,'Úklidové služby'!$A$7:$I$53,7,FALSE))=TRUE,"",VLOOKUP($A315,'Úklidové služby'!$A$7:$I$53,7,FALSE))</f>
        <v/>
      </c>
      <c r="H315" s="197" t="str">
        <f>IF(ISNA(VLOOKUP($A315,'Úklidové služby'!$A$7:$I$53,8,FALSE))=TRUE,"",VLOOKUP($A315,'Úklidové služby'!$A$7:$I$53,8,FALSE))</f>
        <v/>
      </c>
      <c r="I315" s="202" t="str">
        <f>IF(ISNA(VLOOKUP($A315,'Úklidové služby'!$A$7:$I$53,9,FALSE))=TRUE,"",VLOOKUP($A315,'Úklidové služby'!$A$7:$I$53,9,FALSE))</f>
        <v/>
      </c>
      <c r="J315" s="194" t="str">
        <f t="shared" si="17"/>
        <v/>
      </c>
      <c r="K315" s="207" t="str">
        <f t="shared" si="15"/>
        <v/>
      </c>
    </row>
    <row r="316" spans="1:11" ht="15" hidden="1" outlineLevel="1">
      <c r="A316" s="48"/>
      <c r="B316" s="14" t="s">
        <v>20</v>
      </c>
      <c r="C316" s="37">
        <v>11355</v>
      </c>
      <c r="D316" s="38" t="s">
        <v>34</v>
      </c>
      <c r="E316" s="100">
        <v>1</v>
      </c>
      <c r="F316" s="66" t="str">
        <f>IF(ISNA(VLOOKUP($A316,'Úklidové služby'!$A$7:$I$53,6,FALSE))=TRUE,"",VLOOKUP($A316,'Úklidové služby'!$A$7:$I$53,6,FALSE))</f>
        <v/>
      </c>
      <c r="G316" s="16" t="str">
        <f>IF(ISNA(VLOOKUP($A316,'Úklidové služby'!$A$7:$I$53,7,FALSE))=TRUE,"",VLOOKUP($A316,'Úklidové služby'!$A$7:$I$53,7,FALSE))</f>
        <v/>
      </c>
      <c r="H316" s="197" t="str">
        <f>IF(ISNA(VLOOKUP($A316,'Úklidové služby'!$A$7:$I$53,8,FALSE))=TRUE,"",VLOOKUP($A316,'Úklidové služby'!$A$7:$I$53,8,FALSE))</f>
        <v/>
      </c>
      <c r="I316" s="202" t="str">
        <f>IF(ISNA(VLOOKUP($A316,'Úklidové služby'!$A$7:$I$53,9,FALSE))=TRUE,"",VLOOKUP($A316,'Úklidové služby'!$A$7:$I$53,9,FALSE))</f>
        <v/>
      </c>
      <c r="J316" s="194" t="str">
        <f t="shared" si="17"/>
        <v/>
      </c>
      <c r="K316" s="207" t="str">
        <f aca="true" t="shared" si="18" ref="K316:K343">IF(ISERR(J316/12)=TRUE,"",J316/12)</f>
        <v/>
      </c>
    </row>
    <row r="317" spans="1:11" ht="15" hidden="1" outlineLevel="1">
      <c r="A317" s="48"/>
      <c r="B317" s="14" t="s">
        <v>20</v>
      </c>
      <c r="C317" s="37">
        <v>10990</v>
      </c>
      <c r="D317" s="38" t="s">
        <v>35</v>
      </c>
      <c r="E317" s="100">
        <v>1.952</v>
      </c>
      <c r="F317" s="66" t="str">
        <f>IF(ISNA(VLOOKUP($A317,'Úklidové služby'!$A$7:$I$53,6,FALSE))=TRUE,"",VLOOKUP($A317,'Úklidové služby'!$A$7:$I$53,6,FALSE))</f>
        <v/>
      </c>
      <c r="G317" s="16" t="str">
        <f>IF(ISNA(VLOOKUP($A317,'Úklidové služby'!$A$7:$I$53,7,FALSE))=TRUE,"",VLOOKUP($A317,'Úklidové služby'!$A$7:$I$53,7,FALSE))</f>
        <v/>
      </c>
      <c r="H317" s="197" t="str">
        <f>IF(ISNA(VLOOKUP($A317,'Úklidové služby'!$A$7:$I$53,8,FALSE))=TRUE,"",VLOOKUP($A317,'Úklidové služby'!$A$7:$I$53,8,FALSE))</f>
        <v/>
      </c>
      <c r="I317" s="202" t="str">
        <f>IF(ISNA(VLOOKUP($A317,'Úklidové služby'!$A$7:$I$53,9,FALSE))=TRUE,"",VLOOKUP($A317,'Úklidové služby'!$A$7:$I$53,9,FALSE))</f>
        <v/>
      </c>
      <c r="J317" s="194" t="str">
        <f t="shared" si="17"/>
        <v/>
      </c>
      <c r="K317" s="207" t="str">
        <f t="shared" si="18"/>
        <v/>
      </c>
    </row>
    <row r="318" spans="1:11" ht="15" hidden="1" outlineLevel="1">
      <c r="A318" s="48"/>
      <c r="B318" s="14" t="s">
        <v>20</v>
      </c>
      <c r="C318" s="37">
        <v>47150</v>
      </c>
      <c r="D318" s="38" t="s">
        <v>36</v>
      </c>
      <c r="E318" s="105">
        <v>8.32</v>
      </c>
      <c r="F318" s="94" t="str">
        <f>IF(ISNA(VLOOKUP($A318,'Úklidové služby'!$A$7:$I$53,6,FALSE))=TRUE,"",VLOOKUP($A318,'Úklidové služby'!$A$7:$I$53,6,FALSE))</f>
        <v/>
      </c>
      <c r="G318" s="16" t="str">
        <f>IF(ISNA(VLOOKUP($A318,'Úklidové služby'!$A$7:$I$53,7,FALSE))=TRUE,"",VLOOKUP($A318,'Úklidové služby'!$A$7:$I$53,7,FALSE))</f>
        <v/>
      </c>
      <c r="H318" s="68" t="str">
        <f>IF(ISNA(VLOOKUP($A318,'Úklidové služby'!$A$7:$I$53,8,FALSE))=TRUE,"",VLOOKUP($A318,'Úklidové služby'!$A$7:$I$53,8,FALSE))</f>
        <v/>
      </c>
      <c r="I318" s="202" t="str">
        <f>IF(ISNA(VLOOKUP($A318,'Úklidové služby'!$A$7:$I$53,9,FALSE))=TRUE,"",VLOOKUP($A318,'Úklidové služby'!$A$7:$I$53,9,FALSE))</f>
        <v/>
      </c>
      <c r="J318" s="194" t="str">
        <f t="shared" si="17"/>
        <v/>
      </c>
      <c r="K318" s="207" t="str">
        <f t="shared" si="18"/>
        <v/>
      </c>
    </row>
    <row r="319" spans="1:11" ht="15" hidden="1" outlineLevel="1">
      <c r="A319" s="48"/>
      <c r="B319" s="14" t="s">
        <v>20</v>
      </c>
      <c r="C319" s="37">
        <v>44593</v>
      </c>
      <c r="D319" s="38" t="s">
        <v>21</v>
      </c>
      <c r="E319" s="100">
        <v>1.35</v>
      </c>
      <c r="F319" s="66" t="str">
        <f>IF(ISNA(VLOOKUP($A319,'Úklidové služby'!$A$7:$I$53,6,FALSE))=TRUE,"",VLOOKUP($A319,'Úklidové služby'!$A$7:$I$53,6,FALSE))</f>
        <v/>
      </c>
      <c r="G319" s="16" t="str">
        <f>IF(ISNA(VLOOKUP($A319,'Úklidové služby'!$A$7:$I$53,7,FALSE))=TRUE,"",VLOOKUP($A319,'Úklidové služby'!$A$7:$I$53,7,FALSE))</f>
        <v/>
      </c>
      <c r="H319" s="52" t="str">
        <f>IF(ISNA(VLOOKUP($A319,'Úklidové služby'!$A$7:$I$53,8,FALSE))=TRUE,"",VLOOKUP($A319,'Úklidové služby'!$A$7:$I$53,8,FALSE))</f>
        <v/>
      </c>
      <c r="I319" s="177" t="str">
        <f>IF(ISNA(VLOOKUP($A319,'Úklidové služby'!$A$7:$I$53,9,FALSE))=TRUE,"",VLOOKUP($A319,'Úklidové služby'!$A$7:$I$53,9,FALSE))</f>
        <v/>
      </c>
      <c r="J319" s="194" t="str">
        <f t="shared" si="17"/>
        <v/>
      </c>
      <c r="K319" s="208" t="str">
        <f t="shared" si="18"/>
        <v/>
      </c>
    </row>
    <row r="320" spans="1:11" ht="15" collapsed="1">
      <c r="A320" s="18">
        <v>38</v>
      </c>
      <c r="B320" s="19" t="s">
        <v>52</v>
      </c>
      <c r="C320" s="44"/>
      <c r="D320" s="44"/>
      <c r="E320" s="97">
        <f>SUM(E321:E322)</f>
        <v>2</v>
      </c>
      <c r="F320" s="54" t="str">
        <f>IF(ISNA(VLOOKUP($A320,'Úklidové služby'!$A$7:$I$53,6,FALSE))=TRUE,"",VLOOKUP($A320,'Úklidové služby'!$A$7:$I$53,6,FALSE))</f>
        <v>ks</v>
      </c>
      <c r="G320" s="24">
        <f>IF(ISNA(VLOOKUP($A320,'Úklidové služby'!$A$7:$I$53,7,FALSE))=TRUE,"",VLOOKUP($A320,'Úklidové služby'!$A$7:$I$53,7,FALSE))</f>
        <v>0</v>
      </c>
      <c r="H320" s="65" t="str">
        <f>IF(ISNA(VLOOKUP($A320,'Úklidové služby'!$A$7:$I$53,8,FALSE))=TRUE,"",VLOOKUP($A320,'Úklidové služby'!$A$7:$I$53,8,FALSE))</f>
        <v>1x za měsíc</v>
      </c>
      <c r="I320" s="198">
        <f>IF(ISNA(VLOOKUP($A320,'Úklidové služby'!$A$7:$I$53,9,FALSE))=TRUE,"",VLOOKUP($A320,'Úklidové služby'!$A$7:$I$53,9,FALSE))</f>
        <v>12</v>
      </c>
      <c r="J320" s="76">
        <f t="shared" si="17"/>
        <v>0</v>
      </c>
      <c r="K320" s="208">
        <f t="shared" si="18"/>
        <v>0</v>
      </c>
    </row>
    <row r="321" spans="1:11" ht="15" hidden="1" outlineLevel="1">
      <c r="A321" s="48"/>
      <c r="B321" s="14" t="s">
        <v>8</v>
      </c>
      <c r="C321" s="37">
        <v>44562</v>
      </c>
      <c r="D321" s="38" t="s">
        <v>10</v>
      </c>
      <c r="E321" s="100">
        <v>1</v>
      </c>
      <c r="F321" s="66" t="str">
        <f>IF(ISNA(VLOOKUP($A321,'Úklidové služby'!$A$7:$I$53,6,FALSE))=TRUE,"",VLOOKUP($A321,'Úklidové služby'!$A$7:$I$53,6,FALSE))</f>
        <v/>
      </c>
      <c r="G321" s="16" t="str">
        <f>IF(ISNA(VLOOKUP($A321,'Úklidové služby'!$A$7:$I$53,7,FALSE))=TRUE,"",VLOOKUP($A321,'Úklidové služby'!$A$7:$I$53,7,FALSE))</f>
        <v/>
      </c>
      <c r="H321" s="197" t="str">
        <f>IF(ISNA(VLOOKUP($A321,'Úklidové služby'!$A$7:$I$53,8,FALSE))=TRUE,"",VLOOKUP($A321,'Úklidové služby'!$A$7:$I$53,8,FALSE))</f>
        <v/>
      </c>
      <c r="I321" s="201" t="str">
        <f>IF(ISNA(VLOOKUP($A321,'Úklidové služby'!$A$7:$I$53,9,FALSE))=TRUE,"",VLOOKUP($A321,'Úklidové služby'!$A$7:$I$53,9,FALSE))</f>
        <v/>
      </c>
      <c r="J321" s="194" t="str">
        <f t="shared" si="17"/>
        <v/>
      </c>
      <c r="K321" s="206" t="str">
        <f t="shared" si="18"/>
        <v/>
      </c>
    </row>
    <row r="322" spans="1:11" ht="15" hidden="1" outlineLevel="1">
      <c r="A322" s="48"/>
      <c r="B322" s="14" t="s">
        <v>20</v>
      </c>
      <c r="C322" s="37">
        <v>44593</v>
      </c>
      <c r="D322" s="38" t="s">
        <v>21</v>
      </c>
      <c r="E322" s="100">
        <v>1</v>
      </c>
      <c r="F322" s="66" t="str">
        <f>IF(ISNA(VLOOKUP($A322,'Úklidové služby'!$A$7:$I$53,6,FALSE))=TRUE,"",VLOOKUP($A322,'Úklidové služby'!$A$7:$I$53,6,FALSE))</f>
        <v/>
      </c>
      <c r="G322" s="16" t="str">
        <f>IF(ISNA(VLOOKUP($A322,'Úklidové služby'!$A$7:$I$53,7,FALSE))=TRUE,"",VLOOKUP($A322,'Úklidové služby'!$A$7:$I$53,7,FALSE))</f>
        <v/>
      </c>
      <c r="H322" s="197" t="str">
        <f>IF(ISNA(VLOOKUP($A322,'Úklidové služby'!$A$7:$I$53,8,FALSE))=TRUE,"",VLOOKUP($A322,'Úklidové služby'!$A$7:$I$53,8,FALSE))</f>
        <v/>
      </c>
      <c r="I322" s="177" t="str">
        <f>IF(ISNA(VLOOKUP($A322,'Úklidové služby'!$A$7:$I$53,9,FALSE))=TRUE,"",VLOOKUP($A322,'Úklidové služby'!$A$7:$I$53,9,FALSE))</f>
        <v/>
      </c>
      <c r="J322" s="194" t="str">
        <f t="shared" si="17"/>
        <v/>
      </c>
      <c r="K322" s="208" t="str">
        <f t="shared" si="18"/>
        <v/>
      </c>
    </row>
    <row r="323" spans="1:11" ht="15" collapsed="1">
      <c r="A323" s="18">
        <v>39</v>
      </c>
      <c r="B323" s="19" t="s">
        <v>5</v>
      </c>
      <c r="C323" s="20"/>
      <c r="D323" s="21"/>
      <c r="E323" s="97">
        <f>SUM(E324:E326)</f>
        <v>12.3</v>
      </c>
      <c r="F323" s="23" t="str">
        <f>IF(ISNA(VLOOKUP($A323,'Úklidové služby'!$A$7:$I$53,6,FALSE))=TRUE,"",VLOOKUP($A323,'Úklidové služby'!$A$7:$I$53,6,FALSE))</f>
        <v>m2</v>
      </c>
      <c r="G323" s="24">
        <f>IF(ISNA(VLOOKUP($A323,'Úklidové služby'!$A$7:$I$53,7,FALSE))=TRUE,"",VLOOKUP($A323,'Úklidové služby'!$A$7:$I$53,7,FALSE))</f>
        <v>0</v>
      </c>
      <c r="H323" s="55" t="str">
        <f>IF(ISNA(VLOOKUP($A323,'Úklidové služby'!$A$7:$I$53,8,FALSE))=TRUE,"",VLOOKUP($A323,'Úklidové služby'!$A$7:$I$53,8,FALSE))</f>
        <v>1x za 3 měsíce</v>
      </c>
      <c r="I323" s="198">
        <f>IF(ISNA(VLOOKUP($A323,'Úklidové služby'!$A$7:$I$53,9,FALSE))=TRUE,"",VLOOKUP($A323,'Úklidové služby'!$A$7:$I$53,9,FALSE))</f>
        <v>4</v>
      </c>
      <c r="J323" s="76">
        <f t="shared" si="17"/>
        <v>0</v>
      </c>
      <c r="K323" s="208">
        <f t="shared" si="18"/>
        <v>0</v>
      </c>
    </row>
    <row r="324" spans="1:11" ht="15" hidden="1" outlineLevel="1">
      <c r="A324" s="9"/>
      <c r="B324" s="10" t="s">
        <v>8</v>
      </c>
      <c r="C324" s="69" t="s">
        <v>54</v>
      </c>
      <c r="D324" s="56" t="s">
        <v>55</v>
      </c>
      <c r="E324" s="100">
        <v>7.2</v>
      </c>
      <c r="F324" s="89" t="str">
        <f>IF(ISNA(VLOOKUP($A324,'Úklidové služby'!$A$7:$I$53,6,FALSE))=TRUE,"",VLOOKUP($A324,'Úklidové služby'!$A$7:$I$53,6,FALSE))</f>
        <v/>
      </c>
      <c r="G324" s="13" t="str">
        <f>IF(ISNA(VLOOKUP($A324,'Úklidové služby'!$A$7:$I$53,7,FALSE))=TRUE,"",VLOOKUP($A324,'Úklidové služby'!$A$7:$I$53,7,FALSE))</f>
        <v/>
      </c>
      <c r="H324" s="12" t="str">
        <f>IF(ISNA(VLOOKUP($A324,'Úklidové služby'!$A$7:$I$53,8,FALSE))=TRUE,"",VLOOKUP($A324,'Úklidové služby'!$A$7:$I$53,8,FALSE))</f>
        <v/>
      </c>
      <c r="I324" s="201" t="str">
        <f>IF(ISNA(VLOOKUP($A324,'Úklidové služby'!$A$7:$I$53,9,FALSE))=TRUE,"",VLOOKUP($A324,'Úklidové služby'!$A$7:$I$53,9,FALSE))</f>
        <v/>
      </c>
      <c r="J324" s="189" t="str">
        <f t="shared" si="17"/>
        <v/>
      </c>
      <c r="K324" s="206" t="str">
        <f t="shared" si="18"/>
        <v/>
      </c>
    </row>
    <row r="325" spans="1:11" ht="15" hidden="1" outlineLevel="1">
      <c r="A325" s="9"/>
      <c r="B325" s="63" t="s">
        <v>8</v>
      </c>
      <c r="C325" s="70" t="s">
        <v>56</v>
      </c>
      <c r="D325" s="62" t="s">
        <v>57</v>
      </c>
      <c r="E325" s="100">
        <v>1.2</v>
      </c>
      <c r="F325" s="89" t="str">
        <f>IF(ISNA(VLOOKUP($A325,'Úklidové služby'!$A$7:$I$53,6,FALSE))=TRUE,"",VLOOKUP($A325,'Úklidové služby'!$A$7:$I$53,6,FALSE))</f>
        <v/>
      </c>
      <c r="G325" s="17" t="str">
        <f>IF(ISNA(VLOOKUP($A325,'Úklidové služby'!$A$7:$I$53,7,FALSE))=TRUE,"",VLOOKUP($A325,'Úklidové služby'!$A$7:$I$53,7,FALSE))</f>
        <v/>
      </c>
      <c r="H325" s="12" t="str">
        <f>IF(ISNA(VLOOKUP($A325,'Úklidové služby'!$A$7:$I$53,8,FALSE))=TRUE,"",VLOOKUP($A325,'Úklidové služby'!$A$7:$I$53,8,FALSE))</f>
        <v/>
      </c>
      <c r="I325" s="202" t="str">
        <f>IF(ISNA(VLOOKUP($A325,'Úklidové služby'!$A$7:$I$53,9,FALSE))=TRUE,"",VLOOKUP($A325,'Úklidové služby'!$A$7:$I$53,9,FALSE))</f>
        <v/>
      </c>
      <c r="J325" s="189" t="str">
        <f t="shared" si="17"/>
        <v/>
      </c>
      <c r="K325" s="207" t="str">
        <f t="shared" si="18"/>
        <v/>
      </c>
    </row>
    <row r="326" spans="1:11" ht="15" hidden="1" outlineLevel="1">
      <c r="A326" s="2"/>
      <c r="B326" s="25" t="s">
        <v>20</v>
      </c>
      <c r="C326" s="71">
        <v>13181</v>
      </c>
      <c r="D326" s="27" t="s">
        <v>59</v>
      </c>
      <c r="E326" s="102">
        <v>3.9</v>
      </c>
      <c r="F326" s="64" t="str">
        <f>IF(ISNA(VLOOKUP($A326,'Úklidové služby'!$A$7:$I$53,6,FALSE))=TRUE,"",VLOOKUP($A326,'Úklidové služby'!$A$7:$I$53,6,FALSE))</f>
        <v/>
      </c>
      <c r="G326" s="30" t="str">
        <f>IF(ISNA(VLOOKUP($A326,'Úklidové služby'!$A$7:$I$53,7,FALSE))=TRUE,"",VLOOKUP($A326,'Úklidové služby'!$A$7:$I$53,7,FALSE))</f>
        <v/>
      </c>
      <c r="H326" s="29" t="str">
        <f>IF(ISNA(VLOOKUP($A326,'Úklidové služby'!$A$7:$I$53,8,FALSE))=TRUE,"",VLOOKUP($A326,'Úklidové služby'!$A$7:$I$53,8,FALSE))</f>
        <v/>
      </c>
      <c r="I326" s="177" t="str">
        <f>IF(ISNA(VLOOKUP($A326,'Úklidové služby'!$A$7:$I$53,9,FALSE))=TRUE,"",VLOOKUP($A326,'Úklidové služby'!$A$7:$I$53,9,FALSE))</f>
        <v/>
      </c>
      <c r="J326" s="196" t="str">
        <f t="shared" si="17"/>
        <v/>
      </c>
      <c r="K326" s="208" t="str">
        <f t="shared" si="18"/>
        <v/>
      </c>
    </row>
    <row r="327" spans="1:11" ht="15" collapsed="1">
      <c r="A327" s="18">
        <v>40</v>
      </c>
      <c r="B327" s="19" t="s">
        <v>26</v>
      </c>
      <c r="C327" s="20"/>
      <c r="D327" s="21"/>
      <c r="E327" s="97">
        <f>SUM(E328:E330)</f>
        <v>12.3</v>
      </c>
      <c r="F327" s="23" t="str">
        <f>IF(ISNA(VLOOKUP($A327,'Úklidové služby'!$A$7:$I$53,6,FALSE))=TRUE,"",VLOOKUP($A327,'Úklidové služby'!$A$7:$I$53,6,FALSE))</f>
        <v>m2</v>
      </c>
      <c r="G327" s="24">
        <f>IF(ISNA(VLOOKUP($A327,'Úklidové služby'!$A$7:$I$53,7,FALSE))=TRUE,"",VLOOKUP($A327,'Úklidové služby'!$A$7:$I$53,7,FALSE))</f>
        <v>0</v>
      </c>
      <c r="H327" s="55" t="str">
        <f>IF(ISNA(VLOOKUP($A327,'Úklidové služby'!$A$7:$I$53,8,FALSE))=TRUE,"",VLOOKUP($A327,'Úklidové služby'!$A$7:$I$53,8,FALSE))</f>
        <v>1x za 3 měsíce</v>
      </c>
      <c r="I327" s="198">
        <f>IF(ISNA(VLOOKUP($A327,'Úklidové služby'!$A$7:$I$53,9,FALSE))=TRUE,"",VLOOKUP($A327,'Úklidové služby'!$A$7:$I$53,9,FALSE))</f>
        <v>4</v>
      </c>
      <c r="J327" s="76">
        <f t="shared" si="17"/>
        <v>0</v>
      </c>
      <c r="K327" s="208">
        <f t="shared" si="18"/>
        <v>0</v>
      </c>
    </row>
    <row r="328" spans="1:11" ht="15" hidden="1" outlineLevel="1">
      <c r="A328" s="9"/>
      <c r="B328" s="10" t="s">
        <v>8</v>
      </c>
      <c r="C328" s="69" t="s">
        <v>54</v>
      </c>
      <c r="D328" s="56" t="s">
        <v>55</v>
      </c>
      <c r="E328" s="100">
        <v>7.2</v>
      </c>
      <c r="F328" s="89" t="str">
        <f>IF(ISNA(VLOOKUP($A328,'Úklidové služby'!$A$7:$I$53,6,FALSE))=TRUE,"",VLOOKUP($A328,'Úklidové služby'!$A$7:$I$53,6,FALSE))</f>
        <v/>
      </c>
      <c r="G328" s="13" t="str">
        <f>IF(ISNA(VLOOKUP($A328,'Úklidové služby'!$A$7:$I$53,7,FALSE))=TRUE,"",VLOOKUP($A328,'Úklidové služby'!$A$7:$I$53,7,FALSE))</f>
        <v/>
      </c>
      <c r="H328" s="12" t="str">
        <f>IF(ISNA(VLOOKUP($A328,'Úklidové služby'!$A$7:$I$53,8,FALSE))=TRUE,"",VLOOKUP($A328,'Úklidové služby'!$A$7:$I$53,8,FALSE))</f>
        <v/>
      </c>
      <c r="I328" s="201" t="str">
        <f>IF(ISNA(VLOOKUP($A328,'Úklidové služby'!$A$7:$I$53,9,FALSE))=TRUE,"",VLOOKUP($A328,'Úklidové služby'!$A$7:$I$53,9,FALSE))</f>
        <v/>
      </c>
      <c r="J328" s="189" t="str">
        <f t="shared" si="17"/>
        <v/>
      </c>
      <c r="K328" s="206" t="str">
        <f t="shared" si="18"/>
        <v/>
      </c>
    </row>
    <row r="329" spans="1:11" ht="15" hidden="1" outlineLevel="1">
      <c r="A329" s="9"/>
      <c r="B329" s="63" t="s">
        <v>8</v>
      </c>
      <c r="C329" s="70" t="s">
        <v>56</v>
      </c>
      <c r="D329" s="62" t="s">
        <v>57</v>
      </c>
      <c r="E329" s="100">
        <v>1.2</v>
      </c>
      <c r="F329" s="89" t="str">
        <f>IF(ISNA(VLOOKUP($A329,'Úklidové služby'!$A$7:$I$53,6,FALSE))=TRUE,"",VLOOKUP($A329,'Úklidové služby'!$A$7:$I$53,6,FALSE))</f>
        <v/>
      </c>
      <c r="G329" s="17" t="str">
        <f>IF(ISNA(VLOOKUP($A329,'Úklidové služby'!$A$7:$I$53,7,FALSE))=TRUE,"",VLOOKUP($A329,'Úklidové služby'!$A$7:$I$53,7,FALSE))</f>
        <v/>
      </c>
      <c r="H329" s="12" t="str">
        <f>IF(ISNA(VLOOKUP($A329,'Úklidové služby'!$A$7:$I$53,8,FALSE))=TRUE,"",VLOOKUP($A329,'Úklidové služby'!$A$7:$I$53,8,FALSE))</f>
        <v/>
      </c>
      <c r="I329" s="202" t="str">
        <f>IF(ISNA(VLOOKUP($A329,'Úklidové služby'!$A$7:$I$53,9,FALSE))=TRUE,"",VLOOKUP($A329,'Úklidové služby'!$A$7:$I$53,9,FALSE))</f>
        <v/>
      </c>
      <c r="J329" s="189" t="str">
        <f t="shared" si="17"/>
        <v/>
      </c>
      <c r="K329" s="207" t="str">
        <f t="shared" si="18"/>
        <v/>
      </c>
    </row>
    <row r="330" spans="1:11" ht="15" hidden="1" outlineLevel="1">
      <c r="A330" s="2"/>
      <c r="B330" s="25" t="s">
        <v>20</v>
      </c>
      <c r="C330" s="71">
        <v>13181</v>
      </c>
      <c r="D330" s="27" t="s">
        <v>59</v>
      </c>
      <c r="E330" s="102">
        <v>3.9</v>
      </c>
      <c r="F330" s="64" t="str">
        <f>IF(ISNA(VLOOKUP($A330,'Úklidové služby'!$A$7:$I$53,6,FALSE))=TRUE,"",VLOOKUP($A330,'Úklidové služby'!$A$7:$I$53,6,FALSE))</f>
        <v/>
      </c>
      <c r="G330" s="30" t="str">
        <f>IF(ISNA(VLOOKUP($A330,'Úklidové služby'!$A$7:$I$53,7,FALSE))=TRUE,"",VLOOKUP($A330,'Úklidové služby'!$A$7:$I$53,7,FALSE))</f>
        <v/>
      </c>
      <c r="H330" s="29" t="str">
        <f>IF(ISNA(VLOOKUP($A330,'Úklidové služby'!$A$7:$I$53,8,FALSE))=TRUE,"",VLOOKUP($A330,'Úklidové služby'!$A$7:$I$53,8,FALSE))</f>
        <v/>
      </c>
      <c r="I330" s="177" t="str">
        <f>IF(ISNA(VLOOKUP($A330,'Úklidové služby'!$A$7:$I$53,9,FALSE))=TRUE,"",VLOOKUP($A330,'Úklidové služby'!$A$7:$I$53,9,FALSE))</f>
        <v/>
      </c>
      <c r="J330" s="196" t="str">
        <f aca="true" t="shared" si="19" ref="J330:J343">IF(ISERR(E330*G330*I330)=TRUE,"",E330*G330*I330)</f>
        <v/>
      </c>
      <c r="K330" s="208" t="str">
        <f t="shared" si="18"/>
        <v/>
      </c>
    </row>
    <row r="331" spans="1:11" ht="15">
      <c r="A331" s="2">
        <v>41</v>
      </c>
      <c r="B331" s="19" t="s">
        <v>27</v>
      </c>
      <c r="C331" s="26"/>
      <c r="D331" s="57"/>
      <c r="E331" s="97">
        <v>0</v>
      </c>
      <c r="F331" s="64" t="str">
        <f>IF(ISNA(VLOOKUP($A331,'Úklidové služby'!$A$7:$I$53,6,FALSE))=TRUE,"",VLOOKUP($A331,'Úklidové služby'!$A$7:$I$53,6,FALSE))</f>
        <v>m2</v>
      </c>
      <c r="G331" s="24">
        <f>IF(ISNA(VLOOKUP($A331,'Úklidové služby'!$A$7:$I$53,7,FALSE))=TRUE,"",VLOOKUP($A331,'Úklidové služby'!$A$7:$I$53,7,FALSE))</f>
        <v>0</v>
      </c>
      <c r="H331" s="55" t="str">
        <f>IF(ISNA(VLOOKUP($A331,'Úklidové služby'!$A$7:$I$53,8,FALSE))=TRUE,"",VLOOKUP($A331,'Úklidové služby'!$A$7:$I$53,8,FALSE))</f>
        <v>1x za 3 měsíce</v>
      </c>
      <c r="I331" s="198">
        <f>IF(ISNA(VLOOKUP($A331,'Úklidové služby'!$A$7:$I$53,9,FALSE))=TRUE,"",VLOOKUP($A331,'Úklidové služby'!$A$7:$I$53,9,FALSE))</f>
        <v>4</v>
      </c>
      <c r="J331" s="76">
        <f t="shared" si="19"/>
        <v>0</v>
      </c>
      <c r="K331" s="208">
        <f t="shared" si="18"/>
        <v>0</v>
      </c>
    </row>
    <row r="332" spans="1:11" ht="15">
      <c r="A332" s="2">
        <v>42</v>
      </c>
      <c r="B332" s="19" t="s">
        <v>442</v>
      </c>
      <c r="C332" s="26"/>
      <c r="D332" s="57"/>
      <c r="E332" s="97">
        <v>0</v>
      </c>
      <c r="F332" s="64" t="str">
        <f>IF(ISNA(VLOOKUP($A332,'Úklidové služby'!$A$7:$I$53,6,FALSE))=TRUE,"",VLOOKUP($A332,'Úklidové služby'!$A$7:$I$53,6,FALSE))</f>
        <v>m2</v>
      </c>
      <c r="G332" s="24">
        <f>IF(ISNA(VLOOKUP($A332,'Úklidové služby'!$A$7:$I$53,7,FALSE))=TRUE,"",VLOOKUP($A332,'Úklidové služby'!$A$7:$I$53,7,FALSE))</f>
        <v>0</v>
      </c>
      <c r="H332" s="55" t="str">
        <f>IF(ISNA(VLOOKUP($A332,'Úklidové služby'!$A$7:$I$53,8,FALSE))=TRUE,"",VLOOKUP($A332,'Úklidové služby'!$A$7:$I$53,8,FALSE))</f>
        <v>1x za 3 měsíce</v>
      </c>
      <c r="I332" s="198">
        <f>IF(ISNA(VLOOKUP($A332,'Úklidové služby'!$A$7:$I$53,9,FALSE))=TRUE,"",VLOOKUP($A332,'Úklidové služby'!$A$7:$I$53,9,FALSE))</f>
        <v>4</v>
      </c>
      <c r="J332" s="76">
        <f t="shared" si="19"/>
        <v>0</v>
      </c>
      <c r="K332" s="208">
        <f t="shared" si="18"/>
        <v>0</v>
      </c>
    </row>
    <row r="333" spans="1:11" ht="15" collapsed="1">
      <c r="A333" s="2">
        <v>43</v>
      </c>
      <c r="B333" s="19" t="s">
        <v>40</v>
      </c>
      <c r="C333" s="26"/>
      <c r="D333" s="59"/>
      <c r="E333" s="97">
        <f>SUM(E334:E336)</f>
        <v>3</v>
      </c>
      <c r="F333" s="64" t="str">
        <f>IF(ISNA(VLOOKUP($A333,'Úklidové služby'!$A$7:$I$53,6,FALSE))=TRUE,"",VLOOKUP($A333,'Úklidové služby'!$A$7:$I$53,6,FALSE))</f>
        <v>místnost</v>
      </c>
      <c r="G333" s="24">
        <f>IF(ISNA(VLOOKUP($A333,'Úklidové služby'!$A$7:$I$53,7,FALSE))=TRUE,"",VLOOKUP($A333,'Úklidové služby'!$A$7:$I$53,7,FALSE))</f>
        <v>0</v>
      </c>
      <c r="H333" s="55" t="str">
        <f>IF(ISNA(VLOOKUP($A333,'Úklidové služby'!$A$7:$I$53,8,FALSE))=TRUE,"",VLOOKUP($A333,'Úklidové služby'!$A$7:$I$53,8,FALSE))</f>
        <v>1x za 3 měsíce</v>
      </c>
      <c r="I333" s="198">
        <f>IF(ISNA(VLOOKUP($A333,'Úklidové služby'!$A$7:$I$53,9,FALSE))=TRUE,"",VLOOKUP($A333,'Úklidové služby'!$A$7:$I$53,9,FALSE))</f>
        <v>4</v>
      </c>
      <c r="J333" s="76">
        <f t="shared" si="19"/>
        <v>0</v>
      </c>
      <c r="K333" s="208">
        <f t="shared" si="18"/>
        <v>0</v>
      </c>
    </row>
    <row r="334" spans="1:11" ht="15" hidden="1" outlineLevel="1">
      <c r="A334" s="9"/>
      <c r="B334" s="10" t="s">
        <v>8</v>
      </c>
      <c r="C334" s="69" t="s">
        <v>54</v>
      </c>
      <c r="D334" s="56" t="s">
        <v>55</v>
      </c>
      <c r="E334" s="100">
        <v>1</v>
      </c>
      <c r="F334" s="89" t="str">
        <f>IF(ISNA(VLOOKUP($A334,'Úklidové služby'!$A$7:$I$53,6,FALSE))=TRUE,"",VLOOKUP($A334,'Úklidové služby'!$A$7:$I$53,6,FALSE))</f>
        <v/>
      </c>
      <c r="G334" s="13" t="str">
        <f>IF(ISNA(VLOOKUP($A334,'Úklidové služby'!$A$7:$I$53,7,FALSE))=TRUE,"",VLOOKUP($A334,'Úklidové služby'!$A$7:$I$53,7,FALSE))</f>
        <v/>
      </c>
      <c r="H334" s="12" t="str">
        <f>IF(ISNA(VLOOKUP($A334,'Úklidové služby'!$A$7:$I$53,8,FALSE))=TRUE,"",VLOOKUP($A334,'Úklidové služby'!$A$7:$I$53,8,FALSE))</f>
        <v/>
      </c>
      <c r="I334" s="201" t="str">
        <f>IF(ISNA(VLOOKUP($A334,'Úklidové služby'!$A$7:$I$53,9,FALSE))=TRUE,"",VLOOKUP($A334,'Úklidové služby'!$A$7:$I$53,9,FALSE))</f>
        <v/>
      </c>
      <c r="J334" s="189" t="str">
        <f t="shared" si="19"/>
        <v/>
      </c>
      <c r="K334" s="206" t="str">
        <f t="shared" si="18"/>
        <v/>
      </c>
    </row>
    <row r="335" spans="1:11" ht="15" hidden="1" outlineLevel="1">
      <c r="A335" s="61"/>
      <c r="B335" s="63" t="s">
        <v>8</v>
      </c>
      <c r="C335" s="70" t="s">
        <v>56</v>
      </c>
      <c r="D335" s="62" t="s">
        <v>57</v>
      </c>
      <c r="E335" s="106">
        <v>1</v>
      </c>
      <c r="F335" s="89" t="str">
        <f>IF(ISNA(VLOOKUP($A335,'Úklidové služby'!$A$7:$I$53,6,FALSE))=TRUE,"",VLOOKUP($A335,'Úklidové služby'!$A$7:$I$53,6,FALSE))</f>
        <v/>
      </c>
      <c r="G335" s="17" t="str">
        <f>IF(ISNA(VLOOKUP($A335,'Úklidové služby'!$A$7:$I$53,7,FALSE))=TRUE,"",VLOOKUP($A335,'Úklidové služby'!$A$7:$I$53,7,FALSE))</f>
        <v/>
      </c>
      <c r="H335" s="12" t="str">
        <f>IF(ISNA(VLOOKUP($A335,'Úklidové služby'!$A$7:$I$53,8,FALSE))=TRUE,"",VLOOKUP($A335,'Úklidové služby'!$A$7:$I$53,8,FALSE))</f>
        <v/>
      </c>
      <c r="I335" s="202" t="str">
        <f>IF(ISNA(VLOOKUP($A335,'Úklidové služby'!$A$7:$I$53,9,FALSE))=TRUE,"",VLOOKUP($A335,'Úklidové služby'!$A$7:$I$53,9,FALSE))</f>
        <v/>
      </c>
      <c r="J335" s="189" t="str">
        <f t="shared" si="19"/>
        <v/>
      </c>
      <c r="K335" s="207" t="str">
        <f t="shared" si="18"/>
        <v/>
      </c>
    </row>
    <row r="336" spans="1:11" ht="15" hidden="1" outlineLevel="1">
      <c r="A336" s="2"/>
      <c r="B336" s="25" t="s">
        <v>20</v>
      </c>
      <c r="C336" s="71">
        <v>13181</v>
      </c>
      <c r="D336" s="27" t="s">
        <v>59</v>
      </c>
      <c r="E336" s="102">
        <v>1</v>
      </c>
      <c r="F336" s="64" t="str">
        <f>IF(ISNA(VLOOKUP($A336,'Úklidové služby'!$A$7:$I$53,6,FALSE))=TRUE,"",VLOOKUP($A336,'Úklidové služby'!$A$7:$I$53,6,FALSE))</f>
        <v/>
      </c>
      <c r="G336" s="30" t="str">
        <f>IF(ISNA(VLOOKUP($A336,'Úklidové služby'!$A$7:$I$53,7,FALSE))=TRUE,"",VLOOKUP($A336,'Úklidové služby'!$A$7:$I$53,7,FALSE))</f>
        <v/>
      </c>
      <c r="H336" s="29" t="str">
        <f>IF(ISNA(VLOOKUP($A336,'Úklidové služby'!$A$7:$I$53,8,FALSE))=TRUE,"",VLOOKUP($A336,'Úklidové služby'!$A$7:$I$53,8,FALSE))</f>
        <v/>
      </c>
      <c r="I336" s="177" t="str">
        <f>IF(ISNA(VLOOKUP($A336,'Úklidové služby'!$A$7:$I$53,9,FALSE))=TRUE,"",VLOOKUP($A336,'Úklidové služby'!$A$7:$I$53,9,FALSE))</f>
        <v/>
      </c>
      <c r="J336" s="196" t="str">
        <f t="shared" si="19"/>
        <v/>
      </c>
      <c r="K336" s="208" t="str">
        <f t="shared" si="18"/>
        <v/>
      </c>
    </row>
    <row r="337" spans="1:11" ht="15" collapsed="1">
      <c r="A337" s="2">
        <v>44</v>
      </c>
      <c r="B337" s="19" t="s">
        <v>42</v>
      </c>
      <c r="C337" s="5"/>
      <c r="D337" s="5"/>
      <c r="E337" s="97">
        <f>SUM(E338:E340)</f>
        <v>3</v>
      </c>
      <c r="F337" s="45" t="str">
        <f>IF(ISNA(VLOOKUP($A337,'Úklidové služby'!$A$7:$I$53,6,FALSE))=TRUE,"",VLOOKUP($A337,'Úklidové služby'!$A$7:$I$53,6,FALSE))</f>
        <v>místnost</v>
      </c>
      <c r="G337" s="24">
        <f>IF(ISNA(VLOOKUP($A337,'Úklidové služby'!$A$7:$I$53,7,FALSE))=TRUE,"",VLOOKUP($A337,'Úklidové služby'!$A$7:$I$53,7,FALSE))</f>
        <v>0</v>
      </c>
      <c r="H337" s="177" t="str">
        <f>IF(ISNA(VLOOKUP($A337,'Úklidové služby'!$A$7:$I$53,8,FALSE))=TRUE,"",VLOOKUP($A337,'Úklidové služby'!$A$7:$I$53,8,FALSE))</f>
        <v>1x za 3 měsíce</v>
      </c>
      <c r="I337" s="198">
        <f>IF(ISNA(VLOOKUP($A337,'Úklidové služby'!$A$7:$I$53,9,FALSE))=TRUE,"",VLOOKUP($A337,'Úklidové služby'!$A$7:$I$53,9,FALSE))</f>
        <v>4</v>
      </c>
      <c r="J337" s="76">
        <f t="shared" si="19"/>
        <v>0</v>
      </c>
      <c r="K337" s="208">
        <f t="shared" si="18"/>
        <v>0</v>
      </c>
    </row>
    <row r="338" spans="1:11" ht="15" hidden="1" outlineLevel="1">
      <c r="A338" s="9"/>
      <c r="B338" s="10" t="s">
        <v>8</v>
      </c>
      <c r="C338" s="69" t="s">
        <v>54</v>
      </c>
      <c r="D338" s="56" t="s">
        <v>55</v>
      </c>
      <c r="E338" s="100">
        <v>1</v>
      </c>
      <c r="F338" s="89" t="str">
        <f>IF(ISNA(VLOOKUP($A338,'Úklidové služby'!$A$7:$I$53,6,FALSE))=TRUE,"",VLOOKUP($A338,'Úklidové služby'!$A$7:$I$53,6,FALSE))</f>
        <v/>
      </c>
      <c r="G338" s="13" t="str">
        <f>IF(ISNA(VLOOKUP($A338,'Úklidové služby'!$A$7:$I$53,7,FALSE))=TRUE,"",VLOOKUP($A338,'Úklidové služby'!$A$7:$I$53,7,FALSE))</f>
        <v/>
      </c>
      <c r="H338" s="12" t="str">
        <f>IF(ISNA(VLOOKUP($A338,'Úklidové služby'!$A$7:$I$53,8,FALSE))=TRUE,"",VLOOKUP($A338,'Úklidové služby'!$A$7:$I$53,8,FALSE))</f>
        <v/>
      </c>
      <c r="I338" s="201" t="str">
        <f>IF(ISNA(VLOOKUP($A338,'Úklidové služby'!$A$7:$I$53,9,FALSE))=TRUE,"",VLOOKUP($A338,'Úklidové služby'!$A$7:$I$53,9,FALSE))</f>
        <v/>
      </c>
      <c r="J338" s="189" t="str">
        <f t="shared" si="19"/>
        <v/>
      </c>
      <c r="K338" s="206" t="str">
        <f t="shared" si="18"/>
        <v/>
      </c>
    </row>
    <row r="339" spans="1:11" ht="15" hidden="1" outlineLevel="1">
      <c r="A339" s="9"/>
      <c r="B339" s="63" t="s">
        <v>8</v>
      </c>
      <c r="C339" s="70" t="s">
        <v>56</v>
      </c>
      <c r="D339" s="62" t="s">
        <v>57</v>
      </c>
      <c r="E339" s="106">
        <v>1</v>
      </c>
      <c r="F339" s="89" t="str">
        <f>IF(ISNA(VLOOKUP($A339,'Úklidové služby'!$A$7:$I$53,6,FALSE))=TRUE,"",VLOOKUP($A339,'Úklidové služby'!$A$7:$I$53,6,FALSE))</f>
        <v/>
      </c>
      <c r="G339" s="17" t="str">
        <f>IF(ISNA(VLOOKUP($A339,'Úklidové služby'!$A$7:$I$53,7,FALSE))=TRUE,"",VLOOKUP($A339,'Úklidové služby'!$A$7:$I$53,7,FALSE))</f>
        <v/>
      </c>
      <c r="H339" s="12" t="str">
        <f>IF(ISNA(VLOOKUP($A339,'Úklidové služby'!$A$7:$I$53,8,FALSE))=TRUE,"",VLOOKUP($A339,'Úklidové služby'!$A$7:$I$53,8,FALSE))</f>
        <v/>
      </c>
      <c r="I339" s="202" t="str">
        <f>IF(ISNA(VLOOKUP($A339,'Úklidové služby'!$A$7:$I$53,9,FALSE))=TRUE,"",VLOOKUP($A339,'Úklidové služby'!$A$7:$I$53,9,FALSE))</f>
        <v/>
      </c>
      <c r="J339" s="189" t="str">
        <f t="shared" si="19"/>
        <v/>
      </c>
      <c r="K339" s="207" t="str">
        <f t="shared" si="18"/>
        <v/>
      </c>
    </row>
    <row r="340" spans="1:11" ht="15" hidden="1" outlineLevel="1">
      <c r="A340" s="2"/>
      <c r="B340" s="25" t="s">
        <v>20</v>
      </c>
      <c r="C340" s="71">
        <v>13181</v>
      </c>
      <c r="D340" s="27" t="s">
        <v>59</v>
      </c>
      <c r="E340" s="102">
        <v>1</v>
      </c>
      <c r="F340" s="64" t="str">
        <f>IF(ISNA(VLOOKUP($A340,'Úklidové služby'!$A$7:$I$53,6,FALSE))=TRUE,"",VLOOKUP($A340,'Úklidové služby'!$A$7:$I$53,6,FALSE))</f>
        <v/>
      </c>
      <c r="G340" s="30" t="str">
        <f>IF(ISNA(VLOOKUP($A340,'Úklidové služby'!$A$7:$I$53,7,FALSE))=TRUE,"",VLOOKUP($A340,'Úklidové služby'!$A$7:$I$53,7,FALSE))</f>
        <v/>
      </c>
      <c r="H340" s="29" t="str">
        <f>IF(ISNA(VLOOKUP($A340,'Úklidové služby'!$A$7:$I$53,8,FALSE))=TRUE,"",VLOOKUP($A340,'Úklidové služby'!$A$7:$I$53,8,FALSE))</f>
        <v/>
      </c>
      <c r="I340" s="177" t="str">
        <f>IF(ISNA(VLOOKUP($A340,'Úklidové služby'!$A$7:$I$53,9,FALSE))=TRUE,"",VLOOKUP($A340,'Úklidové služby'!$A$7:$I$53,9,FALSE))</f>
        <v/>
      </c>
      <c r="J340" s="196" t="str">
        <f t="shared" si="19"/>
        <v/>
      </c>
      <c r="K340" s="208" t="str">
        <f t="shared" si="18"/>
        <v/>
      </c>
    </row>
    <row r="341" spans="1:11" ht="15">
      <c r="A341" s="2">
        <v>45</v>
      </c>
      <c r="B341" s="3" t="s">
        <v>45</v>
      </c>
      <c r="C341" s="26"/>
      <c r="D341" s="57"/>
      <c r="E341" s="97">
        <v>0</v>
      </c>
      <c r="F341" s="45" t="str">
        <f>IF(ISNA(VLOOKUP($A341,'Úklidové služby'!$A$7:$I$53,6,FALSE))=TRUE,"",VLOOKUP($A341,'Úklidové služby'!$A$7:$I$53,6,FALSE))</f>
        <v>ks</v>
      </c>
      <c r="G341" s="24">
        <f>IF(ISNA(VLOOKUP($A341,'Úklidové služby'!$A$7:$I$53,7,FALSE))=TRUE,"",VLOOKUP($A341,'Úklidové služby'!$A$7:$I$53,7,FALSE))</f>
        <v>0</v>
      </c>
      <c r="H341" s="177" t="str">
        <f>IF(ISNA(VLOOKUP($A341,'Úklidové služby'!$A$7:$I$53,8,FALSE))=TRUE,"",VLOOKUP($A341,'Úklidové služby'!$A$7:$I$53,8,FALSE))</f>
        <v>1x za 3 měsíce</v>
      </c>
      <c r="I341" s="198">
        <f>IF(ISNA(VLOOKUP($A341,'Úklidové služby'!$A$7:$I$53,9,FALSE))=TRUE,"",VLOOKUP($A341,'Úklidové služby'!$A$7:$I$53,9,FALSE))</f>
        <v>4</v>
      </c>
      <c r="J341" s="76">
        <f t="shared" si="19"/>
        <v>0</v>
      </c>
      <c r="K341" s="208">
        <f t="shared" si="18"/>
        <v>0</v>
      </c>
    </row>
    <row r="342" spans="1:11" ht="15">
      <c r="A342" s="2">
        <v>46</v>
      </c>
      <c r="B342" s="3" t="s">
        <v>47</v>
      </c>
      <c r="C342" s="26"/>
      <c r="D342" s="57"/>
      <c r="E342" s="97">
        <v>0</v>
      </c>
      <c r="F342" s="64" t="str">
        <f>IF(ISNA(VLOOKUP($A342,'Úklidové služby'!$A$7:$I$53,6,FALSE))=TRUE,"",VLOOKUP($A342,'Úklidové služby'!$A$7:$I$53,6,FALSE))</f>
        <v>ks</v>
      </c>
      <c r="G342" s="24">
        <f>IF(ISNA(VLOOKUP($A342,'Úklidové služby'!$A$7:$I$53,7,FALSE))=TRUE,"",VLOOKUP($A342,'Úklidové služby'!$A$7:$I$53,7,FALSE))</f>
        <v>0</v>
      </c>
      <c r="H342" s="55" t="str">
        <f>IF(ISNA(VLOOKUP($A342,'Úklidové služby'!$A$7:$I$53,8,FALSE))=TRUE,"",VLOOKUP($A342,'Úklidové služby'!$A$7:$I$53,8,FALSE))</f>
        <v>1x za 3 měsíce</v>
      </c>
      <c r="I342" s="198">
        <f>IF(ISNA(VLOOKUP($A342,'Úklidové služby'!$A$7:$I$53,9,FALSE))=TRUE,"",VLOOKUP($A342,'Úklidové služby'!$A$7:$I$53,9,FALSE))</f>
        <v>4</v>
      </c>
      <c r="J342" s="76">
        <f t="shared" si="19"/>
        <v>0</v>
      </c>
      <c r="K342" s="208">
        <f t="shared" si="18"/>
        <v>0</v>
      </c>
    </row>
    <row r="343" spans="1:11" ht="15" collapsed="1" thickBot="1">
      <c r="A343" s="2">
        <v>47</v>
      </c>
      <c r="B343" s="3" t="s">
        <v>58</v>
      </c>
      <c r="C343" s="5"/>
      <c r="D343" s="5"/>
      <c r="E343" s="97">
        <f>SUM(E344:E360)</f>
        <v>124.15859999999998</v>
      </c>
      <c r="F343" s="45" t="str">
        <f>IF(ISNA(VLOOKUP($A343,'Úklidové služby'!$A$7:$I$53,6,FALSE))=TRUE,"",VLOOKUP($A343,'Úklidové služby'!$A$7:$I$53,6,FALSE))</f>
        <v>m2</v>
      </c>
      <c r="G343" s="24">
        <f>IF(ISNA(VLOOKUP($A343,'Úklidové služby'!$A$7:$I$53,7,FALSE))=TRUE,"",VLOOKUP($A343,'Úklidové služby'!$A$7:$I$53,7,FALSE))</f>
        <v>0</v>
      </c>
      <c r="H343" s="177" t="str">
        <f>IF(ISNA(VLOOKUP($A343,'Úklidové služby'!$A$7:$I$53,8,FALSE))=TRUE,"",VLOOKUP($A343,'Úklidové služby'!$A$7:$I$53,8,FALSE))</f>
        <v>1x za 6 měsíců</v>
      </c>
      <c r="I343" s="198">
        <f>IF(ISNA(VLOOKUP($A343,'Úklidové služby'!$A$7:$I$53,9,FALSE))=TRUE,"",VLOOKUP($A343,'Úklidové služby'!$A$7:$I$53,9,FALSE))</f>
        <v>2</v>
      </c>
      <c r="J343" s="76">
        <f t="shared" si="19"/>
        <v>0</v>
      </c>
      <c r="K343" s="208">
        <f t="shared" si="18"/>
        <v>0</v>
      </c>
    </row>
    <row r="344" spans="1:11" ht="15" hidden="1" outlineLevel="1">
      <c r="A344" s="48"/>
      <c r="B344" s="14" t="s">
        <v>8</v>
      </c>
      <c r="C344" s="37">
        <v>13881</v>
      </c>
      <c r="D344" s="38" t="s">
        <v>28</v>
      </c>
      <c r="E344" s="100">
        <f>SUMIF(Okna!$C$10:$C$38,C344,Okna!$I$10:$I$38)</f>
        <v>22.08</v>
      </c>
      <c r="F344" s="66"/>
      <c r="G344" s="16"/>
      <c r="H344" s="197"/>
      <c r="I344" s="12"/>
      <c r="J344" s="194"/>
      <c r="K344" s="206" t="str">
        <f aca="true" t="shared" si="20" ref="K344:K360">IF(ISBLANK(J344)=TRUE,"",J344/12)</f>
        <v/>
      </c>
    </row>
    <row r="345" spans="1:11" ht="15" hidden="1" outlineLevel="1">
      <c r="A345" s="48"/>
      <c r="B345" s="14" t="s">
        <v>8</v>
      </c>
      <c r="C345" s="37">
        <v>13516</v>
      </c>
      <c r="D345" s="38" t="s">
        <v>29</v>
      </c>
      <c r="E345" s="100">
        <f>SUMIF(Okna!$C$10:$C$38,C345,Okna!$I$10:$I$38)</f>
        <v>7.359999999999999</v>
      </c>
      <c r="F345" s="66"/>
      <c r="G345" s="16"/>
      <c r="H345" s="197"/>
      <c r="I345" s="67"/>
      <c r="J345" s="82"/>
      <c r="K345" s="207" t="str">
        <f t="shared" si="20"/>
        <v/>
      </c>
    </row>
    <row r="346" spans="1:11" ht="15" hidden="1" outlineLevel="1">
      <c r="A346" s="48"/>
      <c r="B346" s="14" t="s">
        <v>8</v>
      </c>
      <c r="C346" s="37">
        <v>13150</v>
      </c>
      <c r="D346" s="38" t="s">
        <v>262</v>
      </c>
      <c r="E346" s="100">
        <f>SUMIF(Okna!$C$10:$C$38,C346,Okna!$I$10:$I$38)</f>
        <v>7.359999999999999</v>
      </c>
      <c r="F346" s="66"/>
      <c r="G346" s="16"/>
      <c r="H346" s="197"/>
      <c r="I346" s="67"/>
      <c r="J346" s="82"/>
      <c r="K346" s="207" t="str">
        <f t="shared" si="20"/>
        <v/>
      </c>
    </row>
    <row r="347" spans="1:11" ht="15" hidden="1" outlineLevel="1">
      <c r="A347" s="48"/>
      <c r="B347" s="14" t="s">
        <v>8</v>
      </c>
      <c r="C347" s="37">
        <v>14246</v>
      </c>
      <c r="D347" s="38" t="s">
        <v>261</v>
      </c>
      <c r="E347" s="100">
        <f>SUMIF(Okna!$C$10:$C$38,C347,Okna!$I$10:$I$38)</f>
        <v>4.16</v>
      </c>
      <c r="F347" s="66"/>
      <c r="G347" s="16"/>
      <c r="H347" s="197"/>
      <c r="I347" s="67"/>
      <c r="J347" s="82"/>
      <c r="K347" s="207" t="str">
        <f t="shared" si="20"/>
        <v/>
      </c>
    </row>
    <row r="348" spans="1:11" ht="15" hidden="1" outlineLevel="1">
      <c r="A348" s="48"/>
      <c r="B348" s="14" t="s">
        <v>8</v>
      </c>
      <c r="C348" s="37">
        <v>44927</v>
      </c>
      <c r="D348" s="38" t="s">
        <v>9</v>
      </c>
      <c r="E348" s="100">
        <f>SUMIF(Okna!$C$10:$C$38,C348,Okna!$I$10:$I$38)</f>
        <v>6.88</v>
      </c>
      <c r="F348" s="66"/>
      <c r="G348" s="16"/>
      <c r="H348" s="197"/>
      <c r="I348" s="67"/>
      <c r="J348" s="82"/>
      <c r="K348" s="207" t="str">
        <f t="shared" si="20"/>
        <v/>
      </c>
    </row>
    <row r="349" spans="1:11" ht="15" hidden="1" outlineLevel="1">
      <c r="A349" s="48"/>
      <c r="B349" s="14" t="s">
        <v>8</v>
      </c>
      <c r="C349" s="808" t="s">
        <v>344</v>
      </c>
      <c r="D349" s="38" t="s">
        <v>12</v>
      </c>
      <c r="E349" s="100">
        <f>SUMIF(Okna!$C$10:$C$38,C349,Okna!$I$10:$I$38)</f>
        <v>1.0031999999999999</v>
      </c>
      <c r="F349" s="66"/>
      <c r="G349" s="16"/>
      <c r="H349" s="197"/>
      <c r="I349" s="67"/>
      <c r="J349" s="82"/>
      <c r="K349" s="207" t="str">
        <f t="shared" si="20"/>
        <v/>
      </c>
    </row>
    <row r="350" spans="1:11" ht="15" hidden="1" outlineLevel="1">
      <c r="A350" s="48"/>
      <c r="B350" s="14" t="s">
        <v>8</v>
      </c>
      <c r="C350" s="37" t="s">
        <v>13</v>
      </c>
      <c r="D350" s="38" t="s">
        <v>14</v>
      </c>
      <c r="E350" s="100">
        <f>SUMIF(Okna!$C$10:$C$38,C350,Okna!$I$10:$I$38)</f>
        <v>2.0063999999999997</v>
      </c>
      <c r="F350" s="66"/>
      <c r="G350" s="16"/>
      <c r="H350" s="197"/>
      <c r="I350" s="67"/>
      <c r="J350" s="82"/>
      <c r="K350" s="207" t="str">
        <f t="shared" si="20"/>
        <v/>
      </c>
    </row>
    <row r="351" spans="1:11" ht="15" hidden="1" outlineLevel="1">
      <c r="A351" s="48"/>
      <c r="B351" s="14" t="s">
        <v>20</v>
      </c>
      <c r="C351" s="37">
        <v>12816</v>
      </c>
      <c r="D351" s="38" t="s">
        <v>30</v>
      </c>
      <c r="E351" s="100">
        <f>SUMIF(Okna!$C$10:$C$38,C351,Okna!$I$10:$I$38)</f>
        <v>8.28</v>
      </c>
      <c r="F351" s="66"/>
      <c r="G351" s="16"/>
      <c r="H351" s="197"/>
      <c r="I351" s="67"/>
      <c r="J351" s="82"/>
      <c r="K351" s="207" t="str">
        <f t="shared" si="20"/>
        <v/>
      </c>
    </row>
    <row r="352" spans="1:11" ht="15" hidden="1" outlineLevel="1">
      <c r="A352" s="48"/>
      <c r="B352" s="14" t="s">
        <v>20</v>
      </c>
      <c r="C352" s="37">
        <v>12451</v>
      </c>
      <c r="D352" s="38" t="s">
        <v>31</v>
      </c>
      <c r="E352" s="100">
        <f>SUMIF(Okna!$C$10:$C$38,C352,Okna!$I$10:$I$38)</f>
        <v>8.28</v>
      </c>
      <c r="F352" s="66"/>
      <c r="G352" s="16"/>
      <c r="H352" s="197"/>
      <c r="I352" s="67"/>
      <c r="J352" s="82"/>
      <c r="K352" s="207" t="str">
        <f t="shared" si="20"/>
        <v/>
      </c>
    </row>
    <row r="353" spans="1:11" ht="15" hidden="1" outlineLevel="1">
      <c r="A353" s="48"/>
      <c r="B353" s="14" t="s">
        <v>20</v>
      </c>
      <c r="C353" s="37">
        <v>12086</v>
      </c>
      <c r="D353" s="38" t="s">
        <v>32</v>
      </c>
      <c r="E353" s="100">
        <f>SUMIF(Okna!$C$10:$C$38,C353,Okna!$I$10:$I$38)</f>
        <v>19.983999999999998</v>
      </c>
      <c r="F353" s="66"/>
      <c r="G353" s="16"/>
      <c r="H353" s="197"/>
      <c r="I353" s="67"/>
      <c r="J353" s="82"/>
      <c r="K353" s="207" t="str">
        <f t="shared" si="20"/>
        <v/>
      </c>
    </row>
    <row r="354" spans="1:11" ht="15" hidden="1" outlineLevel="1">
      <c r="A354" s="48"/>
      <c r="B354" s="14" t="s">
        <v>20</v>
      </c>
      <c r="C354" s="37">
        <v>11720</v>
      </c>
      <c r="D354" s="38" t="s">
        <v>33</v>
      </c>
      <c r="E354" s="100">
        <f>SUMIF(Okna!$C$10:$C$38,C354,Okna!$I$10:$I$38)</f>
        <v>8.28</v>
      </c>
      <c r="F354" s="66"/>
      <c r="G354" s="16"/>
      <c r="H354" s="197"/>
      <c r="I354" s="67"/>
      <c r="J354" s="82"/>
      <c r="K354" s="207" t="str">
        <f t="shared" si="20"/>
        <v/>
      </c>
    </row>
    <row r="355" spans="1:11" ht="15" hidden="1" outlineLevel="1">
      <c r="A355" s="48"/>
      <c r="B355" s="14" t="s">
        <v>20</v>
      </c>
      <c r="C355" s="37">
        <v>11355</v>
      </c>
      <c r="D355" s="38" t="s">
        <v>34</v>
      </c>
      <c r="E355" s="100">
        <f>SUMIF(Okna!$C$10:$C$38,C355,Okna!$I$10:$I$38)</f>
        <v>8.28</v>
      </c>
      <c r="F355" s="66"/>
      <c r="G355" s="16"/>
      <c r="H355" s="197"/>
      <c r="I355" s="67"/>
      <c r="J355" s="82"/>
      <c r="K355" s="207" t="str">
        <f t="shared" si="20"/>
        <v/>
      </c>
    </row>
    <row r="356" spans="1:11" ht="15" hidden="1" outlineLevel="1">
      <c r="A356" s="48"/>
      <c r="B356" s="14" t="s">
        <v>20</v>
      </c>
      <c r="C356" s="37">
        <v>10990</v>
      </c>
      <c r="D356" s="38" t="s">
        <v>35</v>
      </c>
      <c r="E356" s="100">
        <f>SUMIF(Okna!$C$10:$C$38,C356,Okna!$I$10:$I$38)</f>
        <v>8.28</v>
      </c>
      <c r="F356" s="66"/>
      <c r="G356" s="16"/>
      <c r="H356" s="197"/>
      <c r="I356" s="67"/>
      <c r="J356" s="82"/>
      <c r="K356" s="207" t="str">
        <f t="shared" si="20"/>
        <v/>
      </c>
    </row>
    <row r="357" spans="1:11" ht="15" hidden="1" outlineLevel="1">
      <c r="A357" s="48"/>
      <c r="B357" s="14" t="s">
        <v>20</v>
      </c>
      <c r="C357" s="37">
        <v>47150</v>
      </c>
      <c r="D357" s="38" t="s">
        <v>36</v>
      </c>
      <c r="E357" s="100">
        <f>SUMIF(Okna!$C$10:$C$38,C357,Okna!$I$10:$I$38)</f>
        <v>7.14</v>
      </c>
      <c r="F357" s="66"/>
      <c r="G357" s="16"/>
      <c r="H357" s="197"/>
      <c r="I357" s="67"/>
      <c r="J357" s="82"/>
      <c r="K357" s="207" t="str">
        <f t="shared" si="20"/>
        <v/>
      </c>
    </row>
    <row r="358" spans="1:11" ht="15" hidden="1" outlineLevel="1">
      <c r="A358" s="48"/>
      <c r="B358" s="14" t="s">
        <v>20</v>
      </c>
      <c r="C358" s="37" t="s">
        <v>23</v>
      </c>
      <c r="D358" s="38" t="s">
        <v>14</v>
      </c>
      <c r="E358" s="100">
        <f>SUMIF(Okna!$C$10:$C$38,C358,Okna!$I$10:$I$38)</f>
        <v>2.871</v>
      </c>
      <c r="F358" s="66"/>
      <c r="G358" s="16"/>
      <c r="H358" s="197"/>
      <c r="I358" s="67"/>
      <c r="J358" s="82"/>
      <c r="K358" s="207" t="str">
        <f t="shared" si="20"/>
        <v/>
      </c>
    </row>
    <row r="359" spans="1:11" ht="15" hidden="1" outlineLevel="1">
      <c r="A359" s="48"/>
      <c r="B359" s="14" t="s">
        <v>20</v>
      </c>
      <c r="C359" s="37">
        <v>13547</v>
      </c>
      <c r="D359" s="38" t="s">
        <v>25</v>
      </c>
      <c r="E359" s="100">
        <f>SUMIF(Okna!$C$10:$C$38,C359,Okna!$I$10:$I$38)</f>
        <v>0.9570000000000001</v>
      </c>
      <c r="F359" s="66"/>
      <c r="G359" s="16"/>
      <c r="H359" s="197"/>
      <c r="I359" s="67"/>
      <c r="J359" s="82"/>
      <c r="K359" s="207" t="str">
        <f t="shared" si="20"/>
        <v/>
      </c>
    </row>
    <row r="360" spans="1:11" ht="15" hidden="1" outlineLevel="1" thickBot="1">
      <c r="A360" s="83"/>
      <c r="B360" s="84" t="s">
        <v>20</v>
      </c>
      <c r="C360" s="85">
        <v>13181</v>
      </c>
      <c r="D360" s="86" t="s">
        <v>59</v>
      </c>
      <c r="E360" s="100">
        <f>SUMIF(Okna!$C$10:$C$38,C360,Okna!$I$10:$I$38)</f>
        <v>0.9570000000000001</v>
      </c>
      <c r="F360" s="95"/>
      <c r="G360" s="87"/>
      <c r="H360" s="200"/>
      <c r="I360" s="199"/>
      <c r="J360" s="88"/>
      <c r="K360" s="207" t="str">
        <f t="shared" si="20"/>
        <v/>
      </c>
    </row>
    <row r="361" spans="1:11" ht="15" thickBot="1">
      <c r="A361" s="1126" t="s">
        <v>269</v>
      </c>
      <c r="B361" s="1127"/>
      <c r="C361" s="1127"/>
      <c r="D361" s="1127"/>
      <c r="E361" s="1127"/>
      <c r="F361" s="1127"/>
      <c r="G361" s="1127"/>
      <c r="H361" s="1127"/>
      <c r="I361" s="1131"/>
      <c r="J361" s="231">
        <f>SUM(J7:J360)</f>
        <v>0</v>
      </c>
      <c r="K361" s="901">
        <f>SUM(K7:K360)</f>
        <v>0</v>
      </c>
    </row>
  </sheetData>
  <sheetProtection sheet="1" objects="1" scenarios="1"/>
  <mergeCells count="2">
    <mergeCell ref="B6:D6"/>
    <mergeCell ref="A361:I361"/>
  </mergeCells>
  <printOptions horizontalCentered="1"/>
  <pageMargins left="0.1968503937007874" right="0.2362204724409449" top="0.15748031496062992" bottom="0.3937007874015748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E114 E337 E327 E2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465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08" customWidth="1"/>
    <col min="6" max="7" width="9.7109375" style="1" customWidth="1"/>
    <col min="8" max="8" width="12.7109375" style="1" customWidth="1"/>
    <col min="9" max="9" width="11.140625" style="1" bestFit="1" customWidth="1"/>
    <col min="10" max="10" width="14.8515625" style="1" bestFit="1" customWidth="1"/>
    <col min="11" max="11" width="13.7109375" style="1" customWidth="1"/>
    <col min="12" max="12" width="8.7109375" style="1" hidden="1" customWidth="1"/>
    <col min="13" max="13" width="8.7109375" style="1" customWidth="1"/>
    <col min="14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412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292.8</v>
      </c>
    </row>
    <row r="7" spans="1:12" ht="15" collapsed="1">
      <c r="A7" s="2">
        <v>1</v>
      </c>
      <c r="B7" s="3" t="s">
        <v>5</v>
      </c>
      <c r="C7" s="4"/>
      <c r="D7" s="5"/>
      <c r="E7" s="98">
        <f>SUM(E8:E40)</f>
        <v>292.8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44">
        <f>IF(ISERR(J7/12)=TRUE,"",J7/12)</f>
        <v>0</v>
      </c>
      <c r="L7" s="1">
        <f>SUMIF(A:A,'Úklidové služby'!A8,E:E)</f>
        <v>292.8</v>
      </c>
    </row>
    <row r="8" spans="1:12" ht="14.5" customHeight="1" hidden="1" outlineLevel="1">
      <c r="A8" s="9"/>
      <c r="B8" s="10" t="s">
        <v>8</v>
      </c>
      <c r="C8" s="69" t="s">
        <v>101</v>
      </c>
      <c r="D8" s="11" t="s">
        <v>61</v>
      </c>
      <c r="E8" s="99">
        <f>SUMIF('Soupis úklidových prací'!$C$43:$C$82,C8,'Soupis úklidových prací'!$D$43:$D$82)</f>
        <v>13.9</v>
      </c>
      <c r="F8" s="89"/>
      <c r="G8" s="13"/>
      <c r="H8" s="67"/>
      <c r="I8" s="232"/>
      <c r="J8" s="188"/>
      <c r="K8" s="237"/>
      <c r="L8" s="1">
        <f>SUMIF(A:A,'Úklidové služby'!A9,E:E)</f>
        <v>0</v>
      </c>
    </row>
    <row r="9" spans="1:12" ht="14.5" customHeight="1" hidden="1" outlineLevel="1">
      <c r="A9" s="9"/>
      <c r="B9" s="14" t="s">
        <v>8</v>
      </c>
      <c r="C9" s="70" t="s">
        <v>102</v>
      </c>
      <c r="D9" s="15" t="s">
        <v>88</v>
      </c>
      <c r="E9" s="100">
        <f>SUMIF('Soupis úklidových prací'!$C$43:$C$82,C9,'Soupis úklidových prací'!$D$43:$D$82)</f>
        <v>16.2</v>
      </c>
      <c r="F9" s="89"/>
      <c r="G9" s="17"/>
      <c r="H9" s="67"/>
      <c r="I9" s="232"/>
      <c r="J9" s="189"/>
      <c r="K9" s="237"/>
      <c r="L9" s="1">
        <f>SUMIF(A:A,'Úklidové služby'!A10,E:E)</f>
        <v>27</v>
      </c>
    </row>
    <row r="10" spans="1:12" ht="14.5" customHeight="1" hidden="1" outlineLevel="1">
      <c r="A10" s="9"/>
      <c r="B10" s="14" t="s">
        <v>8</v>
      </c>
      <c r="C10" s="70" t="s">
        <v>103</v>
      </c>
      <c r="D10" s="15" t="s">
        <v>89</v>
      </c>
      <c r="E10" s="100">
        <f>SUMIF('Soupis úklidových prací'!$C$43:$C$82,C10,'Soupis úklidových prací'!$D$43:$D$82)</f>
        <v>14.4</v>
      </c>
      <c r="F10" s="89"/>
      <c r="G10" s="17"/>
      <c r="H10" s="67"/>
      <c r="I10" s="232"/>
      <c r="J10" s="189"/>
      <c r="K10" s="237"/>
      <c r="L10" s="1">
        <f>SUMIF(A:A,'Úklidové služby'!A11,E:E)</f>
        <v>27</v>
      </c>
    </row>
    <row r="11" spans="1:12" ht="14.5" customHeight="1" hidden="1" outlineLevel="1">
      <c r="A11" s="9"/>
      <c r="B11" s="14" t="s">
        <v>8</v>
      </c>
      <c r="C11" s="70" t="s">
        <v>104</v>
      </c>
      <c r="D11" s="15" t="s">
        <v>90</v>
      </c>
      <c r="E11" s="100">
        <f>SUMIF('Soupis úklidových prací'!$C$43:$C$82,C11,'Soupis úklidových prací'!$D$43:$D$82)</f>
        <v>20</v>
      </c>
      <c r="F11" s="89"/>
      <c r="G11" s="17"/>
      <c r="H11" s="67"/>
      <c r="I11" s="232"/>
      <c r="J11" s="189"/>
      <c r="K11" s="237"/>
      <c r="L11" s="1">
        <f>SUMIF(A:A,'Úklidové služby'!A12,E:E)</f>
        <v>12</v>
      </c>
    </row>
    <row r="12" spans="1:12" ht="14.5" customHeight="1" hidden="1" outlineLevel="1">
      <c r="A12" s="9"/>
      <c r="B12" s="14" t="s">
        <v>8</v>
      </c>
      <c r="C12" s="70" t="s">
        <v>105</v>
      </c>
      <c r="D12" s="15" t="s">
        <v>91</v>
      </c>
      <c r="E12" s="100">
        <f>SUMIF('Soupis úklidových prací'!$C$43:$C$82,C12,'Soupis úklidových prací'!$D$43:$D$82)</f>
        <v>9</v>
      </c>
      <c r="F12" s="89"/>
      <c r="G12" s="17"/>
      <c r="H12" s="67"/>
      <c r="I12" s="232"/>
      <c r="J12" s="189"/>
      <c r="K12" s="237"/>
      <c r="L12" s="1">
        <f>SUMIF(A:A,'Úklidové služby'!A13,E:E)</f>
        <v>10</v>
      </c>
    </row>
    <row r="13" spans="1:12" ht="14.5" customHeight="1" hidden="1" outlineLevel="1">
      <c r="A13" s="9"/>
      <c r="B13" s="14" t="s">
        <v>8</v>
      </c>
      <c r="C13" s="70" t="s">
        <v>106</v>
      </c>
      <c r="D13" s="15" t="s">
        <v>92</v>
      </c>
      <c r="E13" s="100">
        <f>SUMIF('Soupis úklidových prací'!$C$43:$C$82,C13,'Soupis úklidových prací'!$D$43:$D$82)</f>
        <v>8</v>
      </c>
      <c r="F13" s="89"/>
      <c r="G13" s="17"/>
      <c r="H13" s="67"/>
      <c r="I13" s="232"/>
      <c r="J13" s="189"/>
      <c r="K13" s="237"/>
      <c r="L13" s="1">
        <f>SUMIF(A:A,'Úklidové služby'!A14,E:E)</f>
        <v>35.832</v>
      </c>
    </row>
    <row r="14" spans="1:12" ht="14.5" customHeight="1" hidden="1" outlineLevel="1">
      <c r="A14" s="9"/>
      <c r="B14" s="14" t="s">
        <v>8</v>
      </c>
      <c r="C14" s="70" t="s">
        <v>107</v>
      </c>
      <c r="D14" s="134" t="s">
        <v>90</v>
      </c>
      <c r="E14" s="100">
        <f>SUMIF('Soupis úklidových prací'!$C$43:$C$82,C14,'Soupis úklidových prací'!$D$43:$D$82)</f>
        <v>10</v>
      </c>
      <c r="F14" s="89"/>
      <c r="G14" s="17"/>
      <c r="H14" s="67"/>
      <c r="I14" s="232"/>
      <c r="J14" s="189"/>
      <c r="K14" s="237"/>
      <c r="L14" s="1">
        <f>SUMIF(A:A,'Úklidové služby'!A15,E:E)</f>
        <v>32</v>
      </c>
    </row>
    <row r="15" spans="1:12" ht="14.5" customHeight="1" hidden="1" outlineLevel="1">
      <c r="A15" s="9"/>
      <c r="B15" s="14" t="s">
        <v>8</v>
      </c>
      <c r="C15" s="70" t="s">
        <v>108</v>
      </c>
      <c r="D15" s="15" t="s">
        <v>61</v>
      </c>
      <c r="E15" s="100">
        <f>SUMIF('Soupis úklidových prací'!$C$43:$C$82,C15,'Soupis úklidových prací'!$D$43:$D$82)</f>
        <v>25</v>
      </c>
      <c r="F15" s="89"/>
      <c r="G15" s="17"/>
      <c r="H15" s="67"/>
      <c r="I15" s="232"/>
      <c r="J15" s="189"/>
      <c r="K15" s="237"/>
      <c r="L15" s="1">
        <f>SUMIF(A:A,'Úklidové služby'!A16,E:E)</f>
        <v>10.8</v>
      </c>
    </row>
    <row r="16" spans="1:12" ht="14.5" customHeight="1" hidden="1" outlineLevel="1">
      <c r="A16" s="9"/>
      <c r="B16" s="14" t="s">
        <v>8</v>
      </c>
      <c r="C16" s="70" t="s">
        <v>109</v>
      </c>
      <c r="D16" s="15" t="s">
        <v>93</v>
      </c>
      <c r="E16" s="100">
        <f>SUMIF('Soupis úklidových prací'!$C$43:$C$82,C16,'Soupis úklidových prací'!$D$43:$D$82)</f>
        <v>3</v>
      </c>
      <c r="F16" s="89"/>
      <c r="G16" s="17"/>
      <c r="H16" s="67"/>
      <c r="I16" s="232"/>
      <c r="J16" s="189"/>
      <c r="K16" s="237"/>
      <c r="L16" s="1">
        <f>SUMIF(A:A,'Úklidové služby'!A17,E:E)</f>
        <v>10.8</v>
      </c>
    </row>
    <row r="17" spans="1:12" ht="14.5" customHeight="1" hidden="1" outlineLevel="1">
      <c r="A17" s="9"/>
      <c r="B17" s="14" t="s">
        <v>8</v>
      </c>
      <c r="C17" s="140" t="s">
        <v>133</v>
      </c>
      <c r="D17" s="15" t="s">
        <v>94</v>
      </c>
      <c r="E17" s="100">
        <f>SUMIF('Soupis úklidových prací'!$C$43:$C$82,C17,'Soupis úklidových prací'!$D$43:$D$82)</f>
        <v>2.4</v>
      </c>
      <c r="F17" s="89"/>
      <c r="G17" s="17"/>
      <c r="H17" s="67"/>
      <c r="I17" s="232"/>
      <c r="J17" s="189"/>
      <c r="K17" s="237"/>
      <c r="L17" s="1">
        <f>SUMIF(A:A,'Úklidové služby'!A18,E:E)</f>
        <v>0</v>
      </c>
    </row>
    <row r="18" spans="1:12" ht="14.5" customHeight="1" hidden="1" outlineLevel="1">
      <c r="A18" s="9"/>
      <c r="B18" s="14" t="s">
        <v>8</v>
      </c>
      <c r="C18" s="70" t="s">
        <v>110</v>
      </c>
      <c r="D18" s="15" t="s">
        <v>95</v>
      </c>
      <c r="E18" s="100">
        <f>SUMIF('Soupis úklidových prací'!$C$43:$C$82,C18,'Soupis úklidových prací'!$D$43:$D$82)</f>
        <v>4.9</v>
      </c>
      <c r="F18" s="89"/>
      <c r="G18" s="17"/>
      <c r="H18" s="67"/>
      <c r="I18" s="232"/>
      <c r="J18" s="189"/>
      <c r="K18" s="237"/>
      <c r="L18" s="1">
        <f>SUMIF(A:A,'Úklidové služby'!A19,E:E)</f>
        <v>0</v>
      </c>
    </row>
    <row r="19" spans="1:12" ht="14.5" customHeight="1" hidden="1" outlineLevel="1">
      <c r="A19" s="9"/>
      <c r="B19" s="14" t="s">
        <v>8</v>
      </c>
      <c r="C19" s="70" t="s">
        <v>111</v>
      </c>
      <c r="D19" s="15" t="s">
        <v>96</v>
      </c>
      <c r="E19" s="100">
        <f>SUMIF('Soupis úklidových prací'!$C$43:$C$82,C19,'Soupis úklidových prací'!$D$43:$D$82)</f>
        <v>2.8</v>
      </c>
      <c r="F19" s="89"/>
      <c r="G19" s="17"/>
      <c r="H19" s="67"/>
      <c r="I19" s="232"/>
      <c r="J19" s="189"/>
      <c r="K19" s="237"/>
      <c r="L19" s="1">
        <f>SUMIF(A:A,'Úklidové služby'!A20,E:E)</f>
        <v>4.566</v>
      </c>
    </row>
    <row r="20" spans="1:12" ht="14.5" customHeight="1" hidden="1" outlineLevel="1">
      <c r="A20" s="9"/>
      <c r="B20" s="14" t="s">
        <v>8</v>
      </c>
      <c r="C20" s="70" t="s">
        <v>112</v>
      </c>
      <c r="D20" s="15" t="s">
        <v>97</v>
      </c>
      <c r="E20" s="100">
        <f>SUMIF('Soupis úklidových prací'!$C$43:$C$82,C20,'Soupis úklidových prací'!$D$43:$D$82)</f>
        <v>2.5</v>
      </c>
      <c r="F20" s="89"/>
      <c r="G20" s="17"/>
      <c r="H20" s="67"/>
      <c r="I20" s="232"/>
      <c r="J20" s="189"/>
      <c r="K20" s="237"/>
      <c r="L20" s="1">
        <f>SUMIF(A:A,'Úklidové služby'!A21,E:E)</f>
        <v>6.5158</v>
      </c>
    </row>
    <row r="21" spans="1:12" ht="14.5" customHeight="1" hidden="1" outlineLevel="1">
      <c r="A21" s="9"/>
      <c r="B21" s="14" t="s">
        <v>8</v>
      </c>
      <c r="C21" s="70" t="s">
        <v>113</v>
      </c>
      <c r="D21" s="134" t="s">
        <v>14</v>
      </c>
      <c r="E21" s="100">
        <f>SUMIF('Soupis úklidových prací'!$C$43:$C$82,C21,'Soupis úklidových prací'!$D$43:$D$82)</f>
        <v>1.2</v>
      </c>
      <c r="F21" s="89"/>
      <c r="G21" s="17"/>
      <c r="H21" s="67"/>
      <c r="I21" s="232"/>
      <c r="J21" s="189"/>
      <c r="K21" s="237"/>
      <c r="L21" s="1">
        <f>SUMIF(A:A,'Úklidové služby'!A22,E:E)</f>
        <v>1</v>
      </c>
    </row>
    <row r="22" spans="1:12" ht="14.5" customHeight="1" hidden="1" outlineLevel="1">
      <c r="A22" s="9"/>
      <c r="B22" s="14" t="s">
        <v>8</v>
      </c>
      <c r="C22" s="70" t="s">
        <v>114</v>
      </c>
      <c r="D22" s="15" t="s">
        <v>16</v>
      </c>
      <c r="E22" s="100">
        <f>SUMIF('Soupis úklidových prací'!$C$43:$C$82,C22,'Soupis úklidových prací'!$D$43:$D$82)</f>
        <v>1.1</v>
      </c>
      <c r="F22" s="89"/>
      <c r="G22" s="17"/>
      <c r="H22" s="67"/>
      <c r="I22" s="232"/>
      <c r="J22" s="189"/>
      <c r="K22" s="237"/>
      <c r="L22" s="1">
        <f>SUMIF(A:A,'Úklidové služby'!A23,E:E)</f>
        <v>10</v>
      </c>
    </row>
    <row r="23" spans="1:12" ht="14.5" customHeight="1" hidden="1" outlineLevel="1">
      <c r="A23" s="9"/>
      <c r="B23" s="14" t="s">
        <v>20</v>
      </c>
      <c r="C23" s="70" t="s">
        <v>115</v>
      </c>
      <c r="D23" s="15" t="s">
        <v>95</v>
      </c>
      <c r="E23" s="100">
        <f>SUMIF('Soupis úklidových prací'!$C$43:$C$82,C23,'Soupis úklidových prací'!$D$43:$D$82)</f>
        <v>7.8</v>
      </c>
      <c r="F23" s="89"/>
      <c r="G23" s="17"/>
      <c r="H23" s="67"/>
      <c r="I23" s="232"/>
      <c r="J23" s="189"/>
      <c r="K23" s="237"/>
      <c r="L23" s="1">
        <f>SUMIF(A:A,'Úklidové služby'!A24,E:E)</f>
        <v>86.661</v>
      </c>
    </row>
    <row r="24" spans="1:12" ht="14.5" customHeight="1" hidden="1" outlineLevel="1">
      <c r="A24" s="9"/>
      <c r="B24" s="14" t="s">
        <v>20</v>
      </c>
      <c r="C24" s="70" t="s">
        <v>116</v>
      </c>
      <c r="D24" s="15" t="s">
        <v>16</v>
      </c>
      <c r="E24" s="100">
        <f>SUMIF('Soupis úklidových prací'!$C$43:$C$82,C24,'Soupis úklidových prací'!$D$43:$D$82)</f>
        <v>1.2</v>
      </c>
      <c r="F24" s="89"/>
      <c r="G24" s="17"/>
      <c r="H24" s="67"/>
      <c r="I24" s="232"/>
      <c r="J24" s="189"/>
      <c r="K24" s="237"/>
      <c r="L24" s="1">
        <f>SUMIF(A:A,'Úklidové služby'!A25,E:E)</f>
        <v>3</v>
      </c>
    </row>
    <row r="25" spans="1:12" ht="14.5" customHeight="1" hidden="1" outlineLevel="1">
      <c r="A25" s="9"/>
      <c r="B25" s="14" t="s">
        <v>20</v>
      </c>
      <c r="C25" s="70" t="s">
        <v>117</v>
      </c>
      <c r="D25" s="15" t="s">
        <v>16</v>
      </c>
      <c r="E25" s="100">
        <f>SUMIF('Soupis úklidových prací'!$C$43:$C$82,C25,'Soupis úklidových prací'!$D$43:$D$82)</f>
        <v>1.1</v>
      </c>
      <c r="F25" s="89"/>
      <c r="G25" s="17"/>
      <c r="H25" s="67"/>
      <c r="I25" s="232"/>
      <c r="J25" s="189"/>
      <c r="K25" s="237"/>
      <c r="L25" s="1">
        <f>SUMIF(A:A,'Úklidové služby'!A26,E:E)</f>
        <v>33</v>
      </c>
    </row>
    <row r="26" spans="1:12" ht="14.5" customHeight="1" hidden="1" outlineLevel="1">
      <c r="A26" s="9"/>
      <c r="B26" s="14" t="s">
        <v>20</v>
      </c>
      <c r="C26" s="70" t="s">
        <v>118</v>
      </c>
      <c r="D26" s="15" t="s">
        <v>97</v>
      </c>
      <c r="E26" s="100">
        <f>SUMIF('Soupis úklidových prací'!$C$43:$C$82,C26,'Soupis úklidových prací'!$D$43:$D$82)</f>
        <v>3.1</v>
      </c>
      <c r="F26" s="89"/>
      <c r="G26" s="17"/>
      <c r="H26" s="67"/>
      <c r="I26" s="232"/>
      <c r="J26" s="189"/>
      <c r="K26" s="237"/>
      <c r="L26" s="1">
        <f>SUMIF(A:A,'Úklidové služby'!A27,E:E)</f>
        <v>4</v>
      </c>
    </row>
    <row r="27" spans="1:12" ht="14.5" customHeight="1" hidden="1" outlineLevel="1">
      <c r="A27" s="9"/>
      <c r="B27" s="14" t="s">
        <v>20</v>
      </c>
      <c r="C27" s="70" t="s">
        <v>119</v>
      </c>
      <c r="D27" s="15" t="s">
        <v>90</v>
      </c>
      <c r="E27" s="100">
        <f>SUMIF('Soupis úklidových prací'!$C$43:$C$82,C27,'Soupis úklidových prací'!$D$43:$D$82)</f>
        <v>9</v>
      </c>
      <c r="F27" s="89"/>
      <c r="G27" s="17"/>
      <c r="H27" s="67"/>
      <c r="I27" s="232"/>
      <c r="J27" s="189"/>
      <c r="K27" s="237"/>
      <c r="L27" s="1">
        <f>SUMIF(A:A,'Úklidové služby'!A28,E:E)</f>
        <v>0</v>
      </c>
    </row>
    <row r="28" spans="1:12" ht="14.5" customHeight="1" hidden="1" outlineLevel="1">
      <c r="A28" s="9"/>
      <c r="B28" s="14" t="s">
        <v>20</v>
      </c>
      <c r="C28" s="73" t="s">
        <v>120</v>
      </c>
      <c r="D28" s="134" t="s">
        <v>90</v>
      </c>
      <c r="E28" s="100">
        <f>SUMIF('Soupis úklidových prací'!$C$43:$C$82,C28,'Soupis úklidových prací'!$D$43:$D$82)</f>
        <v>9</v>
      </c>
      <c r="F28" s="89"/>
      <c r="G28" s="17"/>
      <c r="H28" s="67"/>
      <c r="I28" s="232"/>
      <c r="J28" s="190"/>
      <c r="K28" s="237"/>
      <c r="L28" s="1">
        <f>SUMIF(A:A,'Úklidové služby'!A29,E:E)</f>
        <v>0</v>
      </c>
    </row>
    <row r="29" spans="1:12" ht="14.5" customHeight="1" hidden="1" outlineLevel="1">
      <c r="A29" s="9"/>
      <c r="B29" s="14" t="s">
        <v>20</v>
      </c>
      <c r="C29" s="73" t="s">
        <v>121</v>
      </c>
      <c r="D29" s="15" t="s">
        <v>61</v>
      </c>
      <c r="E29" s="100">
        <f>SUMIF('Soupis úklidových prací'!$C$43:$C$82,C29,'Soupis úklidových prací'!$D$43:$D$82)</f>
        <v>23.2</v>
      </c>
      <c r="F29" s="89"/>
      <c r="G29" s="17"/>
      <c r="H29" s="67"/>
      <c r="I29" s="232"/>
      <c r="J29" s="190"/>
      <c r="K29" s="237"/>
      <c r="L29" s="1">
        <f>SUMIF(A:A,'Úklidové služby'!A30,E:E)</f>
        <v>0</v>
      </c>
    </row>
    <row r="30" spans="1:12" ht="14.5" customHeight="1" hidden="1" outlineLevel="1">
      <c r="A30" s="9"/>
      <c r="B30" s="14" t="s">
        <v>20</v>
      </c>
      <c r="C30" s="73" t="s">
        <v>122</v>
      </c>
      <c r="D30" s="15" t="s">
        <v>25</v>
      </c>
      <c r="E30" s="100">
        <f>SUMIF('Soupis úklidových prací'!$C$43:$C$82,C30,'Soupis úklidových prací'!$D$43:$D$82)</f>
        <v>2.5</v>
      </c>
      <c r="F30" s="89"/>
      <c r="G30" s="17"/>
      <c r="H30" s="67"/>
      <c r="I30" s="232"/>
      <c r="J30" s="190"/>
      <c r="K30" s="237"/>
      <c r="L30" s="1">
        <f>SUMIF(A:A,'Úklidové služby'!A31,E:E)</f>
        <v>0</v>
      </c>
    </row>
    <row r="31" spans="1:12" ht="14.5" customHeight="1" hidden="1" outlineLevel="1">
      <c r="A31" s="9"/>
      <c r="B31" s="14" t="s">
        <v>20</v>
      </c>
      <c r="C31" s="70" t="s">
        <v>123</v>
      </c>
      <c r="D31" s="15" t="s">
        <v>90</v>
      </c>
      <c r="E31" s="100">
        <f>SUMIF('Soupis úklidových prací'!$C$43:$C$82,C31,'Soupis úklidových prací'!$D$43:$D$82)</f>
        <v>8.8</v>
      </c>
      <c r="F31" s="89"/>
      <c r="G31" s="17"/>
      <c r="H31" s="67"/>
      <c r="I31" s="232"/>
      <c r="J31" s="189"/>
      <c r="K31" s="237"/>
      <c r="L31" s="1">
        <f>SUMIF(A:A,'Úklidové služby'!A32,E:E)</f>
        <v>0</v>
      </c>
    </row>
    <row r="32" spans="1:12" ht="14.5" customHeight="1" hidden="1" outlineLevel="1">
      <c r="A32" s="9"/>
      <c r="B32" s="14" t="s">
        <v>20</v>
      </c>
      <c r="C32" s="70" t="s">
        <v>124</v>
      </c>
      <c r="D32" s="15" t="s">
        <v>90</v>
      </c>
      <c r="E32" s="100">
        <f>SUMIF('Soupis úklidových prací'!$C$43:$C$82,C32,'Soupis úklidových prací'!$D$43:$D$82)</f>
        <v>8.9</v>
      </c>
      <c r="F32" s="89"/>
      <c r="G32" s="17"/>
      <c r="H32" s="67"/>
      <c r="I32" s="232"/>
      <c r="J32" s="189"/>
      <c r="K32" s="237"/>
      <c r="L32" s="1">
        <f>SUMIF(A:A,'Úklidové služby'!A33,E:E)</f>
        <v>0</v>
      </c>
    </row>
    <row r="33" spans="1:12" ht="14.5" customHeight="1" hidden="1" outlineLevel="1">
      <c r="A33" s="9"/>
      <c r="B33" s="14" t="s">
        <v>20</v>
      </c>
      <c r="C33" s="140" t="s">
        <v>131</v>
      </c>
      <c r="D33" s="15" t="s">
        <v>90</v>
      </c>
      <c r="E33" s="100">
        <f>SUMIF('Soupis úklidových prací'!$C$43:$C$82,C33,'Soupis úklidových prací'!$D$43:$D$82)</f>
        <v>16</v>
      </c>
      <c r="F33" s="89"/>
      <c r="G33" s="17"/>
      <c r="H33" s="67"/>
      <c r="I33" s="232"/>
      <c r="J33" s="189"/>
      <c r="K33" s="237"/>
      <c r="L33" s="1">
        <f>SUMIF(A:A,'Úklidové služby'!A34,E:E)</f>
        <v>0</v>
      </c>
    </row>
    <row r="34" spans="1:12" ht="14.5" customHeight="1" hidden="1" outlineLevel="1">
      <c r="A34" s="9"/>
      <c r="B34" s="14" t="s">
        <v>98</v>
      </c>
      <c r="C34" s="70" t="s">
        <v>125</v>
      </c>
      <c r="D34" s="15" t="s">
        <v>95</v>
      </c>
      <c r="E34" s="100">
        <f>SUMIF('Soupis úklidových prací'!$C$43:$C$82,C34,'Soupis úklidových prací'!$D$43:$D$82)</f>
        <v>7.8</v>
      </c>
      <c r="F34" s="89"/>
      <c r="G34" s="17"/>
      <c r="H34" s="67"/>
      <c r="I34" s="232"/>
      <c r="J34" s="189"/>
      <c r="K34" s="237"/>
      <c r="L34" s="1">
        <f>SUMIF(A:A,'Úklidové služby'!A35,E:E)</f>
        <v>0</v>
      </c>
    </row>
    <row r="35" spans="1:12" ht="14.5" customHeight="1" hidden="1" outlineLevel="1">
      <c r="A35" s="9"/>
      <c r="B35" s="14" t="s">
        <v>98</v>
      </c>
      <c r="C35" s="70" t="s">
        <v>126</v>
      </c>
      <c r="D35" s="134" t="s">
        <v>61</v>
      </c>
      <c r="E35" s="100">
        <f>SUMIF('Soupis úklidových prací'!$C$43:$C$82,C35,'Soupis úklidových prací'!$D$43:$D$82)</f>
        <v>15.2</v>
      </c>
      <c r="F35" s="89"/>
      <c r="G35" s="17"/>
      <c r="H35" s="67"/>
      <c r="I35" s="232"/>
      <c r="J35" s="189"/>
      <c r="K35" s="237"/>
      <c r="L35" s="1">
        <f>SUMIF(A:A,'Úklidové služby'!A36,E:E)</f>
        <v>0</v>
      </c>
    </row>
    <row r="36" spans="1:12" ht="14.5" customHeight="1" hidden="1" outlineLevel="1">
      <c r="A36" s="9"/>
      <c r="B36" s="14" t="s">
        <v>98</v>
      </c>
      <c r="C36" s="70" t="s">
        <v>127</v>
      </c>
      <c r="D36" s="15" t="s">
        <v>14</v>
      </c>
      <c r="E36" s="100">
        <f>SUMIF('Soupis úklidových prací'!$C$43:$C$82,C36,'Soupis úklidových prací'!$D$43:$D$82)</f>
        <v>1.2</v>
      </c>
      <c r="F36" s="89"/>
      <c r="G36" s="17"/>
      <c r="H36" s="67"/>
      <c r="I36" s="232"/>
      <c r="J36" s="189"/>
      <c r="K36" s="237"/>
      <c r="L36" s="1">
        <f>SUMIF(A:A,'Úklidové služby'!A37,E:E)</f>
        <v>30</v>
      </c>
    </row>
    <row r="37" spans="1:12" ht="14.5" customHeight="1" hidden="1" outlineLevel="1">
      <c r="A37" s="9"/>
      <c r="B37" s="14" t="s">
        <v>98</v>
      </c>
      <c r="C37" s="70" t="s">
        <v>128</v>
      </c>
      <c r="D37" s="15" t="s">
        <v>14</v>
      </c>
      <c r="E37" s="100">
        <f>SUMIF('Soupis úklidových prací'!$C$43:$C$82,C37,'Soupis úklidových prací'!$D$43:$D$82)</f>
        <v>1.1</v>
      </c>
      <c r="F37" s="89"/>
      <c r="G37" s="17"/>
      <c r="H37" s="67"/>
      <c r="I37" s="232"/>
      <c r="J37" s="189"/>
      <c r="K37" s="237"/>
      <c r="L37" s="1">
        <f>SUMIF(A:A,'Úklidové služby'!A38,E:E)</f>
        <v>32</v>
      </c>
    </row>
    <row r="38" spans="1:12" ht="14.5" customHeight="1" hidden="1" outlineLevel="1">
      <c r="A38" s="9"/>
      <c r="B38" s="14" t="s">
        <v>98</v>
      </c>
      <c r="C38" s="70" t="s">
        <v>129</v>
      </c>
      <c r="D38" s="15" t="s">
        <v>97</v>
      </c>
      <c r="E38" s="100">
        <f>SUMIF('Soupis úklidových prací'!$C$43:$C$82,C38,'Soupis úklidových prací'!$D$43:$D$82)</f>
        <v>3.1</v>
      </c>
      <c r="F38" s="89"/>
      <c r="G38" s="17"/>
      <c r="H38" s="67"/>
      <c r="I38" s="232"/>
      <c r="J38" s="189"/>
      <c r="K38" s="237"/>
      <c r="L38" s="1">
        <f>SUMIF(A:A,'Úklidové služby'!A39,E:E)</f>
        <v>29</v>
      </c>
    </row>
    <row r="39" spans="1:12" ht="14.5" customHeight="1" hidden="1" outlineLevel="1">
      <c r="A39" s="9"/>
      <c r="B39" s="14" t="s">
        <v>98</v>
      </c>
      <c r="C39" s="70" t="s">
        <v>130</v>
      </c>
      <c r="D39" s="15" t="s">
        <v>99</v>
      </c>
      <c r="E39" s="100">
        <f>SUMIF('Soupis úklidových prací'!$C$43:$C$82,C39,'Soupis úklidových prací'!$D$43:$D$82)</f>
        <v>19.8</v>
      </c>
      <c r="F39" s="89"/>
      <c r="G39" s="17"/>
      <c r="H39" s="67"/>
      <c r="I39" s="232"/>
      <c r="J39" s="189"/>
      <c r="K39" s="237"/>
      <c r="L39" s="1">
        <f>SUMIF(A:A,'Úklidové služby'!A40,E:E)</f>
        <v>3.18</v>
      </c>
    </row>
    <row r="40" spans="1:12" ht="14.5" customHeight="1" hidden="1" outlineLevel="1">
      <c r="A40" s="9"/>
      <c r="B40" s="14" t="s">
        <v>98</v>
      </c>
      <c r="C40" s="140" t="s">
        <v>132</v>
      </c>
      <c r="D40" s="15" t="s">
        <v>100</v>
      </c>
      <c r="E40" s="100">
        <f>SUMIF('Soupis úklidových prací'!$C$43:$C$82,C40,'Soupis úklidových prací'!$D$43:$D$82)</f>
        <v>19.6</v>
      </c>
      <c r="F40" s="89"/>
      <c r="G40" s="17"/>
      <c r="H40" s="67"/>
      <c r="I40" s="232"/>
      <c r="J40" s="189"/>
      <c r="K40" s="242"/>
      <c r="L40" s="1">
        <f>SUMIF(A:A,'Úklidové služby'!A41,E:E)</f>
        <v>75.58999999999999</v>
      </c>
    </row>
    <row r="41" spans="1:12" ht="15" collapsed="1">
      <c r="A41" s="18">
        <v>2</v>
      </c>
      <c r="B41" s="141" t="s">
        <v>26</v>
      </c>
      <c r="C41" s="20"/>
      <c r="D41" s="21"/>
      <c r="E41" s="97">
        <f>SUM(E42:E74)</f>
        <v>292.8</v>
      </c>
      <c r="F41" s="23" t="str">
        <f>IF(ISNA(VLOOKUP($A41,'Úklidové služby'!$A$7:$I$53,6,FALSE))=TRUE,"",VLOOKUP($A41,'Úklidové služby'!$A$7:$I$53,6,FALSE))</f>
        <v>m2</v>
      </c>
      <c r="G41" s="24">
        <f>IF(ISNA(VLOOKUP($A41,'Úklidové služby'!$A$7:$I$53,7,FALSE))=TRUE,"",VLOOKUP($A41,'Úklidové služby'!$A$7:$I$53,7,FALSE))</f>
        <v>0</v>
      </c>
      <c r="H41" s="227" t="str">
        <f>IF(ISNA(VLOOKUP($A41,'Úklidové služby'!$A$7:$I$53,8,FALSE))=TRUE,"",VLOOKUP($A41,'Úklidové služby'!$A$7:$I$53,8,FALSE))</f>
        <v>1x za den</v>
      </c>
      <c r="I41" s="185">
        <f>IF(ISNA(VLOOKUP($A41,'Úklidové služby'!$A$7:$I$53,9,FALSE))=TRUE,"",VLOOKUP($A41,'Úklidové služby'!$A$7:$I$53,9,FALSE))</f>
        <v>251</v>
      </c>
      <c r="J41" s="76">
        <f aca="true" t="shared" si="0" ref="J41:J98">IF(ISERR(E41*G41*I41)=TRUE,"",E41*G41*I41)</f>
        <v>0</v>
      </c>
      <c r="K41" s="241">
        <f aca="true" t="shared" si="1" ref="K41:K98">IF(ISERR(J41/12)=TRUE,"",J41/12)</f>
        <v>0</v>
      </c>
      <c r="L41" s="1">
        <f>SUMIF(A:A,'Úklidové služby'!A42,E:E)</f>
        <v>35.33699999999999</v>
      </c>
    </row>
    <row r="42" spans="1:12" ht="15" hidden="1" outlineLevel="1">
      <c r="A42" s="9"/>
      <c r="B42" s="10" t="s">
        <v>8</v>
      </c>
      <c r="C42" s="69" t="s">
        <v>101</v>
      </c>
      <c r="D42" s="11" t="s">
        <v>61</v>
      </c>
      <c r="E42" s="99">
        <v>13.9</v>
      </c>
      <c r="F42" s="89" t="str">
        <f>IF(ISNA(VLOOKUP($A42,'Úklidové služby'!$A$7:$I$53,6,FALSE))=TRUE,"",VLOOKUP($A42,'Úklidové služby'!$A$7:$I$53,6,FALSE))</f>
        <v/>
      </c>
      <c r="G42" s="13" t="str">
        <f>IF(ISNA(VLOOKUP($A42,'Úklidové služby'!$A$7:$I$53,7,FALSE))=TRUE,"",VLOOKUP($A42,'Úklidové služby'!$A$7:$I$53,7,FALSE))</f>
        <v/>
      </c>
      <c r="H42" s="67" t="str">
        <f>IF(ISNA(VLOOKUP($A42,'Úklidové služby'!$A$7:$I$53,8,FALSE))=TRUE,"",VLOOKUP($A42,'Úklidové služby'!$A$7:$I$53,8,FALSE))</f>
        <v/>
      </c>
      <c r="I42" s="232" t="str">
        <f>IF(ISNA(VLOOKUP($A42,'Úklidové služby'!$A$7:$I$53,9,FALSE))=TRUE,"",VLOOKUP($A42,'Úklidové služby'!$A$7:$I$53,9,FALSE))</f>
        <v/>
      </c>
      <c r="J42" s="188" t="str">
        <f t="shared" si="0"/>
        <v/>
      </c>
      <c r="K42" s="237" t="str">
        <f t="shared" si="1"/>
        <v/>
      </c>
      <c r="L42" s="1">
        <f>SUMIF(A:A,'Úklidové služby'!A43,E:E)</f>
        <v>17.408</v>
      </c>
    </row>
    <row r="43" spans="1:12" ht="15" hidden="1" outlineLevel="1">
      <c r="A43" s="9"/>
      <c r="B43" s="14" t="s">
        <v>8</v>
      </c>
      <c r="C43" s="70" t="s">
        <v>102</v>
      </c>
      <c r="D43" s="15" t="s">
        <v>88</v>
      </c>
      <c r="E43" s="100">
        <v>16.2</v>
      </c>
      <c r="F43" s="89" t="str">
        <f>IF(ISNA(VLOOKUP($A43,'Úklidové služby'!$A$7:$I$53,6,FALSE))=TRUE,"",VLOOKUP($A43,'Úklidové služby'!$A$7:$I$53,6,FALSE))</f>
        <v/>
      </c>
      <c r="G43" s="17" t="str">
        <f>IF(ISNA(VLOOKUP($A43,'Úklidové služby'!$A$7:$I$53,7,FALSE))=TRUE,"",VLOOKUP($A43,'Úklidové služby'!$A$7:$I$53,7,FALSE))</f>
        <v/>
      </c>
      <c r="H43" s="67" t="str">
        <f>IF(ISNA(VLOOKUP($A43,'Úklidové služby'!$A$7:$I$53,8,FALSE))=TRUE,"",VLOOKUP($A43,'Úklidové služby'!$A$7:$I$53,8,FALSE))</f>
        <v/>
      </c>
      <c r="I43" s="232" t="str">
        <f>IF(ISNA(VLOOKUP($A43,'Úklidové služby'!$A$7:$I$53,9,FALSE))=TRUE,"",VLOOKUP($A43,'Úklidové služby'!$A$7:$I$53,9,FALSE))</f>
        <v/>
      </c>
      <c r="J43" s="189" t="str">
        <f t="shared" si="0"/>
        <v/>
      </c>
      <c r="K43" s="237" t="str">
        <f t="shared" si="1"/>
        <v/>
      </c>
      <c r="L43" s="1">
        <f>SUMIF(A:A,'Úklidové služby'!A44,E:E)</f>
        <v>2</v>
      </c>
    </row>
    <row r="44" spans="1:12" ht="15" hidden="1" outlineLevel="1">
      <c r="A44" s="9"/>
      <c r="B44" s="14" t="s">
        <v>8</v>
      </c>
      <c r="C44" s="70" t="s">
        <v>103</v>
      </c>
      <c r="D44" s="15" t="s">
        <v>89</v>
      </c>
      <c r="E44" s="100">
        <v>14.4</v>
      </c>
      <c r="F44" s="89" t="str">
        <f>IF(ISNA(VLOOKUP($A44,'Úklidové služby'!$A$7:$I$53,6,FALSE))=TRUE,"",VLOOKUP($A44,'Úklidové služby'!$A$7:$I$53,6,FALSE))</f>
        <v/>
      </c>
      <c r="G44" s="17" t="str">
        <f>IF(ISNA(VLOOKUP($A44,'Úklidové služby'!$A$7:$I$53,7,FALSE))=TRUE,"",VLOOKUP($A44,'Úklidové služby'!$A$7:$I$53,7,FALSE))</f>
        <v/>
      </c>
      <c r="H44" s="67" t="str">
        <f>IF(ISNA(VLOOKUP($A44,'Úklidové služby'!$A$7:$I$53,8,FALSE))=TRUE,"",VLOOKUP($A44,'Úklidové služby'!$A$7:$I$53,8,FALSE))</f>
        <v/>
      </c>
      <c r="I44" s="232" t="str">
        <f>IF(ISNA(VLOOKUP($A44,'Úklidové služby'!$A$7:$I$53,9,FALSE))=TRUE,"",VLOOKUP($A44,'Úklidové služby'!$A$7:$I$53,9,FALSE))</f>
        <v/>
      </c>
      <c r="J44" s="189" t="str">
        <f t="shared" si="0"/>
        <v/>
      </c>
      <c r="K44" s="237" t="str">
        <f t="shared" si="1"/>
        <v/>
      </c>
      <c r="L44" s="1">
        <f>SUMIF(A:A,'Úklidové služby'!A45,E:E)</f>
        <v>17.6</v>
      </c>
    </row>
    <row r="45" spans="1:12" ht="15" hidden="1" outlineLevel="1">
      <c r="A45" s="9"/>
      <c r="B45" s="14" t="s">
        <v>8</v>
      </c>
      <c r="C45" s="70" t="s">
        <v>104</v>
      </c>
      <c r="D45" s="15" t="s">
        <v>90</v>
      </c>
      <c r="E45" s="100">
        <v>20</v>
      </c>
      <c r="F45" s="89" t="str">
        <f>IF(ISNA(VLOOKUP($A45,'Úklidové služby'!$A$7:$I$53,6,FALSE))=TRUE,"",VLOOKUP($A45,'Úklidové služby'!$A$7:$I$53,6,FALSE))</f>
        <v/>
      </c>
      <c r="G45" s="17" t="str">
        <f>IF(ISNA(VLOOKUP($A45,'Úklidové služby'!$A$7:$I$53,7,FALSE))=TRUE,"",VLOOKUP($A45,'Úklidové služby'!$A$7:$I$53,7,FALSE))</f>
        <v/>
      </c>
      <c r="H45" s="67" t="str">
        <f>IF(ISNA(VLOOKUP($A45,'Úklidové služby'!$A$7:$I$53,8,FALSE))=TRUE,"",VLOOKUP($A45,'Úklidové služby'!$A$7:$I$53,8,FALSE))</f>
        <v/>
      </c>
      <c r="I45" s="232" t="str">
        <f>IF(ISNA(VLOOKUP($A45,'Úklidové služby'!$A$7:$I$53,9,FALSE))=TRUE,"",VLOOKUP($A45,'Úklidové služby'!$A$7:$I$53,9,FALSE))</f>
        <v/>
      </c>
      <c r="J45" s="189" t="str">
        <f t="shared" si="0"/>
        <v/>
      </c>
      <c r="K45" s="237" t="str">
        <f t="shared" si="1"/>
        <v/>
      </c>
      <c r="L45" s="1">
        <f>SUMIF(A:A,'Úklidové služby'!A46,E:E)</f>
        <v>17.6</v>
      </c>
    </row>
    <row r="46" spans="1:12" ht="15" hidden="1" outlineLevel="1">
      <c r="A46" s="9"/>
      <c r="B46" s="14" t="s">
        <v>8</v>
      </c>
      <c r="C46" s="70" t="s">
        <v>105</v>
      </c>
      <c r="D46" s="15" t="s">
        <v>91</v>
      </c>
      <c r="E46" s="100">
        <v>9</v>
      </c>
      <c r="F46" s="89" t="str">
        <f>IF(ISNA(VLOOKUP($A46,'Úklidové služby'!$A$7:$I$53,6,FALSE))=TRUE,"",VLOOKUP($A46,'Úklidové služby'!$A$7:$I$53,6,FALSE))</f>
        <v/>
      </c>
      <c r="G46" s="17" t="str">
        <f>IF(ISNA(VLOOKUP($A46,'Úklidové služby'!$A$7:$I$53,7,FALSE))=TRUE,"",VLOOKUP($A46,'Úklidové služby'!$A$7:$I$53,7,FALSE))</f>
        <v/>
      </c>
      <c r="H46" s="67" t="str">
        <f>IF(ISNA(VLOOKUP($A46,'Úklidové služby'!$A$7:$I$53,8,FALSE))=TRUE,"",VLOOKUP($A46,'Úklidové služby'!$A$7:$I$53,8,FALSE))</f>
        <v/>
      </c>
      <c r="I46" s="232" t="str">
        <f>IF(ISNA(VLOOKUP($A46,'Úklidové služby'!$A$7:$I$53,9,FALSE))=TRUE,"",VLOOKUP($A46,'Úklidové služby'!$A$7:$I$53,9,FALSE))</f>
        <v/>
      </c>
      <c r="J46" s="189" t="str">
        <f t="shared" si="0"/>
        <v/>
      </c>
      <c r="K46" s="237" t="str">
        <f t="shared" si="1"/>
        <v/>
      </c>
      <c r="L46" s="1">
        <f>SUMIF(A:A,'Úklidové služby'!A47,E:E)</f>
        <v>0</v>
      </c>
    </row>
    <row r="47" spans="1:12" ht="15" hidden="1" outlineLevel="1">
      <c r="A47" s="9"/>
      <c r="B47" s="14" t="s">
        <v>8</v>
      </c>
      <c r="C47" s="70" t="s">
        <v>106</v>
      </c>
      <c r="D47" s="15" t="s">
        <v>92</v>
      </c>
      <c r="E47" s="100">
        <v>8</v>
      </c>
      <c r="F47" s="89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 t="shared" si="0"/>
        <v/>
      </c>
      <c r="K47" s="237" t="str">
        <f t="shared" si="1"/>
        <v/>
      </c>
      <c r="L47" s="1">
        <f>SUMIF(A:A,'Úklidové služby'!A48,E:E)</f>
        <v>0.91</v>
      </c>
    </row>
    <row r="48" spans="1:12" ht="15" hidden="1" outlineLevel="1">
      <c r="A48" s="9"/>
      <c r="B48" s="14" t="s">
        <v>8</v>
      </c>
      <c r="C48" s="70" t="s">
        <v>107</v>
      </c>
      <c r="D48" s="134" t="s">
        <v>90</v>
      </c>
      <c r="E48" s="100">
        <v>10</v>
      </c>
      <c r="F48" s="89" t="str">
        <f>IF(ISNA(VLOOKUP($A48,'Úklidové služby'!$A$7:$I$53,6,FALSE))=TRUE,"",VLOOKUP($A48,'Úklidové služby'!$A$7:$I$53,6,FALSE))</f>
        <v/>
      </c>
      <c r="G48" s="17" t="str">
        <f>IF(ISNA(VLOOKUP($A48,'Úklidové služby'!$A$7:$I$53,7,FALSE))=TRUE,"",VLOOKUP($A48,'Úklidové služby'!$A$7:$I$53,7,FALSE))</f>
        <v/>
      </c>
      <c r="H48" s="67" t="str">
        <f>IF(ISNA(VLOOKUP($A48,'Úklidové služby'!$A$7:$I$53,8,FALSE))=TRUE,"",VLOOKUP($A48,'Úklidové služby'!$A$7:$I$53,8,FALSE))</f>
        <v/>
      </c>
      <c r="I48" s="232" t="str">
        <f>IF(ISNA(VLOOKUP($A48,'Úklidové služby'!$A$7:$I$53,9,FALSE))=TRUE,"",VLOOKUP($A48,'Úklidové služby'!$A$7:$I$53,9,FALSE))</f>
        <v/>
      </c>
      <c r="J48" s="189" t="str">
        <f t="shared" si="0"/>
        <v/>
      </c>
      <c r="K48" s="237" t="str">
        <f t="shared" si="1"/>
        <v/>
      </c>
      <c r="L48" s="1">
        <f>SUMIF(A:A,'Úklidové služby'!A49,E:E)</f>
        <v>3</v>
      </c>
    </row>
    <row r="49" spans="1:12" ht="15" hidden="1" outlineLevel="1">
      <c r="A49" s="9"/>
      <c r="B49" s="14" t="s">
        <v>8</v>
      </c>
      <c r="C49" s="70" t="s">
        <v>108</v>
      </c>
      <c r="D49" s="15" t="s">
        <v>61</v>
      </c>
      <c r="E49" s="100">
        <v>25</v>
      </c>
      <c r="F49" s="89" t="str">
        <f>IF(ISNA(VLOOKUP($A49,'Úklidové služby'!$A$7:$I$53,6,FALSE))=TRUE,"",VLOOKUP($A49,'Úklidové služby'!$A$7:$I$53,6,FALSE))</f>
        <v/>
      </c>
      <c r="G49" s="17" t="str">
        <f>IF(ISNA(VLOOKUP($A49,'Úklidové služby'!$A$7:$I$53,7,FALSE))=TRUE,"",VLOOKUP($A49,'Úklidové služby'!$A$7:$I$53,7,FALSE))</f>
        <v/>
      </c>
      <c r="H49" s="67" t="str">
        <f>IF(ISNA(VLOOKUP($A49,'Úklidové služby'!$A$7:$I$53,8,FALSE))=TRUE,"",VLOOKUP($A49,'Úklidové služby'!$A$7:$I$53,8,FALSE))</f>
        <v/>
      </c>
      <c r="I49" s="232" t="str">
        <f>IF(ISNA(VLOOKUP($A49,'Úklidové služby'!$A$7:$I$53,9,FALSE))=TRUE,"",VLOOKUP($A49,'Úklidové služby'!$A$7:$I$53,9,FALSE))</f>
        <v/>
      </c>
      <c r="J49" s="189" t="str">
        <f t="shared" si="0"/>
        <v/>
      </c>
      <c r="K49" s="237" t="str">
        <f t="shared" si="1"/>
        <v/>
      </c>
      <c r="L49" s="1">
        <f>SUMIF(A:A,'Úklidové služby'!A50,E:E)</f>
        <v>3</v>
      </c>
    </row>
    <row r="50" spans="1:12" ht="15" hidden="1" outlineLevel="1">
      <c r="A50" s="9"/>
      <c r="B50" s="14" t="s">
        <v>8</v>
      </c>
      <c r="C50" s="70" t="s">
        <v>109</v>
      </c>
      <c r="D50" s="15" t="s">
        <v>93</v>
      </c>
      <c r="E50" s="100">
        <v>3</v>
      </c>
      <c r="F50" s="89" t="str">
        <f>IF(ISNA(VLOOKUP($A50,'Úklidové služby'!$A$7:$I$53,6,FALSE))=TRUE,"",VLOOKUP($A50,'Úklidové služby'!$A$7:$I$53,6,FALSE))</f>
        <v/>
      </c>
      <c r="G50" s="17" t="str">
        <f>IF(ISNA(VLOOKUP($A50,'Úklidové služby'!$A$7:$I$53,7,FALSE))=TRUE,"",VLOOKUP($A50,'Úklidové služby'!$A$7:$I$53,7,FALSE))</f>
        <v/>
      </c>
      <c r="H50" s="67" t="str">
        <f>IF(ISNA(VLOOKUP($A50,'Úklidové služby'!$A$7:$I$53,8,FALSE))=TRUE,"",VLOOKUP($A50,'Úklidové služby'!$A$7:$I$53,8,FALSE))</f>
        <v/>
      </c>
      <c r="I50" s="232" t="str">
        <f>IF(ISNA(VLOOKUP($A50,'Úklidové služby'!$A$7:$I$53,9,FALSE))=TRUE,"",VLOOKUP($A50,'Úklidové služby'!$A$7:$I$53,9,FALSE))</f>
        <v/>
      </c>
      <c r="J50" s="189" t="str">
        <f t="shared" si="0"/>
        <v/>
      </c>
      <c r="K50" s="237" t="str">
        <f t="shared" si="1"/>
        <v/>
      </c>
      <c r="L50" s="1">
        <f>SUMIF(A:A,'Úklidové služby'!A51,E:E)</f>
        <v>2</v>
      </c>
    </row>
    <row r="51" spans="1:12" ht="15" hidden="1" outlineLevel="1">
      <c r="A51" s="9"/>
      <c r="B51" s="14" t="s">
        <v>8</v>
      </c>
      <c r="C51" s="70" t="s">
        <v>133</v>
      </c>
      <c r="D51" s="15" t="s">
        <v>94</v>
      </c>
      <c r="E51" s="100">
        <v>2.4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2</v>
      </c>
    </row>
    <row r="52" spans="1:12" ht="15" hidden="1" outlineLevel="1">
      <c r="A52" s="9"/>
      <c r="B52" s="14" t="s">
        <v>8</v>
      </c>
      <c r="C52" s="70" t="s">
        <v>110</v>
      </c>
      <c r="D52" s="15" t="s">
        <v>95</v>
      </c>
      <c r="E52" s="100">
        <v>4.9</v>
      </c>
      <c r="F52" s="89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67" t="str">
        <f>IF(ISNA(VLOOKUP($A52,'Úklidové služby'!$A$7:$I$53,8,FALSE))=TRUE,"",VLOOKUP($A52,'Úklidové služby'!$A$7:$I$53,8,FALSE))</f>
        <v/>
      </c>
      <c r="I52" s="232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37" t="str">
        <f t="shared" si="1"/>
        <v/>
      </c>
      <c r="L52" s="1">
        <f>SUMIF(A:A,'Úklidové služby'!A53,E:E)</f>
        <v>56.80345</v>
      </c>
    </row>
    <row r="53" spans="1:11" ht="15" hidden="1" outlineLevel="1">
      <c r="A53" s="9"/>
      <c r="B53" s="14" t="s">
        <v>8</v>
      </c>
      <c r="C53" s="70" t="s">
        <v>111</v>
      </c>
      <c r="D53" s="15" t="s">
        <v>96</v>
      </c>
      <c r="E53" s="100">
        <v>2.8</v>
      </c>
      <c r="F53" s="89" t="str">
        <f>IF(ISNA(VLOOKUP($A53,'Úklidové služby'!$A$7:$I$53,6,FALSE))=TRUE,"",VLOOKUP($A53,'Úklidové služby'!$A$7:$I$53,6,FALSE))</f>
        <v/>
      </c>
      <c r="G53" s="17" t="str">
        <f>IF(ISNA(VLOOKUP($A53,'Úklidové služby'!$A$7:$I$53,7,FALSE))=TRUE,"",VLOOKUP($A53,'Úklidové služby'!$A$7:$I$53,7,FALSE))</f>
        <v/>
      </c>
      <c r="H53" s="67" t="str">
        <f>IF(ISNA(VLOOKUP($A53,'Úklidové služby'!$A$7:$I$53,8,FALSE))=TRUE,"",VLOOKUP($A53,'Úklidové služby'!$A$7:$I$53,8,FALSE))</f>
        <v/>
      </c>
      <c r="I53" s="232" t="str">
        <f>IF(ISNA(VLOOKUP($A53,'Úklidové služby'!$A$7:$I$53,9,FALSE))=TRUE,"",VLOOKUP($A53,'Úklidové služby'!$A$7:$I$53,9,FALSE))</f>
        <v/>
      </c>
      <c r="J53" s="189" t="str">
        <f t="shared" si="0"/>
        <v/>
      </c>
      <c r="K53" s="237" t="str">
        <f t="shared" si="1"/>
        <v/>
      </c>
    </row>
    <row r="54" spans="1:11" ht="15" hidden="1" outlineLevel="1">
      <c r="A54" s="9"/>
      <c r="B54" s="14" t="s">
        <v>8</v>
      </c>
      <c r="C54" s="70" t="s">
        <v>112</v>
      </c>
      <c r="D54" s="15" t="s">
        <v>97</v>
      </c>
      <c r="E54" s="100">
        <v>2.5</v>
      </c>
      <c r="F54" s="89" t="str">
        <f>IF(ISNA(VLOOKUP($A54,'Úklidové služby'!$A$7:$I$53,6,FALSE))=TRUE,"",VLOOKUP($A54,'Úklidové služby'!$A$7:$I$53,6,FALSE))</f>
        <v/>
      </c>
      <c r="G54" s="17" t="str">
        <f>IF(ISNA(VLOOKUP($A54,'Úklidové služby'!$A$7:$I$53,7,FALSE))=TRUE,"",VLOOKUP($A54,'Úklidové služby'!$A$7:$I$53,7,FALSE))</f>
        <v/>
      </c>
      <c r="H54" s="67" t="str">
        <f>IF(ISNA(VLOOKUP($A54,'Úklidové služby'!$A$7:$I$53,8,FALSE))=TRUE,"",VLOOKUP($A54,'Úklidové služby'!$A$7:$I$53,8,FALSE))</f>
        <v/>
      </c>
      <c r="I54" s="232" t="str">
        <f>IF(ISNA(VLOOKUP($A54,'Úklidové služby'!$A$7:$I$53,9,FALSE))=TRUE,"",VLOOKUP($A54,'Úklidové služby'!$A$7:$I$53,9,FALSE))</f>
        <v/>
      </c>
      <c r="J54" s="189" t="str">
        <f t="shared" si="0"/>
        <v/>
      </c>
      <c r="K54" s="237" t="str">
        <f t="shared" si="1"/>
        <v/>
      </c>
    </row>
    <row r="55" spans="1:11" ht="15" hidden="1" outlineLevel="1">
      <c r="A55" s="9"/>
      <c r="B55" s="14" t="s">
        <v>8</v>
      </c>
      <c r="C55" s="70" t="s">
        <v>113</v>
      </c>
      <c r="D55" s="134" t="s">
        <v>14</v>
      </c>
      <c r="E55" s="100">
        <v>1.2</v>
      </c>
      <c r="F55" s="89" t="str">
        <f>IF(ISNA(VLOOKUP($A55,'Úklidové služby'!$A$7:$I$53,6,FALSE))=TRUE,"",VLOOKUP($A55,'Úklidové služby'!$A$7:$I$53,6,FALSE))</f>
        <v/>
      </c>
      <c r="G55" s="17" t="str">
        <f>IF(ISNA(VLOOKUP($A55,'Úklidové služby'!$A$7:$I$53,7,FALSE))=TRUE,"",VLOOKUP($A55,'Úklidové služby'!$A$7:$I$53,7,FALSE))</f>
        <v/>
      </c>
      <c r="H55" s="67" t="str">
        <f>IF(ISNA(VLOOKUP($A55,'Úklidové služby'!$A$7:$I$53,8,FALSE))=TRUE,"",VLOOKUP($A55,'Úklidové služby'!$A$7:$I$53,8,FALSE))</f>
        <v/>
      </c>
      <c r="I55" s="232" t="str">
        <f>IF(ISNA(VLOOKUP($A55,'Úklidové služby'!$A$7:$I$53,9,FALSE))=TRUE,"",VLOOKUP($A55,'Úklidové služby'!$A$7:$I$53,9,FALSE))</f>
        <v/>
      </c>
      <c r="J55" s="189" t="str">
        <f t="shared" si="0"/>
        <v/>
      </c>
      <c r="K55" s="237" t="str">
        <f t="shared" si="1"/>
        <v/>
      </c>
    </row>
    <row r="56" spans="1:11" ht="15" hidden="1" outlineLevel="1">
      <c r="A56" s="9"/>
      <c r="B56" s="14" t="s">
        <v>8</v>
      </c>
      <c r="C56" s="70" t="s">
        <v>114</v>
      </c>
      <c r="D56" s="15" t="s">
        <v>16</v>
      </c>
      <c r="E56" s="100">
        <v>1.1</v>
      </c>
      <c r="F56" s="89" t="str">
        <f>IF(ISNA(VLOOKUP($A56,'Úklidové služby'!$A$7:$I$53,6,FALSE))=TRUE,"",VLOOKUP($A56,'Úklidové služby'!$A$7:$I$53,6,FALSE))</f>
        <v/>
      </c>
      <c r="G56" s="17" t="str">
        <f>IF(ISNA(VLOOKUP($A56,'Úklidové služby'!$A$7:$I$53,7,FALSE))=TRUE,"",VLOOKUP($A56,'Úklidové služby'!$A$7:$I$53,7,FALSE))</f>
        <v/>
      </c>
      <c r="H56" s="67" t="str">
        <f>IF(ISNA(VLOOKUP($A56,'Úklidové služby'!$A$7:$I$53,8,FALSE))=TRUE,"",VLOOKUP($A56,'Úklidové služby'!$A$7:$I$53,8,FALSE))</f>
        <v/>
      </c>
      <c r="I56" s="232" t="str">
        <f>IF(ISNA(VLOOKUP($A56,'Úklidové služby'!$A$7:$I$53,9,FALSE))=TRUE,"",VLOOKUP($A56,'Úklidové služby'!$A$7:$I$53,9,FALSE))</f>
        <v/>
      </c>
      <c r="J56" s="189" t="str">
        <f t="shared" si="0"/>
        <v/>
      </c>
      <c r="K56" s="237" t="str">
        <f t="shared" si="1"/>
        <v/>
      </c>
    </row>
    <row r="57" spans="1:11" ht="15" hidden="1" outlineLevel="1">
      <c r="A57" s="9"/>
      <c r="B57" s="14" t="s">
        <v>20</v>
      </c>
      <c r="C57" s="70" t="s">
        <v>115</v>
      </c>
      <c r="D57" s="15" t="s">
        <v>95</v>
      </c>
      <c r="E57" s="100">
        <v>7.8</v>
      </c>
      <c r="F57" s="89" t="str">
        <f>IF(ISNA(VLOOKUP($A57,'Úklidové služby'!$A$7:$I$53,6,FALSE))=TRUE,"",VLOOKUP($A57,'Úklidové služby'!$A$7:$I$53,6,FALSE))</f>
        <v/>
      </c>
      <c r="G57" s="17" t="str">
        <f>IF(ISNA(VLOOKUP($A57,'Úklidové služby'!$A$7:$I$53,7,FALSE))=TRUE,"",VLOOKUP($A57,'Úklidové služby'!$A$7:$I$53,7,FALSE))</f>
        <v/>
      </c>
      <c r="H57" s="67" t="str">
        <f>IF(ISNA(VLOOKUP($A57,'Úklidové služby'!$A$7:$I$53,8,FALSE))=TRUE,"",VLOOKUP($A57,'Úklidové služby'!$A$7:$I$53,8,FALSE))</f>
        <v/>
      </c>
      <c r="I57" s="232" t="str">
        <f>IF(ISNA(VLOOKUP($A57,'Úklidové služby'!$A$7:$I$53,9,FALSE))=TRUE,"",VLOOKUP($A57,'Úklidové služby'!$A$7:$I$53,9,FALSE))</f>
        <v/>
      </c>
      <c r="J57" s="189" t="str">
        <f t="shared" si="0"/>
        <v/>
      </c>
      <c r="K57" s="237" t="str">
        <f t="shared" si="1"/>
        <v/>
      </c>
    </row>
    <row r="58" spans="1:11" ht="15" hidden="1" outlineLevel="1">
      <c r="A58" s="9"/>
      <c r="B58" s="14" t="s">
        <v>20</v>
      </c>
      <c r="C58" s="70" t="s">
        <v>116</v>
      </c>
      <c r="D58" s="15" t="s">
        <v>16</v>
      </c>
      <c r="E58" s="100">
        <v>1.2</v>
      </c>
      <c r="F58" s="89" t="str">
        <f>IF(ISNA(VLOOKUP($A58,'Úklidové služby'!$A$7:$I$53,6,FALSE))=TRUE,"",VLOOKUP($A58,'Úklidové služby'!$A$7:$I$53,6,FALSE))</f>
        <v/>
      </c>
      <c r="G58" s="17" t="str">
        <f>IF(ISNA(VLOOKUP($A58,'Úklidové služby'!$A$7:$I$53,7,FALSE))=TRUE,"",VLOOKUP($A58,'Úklidové služby'!$A$7:$I$53,7,FALSE))</f>
        <v/>
      </c>
      <c r="H58" s="67" t="str">
        <f>IF(ISNA(VLOOKUP($A58,'Úklidové služby'!$A$7:$I$53,8,FALSE))=TRUE,"",VLOOKUP($A58,'Úklidové služby'!$A$7:$I$53,8,FALSE))</f>
        <v/>
      </c>
      <c r="I58" s="232" t="str">
        <f>IF(ISNA(VLOOKUP($A58,'Úklidové služby'!$A$7:$I$53,9,FALSE))=TRUE,"",VLOOKUP($A58,'Úklidové služby'!$A$7:$I$53,9,FALSE))</f>
        <v/>
      </c>
      <c r="J58" s="189" t="str">
        <f t="shared" si="0"/>
        <v/>
      </c>
      <c r="K58" s="237" t="str">
        <f t="shared" si="1"/>
        <v/>
      </c>
    </row>
    <row r="59" spans="1:11" ht="15" hidden="1" outlineLevel="1">
      <c r="A59" s="9"/>
      <c r="B59" s="14" t="s">
        <v>20</v>
      </c>
      <c r="C59" s="70" t="s">
        <v>117</v>
      </c>
      <c r="D59" s="15" t="s">
        <v>16</v>
      </c>
      <c r="E59" s="100">
        <v>1.1</v>
      </c>
      <c r="F59" s="89" t="str">
        <f>IF(ISNA(VLOOKUP($A59,'Úklidové služby'!$A$7:$I$53,6,FALSE))=TRUE,"",VLOOKUP($A59,'Úklidové služby'!$A$7:$I$53,6,FALSE))</f>
        <v/>
      </c>
      <c r="G59" s="17" t="str">
        <f>IF(ISNA(VLOOKUP($A59,'Úklidové služby'!$A$7:$I$53,7,FALSE))=TRUE,"",VLOOKUP($A59,'Úklidové služby'!$A$7:$I$53,7,FALSE))</f>
        <v/>
      </c>
      <c r="H59" s="67" t="str">
        <f>IF(ISNA(VLOOKUP($A59,'Úklidové služby'!$A$7:$I$53,8,FALSE))=TRUE,"",VLOOKUP($A59,'Úklidové služby'!$A$7:$I$53,8,FALSE))</f>
        <v/>
      </c>
      <c r="I59" s="232" t="str">
        <f>IF(ISNA(VLOOKUP($A59,'Úklidové služby'!$A$7:$I$53,9,FALSE))=TRUE,"",VLOOKUP($A59,'Úklidové služby'!$A$7:$I$53,9,FALSE))</f>
        <v/>
      </c>
      <c r="J59" s="189" t="str">
        <f t="shared" si="0"/>
        <v/>
      </c>
      <c r="K59" s="237" t="str">
        <f t="shared" si="1"/>
        <v/>
      </c>
    </row>
    <row r="60" spans="1:11" ht="15" hidden="1" outlineLevel="1">
      <c r="A60" s="9"/>
      <c r="B60" s="14" t="s">
        <v>20</v>
      </c>
      <c r="C60" s="70" t="s">
        <v>118</v>
      </c>
      <c r="D60" s="15" t="s">
        <v>97</v>
      </c>
      <c r="E60" s="100">
        <v>3.1</v>
      </c>
      <c r="F60" s="89" t="str">
        <f>IF(ISNA(VLOOKUP($A60,'Úklidové služby'!$A$7:$I$53,6,FALSE))=TRUE,"",VLOOKUP($A60,'Úklidové služby'!$A$7:$I$53,6,FALSE))</f>
        <v/>
      </c>
      <c r="G60" s="17" t="str">
        <f>IF(ISNA(VLOOKUP($A60,'Úklidové služby'!$A$7:$I$53,7,FALSE))=TRUE,"",VLOOKUP($A60,'Úklidové služby'!$A$7:$I$53,7,FALSE))</f>
        <v/>
      </c>
      <c r="H60" s="67" t="str">
        <f>IF(ISNA(VLOOKUP($A60,'Úklidové služby'!$A$7:$I$53,8,FALSE))=TRUE,"",VLOOKUP($A60,'Úklidové služby'!$A$7:$I$53,8,FALSE))</f>
        <v/>
      </c>
      <c r="I60" s="232" t="str">
        <f>IF(ISNA(VLOOKUP($A60,'Úklidové služby'!$A$7:$I$53,9,FALSE))=TRUE,"",VLOOKUP($A60,'Úklidové služby'!$A$7:$I$53,9,FALSE))</f>
        <v/>
      </c>
      <c r="J60" s="189" t="str">
        <f t="shared" si="0"/>
        <v/>
      </c>
      <c r="K60" s="237" t="str">
        <f t="shared" si="1"/>
        <v/>
      </c>
    </row>
    <row r="61" spans="1:11" ht="15" hidden="1" outlineLevel="1">
      <c r="A61" s="9"/>
      <c r="B61" s="14" t="s">
        <v>20</v>
      </c>
      <c r="C61" s="70" t="s">
        <v>119</v>
      </c>
      <c r="D61" s="15" t="s">
        <v>90</v>
      </c>
      <c r="E61" s="100">
        <v>9</v>
      </c>
      <c r="F61" s="89" t="str">
        <f>IF(ISNA(VLOOKUP($A61,'Úklidové služby'!$A$7:$I$53,6,FALSE))=TRUE,"",VLOOKUP($A61,'Úklidové služby'!$A$7:$I$53,6,FALSE))</f>
        <v/>
      </c>
      <c r="G61" s="17" t="str">
        <f>IF(ISNA(VLOOKUP($A61,'Úklidové služby'!$A$7:$I$53,7,FALSE))=TRUE,"",VLOOKUP($A61,'Úklidové služby'!$A$7:$I$53,7,FALSE))</f>
        <v/>
      </c>
      <c r="H61" s="67" t="str">
        <f>IF(ISNA(VLOOKUP($A61,'Úklidové služby'!$A$7:$I$53,8,FALSE))=TRUE,"",VLOOKUP($A61,'Úklidové služby'!$A$7:$I$53,8,FALSE))</f>
        <v/>
      </c>
      <c r="I61" s="232" t="str">
        <f>IF(ISNA(VLOOKUP($A61,'Úklidové služby'!$A$7:$I$53,9,FALSE))=TRUE,"",VLOOKUP($A61,'Úklidové služby'!$A$7:$I$53,9,FALSE))</f>
        <v/>
      </c>
      <c r="J61" s="189" t="str">
        <f t="shared" si="0"/>
        <v/>
      </c>
      <c r="K61" s="237" t="str">
        <f t="shared" si="1"/>
        <v/>
      </c>
    </row>
    <row r="62" spans="1:11" ht="15" hidden="1" outlineLevel="1">
      <c r="A62" s="9"/>
      <c r="B62" s="14" t="s">
        <v>20</v>
      </c>
      <c r="C62" s="73" t="s">
        <v>120</v>
      </c>
      <c r="D62" s="134" t="s">
        <v>90</v>
      </c>
      <c r="E62" s="100">
        <v>9</v>
      </c>
      <c r="F62" s="89" t="str">
        <f>IF(ISNA(VLOOKUP($A62,'Úklidové služby'!$A$7:$I$53,6,FALSE))=TRUE,"",VLOOKUP($A62,'Úklidové služby'!$A$7:$I$53,6,FALSE))</f>
        <v/>
      </c>
      <c r="G62" s="17" t="str">
        <f>IF(ISNA(VLOOKUP($A62,'Úklidové služby'!$A$7:$I$53,7,FALSE))=TRUE,"",VLOOKUP($A62,'Úklidové služby'!$A$7:$I$53,7,FALSE))</f>
        <v/>
      </c>
      <c r="H62" s="67" t="str">
        <f>IF(ISNA(VLOOKUP($A62,'Úklidové služby'!$A$7:$I$53,8,FALSE))=TRUE,"",VLOOKUP($A62,'Úklidové služby'!$A$7:$I$53,8,FALSE))</f>
        <v/>
      </c>
      <c r="I62" s="232" t="str">
        <f>IF(ISNA(VLOOKUP($A62,'Úklidové služby'!$A$7:$I$53,9,FALSE))=TRUE,"",VLOOKUP($A62,'Úklidové služby'!$A$7:$I$53,9,FALSE))</f>
        <v/>
      </c>
      <c r="J62" s="190" t="str">
        <f t="shared" si="0"/>
        <v/>
      </c>
      <c r="K62" s="237" t="str">
        <f t="shared" si="1"/>
        <v/>
      </c>
    </row>
    <row r="63" spans="1:11" ht="15" hidden="1" outlineLevel="1">
      <c r="A63" s="9"/>
      <c r="B63" s="14" t="s">
        <v>20</v>
      </c>
      <c r="C63" s="73" t="s">
        <v>121</v>
      </c>
      <c r="D63" s="15" t="s">
        <v>61</v>
      </c>
      <c r="E63" s="100">
        <v>23.2</v>
      </c>
      <c r="F63" s="89" t="str">
        <f>IF(ISNA(VLOOKUP($A63,'Úklidové služby'!$A$7:$I$53,6,FALSE))=TRUE,"",VLOOKUP($A63,'Úklidové služby'!$A$7:$I$53,6,FALSE))</f>
        <v/>
      </c>
      <c r="G63" s="17" t="str">
        <f>IF(ISNA(VLOOKUP($A63,'Úklidové služby'!$A$7:$I$53,7,FALSE))=TRUE,"",VLOOKUP($A63,'Úklidové služby'!$A$7:$I$53,7,FALSE))</f>
        <v/>
      </c>
      <c r="H63" s="67" t="str">
        <f>IF(ISNA(VLOOKUP($A63,'Úklidové služby'!$A$7:$I$53,8,FALSE))=TRUE,"",VLOOKUP($A63,'Úklidové služby'!$A$7:$I$53,8,FALSE))</f>
        <v/>
      </c>
      <c r="I63" s="232" t="str">
        <f>IF(ISNA(VLOOKUP($A63,'Úklidové služby'!$A$7:$I$53,9,FALSE))=TRUE,"",VLOOKUP($A63,'Úklidové služby'!$A$7:$I$53,9,FALSE))</f>
        <v/>
      </c>
      <c r="J63" s="190" t="str">
        <f t="shared" si="0"/>
        <v/>
      </c>
      <c r="K63" s="237" t="str">
        <f t="shared" si="1"/>
        <v/>
      </c>
    </row>
    <row r="64" spans="1:11" ht="15" hidden="1" outlineLevel="1">
      <c r="A64" s="9"/>
      <c r="B64" s="14" t="s">
        <v>20</v>
      </c>
      <c r="C64" s="73" t="s">
        <v>122</v>
      </c>
      <c r="D64" s="15" t="s">
        <v>25</v>
      </c>
      <c r="E64" s="100">
        <v>2.5</v>
      </c>
      <c r="F64" s="89" t="str">
        <f>IF(ISNA(VLOOKUP($A64,'Úklidové služby'!$A$7:$I$53,6,FALSE))=TRUE,"",VLOOKUP($A64,'Úklidové služby'!$A$7:$I$53,6,FALSE))</f>
        <v/>
      </c>
      <c r="G64" s="17" t="str">
        <f>IF(ISNA(VLOOKUP($A64,'Úklidové služby'!$A$7:$I$53,7,FALSE))=TRUE,"",VLOOKUP($A64,'Úklidové služby'!$A$7:$I$53,7,FALSE))</f>
        <v/>
      </c>
      <c r="H64" s="67" t="str">
        <f>IF(ISNA(VLOOKUP($A64,'Úklidové služby'!$A$7:$I$53,8,FALSE))=TRUE,"",VLOOKUP($A64,'Úklidové služby'!$A$7:$I$53,8,FALSE))</f>
        <v/>
      </c>
      <c r="I64" s="232" t="str">
        <f>IF(ISNA(VLOOKUP($A64,'Úklidové služby'!$A$7:$I$53,9,FALSE))=TRUE,"",VLOOKUP($A64,'Úklidové služby'!$A$7:$I$53,9,FALSE))</f>
        <v/>
      </c>
      <c r="J64" s="190" t="str">
        <f t="shared" si="0"/>
        <v/>
      </c>
      <c r="K64" s="237" t="str">
        <f t="shared" si="1"/>
        <v/>
      </c>
    </row>
    <row r="65" spans="1:11" ht="15" hidden="1" outlineLevel="1">
      <c r="A65" s="9"/>
      <c r="B65" s="14" t="s">
        <v>20</v>
      </c>
      <c r="C65" s="70" t="s">
        <v>123</v>
      </c>
      <c r="D65" s="15" t="s">
        <v>90</v>
      </c>
      <c r="E65" s="100">
        <v>8.8</v>
      </c>
      <c r="F65" s="89" t="str">
        <f>IF(ISNA(VLOOKUP($A65,'Úklidové služby'!$A$7:$I$53,6,FALSE))=TRUE,"",VLOOKUP($A65,'Úklidové služby'!$A$7:$I$53,6,FALSE))</f>
        <v/>
      </c>
      <c r="G65" s="17" t="str">
        <f>IF(ISNA(VLOOKUP($A65,'Úklidové služby'!$A$7:$I$53,7,FALSE))=TRUE,"",VLOOKUP($A65,'Úklidové služby'!$A$7:$I$53,7,FALSE))</f>
        <v/>
      </c>
      <c r="H65" s="67" t="str">
        <f>IF(ISNA(VLOOKUP($A65,'Úklidové služby'!$A$7:$I$53,8,FALSE))=TRUE,"",VLOOKUP($A65,'Úklidové služby'!$A$7:$I$53,8,FALSE))</f>
        <v/>
      </c>
      <c r="I65" s="232" t="str">
        <f>IF(ISNA(VLOOKUP($A65,'Úklidové služby'!$A$7:$I$53,9,FALSE))=TRUE,"",VLOOKUP($A65,'Úklidové služby'!$A$7:$I$53,9,FALSE))</f>
        <v/>
      </c>
      <c r="J65" s="189" t="str">
        <f t="shared" si="0"/>
        <v/>
      </c>
      <c r="K65" s="237" t="str">
        <f t="shared" si="1"/>
        <v/>
      </c>
    </row>
    <row r="66" spans="1:11" ht="15" hidden="1" outlineLevel="1">
      <c r="A66" s="9"/>
      <c r="B66" s="14" t="s">
        <v>20</v>
      </c>
      <c r="C66" s="70" t="s">
        <v>124</v>
      </c>
      <c r="D66" s="15" t="s">
        <v>90</v>
      </c>
      <c r="E66" s="100">
        <v>8.9</v>
      </c>
      <c r="F66" s="89" t="str">
        <f>IF(ISNA(VLOOKUP($A66,'Úklidové služby'!$A$7:$I$53,6,FALSE))=TRUE,"",VLOOKUP($A66,'Úklidové služby'!$A$7:$I$53,6,FALSE))</f>
        <v/>
      </c>
      <c r="G66" s="17" t="str">
        <f>IF(ISNA(VLOOKUP($A66,'Úklidové služby'!$A$7:$I$53,7,FALSE))=TRUE,"",VLOOKUP($A66,'Úklidové služby'!$A$7:$I$53,7,FALSE))</f>
        <v/>
      </c>
      <c r="H66" s="67" t="str">
        <f>IF(ISNA(VLOOKUP($A66,'Úklidové služby'!$A$7:$I$53,8,FALSE))=TRUE,"",VLOOKUP($A66,'Úklidové služby'!$A$7:$I$53,8,FALSE))</f>
        <v/>
      </c>
      <c r="I66" s="232" t="str">
        <f>IF(ISNA(VLOOKUP($A66,'Úklidové služby'!$A$7:$I$53,9,FALSE))=TRUE,"",VLOOKUP($A66,'Úklidové služby'!$A$7:$I$53,9,FALSE))</f>
        <v/>
      </c>
      <c r="J66" s="189" t="str">
        <f t="shared" si="0"/>
        <v/>
      </c>
      <c r="K66" s="237" t="str">
        <f t="shared" si="1"/>
        <v/>
      </c>
    </row>
    <row r="67" spans="1:11" ht="15" hidden="1" outlineLevel="1">
      <c r="A67" s="9"/>
      <c r="B67" s="14" t="s">
        <v>20</v>
      </c>
      <c r="C67" s="140" t="s">
        <v>131</v>
      </c>
      <c r="D67" s="15" t="s">
        <v>90</v>
      </c>
      <c r="E67" s="100">
        <v>16</v>
      </c>
      <c r="F67" s="89" t="str">
        <f>IF(ISNA(VLOOKUP($A67,'Úklidové služby'!$A$7:$I$53,6,FALSE))=TRUE,"",VLOOKUP($A67,'Úklidové služby'!$A$7:$I$53,6,FALSE))</f>
        <v/>
      </c>
      <c r="G67" s="17" t="str">
        <f>IF(ISNA(VLOOKUP($A67,'Úklidové služby'!$A$7:$I$53,7,FALSE))=TRUE,"",VLOOKUP($A67,'Úklidové služby'!$A$7:$I$53,7,FALSE))</f>
        <v/>
      </c>
      <c r="H67" s="67" t="str">
        <f>IF(ISNA(VLOOKUP($A67,'Úklidové služby'!$A$7:$I$53,8,FALSE))=TRUE,"",VLOOKUP($A67,'Úklidové služby'!$A$7:$I$53,8,FALSE))</f>
        <v/>
      </c>
      <c r="I67" s="232" t="str">
        <f>IF(ISNA(VLOOKUP($A67,'Úklidové služby'!$A$7:$I$53,9,FALSE))=TRUE,"",VLOOKUP($A67,'Úklidové služby'!$A$7:$I$53,9,FALSE))</f>
        <v/>
      </c>
      <c r="J67" s="189" t="str">
        <f t="shared" si="0"/>
        <v/>
      </c>
      <c r="K67" s="237" t="str">
        <f t="shared" si="1"/>
        <v/>
      </c>
    </row>
    <row r="68" spans="1:11" ht="15" hidden="1" outlineLevel="1">
      <c r="A68" s="9"/>
      <c r="B68" s="14" t="s">
        <v>98</v>
      </c>
      <c r="C68" s="70" t="s">
        <v>125</v>
      </c>
      <c r="D68" s="15" t="s">
        <v>95</v>
      </c>
      <c r="E68" s="100">
        <v>7.8</v>
      </c>
      <c r="F68" s="89" t="str">
        <f>IF(ISNA(VLOOKUP($A68,'Úklidové služby'!$A$7:$I$53,6,FALSE))=TRUE,"",VLOOKUP($A68,'Úklidové služby'!$A$7:$I$53,6,FALSE))</f>
        <v/>
      </c>
      <c r="G68" s="17" t="str">
        <f>IF(ISNA(VLOOKUP($A68,'Úklidové služby'!$A$7:$I$53,7,FALSE))=TRUE,"",VLOOKUP($A68,'Úklidové služby'!$A$7:$I$53,7,FALSE))</f>
        <v/>
      </c>
      <c r="H68" s="67" t="str">
        <f>IF(ISNA(VLOOKUP($A68,'Úklidové služby'!$A$7:$I$53,8,FALSE))=TRUE,"",VLOOKUP($A68,'Úklidové služby'!$A$7:$I$53,8,FALSE))</f>
        <v/>
      </c>
      <c r="I68" s="232" t="str">
        <f>IF(ISNA(VLOOKUP($A68,'Úklidové služby'!$A$7:$I$53,9,FALSE))=TRUE,"",VLOOKUP($A68,'Úklidové služby'!$A$7:$I$53,9,FALSE))</f>
        <v/>
      </c>
      <c r="J68" s="189" t="str">
        <f t="shared" si="0"/>
        <v/>
      </c>
      <c r="K68" s="237" t="str">
        <f t="shared" si="1"/>
        <v/>
      </c>
    </row>
    <row r="69" spans="1:11" ht="15" hidden="1" outlineLevel="1">
      <c r="A69" s="9"/>
      <c r="B69" s="14" t="s">
        <v>98</v>
      </c>
      <c r="C69" s="70" t="s">
        <v>126</v>
      </c>
      <c r="D69" s="134" t="s">
        <v>61</v>
      </c>
      <c r="E69" s="100">
        <v>15.2</v>
      </c>
      <c r="F69" s="89" t="str">
        <f>IF(ISNA(VLOOKUP($A69,'Úklidové služby'!$A$7:$I$53,6,FALSE))=TRUE,"",VLOOKUP($A69,'Úklidové služby'!$A$7:$I$53,6,FALSE))</f>
        <v/>
      </c>
      <c r="G69" s="17" t="str">
        <f>IF(ISNA(VLOOKUP($A69,'Úklidové služby'!$A$7:$I$53,7,FALSE))=TRUE,"",VLOOKUP($A69,'Úklidové služby'!$A$7:$I$53,7,FALSE))</f>
        <v/>
      </c>
      <c r="H69" s="67" t="str">
        <f>IF(ISNA(VLOOKUP($A69,'Úklidové služby'!$A$7:$I$53,8,FALSE))=TRUE,"",VLOOKUP($A69,'Úklidové služby'!$A$7:$I$53,8,FALSE))</f>
        <v/>
      </c>
      <c r="I69" s="232" t="str">
        <f>IF(ISNA(VLOOKUP($A69,'Úklidové služby'!$A$7:$I$53,9,FALSE))=TRUE,"",VLOOKUP($A69,'Úklidové služby'!$A$7:$I$53,9,FALSE))</f>
        <v/>
      </c>
      <c r="J69" s="189" t="str">
        <f t="shared" si="0"/>
        <v/>
      </c>
      <c r="K69" s="237" t="str">
        <f t="shared" si="1"/>
        <v/>
      </c>
    </row>
    <row r="70" spans="1:11" ht="15" hidden="1" outlineLevel="1">
      <c r="A70" s="9"/>
      <c r="B70" s="14" t="s">
        <v>98</v>
      </c>
      <c r="C70" s="70" t="s">
        <v>127</v>
      </c>
      <c r="D70" s="15" t="s">
        <v>14</v>
      </c>
      <c r="E70" s="100">
        <v>1.2</v>
      </c>
      <c r="F70" s="89" t="str">
        <f>IF(ISNA(VLOOKUP($A70,'Úklidové služby'!$A$7:$I$53,6,FALSE))=TRUE,"",VLOOKUP($A70,'Úklidové služby'!$A$7:$I$53,6,FALSE))</f>
        <v/>
      </c>
      <c r="G70" s="17" t="str">
        <f>IF(ISNA(VLOOKUP($A70,'Úklidové služby'!$A$7:$I$53,7,FALSE))=TRUE,"",VLOOKUP($A70,'Úklidové služby'!$A$7:$I$53,7,FALSE))</f>
        <v/>
      </c>
      <c r="H70" s="67" t="str">
        <f>IF(ISNA(VLOOKUP($A70,'Úklidové služby'!$A$7:$I$53,8,FALSE))=TRUE,"",VLOOKUP($A70,'Úklidové služby'!$A$7:$I$53,8,FALSE))</f>
        <v/>
      </c>
      <c r="I70" s="232" t="str">
        <f>IF(ISNA(VLOOKUP($A70,'Úklidové služby'!$A$7:$I$53,9,FALSE))=TRUE,"",VLOOKUP($A70,'Úklidové služby'!$A$7:$I$53,9,FALSE))</f>
        <v/>
      </c>
      <c r="J70" s="189" t="str">
        <f t="shared" si="0"/>
        <v/>
      </c>
      <c r="K70" s="237" t="str">
        <f t="shared" si="1"/>
        <v/>
      </c>
    </row>
    <row r="71" spans="1:11" ht="15" hidden="1" outlineLevel="1">
      <c r="A71" s="9"/>
      <c r="B71" s="14" t="s">
        <v>98</v>
      </c>
      <c r="C71" s="70" t="s">
        <v>128</v>
      </c>
      <c r="D71" s="15" t="s">
        <v>14</v>
      </c>
      <c r="E71" s="100">
        <v>1.1</v>
      </c>
      <c r="F71" s="89" t="str">
        <f>IF(ISNA(VLOOKUP($A71,'Úklidové služby'!$A$7:$I$53,6,FALSE))=TRUE,"",VLOOKUP($A71,'Úklidové služby'!$A$7:$I$53,6,FALSE))</f>
        <v/>
      </c>
      <c r="G71" s="17" t="str">
        <f>IF(ISNA(VLOOKUP($A71,'Úklidové služby'!$A$7:$I$53,7,FALSE))=TRUE,"",VLOOKUP($A71,'Úklidové služby'!$A$7:$I$53,7,FALSE))</f>
        <v/>
      </c>
      <c r="H71" s="67" t="str">
        <f>IF(ISNA(VLOOKUP($A71,'Úklidové služby'!$A$7:$I$53,8,FALSE))=TRUE,"",VLOOKUP($A71,'Úklidové služby'!$A$7:$I$53,8,FALSE))</f>
        <v/>
      </c>
      <c r="I71" s="232" t="str">
        <f>IF(ISNA(VLOOKUP($A71,'Úklidové služby'!$A$7:$I$53,9,FALSE))=TRUE,"",VLOOKUP($A71,'Úklidové služby'!$A$7:$I$53,9,FALSE))</f>
        <v/>
      </c>
      <c r="J71" s="189" t="str">
        <f t="shared" si="0"/>
        <v/>
      </c>
      <c r="K71" s="237" t="str">
        <f t="shared" si="1"/>
        <v/>
      </c>
    </row>
    <row r="72" spans="1:11" ht="15" hidden="1" outlineLevel="1">
      <c r="A72" s="9"/>
      <c r="B72" s="14" t="s">
        <v>98</v>
      </c>
      <c r="C72" s="70" t="s">
        <v>129</v>
      </c>
      <c r="D72" s="15" t="s">
        <v>97</v>
      </c>
      <c r="E72" s="100">
        <v>3.1</v>
      </c>
      <c r="F72" s="89" t="str">
        <f>IF(ISNA(VLOOKUP($A72,'Úklidové služby'!$A$7:$I$53,6,FALSE))=TRUE,"",VLOOKUP($A72,'Úklidové služby'!$A$7:$I$53,6,FALSE))</f>
        <v/>
      </c>
      <c r="G72" s="17" t="str">
        <f>IF(ISNA(VLOOKUP($A72,'Úklidové služby'!$A$7:$I$53,7,FALSE))=TRUE,"",VLOOKUP($A72,'Úklidové služby'!$A$7:$I$53,7,FALSE))</f>
        <v/>
      </c>
      <c r="H72" s="67" t="str">
        <f>IF(ISNA(VLOOKUP($A72,'Úklidové služby'!$A$7:$I$53,8,FALSE))=TRUE,"",VLOOKUP($A72,'Úklidové služby'!$A$7:$I$53,8,FALSE))</f>
        <v/>
      </c>
      <c r="I72" s="232" t="str">
        <f>IF(ISNA(VLOOKUP($A72,'Úklidové služby'!$A$7:$I$53,9,FALSE))=TRUE,"",VLOOKUP($A72,'Úklidové služby'!$A$7:$I$53,9,FALSE))</f>
        <v/>
      </c>
      <c r="J72" s="189" t="str">
        <f t="shared" si="0"/>
        <v/>
      </c>
      <c r="K72" s="237" t="str">
        <f t="shared" si="1"/>
        <v/>
      </c>
    </row>
    <row r="73" spans="1:11" ht="15" hidden="1" outlineLevel="1">
      <c r="A73" s="9"/>
      <c r="B73" s="14" t="s">
        <v>98</v>
      </c>
      <c r="C73" s="70" t="s">
        <v>130</v>
      </c>
      <c r="D73" s="15" t="s">
        <v>99</v>
      </c>
      <c r="E73" s="100">
        <v>19.8</v>
      </c>
      <c r="F73" s="89" t="str">
        <f>IF(ISNA(VLOOKUP($A73,'Úklidové služby'!$A$7:$I$53,6,FALSE))=TRUE,"",VLOOKUP($A73,'Úklidové služby'!$A$7:$I$53,6,FALSE))</f>
        <v/>
      </c>
      <c r="G73" s="17" t="str">
        <f>IF(ISNA(VLOOKUP($A73,'Úklidové služby'!$A$7:$I$53,7,FALSE))=TRUE,"",VLOOKUP($A73,'Úklidové služby'!$A$7:$I$53,7,FALSE))</f>
        <v/>
      </c>
      <c r="H73" s="67" t="str">
        <f>IF(ISNA(VLOOKUP($A73,'Úklidové služby'!$A$7:$I$53,8,FALSE))=TRUE,"",VLOOKUP($A73,'Úklidové služby'!$A$7:$I$53,8,FALSE))</f>
        <v/>
      </c>
      <c r="I73" s="232" t="str">
        <f>IF(ISNA(VLOOKUP($A73,'Úklidové služby'!$A$7:$I$53,9,FALSE))=TRUE,"",VLOOKUP($A73,'Úklidové služby'!$A$7:$I$53,9,FALSE))</f>
        <v/>
      </c>
      <c r="J73" s="189" t="str">
        <f t="shared" si="0"/>
        <v/>
      </c>
      <c r="K73" s="237" t="str">
        <f t="shared" si="1"/>
        <v/>
      </c>
    </row>
    <row r="74" spans="1:11" ht="15" hidden="1" outlineLevel="1">
      <c r="A74" s="50"/>
      <c r="B74" s="14" t="s">
        <v>98</v>
      </c>
      <c r="C74" s="140" t="s">
        <v>132</v>
      </c>
      <c r="D74" s="15" t="s">
        <v>100</v>
      </c>
      <c r="E74" s="100">
        <v>19.6</v>
      </c>
      <c r="F74" s="89" t="str">
        <f>IF(ISNA(VLOOKUP($A74,'Úklidové služby'!$A$7:$I$53,6,FALSE))=TRUE,"",VLOOKUP($A74,'Úklidové služby'!$A$7:$I$53,6,FALSE))</f>
        <v/>
      </c>
      <c r="G74" s="17" t="str">
        <f>IF(ISNA(VLOOKUP($A74,'Úklidové služby'!$A$7:$I$53,7,FALSE))=TRUE,"",VLOOKUP($A74,'Úklidové služby'!$A$7:$I$53,7,FALSE))</f>
        <v/>
      </c>
      <c r="H74" s="67" t="str">
        <f>IF(ISNA(VLOOKUP($A74,'Úklidové služby'!$A$7:$I$53,8,FALSE))=TRUE,"",VLOOKUP($A74,'Úklidové služby'!$A$7:$I$53,8,FALSE))</f>
        <v/>
      </c>
      <c r="I74" s="232" t="str">
        <f>IF(ISNA(VLOOKUP($A74,'Úklidové služby'!$A$7:$I$53,9,FALSE))=TRUE,"",VLOOKUP($A74,'Úklidové služby'!$A$7:$I$53,9,FALSE))</f>
        <v/>
      </c>
      <c r="J74" s="189" t="str">
        <f t="shared" si="0"/>
        <v/>
      </c>
      <c r="K74" s="237" t="str">
        <f t="shared" si="1"/>
        <v/>
      </c>
    </row>
    <row r="75" spans="1:11" ht="15">
      <c r="A75" s="2">
        <v>3</v>
      </c>
      <c r="B75" s="19" t="s">
        <v>27</v>
      </c>
      <c r="C75" s="19"/>
      <c r="D75" s="31"/>
      <c r="E75" s="97">
        <v>0</v>
      </c>
      <c r="F75" s="23" t="str">
        <f>IF(ISNA(VLOOKUP($A75,'Úklidové služby'!$A$7:$I$53,6,FALSE))=TRUE,"",VLOOKUP($A75,'Úklidové služby'!$A$7:$I$53,6,FALSE))</f>
        <v>m2</v>
      </c>
      <c r="G75" s="24">
        <f>IF(ISNA(VLOOKUP($A75,'Úklidové služby'!$A$7:$I$53,7,FALSE))=TRUE,"",VLOOKUP($A75,'Úklidové služby'!$A$7:$I$53,7,FALSE))</f>
        <v>0</v>
      </c>
      <c r="H75" s="227" t="str">
        <f>IF(ISNA(VLOOKUP($A75,'Úklidové služby'!$A$7:$I$53,8,FALSE))=TRUE,"",VLOOKUP($A75,'Úklidové služby'!$A$7:$I$53,8,FALSE))</f>
        <v>1x za den</v>
      </c>
      <c r="I75" s="185">
        <f>IF(ISNA(VLOOKUP($A75,'Úklidové služby'!$A$7:$I$53,9,FALSE))=TRUE,"",VLOOKUP($A75,'Úklidové služby'!$A$7:$I$53,9,FALSE))</f>
        <v>251</v>
      </c>
      <c r="J75" s="76">
        <f t="shared" si="0"/>
        <v>0</v>
      </c>
      <c r="K75" s="238">
        <f t="shared" si="1"/>
        <v>0</v>
      </c>
    </row>
    <row r="76" spans="1:11" ht="15" collapsed="1">
      <c r="A76" s="18">
        <v>4</v>
      </c>
      <c r="B76" s="983" t="s">
        <v>297</v>
      </c>
      <c r="C76" s="44"/>
      <c r="D76" s="5"/>
      <c r="E76" s="97">
        <f>SUM(E77:E97)</f>
        <v>27</v>
      </c>
      <c r="F76" s="45" t="str">
        <f>IF(ISNA(VLOOKUP($A76,'Úklidové služby'!$A$7:$I$53,6,FALSE))=TRUE,"",VLOOKUP($A76,'Úklidové služby'!$A$7:$I$53,6,FALSE))</f>
        <v>ks</v>
      </c>
      <c r="G76" s="24">
        <f>IF(ISNA(VLOOKUP($A76,'Úklidové služby'!$A$7:$I$53,7,FALSE))=TRUE,"",VLOOKUP($A76,'Úklidové služby'!$A$7:$I$53,7,FALSE))</f>
        <v>0</v>
      </c>
      <c r="H76" s="227" t="str">
        <f>IF(ISNA(VLOOKUP($A76,'Úklidové služby'!$A$7:$I$53,8,FALSE))=TRUE,"",VLOOKUP($A76,'Úklidové služby'!$A$7:$I$53,8,FALSE))</f>
        <v>1x za den</v>
      </c>
      <c r="I76" s="185">
        <f>IF(ISNA(VLOOKUP($A76,'Úklidové služby'!$A$7:$I$53,9,FALSE))=TRUE,"",VLOOKUP($A76,'Úklidové služby'!$A$7:$I$53,9,FALSE))</f>
        <v>251</v>
      </c>
      <c r="J76" s="76">
        <f t="shared" si="0"/>
        <v>0</v>
      </c>
      <c r="K76" s="238">
        <f t="shared" si="1"/>
        <v>0</v>
      </c>
    </row>
    <row r="77" spans="1:11" ht="15" hidden="1" outlineLevel="1">
      <c r="A77" s="9"/>
      <c r="B77" s="14" t="s">
        <v>8</v>
      </c>
      <c r="C77" s="70" t="s">
        <v>102</v>
      </c>
      <c r="D77" s="15" t="s">
        <v>88</v>
      </c>
      <c r="E77" s="100">
        <v>1</v>
      </c>
      <c r="F77" s="47" t="str">
        <f>IF(ISNA(VLOOKUP($A77,'Úklidové služby'!$A$7:$I$53,6,FALSE))=TRUE,"",VLOOKUP($A77,'Úklidové služby'!$A$7:$I$53,6,FALSE))</f>
        <v/>
      </c>
      <c r="G77" s="47" t="str">
        <f>IF(ISNA(VLOOKUP($A77,'Úklidové služby'!$A$7:$I$53,7,FALSE))=TRUE,"",VLOOKUP($A77,'Úklidové služby'!$A$7:$I$53,7,FALSE))</f>
        <v/>
      </c>
      <c r="H77" s="216" t="str">
        <f>IF(ISNA(VLOOKUP($A77,'Úklidové služby'!$A$7:$I$53,8,FALSE))=TRUE,"",VLOOKUP($A77,'Úklidové služby'!$A$7:$I$53,8,FALSE))</f>
        <v/>
      </c>
      <c r="I77" s="233" t="str">
        <f>IF(ISNA(VLOOKUP($A77,'Úklidové služby'!$A$7:$I$53,9,FALSE))=TRUE,"",VLOOKUP($A77,'Úklidové služby'!$A$7:$I$53,9,FALSE))</f>
        <v/>
      </c>
      <c r="J77" s="191" t="str">
        <f t="shared" si="0"/>
        <v/>
      </c>
      <c r="K77" s="239" t="str">
        <f t="shared" si="1"/>
        <v/>
      </c>
    </row>
    <row r="78" spans="1:11" ht="15" hidden="1" outlineLevel="1">
      <c r="A78" s="9"/>
      <c r="B78" s="14" t="s">
        <v>8</v>
      </c>
      <c r="C78" s="70" t="s">
        <v>103</v>
      </c>
      <c r="D78" s="15" t="s">
        <v>89</v>
      </c>
      <c r="E78" s="100">
        <v>1</v>
      </c>
      <c r="F78" s="49" t="str">
        <f>IF(ISNA(VLOOKUP($A78,'Úklidové služby'!$A$7:$I$53,6,FALSE))=TRUE,"",VLOOKUP($A78,'Úklidové služby'!$A$7:$I$53,6,FALSE))</f>
        <v/>
      </c>
      <c r="G78" s="49" t="str">
        <f>IF(ISNA(VLOOKUP($A78,'Úklidové služby'!$A$7:$I$53,7,FALSE))=TRUE,"",VLOOKUP($A78,'Úklidové služby'!$A$7:$I$53,7,FALSE))</f>
        <v/>
      </c>
      <c r="H78" s="217" t="str">
        <f>IF(ISNA(VLOOKUP($A78,'Úklidové služby'!$A$7:$I$53,8,FALSE))=TRUE,"",VLOOKUP($A78,'Úklidové služby'!$A$7:$I$53,8,FALSE))</f>
        <v/>
      </c>
      <c r="I78" s="234" t="str">
        <f>IF(ISNA(VLOOKUP($A78,'Úklidové služby'!$A$7:$I$53,9,FALSE))=TRUE,"",VLOOKUP($A78,'Úklidové služby'!$A$7:$I$53,9,FALSE))</f>
        <v/>
      </c>
      <c r="J78" s="192" t="str">
        <f t="shared" si="0"/>
        <v/>
      </c>
      <c r="K78" s="240" t="str">
        <f t="shared" si="1"/>
        <v/>
      </c>
    </row>
    <row r="79" spans="1:11" ht="15" hidden="1" outlineLevel="1">
      <c r="A79" s="9"/>
      <c r="B79" s="14" t="s">
        <v>8</v>
      </c>
      <c r="C79" s="70" t="s">
        <v>104</v>
      </c>
      <c r="D79" s="15" t="s">
        <v>90</v>
      </c>
      <c r="E79" s="100">
        <v>3</v>
      </c>
      <c r="F79" s="49" t="str">
        <f>IF(ISNA(VLOOKUP($A79,'Úklidové služby'!$A$7:$I$53,6,FALSE))=TRUE,"",VLOOKUP($A79,'Úklidové služby'!$A$7:$I$53,6,FALSE))</f>
        <v/>
      </c>
      <c r="G79" s="49" t="str">
        <f>IF(ISNA(VLOOKUP($A79,'Úklidové služby'!$A$7:$I$53,7,FALSE))=TRUE,"",VLOOKUP($A79,'Úklidové služby'!$A$7:$I$53,7,FALSE))</f>
        <v/>
      </c>
      <c r="H79" s="217" t="str">
        <f>IF(ISNA(VLOOKUP($A79,'Úklidové služby'!$A$7:$I$53,8,FALSE))=TRUE,"",VLOOKUP($A79,'Úklidové služby'!$A$7:$I$53,8,FALSE))</f>
        <v/>
      </c>
      <c r="I79" s="234" t="str">
        <f>IF(ISNA(VLOOKUP($A79,'Úklidové služby'!$A$7:$I$53,9,FALSE))=TRUE,"",VLOOKUP($A79,'Úklidové služby'!$A$7:$I$53,9,FALSE))</f>
        <v/>
      </c>
      <c r="J79" s="192" t="str">
        <f t="shared" si="0"/>
        <v/>
      </c>
      <c r="K79" s="240" t="str">
        <f t="shared" si="1"/>
        <v/>
      </c>
    </row>
    <row r="80" spans="1:11" ht="15" hidden="1" outlineLevel="1">
      <c r="A80" s="9"/>
      <c r="B80" s="14" t="s">
        <v>8</v>
      </c>
      <c r="C80" s="70" t="s">
        <v>105</v>
      </c>
      <c r="D80" s="15" t="s">
        <v>91</v>
      </c>
      <c r="E80" s="100">
        <v>1</v>
      </c>
      <c r="F80" s="49" t="str">
        <f>IF(ISNA(VLOOKUP($A80,'Úklidové služby'!$A$7:$I$53,6,FALSE))=TRUE,"",VLOOKUP($A80,'Úklidové služby'!$A$7:$I$53,6,FALSE))</f>
        <v/>
      </c>
      <c r="G80" s="49" t="str">
        <f>IF(ISNA(VLOOKUP($A80,'Úklidové služby'!$A$7:$I$53,7,FALSE))=TRUE,"",VLOOKUP($A80,'Úklidové služby'!$A$7:$I$53,7,FALSE))</f>
        <v/>
      </c>
      <c r="H80" s="217" t="str">
        <f>IF(ISNA(VLOOKUP($A80,'Úklidové služby'!$A$7:$I$53,8,FALSE))=TRUE,"",VLOOKUP($A80,'Úklidové služby'!$A$7:$I$53,8,FALSE))</f>
        <v/>
      </c>
      <c r="I80" s="234" t="str">
        <f>IF(ISNA(VLOOKUP($A80,'Úklidové služby'!$A$7:$I$53,9,FALSE))=TRUE,"",VLOOKUP($A80,'Úklidové služby'!$A$7:$I$53,9,FALSE))</f>
        <v/>
      </c>
      <c r="J80" s="192" t="str">
        <f t="shared" si="0"/>
        <v/>
      </c>
      <c r="K80" s="240" t="str">
        <f t="shared" si="1"/>
        <v/>
      </c>
    </row>
    <row r="81" spans="1:11" ht="15" hidden="1" outlineLevel="1">
      <c r="A81" s="9"/>
      <c r="B81" s="14" t="s">
        <v>8</v>
      </c>
      <c r="C81" s="70" t="s">
        <v>106</v>
      </c>
      <c r="D81" s="15" t="s">
        <v>92</v>
      </c>
      <c r="E81" s="100">
        <v>1</v>
      </c>
      <c r="F81" s="49" t="str">
        <f>IF(ISNA(VLOOKUP($A81,'Úklidové služby'!$A$7:$I$53,6,FALSE))=TRUE,"",VLOOKUP($A81,'Úklidové služby'!$A$7:$I$53,6,FALSE))</f>
        <v/>
      </c>
      <c r="G81" s="49" t="str">
        <f>IF(ISNA(VLOOKUP($A81,'Úklidové služby'!$A$7:$I$53,7,FALSE))=TRUE,"",VLOOKUP($A81,'Úklidové služby'!$A$7:$I$53,7,FALSE))</f>
        <v/>
      </c>
      <c r="H81" s="217" t="str">
        <f>IF(ISNA(VLOOKUP($A81,'Úklidové služby'!$A$7:$I$53,8,FALSE))=TRUE,"",VLOOKUP($A81,'Úklidové služby'!$A$7:$I$53,8,FALSE))</f>
        <v/>
      </c>
      <c r="I81" s="234" t="str">
        <f>IF(ISNA(VLOOKUP($A81,'Úklidové služby'!$A$7:$I$53,9,FALSE))=TRUE,"",VLOOKUP($A81,'Úklidové služby'!$A$7:$I$53,9,FALSE))</f>
        <v/>
      </c>
      <c r="J81" s="192" t="str">
        <f t="shared" si="0"/>
        <v/>
      </c>
      <c r="K81" s="240" t="str">
        <f t="shared" si="1"/>
        <v/>
      </c>
    </row>
    <row r="82" spans="1:11" ht="15" hidden="1" outlineLevel="1">
      <c r="A82" s="9"/>
      <c r="B82" s="14" t="s">
        <v>8</v>
      </c>
      <c r="C82" s="70" t="s">
        <v>107</v>
      </c>
      <c r="D82" s="134" t="s">
        <v>90</v>
      </c>
      <c r="E82" s="100">
        <v>1</v>
      </c>
      <c r="F82" s="49" t="str">
        <f>IF(ISNA(VLOOKUP($A82,'Úklidové služby'!$A$7:$I$53,6,FALSE))=TRUE,"",VLOOKUP($A82,'Úklidové služby'!$A$7:$I$53,6,FALSE))</f>
        <v/>
      </c>
      <c r="G82" s="49" t="str">
        <f>IF(ISNA(VLOOKUP($A82,'Úklidové služby'!$A$7:$I$53,7,FALSE))=TRUE,"",VLOOKUP($A82,'Úklidové služby'!$A$7:$I$53,7,FALSE))</f>
        <v/>
      </c>
      <c r="H82" s="217" t="str">
        <f>IF(ISNA(VLOOKUP($A82,'Úklidové služby'!$A$7:$I$53,8,FALSE))=TRUE,"",VLOOKUP($A82,'Úklidové služby'!$A$7:$I$53,8,FALSE))</f>
        <v/>
      </c>
      <c r="I82" s="234" t="str">
        <f>IF(ISNA(VLOOKUP($A82,'Úklidové služby'!$A$7:$I$53,9,FALSE))=TRUE,"",VLOOKUP($A82,'Úklidové služby'!$A$7:$I$53,9,FALSE))</f>
        <v/>
      </c>
      <c r="J82" s="192" t="str">
        <f t="shared" si="0"/>
        <v/>
      </c>
      <c r="K82" s="240" t="str">
        <f t="shared" si="1"/>
        <v/>
      </c>
    </row>
    <row r="83" spans="1:11" ht="14.5" customHeight="1" hidden="1" outlineLevel="1">
      <c r="A83" s="9"/>
      <c r="B83" s="14" t="s">
        <v>8</v>
      </c>
      <c r="C83" s="70" t="s">
        <v>108</v>
      </c>
      <c r="D83" s="15" t="s">
        <v>61</v>
      </c>
      <c r="E83" s="100">
        <v>3</v>
      </c>
      <c r="F83" s="938"/>
      <c r="G83" s="17"/>
      <c r="H83" s="67"/>
      <c r="I83" s="232"/>
      <c r="J83" s="189"/>
      <c r="K83" s="237"/>
    </row>
    <row r="84" spans="1:11" ht="15" hidden="1" outlineLevel="1">
      <c r="A84" s="9"/>
      <c r="B84" s="14" t="s">
        <v>8</v>
      </c>
      <c r="C84" s="70" t="s">
        <v>111</v>
      </c>
      <c r="D84" s="15" t="s">
        <v>96</v>
      </c>
      <c r="E84" s="100">
        <v>1</v>
      </c>
      <c r="F84" s="49" t="str">
        <f>IF(ISNA(VLOOKUP($A84,'Úklidové služby'!$A$7:$I$53,6,FALSE))=TRUE,"",VLOOKUP($A84,'Úklidové služby'!$A$7:$I$53,6,FALSE))</f>
        <v/>
      </c>
      <c r="G84" s="49" t="str">
        <f>IF(ISNA(VLOOKUP($A84,'Úklidové služby'!$A$7:$I$53,7,FALSE))=TRUE,"",VLOOKUP($A84,'Úklidové služby'!$A$7:$I$53,7,FALSE))</f>
        <v/>
      </c>
      <c r="H84" s="217" t="str">
        <f>IF(ISNA(VLOOKUP($A84,'Úklidové služby'!$A$7:$I$53,8,FALSE))=TRUE,"",VLOOKUP($A84,'Úklidové služby'!$A$7:$I$53,8,FALSE))</f>
        <v/>
      </c>
      <c r="I84" s="234" t="str">
        <f>IF(ISNA(VLOOKUP($A84,'Úklidové služby'!$A$7:$I$53,9,FALSE))=TRUE,"",VLOOKUP($A84,'Úklidové služby'!$A$7:$I$53,9,FALSE))</f>
        <v/>
      </c>
      <c r="J84" s="192" t="str">
        <f t="shared" si="0"/>
        <v/>
      </c>
      <c r="K84" s="240" t="str">
        <f t="shared" si="1"/>
        <v/>
      </c>
    </row>
    <row r="85" spans="1:11" ht="15" hidden="1" outlineLevel="1">
      <c r="A85" s="9"/>
      <c r="B85" s="14" t="s">
        <v>8</v>
      </c>
      <c r="C85" s="70" t="s">
        <v>112</v>
      </c>
      <c r="D85" s="15" t="s">
        <v>97</v>
      </c>
      <c r="E85" s="100">
        <v>1</v>
      </c>
      <c r="F85" s="49" t="str">
        <f>IF(ISNA(VLOOKUP($A85,'Úklidové služby'!$A$7:$I$53,6,FALSE))=TRUE,"",VLOOKUP($A85,'Úklidové služby'!$A$7:$I$53,6,FALSE))</f>
        <v/>
      </c>
      <c r="G85" s="49" t="str">
        <f>IF(ISNA(VLOOKUP($A85,'Úklidové služby'!$A$7:$I$53,7,FALSE))=TRUE,"",VLOOKUP($A85,'Úklidové služby'!$A$7:$I$53,7,FALSE))</f>
        <v/>
      </c>
      <c r="H85" s="217" t="str">
        <f>IF(ISNA(VLOOKUP($A85,'Úklidové služby'!$A$7:$I$53,8,FALSE))=TRUE,"",VLOOKUP($A85,'Úklidové služby'!$A$7:$I$53,8,FALSE))</f>
        <v/>
      </c>
      <c r="I85" s="234" t="str">
        <f>IF(ISNA(VLOOKUP($A85,'Úklidové služby'!$A$7:$I$53,9,FALSE))=TRUE,"",VLOOKUP($A85,'Úklidové služby'!$A$7:$I$53,9,FALSE))</f>
        <v/>
      </c>
      <c r="J85" s="192" t="str">
        <f t="shared" si="0"/>
        <v/>
      </c>
      <c r="K85" s="240" t="str">
        <f t="shared" si="1"/>
        <v/>
      </c>
    </row>
    <row r="86" spans="1:11" ht="15" hidden="1" outlineLevel="1">
      <c r="A86" s="9"/>
      <c r="B86" s="14" t="s">
        <v>20</v>
      </c>
      <c r="C86" s="70" t="s">
        <v>118</v>
      </c>
      <c r="D86" s="15" t="s">
        <v>97</v>
      </c>
      <c r="E86" s="100">
        <v>1</v>
      </c>
      <c r="F86" s="49" t="str">
        <f>IF(ISNA(VLOOKUP($A86,'Úklidové služby'!$A$7:$I$53,6,FALSE))=TRUE,"",VLOOKUP($A86,'Úklidové služby'!$A$7:$I$53,6,FALSE))</f>
        <v/>
      </c>
      <c r="G86" s="49" t="str">
        <f>IF(ISNA(VLOOKUP($A86,'Úklidové služby'!$A$7:$I$53,7,FALSE))=TRUE,"",VLOOKUP($A86,'Úklidové služby'!$A$7:$I$53,7,FALSE))</f>
        <v/>
      </c>
      <c r="H86" s="217" t="str">
        <f>IF(ISNA(VLOOKUP($A86,'Úklidové služby'!$A$7:$I$53,8,FALSE))=TRUE,"",VLOOKUP($A86,'Úklidové služby'!$A$7:$I$53,8,FALSE))</f>
        <v/>
      </c>
      <c r="I86" s="234" t="str">
        <f>IF(ISNA(VLOOKUP($A86,'Úklidové služby'!$A$7:$I$53,9,FALSE))=TRUE,"",VLOOKUP($A86,'Úklidové služby'!$A$7:$I$53,9,FALSE))</f>
        <v/>
      </c>
      <c r="J86" s="192" t="str">
        <f t="shared" si="0"/>
        <v/>
      </c>
      <c r="K86" s="240" t="str">
        <f t="shared" si="1"/>
        <v/>
      </c>
    </row>
    <row r="87" spans="1:11" ht="15" hidden="1" outlineLevel="1">
      <c r="A87" s="9"/>
      <c r="B87" s="14" t="s">
        <v>20</v>
      </c>
      <c r="C87" s="70" t="s">
        <v>119</v>
      </c>
      <c r="D87" s="15" t="s">
        <v>90</v>
      </c>
      <c r="E87" s="100">
        <v>1</v>
      </c>
      <c r="F87" s="49" t="str">
        <f>IF(ISNA(VLOOKUP($A87,'Úklidové služby'!$A$7:$I$53,6,FALSE))=TRUE,"",VLOOKUP($A87,'Úklidové služby'!$A$7:$I$53,6,FALSE))</f>
        <v/>
      </c>
      <c r="G87" s="49" t="str">
        <f>IF(ISNA(VLOOKUP($A87,'Úklidové služby'!$A$7:$I$53,7,FALSE))=TRUE,"",VLOOKUP($A87,'Úklidové služby'!$A$7:$I$53,7,FALSE))</f>
        <v/>
      </c>
      <c r="H87" s="217" t="str">
        <f>IF(ISNA(VLOOKUP($A87,'Úklidové služby'!$A$7:$I$53,8,FALSE))=TRUE,"",VLOOKUP($A87,'Úklidové služby'!$A$7:$I$53,8,FALSE))</f>
        <v/>
      </c>
      <c r="I87" s="234" t="str">
        <f>IF(ISNA(VLOOKUP($A87,'Úklidové služby'!$A$7:$I$53,9,FALSE))=TRUE,"",VLOOKUP($A87,'Úklidové služby'!$A$7:$I$53,9,FALSE))</f>
        <v/>
      </c>
      <c r="J87" s="192" t="str">
        <f t="shared" si="0"/>
        <v/>
      </c>
      <c r="K87" s="240" t="str">
        <f t="shared" si="1"/>
        <v/>
      </c>
    </row>
    <row r="88" spans="1:11" ht="15" hidden="1" outlineLevel="1">
      <c r="A88" s="9"/>
      <c r="B88" s="14" t="s">
        <v>20</v>
      </c>
      <c r="C88" s="73" t="s">
        <v>120</v>
      </c>
      <c r="D88" s="134" t="s">
        <v>90</v>
      </c>
      <c r="E88" s="100">
        <v>1</v>
      </c>
      <c r="F88" s="49" t="str">
        <f>IF(ISNA(VLOOKUP($A88,'Úklidové služby'!$A$7:$I$53,6,FALSE))=TRUE,"",VLOOKUP($A88,'Úklidové služby'!$A$7:$I$53,6,FALSE))</f>
        <v/>
      </c>
      <c r="G88" s="49" t="str">
        <f>IF(ISNA(VLOOKUP($A88,'Úklidové služby'!$A$7:$I$53,7,FALSE))=TRUE,"",VLOOKUP($A88,'Úklidové služby'!$A$7:$I$53,7,FALSE))</f>
        <v/>
      </c>
      <c r="H88" s="217" t="str">
        <f>IF(ISNA(VLOOKUP($A88,'Úklidové služby'!$A$7:$I$53,8,FALSE))=TRUE,"",VLOOKUP($A88,'Úklidové služby'!$A$7:$I$53,8,FALSE))</f>
        <v/>
      </c>
      <c r="I88" s="234" t="str">
        <f>IF(ISNA(VLOOKUP($A88,'Úklidové služby'!$A$7:$I$53,9,FALSE))=TRUE,"",VLOOKUP($A88,'Úklidové služby'!$A$7:$I$53,9,FALSE))</f>
        <v/>
      </c>
      <c r="J88" s="192" t="str">
        <f t="shared" si="0"/>
        <v/>
      </c>
      <c r="K88" s="240" t="str">
        <f t="shared" si="1"/>
        <v/>
      </c>
    </row>
    <row r="89" spans="1:11" ht="14.5" customHeight="1" hidden="1" outlineLevel="1">
      <c r="A89" s="9"/>
      <c r="B89" s="14" t="s">
        <v>20</v>
      </c>
      <c r="C89" s="73" t="s">
        <v>121</v>
      </c>
      <c r="D89" s="15" t="s">
        <v>61</v>
      </c>
      <c r="E89" s="100">
        <v>1</v>
      </c>
      <c r="F89" s="938"/>
      <c r="G89" s="17"/>
      <c r="H89" s="67"/>
      <c r="I89" s="232"/>
      <c r="J89" s="190"/>
      <c r="K89" s="237"/>
    </row>
    <row r="90" spans="1:11" ht="15" hidden="1" outlineLevel="1">
      <c r="A90" s="9"/>
      <c r="B90" s="14" t="s">
        <v>20</v>
      </c>
      <c r="C90" s="73" t="s">
        <v>122</v>
      </c>
      <c r="D90" s="15" t="s">
        <v>25</v>
      </c>
      <c r="E90" s="100">
        <v>1</v>
      </c>
      <c r="F90" s="49" t="str">
        <f>IF(ISNA(VLOOKUP($A90,'Úklidové služby'!$A$7:$I$53,6,FALSE))=TRUE,"",VLOOKUP($A90,'Úklidové služby'!$A$7:$I$53,6,FALSE))</f>
        <v/>
      </c>
      <c r="G90" s="49" t="str">
        <f>IF(ISNA(VLOOKUP($A90,'Úklidové služby'!$A$7:$I$53,7,FALSE))=TRUE,"",VLOOKUP($A90,'Úklidové služby'!$A$7:$I$53,7,FALSE))</f>
        <v/>
      </c>
      <c r="H90" s="217" t="str">
        <f>IF(ISNA(VLOOKUP($A90,'Úklidové služby'!$A$7:$I$53,8,FALSE))=TRUE,"",VLOOKUP($A90,'Úklidové služby'!$A$7:$I$53,8,FALSE))</f>
        <v/>
      </c>
      <c r="I90" s="234" t="str">
        <f>IF(ISNA(VLOOKUP($A90,'Úklidové služby'!$A$7:$I$53,9,FALSE))=TRUE,"",VLOOKUP($A90,'Úklidové služby'!$A$7:$I$53,9,FALSE))</f>
        <v/>
      </c>
      <c r="J90" s="192" t="str">
        <f t="shared" si="0"/>
        <v/>
      </c>
      <c r="K90" s="240" t="str">
        <f t="shared" si="1"/>
        <v/>
      </c>
    </row>
    <row r="91" spans="1:11" ht="15" hidden="1" outlineLevel="1">
      <c r="A91" s="9"/>
      <c r="B91" s="14" t="s">
        <v>20</v>
      </c>
      <c r="C91" s="70" t="s">
        <v>123</v>
      </c>
      <c r="D91" s="15" t="s">
        <v>90</v>
      </c>
      <c r="E91" s="100">
        <v>1</v>
      </c>
      <c r="F91" s="49" t="str">
        <f>IF(ISNA(VLOOKUP($A91,'Úklidové služby'!$A$7:$I$53,6,FALSE))=TRUE,"",VLOOKUP($A91,'Úklidové služby'!$A$7:$I$53,6,FALSE))</f>
        <v/>
      </c>
      <c r="G91" s="49" t="str">
        <f>IF(ISNA(VLOOKUP($A91,'Úklidové služby'!$A$7:$I$53,7,FALSE))=TRUE,"",VLOOKUP($A91,'Úklidové služby'!$A$7:$I$53,7,FALSE))</f>
        <v/>
      </c>
      <c r="H91" s="217" t="str">
        <f>IF(ISNA(VLOOKUP($A91,'Úklidové služby'!$A$7:$I$53,8,FALSE))=TRUE,"",VLOOKUP($A91,'Úklidové služby'!$A$7:$I$53,8,FALSE))</f>
        <v/>
      </c>
      <c r="I91" s="234" t="str">
        <f>IF(ISNA(VLOOKUP($A91,'Úklidové služby'!$A$7:$I$53,9,FALSE))=TRUE,"",VLOOKUP($A91,'Úklidové služby'!$A$7:$I$53,9,FALSE))</f>
        <v/>
      </c>
      <c r="J91" s="192" t="str">
        <f t="shared" si="0"/>
        <v/>
      </c>
      <c r="K91" s="240" t="str">
        <f t="shared" si="1"/>
        <v/>
      </c>
    </row>
    <row r="92" spans="1:11" ht="15" hidden="1" outlineLevel="1">
      <c r="A92" s="9"/>
      <c r="B92" s="14" t="s">
        <v>20</v>
      </c>
      <c r="C92" s="70" t="s">
        <v>124</v>
      </c>
      <c r="D92" s="15" t="s">
        <v>90</v>
      </c>
      <c r="E92" s="100">
        <v>1</v>
      </c>
      <c r="F92" s="49" t="str">
        <f>IF(ISNA(VLOOKUP($A92,'Úklidové služby'!$A$7:$I$53,6,FALSE))=TRUE,"",VLOOKUP($A92,'Úklidové služby'!$A$7:$I$53,6,FALSE))</f>
        <v/>
      </c>
      <c r="G92" s="49" t="str">
        <f>IF(ISNA(VLOOKUP($A92,'Úklidové služby'!$A$7:$I$53,7,FALSE))=TRUE,"",VLOOKUP($A92,'Úklidové služby'!$A$7:$I$53,7,FALSE))</f>
        <v/>
      </c>
      <c r="H92" s="217" t="str">
        <f>IF(ISNA(VLOOKUP($A92,'Úklidové služby'!$A$7:$I$53,8,FALSE))=TRUE,"",VLOOKUP($A92,'Úklidové služby'!$A$7:$I$53,8,FALSE))</f>
        <v/>
      </c>
      <c r="I92" s="234" t="str">
        <f>IF(ISNA(VLOOKUP($A92,'Úklidové služby'!$A$7:$I$53,9,FALSE))=TRUE,"",VLOOKUP($A92,'Úklidové služby'!$A$7:$I$53,9,FALSE))</f>
        <v/>
      </c>
      <c r="J92" s="192" t="str">
        <f t="shared" si="0"/>
        <v/>
      </c>
      <c r="K92" s="240" t="str">
        <f t="shared" si="1"/>
        <v/>
      </c>
    </row>
    <row r="93" spans="1:11" ht="15" hidden="1" outlineLevel="1">
      <c r="A93" s="9"/>
      <c r="B93" s="14" t="s">
        <v>20</v>
      </c>
      <c r="C93" s="140" t="s">
        <v>131</v>
      </c>
      <c r="D93" s="15" t="s">
        <v>90</v>
      </c>
      <c r="E93" s="100">
        <v>1</v>
      </c>
      <c r="F93" s="49" t="str">
        <f>IF(ISNA(VLOOKUP($A93,'Úklidové služby'!$A$7:$I$53,6,FALSE))=TRUE,"",VLOOKUP($A93,'Úklidové služby'!$A$7:$I$53,6,FALSE))</f>
        <v/>
      </c>
      <c r="G93" s="49" t="str">
        <f>IF(ISNA(VLOOKUP($A93,'Úklidové služby'!$A$7:$I$53,7,FALSE))=TRUE,"",VLOOKUP($A93,'Úklidové služby'!$A$7:$I$53,7,FALSE))</f>
        <v/>
      </c>
      <c r="H93" s="217" t="str">
        <f>IF(ISNA(VLOOKUP($A93,'Úklidové služby'!$A$7:$I$53,8,FALSE))=TRUE,"",VLOOKUP($A93,'Úklidové služby'!$A$7:$I$53,8,FALSE))</f>
        <v/>
      </c>
      <c r="I93" s="234" t="str">
        <f>IF(ISNA(VLOOKUP($A93,'Úklidové služby'!$A$7:$I$53,9,FALSE))=TRUE,"",VLOOKUP($A93,'Úklidové služby'!$A$7:$I$53,9,FALSE))</f>
        <v/>
      </c>
      <c r="J93" s="192" t="str">
        <f t="shared" si="0"/>
        <v/>
      </c>
      <c r="K93" s="240" t="str">
        <f t="shared" si="1"/>
        <v/>
      </c>
    </row>
    <row r="94" spans="1:11" ht="15" hidden="1" outlineLevel="1">
      <c r="A94" s="9"/>
      <c r="B94" s="14" t="s">
        <v>98</v>
      </c>
      <c r="C94" s="70" t="s">
        <v>129</v>
      </c>
      <c r="D94" s="15" t="s">
        <v>97</v>
      </c>
      <c r="E94" s="100">
        <v>1</v>
      </c>
      <c r="F94" s="49" t="str">
        <f>IF(ISNA(VLOOKUP($A94,'Úklidové služby'!$A$7:$I$53,6,FALSE))=TRUE,"",VLOOKUP($A94,'Úklidové služby'!$A$7:$I$53,6,FALSE))</f>
        <v/>
      </c>
      <c r="G94" s="49" t="str">
        <f>IF(ISNA(VLOOKUP($A94,'Úklidové služby'!$A$7:$I$53,7,FALSE))=TRUE,"",VLOOKUP($A94,'Úklidové služby'!$A$7:$I$53,7,FALSE))</f>
        <v/>
      </c>
      <c r="H94" s="217" t="str">
        <f>IF(ISNA(VLOOKUP($A94,'Úklidové služby'!$A$7:$I$53,8,FALSE))=TRUE,"",VLOOKUP($A94,'Úklidové služby'!$A$7:$I$53,8,FALSE))</f>
        <v/>
      </c>
      <c r="I94" s="234" t="str">
        <f>IF(ISNA(VLOOKUP($A94,'Úklidové služby'!$A$7:$I$53,9,FALSE))=TRUE,"",VLOOKUP($A94,'Úklidové služby'!$A$7:$I$53,9,FALSE))</f>
        <v/>
      </c>
      <c r="J94" s="192" t="str">
        <f t="shared" si="0"/>
        <v/>
      </c>
      <c r="K94" s="240" t="str">
        <f t="shared" si="1"/>
        <v/>
      </c>
    </row>
    <row r="95" spans="1:11" ht="15" hidden="1" outlineLevel="1">
      <c r="A95" s="9"/>
      <c r="B95" s="14" t="s">
        <v>98</v>
      </c>
      <c r="C95" s="70" t="s">
        <v>130</v>
      </c>
      <c r="D95" s="15" t="s">
        <v>99</v>
      </c>
      <c r="E95" s="100">
        <v>2</v>
      </c>
      <c r="F95" s="49" t="str">
        <f>IF(ISNA(VLOOKUP($A95,'Úklidové služby'!$A$7:$I$53,6,FALSE))=TRUE,"",VLOOKUP($A95,'Úklidové služby'!$A$7:$I$53,6,FALSE))</f>
        <v/>
      </c>
      <c r="G95" s="49" t="str">
        <f>IF(ISNA(VLOOKUP($A95,'Úklidové služby'!$A$7:$I$53,7,FALSE))=TRUE,"",VLOOKUP($A95,'Úklidové služby'!$A$7:$I$53,7,FALSE))</f>
        <v/>
      </c>
      <c r="H95" s="217" t="str">
        <f>IF(ISNA(VLOOKUP($A95,'Úklidové služby'!$A$7:$I$53,8,FALSE))=TRUE,"",VLOOKUP($A95,'Úklidové služby'!$A$7:$I$53,8,FALSE))</f>
        <v/>
      </c>
      <c r="I95" s="234" t="str">
        <f>IF(ISNA(VLOOKUP($A95,'Úklidové služby'!$A$7:$I$53,9,FALSE))=TRUE,"",VLOOKUP($A95,'Úklidové služby'!$A$7:$I$53,9,FALSE))</f>
        <v/>
      </c>
      <c r="J95" s="192" t="str">
        <f t="shared" si="0"/>
        <v/>
      </c>
      <c r="K95" s="240" t="str">
        <f t="shared" si="1"/>
        <v/>
      </c>
    </row>
    <row r="96" spans="1:11" ht="15" hidden="1" outlineLevel="1">
      <c r="A96" s="9"/>
      <c r="B96" s="145" t="s">
        <v>98</v>
      </c>
      <c r="C96" s="140" t="s">
        <v>142</v>
      </c>
      <c r="D96" s="15" t="s">
        <v>143</v>
      </c>
      <c r="E96" s="100">
        <v>1</v>
      </c>
      <c r="F96" s="49" t="str">
        <f>IF(ISNA(VLOOKUP($A96,'Úklidové služby'!$A$7:$I$53,6,FALSE))=TRUE,"",VLOOKUP($A96,'Úklidové služby'!$A$7:$I$53,6,FALSE))</f>
        <v/>
      </c>
      <c r="G96" s="49" t="str">
        <f>IF(ISNA(VLOOKUP($A96,'Úklidové služby'!$A$7:$I$53,7,FALSE))=TRUE,"",VLOOKUP($A96,'Úklidové služby'!$A$7:$I$53,7,FALSE))</f>
        <v/>
      </c>
      <c r="H96" s="217" t="str">
        <f>IF(ISNA(VLOOKUP($A96,'Úklidové služby'!$A$7:$I$53,8,FALSE))=TRUE,"",VLOOKUP($A96,'Úklidové služby'!$A$7:$I$53,8,FALSE))</f>
        <v/>
      </c>
      <c r="I96" s="234" t="str">
        <f>IF(ISNA(VLOOKUP($A96,'Úklidové služby'!$A$7:$I$53,9,FALSE))=TRUE,"",VLOOKUP($A96,'Úklidové služby'!$A$7:$I$53,9,FALSE))</f>
        <v/>
      </c>
      <c r="J96" s="192" t="str">
        <f t="shared" si="0"/>
        <v/>
      </c>
      <c r="K96" s="240" t="str">
        <f t="shared" si="1"/>
        <v/>
      </c>
    </row>
    <row r="97" spans="1:11" ht="15" hidden="1" outlineLevel="1">
      <c r="A97" s="50"/>
      <c r="B97" s="14" t="s">
        <v>98</v>
      </c>
      <c r="C97" s="142" t="s">
        <v>132</v>
      </c>
      <c r="D97" s="27" t="s">
        <v>100</v>
      </c>
      <c r="E97" s="102">
        <v>2</v>
      </c>
      <c r="F97" s="51" t="str">
        <f>IF(ISNA(VLOOKUP($A97,'Úklidové služby'!$A$7:$I$53,6,FALSE))=TRUE,"",VLOOKUP($A97,'Úklidové služby'!$A$7:$I$53,6,FALSE))</f>
        <v/>
      </c>
      <c r="G97" s="51" t="str">
        <f>IF(ISNA(VLOOKUP($A97,'Úklidové služby'!$A$7:$I$53,7,FALSE))=TRUE,"",VLOOKUP($A97,'Úklidové služby'!$A$7:$I$53,7,FALSE))</f>
        <v/>
      </c>
      <c r="H97" s="218" t="str">
        <f>IF(ISNA(VLOOKUP($A97,'Úklidové služby'!$A$7:$I$53,8,FALSE))=TRUE,"",VLOOKUP($A97,'Úklidové služby'!$A$7:$I$53,8,FALSE))</f>
        <v/>
      </c>
      <c r="I97" s="184" t="str">
        <f>IF(ISNA(VLOOKUP($A97,'Úklidové služby'!$A$7:$I$53,9,FALSE))=TRUE,"",VLOOKUP($A97,'Úklidové služby'!$A$7:$I$53,9,FALSE))</f>
        <v/>
      </c>
      <c r="J97" s="193" t="str">
        <f t="shared" si="0"/>
        <v/>
      </c>
      <c r="K97" s="241" t="str">
        <f t="shared" si="1"/>
        <v/>
      </c>
    </row>
    <row r="98" spans="1:11" ht="15" collapsed="1">
      <c r="A98" s="18">
        <v>5</v>
      </c>
      <c r="B98" s="983" t="s">
        <v>445</v>
      </c>
      <c r="C98" s="5"/>
      <c r="D98" s="5"/>
      <c r="E98" s="97">
        <f>SUM(E99:E119)</f>
        <v>27</v>
      </c>
      <c r="F98" s="45" t="str">
        <f>IF(ISNA(VLOOKUP($A98,'Úklidové služby'!$A$7:$I$53,6,FALSE))=TRUE,"",VLOOKUP($A98,'Úklidové služby'!$A$7:$I$53,6,FALSE))</f>
        <v>ks</v>
      </c>
      <c r="G98" s="24">
        <f>IF(ISNA(VLOOKUP($A98,'Úklidové služby'!$A$7:$I$53,7,FALSE))=TRUE,"",VLOOKUP($A98,'Úklidové služby'!$A$7:$I$53,7,FALSE))</f>
        <v>0</v>
      </c>
      <c r="H98" s="227" t="str">
        <f>IF(ISNA(VLOOKUP($A98,'Úklidové služby'!$A$7:$I$53,8,FALSE))=TRUE,"",VLOOKUP($A98,'Úklidové služby'!$A$7:$I$53,8,FALSE))</f>
        <v>1x za den</v>
      </c>
      <c r="I98" s="185">
        <f>IF(ISNA(VLOOKUP($A98,'Úklidové služby'!$A$7:$I$53,9,FALSE))=TRUE,"",VLOOKUP($A98,'Úklidové služby'!$A$7:$I$53,9,FALSE))</f>
        <v>251</v>
      </c>
      <c r="J98" s="76">
        <f t="shared" si="0"/>
        <v>0</v>
      </c>
      <c r="K98" s="238">
        <f t="shared" si="1"/>
        <v>0</v>
      </c>
    </row>
    <row r="99" spans="1:11" ht="15" hidden="1" outlineLevel="1">
      <c r="A99" s="9"/>
      <c r="B99" s="14" t="s">
        <v>8</v>
      </c>
      <c r="C99" s="70" t="s">
        <v>102</v>
      </c>
      <c r="D99" s="15" t="s">
        <v>88</v>
      </c>
      <c r="E99" s="100">
        <v>1</v>
      </c>
      <c r="F99" s="47" t="str">
        <f>IF(ISNA(VLOOKUP($A99,'Úklidové služby'!$A$7:$I$53,6,FALSE))=TRUE,"",VLOOKUP($A99,'Úklidové služby'!$A$7:$I$53,6,FALSE))</f>
        <v/>
      </c>
      <c r="G99" s="47" t="str">
        <f>IF(ISNA(VLOOKUP($A99,'Úklidové služby'!$A$7:$I$53,7,FALSE))=TRUE,"",VLOOKUP($A99,'Úklidové služby'!$A$7:$I$53,7,FALSE))</f>
        <v/>
      </c>
      <c r="H99" s="216" t="str">
        <f>IF(ISNA(VLOOKUP($A99,'Úklidové služby'!$A$7:$I$53,8,FALSE))=TRUE,"",VLOOKUP($A99,'Úklidové služby'!$A$7:$I$53,8,FALSE))</f>
        <v/>
      </c>
      <c r="I99" s="233" t="str">
        <f>IF(ISNA(VLOOKUP($A99,'Úklidové služby'!$A$7:$I$53,9,FALSE))=TRUE,"",VLOOKUP($A99,'Úklidové služby'!$A$7:$I$53,9,FALSE))</f>
        <v/>
      </c>
      <c r="J99" s="191" t="str">
        <f aca="true" t="shared" si="2" ref="J99:J104">IF(ISERR(E99*G99*I99)=TRUE,"",E99*G99*I99)</f>
        <v/>
      </c>
      <c r="K99" s="239" t="str">
        <f aca="true" t="shared" si="3" ref="K99:K104">IF(ISERR(J99/12)=TRUE,"",J99/12)</f>
        <v/>
      </c>
    </row>
    <row r="100" spans="1:11" ht="15" hidden="1" outlineLevel="1">
      <c r="A100" s="9"/>
      <c r="B100" s="14" t="s">
        <v>8</v>
      </c>
      <c r="C100" s="70" t="s">
        <v>103</v>
      </c>
      <c r="D100" s="15" t="s">
        <v>89</v>
      </c>
      <c r="E100" s="100">
        <v>1</v>
      </c>
      <c r="F100" s="49" t="str">
        <f>IF(ISNA(VLOOKUP($A100,'Úklidové služby'!$A$7:$I$53,6,FALSE))=TRUE,"",VLOOKUP($A100,'Úklidové služby'!$A$7:$I$53,6,FALSE))</f>
        <v/>
      </c>
      <c r="G100" s="49" t="str">
        <f>IF(ISNA(VLOOKUP($A100,'Úklidové služby'!$A$7:$I$53,7,FALSE))=TRUE,"",VLOOKUP($A100,'Úklidové služby'!$A$7:$I$53,7,FALSE))</f>
        <v/>
      </c>
      <c r="H100" s="217" t="str">
        <f>IF(ISNA(VLOOKUP($A100,'Úklidové služby'!$A$7:$I$53,8,FALSE))=TRUE,"",VLOOKUP($A100,'Úklidové služby'!$A$7:$I$53,8,FALSE))</f>
        <v/>
      </c>
      <c r="I100" s="234" t="str">
        <f>IF(ISNA(VLOOKUP($A100,'Úklidové služby'!$A$7:$I$53,9,FALSE))=TRUE,"",VLOOKUP($A100,'Úklidové služby'!$A$7:$I$53,9,FALSE))</f>
        <v/>
      </c>
      <c r="J100" s="192" t="str">
        <f t="shared" si="2"/>
        <v/>
      </c>
      <c r="K100" s="240" t="str">
        <f t="shared" si="3"/>
        <v/>
      </c>
    </row>
    <row r="101" spans="1:11" ht="15" hidden="1" outlineLevel="1">
      <c r="A101" s="9"/>
      <c r="B101" s="14" t="s">
        <v>8</v>
      </c>
      <c r="C101" s="70" t="s">
        <v>104</v>
      </c>
      <c r="D101" s="15" t="s">
        <v>90</v>
      </c>
      <c r="E101" s="100">
        <v>3</v>
      </c>
      <c r="F101" s="49" t="str">
        <f>IF(ISNA(VLOOKUP($A101,'Úklidové služby'!$A$7:$I$53,6,FALSE))=TRUE,"",VLOOKUP($A101,'Úklidové služby'!$A$7:$I$53,6,FALSE))</f>
        <v/>
      </c>
      <c r="G101" s="49" t="str">
        <f>IF(ISNA(VLOOKUP($A101,'Úklidové služby'!$A$7:$I$53,7,FALSE))=TRUE,"",VLOOKUP($A101,'Úklidové služby'!$A$7:$I$53,7,FALSE))</f>
        <v/>
      </c>
      <c r="H101" s="217" t="str">
        <f>IF(ISNA(VLOOKUP($A101,'Úklidové služby'!$A$7:$I$53,8,FALSE))=TRUE,"",VLOOKUP($A101,'Úklidové služby'!$A$7:$I$53,8,FALSE))</f>
        <v/>
      </c>
      <c r="I101" s="234" t="str">
        <f>IF(ISNA(VLOOKUP($A101,'Úklidové služby'!$A$7:$I$53,9,FALSE))=TRUE,"",VLOOKUP($A101,'Úklidové služby'!$A$7:$I$53,9,FALSE))</f>
        <v/>
      </c>
      <c r="J101" s="192" t="str">
        <f t="shared" si="2"/>
        <v/>
      </c>
      <c r="K101" s="240" t="str">
        <f t="shared" si="3"/>
        <v/>
      </c>
    </row>
    <row r="102" spans="1:11" ht="15" hidden="1" outlineLevel="1">
      <c r="A102" s="9"/>
      <c r="B102" s="14" t="s">
        <v>8</v>
      </c>
      <c r="C102" s="70" t="s">
        <v>105</v>
      </c>
      <c r="D102" s="15" t="s">
        <v>91</v>
      </c>
      <c r="E102" s="100">
        <v>1</v>
      </c>
      <c r="F102" s="49" t="str">
        <f>IF(ISNA(VLOOKUP($A102,'Úklidové služby'!$A$7:$I$53,6,FALSE))=TRUE,"",VLOOKUP($A102,'Úklidové služby'!$A$7:$I$53,6,FALSE))</f>
        <v/>
      </c>
      <c r="G102" s="49" t="str">
        <f>IF(ISNA(VLOOKUP($A102,'Úklidové služby'!$A$7:$I$53,7,FALSE))=TRUE,"",VLOOKUP($A102,'Úklidové služby'!$A$7:$I$53,7,FALSE))</f>
        <v/>
      </c>
      <c r="H102" s="217" t="str">
        <f>IF(ISNA(VLOOKUP($A102,'Úklidové služby'!$A$7:$I$53,8,FALSE))=TRUE,"",VLOOKUP($A102,'Úklidové služby'!$A$7:$I$53,8,FALSE))</f>
        <v/>
      </c>
      <c r="I102" s="234" t="str">
        <f>IF(ISNA(VLOOKUP($A102,'Úklidové služby'!$A$7:$I$53,9,FALSE))=TRUE,"",VLOOKUP($A102,'Úklidové služby'!$A$7:$I$53,9,FALSE))</f>
        <v/>
      </c>
      <c r="J102" s="192" t="str">
        <f t="shared" si="2"/>
        <v/>
      </c>
      <c r="K102" s="240" t="str">
        <f t="shared" si="3"/>
        <v/>
      </c>
    </row>
    <row r="103" spans="1:11" ht="15" hidden="1" outlineLevel="1">
      <c r="A103" s="9"/>
      <c r="B103" s="14" t="s">
        <v>8</v>
      </c>
      <c r="C103" s="70" t="s">
        <v>106</v>
      </c>
      <c r="D103" s="15" t="s">
        <v>92</v>
      </c>
      <c r="E103" s="100">
        <v>1</v>
      </c>
      <c r="F103" s="49" t="str">
        <f>IF(ISNA(VLOOKUP($A103,'Úklidové služby'!$A$7:$I$53,6,FALSE))=TRUE,"",VLOOKUP($A103,'Úklidové služby'!$A$7:$I$53,6,FALSE))</f>
        <v/>
      </c>
      <c r="G103" s="49" t="str">
        <f>IF(ISNA(VLOOKUP($A103,'Úklidové služby'!$A$7:$I$53,7,FALSE))=TRUE,"",VLOOKUP($A103,'Úklidové služby'!$A$7:$I$53,7,FALSE))</f>
        <v/>
      </c>
      <c r="H103" s="217" t="str">
        <f>IF(ISNA(VLOOKUP($A103,'Úklidové služby'!$A$7:$I$53,8,FALSE))=TRUE,"",VLOOKUP($A103,'Úklidové služby'!$A$7:$I$53,8,FALSE))</f>
        <v/>
      </c>
      <c r="I103" s="234" t="str">
        <f>IF(ISNA(VLOOKUP($A103,'Úklidové služby'!$A$7:$I$53,9,FALSE))=TRUE,"",VLOOKUP($A103,'Úklidové služby'!$A$7:$I$53,9,FALSE))</f>
        <v/>
      </c>
      <c r="J103" s="192" t="str">
        <f t="shared" si="2"/>
        <v/>
      </c>
      <c r="K103" s="240" t="str">
        <f t="shared" si="3"/>
        <v/>
      </c>
    </row>
    <row r="104" spans="1:11" ht="15" hidden="1" outlineLevel="1">
      <c r="A104" s="9"/>
      <c r="B104" s="14" t="s">
        <v>8</v>
      </c>
      <c r="C104" s="70" t="s">
        <v>107</v>
      </c>
      <c r="D104" s="134" t="s">
        <v>90</v>
      </c>
      <c r="E104" s="100">
        <v>1</v>
      </c>
      <c r="F104" s="49" t="str">
        <f>IF(ISNA(VLOOKUP($A104,'Úklidové služby'!$A$7:$I$53,6,FALSE))=TRUE,"",VLOOKUP($A104,'Úklidové služby'!$A$7:$I$53,6,FALSE))</f>
        <v/>
      </c>
      <c r="G104" s="49" t="str">
        <f>IF(ISNA(VLOOKUP($A104,'Úklidové služby'!$A$7:$I$53,7,FALSE))=TRUE,"",VLOOKUP($A104,'Úklidové služby'!$A$7:$I$53,7,FALSE))</f>
        <v/>
      </c>
      <c r="H104" s="217" t="str">
        <f>IF(ISNA(VLOOKUP($A104,'Úklidové služby'!$A$7:$I$53,8,FALSE))=TRUE,"",VLOOKUP($A104,'Úklidové služby'!$A$7:$I$53,8,FALSE))</f>
        <v/>
      </c>
      <c r="I104" s="234" t="str">
        <f>IF(ISNA(VLOOKUP($A104,'Úklidové služby'!$A$7:$I$53,9,FALSE))=TRUE,"",VLOOKUP($A104,'Úklidové služby'!$A$7:$I$53,9,FALSE))</f>
        <v/>
      </c>
      <c r="J104" s="192" t="str">
        <f t="shared" si="2"/>
        <v/>
      </c>
      <c r="K104" s="240" t="str">
        <f t="shared" si="3"/>
        <v/>
      </c>
    </row>
    <row r="105" spans="1:11" ht="14.5" customHeight="1" hidden="1" outlineLevel="1">
      <c r="A105" s="9"/>
      <c r="B105" s="14" t="s">
        <v>8</v>
      </c>
      <c r="C105" s="70" t="s">
        <v>108</v>
      </c>
      <c r="D105" s="15" t="s">
        <v>61</v>
      </c>
      <c r="E105" s="100">
        <v>3</v>
      </c>
      <c r="F105" s="938"/>
      <c r="G105" s="17"/>
      <c r="H105" s="67"/>
      <c r="I105" s="232"/>
      <c r="J105" s="189"/>
      <c r="K105" s="237"/>
    </row>
    <row r="106" spans="1:11" ht="15" hidden="1" outlineLevel="1">
      <c r="A106" s="9"/>
      <c r="B106" s="14" t="s">
        <v>8</v>
      </c>
      <c r="C106" s="70" t="s">
        <v>111</v>
      </c>
      <c r="D106" s="15" t="s">
        <v>96</v>
      </c>
      <c r="E106" s="100">
        <v>1</v>
      </c>
      <c r="F106" s="49" t="str">
        <f>IF(ISNA(VLOOKUP($A106,'Úklidové služby'!$A$7:$I$53,6,FALSE))=TRUE,"",VLOOKUP($A106,'Úklidové služby'!$A$7:$I$53,6,FALSE))</f>
        <v/>
      </c>
      <c r="G106" s="49" t="str">
        <f>IF(ISNA(VLOOKUP($A106,'Úklidové služby'!$A$7:$I$53,7,FALSE))=TRUE,"",VLOOKUP($A106,'Úklidové služby'!$A$7:$I$53,7,FALSE))</f>
        <v/>
      </c>
      <c r="H106" s="217" t="str">
        <f>IF(ISNA(VLOOKUP($A106,'Úklidové služby'!$A$7:$I$53,8,FALSE))=TRUE,"",VLOOKUP($A106,'Úklidové služby'!$A$7:$I$53,8,FALSE))</f>
        <v/>
      </c>
      <c r="I106" s="234" t="str">
        <f>IF(ISNA(VLOOKUP($A106,'Úklidové služby'!$A$7:$I$53,9,FALSE))=TRUE,"",VLOOKUP($A106,'Úklidové služby'!$A$7:$I$53,9,FALSE))</f>
        <v/>
      </c>
      <c r="J106" s="192" t="str">
        <f aca="true" t="shared" si="4" ref="J106:J110">IF(ISERR(E106*G106*I106)=TRUE,"",E106*G106*I106)</f>
        <v/>
      </c>
      <c r="K106" s="240" t="str">
        <f aca="true" t="shared" si="5" ref="K106:K110">IF(ISERR(J106/12)=TRUE,"",J106/12)</f>
        <v/>
      </c>
    </row>
    <row r="107" spans="1:11" ht="15" hidden="1" outlineLevel="1">
      <c r="A107" s="9"/>
      <c r="B107" s="14" t="s">
        <v>8</v>
      </c>
      <c r="C107" s="70" t="s">
        <v>112</v>
      </c>
      <c r="D107" s="15" t="s">
        <v>97</v>
      </c>
      <c r="E107" s="100">
        <v>1</v>
      </c>
      <c r="F107" s="49" t="str">
        <f>IF(ISNA(VLOOKUP($A107,'Úklidové služby'!$A$7:$I$53,6,FALSE))=TRUE,"",VLOOKUP($A107,'Úklidové služby'!$A$7:$I$53,6,FALSE))</f>
        <v/>
      </c>
      <c r="G107" s="49" t="str">
        <f>IF(ISNA(VLOOKUP($A107,'Úklidové služby'!$A$7:$I$53,7,FALSE))=TRUE,"",VLOOKUP($A107,'Úklidové služby'!$A$7:$I$53,7,FALSE))</f>
        <v/>
      </c>
      <c r="H107" s="217" t="str">
        <f>IF(ISNA(VLOOKUP($A107,'Úklidové služby'!$A$7:$I$53,8,FALSE))=TRUE,"",VLOOKUP($A107,'Úklidové služby'!$A$7:$I$53,8,FALSE))</f>
        <v/>
      </c>
      <c r="I107" s="234" t="str">
        <f>IF(ISNA(VLOOKUP($A107,'Úklidové služby'!$A$7:$I$53,9,FALSE))=TRUE,"",VLOOKUP($A107,'Úklidové služby'!$A$7:$I$53,9,FALSE))</f>
        <v/>
      </c>
      <c r="J107" s="192" t="str">
        <f t="shared" si="4"/>
        <v/>
      </c>
      <c r="K107" s="240" t="str">
        <f t="shared" si="5"/>
        <v/>
      </c>
    </row>
    <row r="108" spans="1:11" ht="15" hidden="1" outlineLevel="1">
      <c r="A108" s="9"/>
      <c r="B108" s="14" t="s">
        <v>20</v>
      </c>
      <c r="C108" s="70" t="s">
        <v>118</v>
      </c>
      <c r="D108" s="15" t="s">
        <v>97</v>
      </c>
      <c r="E108" s="100">
        <v>1</v>
      </c>
      <c r="F108" s="49" t="str">
        <f>IF(ISNA(VLOOKUP($A108,'Úklidové služby'!$A$7:$I$53,6,FALSE))=TRUE,"",VLOOKUP($A108,'Úklidové služby'!$A$7:$I$53,6,FALSE))</f>
        <v/>
      </c>
      <c r="G108" s="49" t="str">
        <f>IF(ISNA(VLOOKUP($A108,'Úklidové služby'!$A$7:$I$53,7,FALSE))=TRUE,"",VLOOKUP($A108,'Úklidové služby'!$A$7:$I$53,7,FALSE))</f>
        <v/>
      </c>
      <c r="H108" s="217" t="str">
        <f>IF(ISNA(VLOOKUP($A108,'Úklidové služby'!$A$7:$I$53,8,FALSE))=TRUE,"",VLOOKUP($A108,'Úklidové služby'!$A$7:$I$53,8,FALSE))</f>
        <v/>
      </c>
      <c r="I108" s="234" t="str">
        <f>IF(ISNA(VLOOKUP($A108,'Úklidové služby'!$A$7:$I$53,9,FALSE))=TRUE,"",VLOOKUP($A108,'Úklidové služby'!$A$7:$I$53,9,FALSE))</f>
        <v/>
      </c>
      <c r="J108" s="192" t="str">
        <f t="shared" si="4"/>
        <v/>
      </c>
      <c r="K108" s="240" t="str">
        <f t="shared" si="5"/>
        <v/>
      </c>
    </row>
    <row r="109" spans="1:11" ht="15" hidden="1" outlineLevel="1">
      <c r="A109" s="9"/>
      <c r="B109" s="14" t="s">
        <v>20</v>
      </c>
      <c r="C109" s="70" t="s">
        <v>119</v>
      </c>
      <c r="D109" s="15" t="s">
        <v>90</v>
      </c>
      <c r="E109" s="100">
        <v>1</v>
      </c>
      <c r="F109" s="49" t="str">
        <f>IF(ISNA(VLOOKUP($A109,'Úklidové služby'!$A$7:$I$53,6,FALSE))=TRUE,"",VLOOKUP($A109,'Úklidové služby'!$A$7:$I$53,6,FALSE))</f>
        <v/>
      </c>
      <c r="G109" s="49" t="str">
        <f>IF(ISNA(VLOOKUP($A109,'Úklidové služby'!$A$7:$I$53,7,FALSE))=TRUE,"",VLOOKUP($A109,'Úklidové služby'!$A$7:$I$53,7,FALSE))</f>
        <v/>
      </c>
      <c r="H109" s="217" t="str">
        <f>IF(ISNA(VLOOKUP($A109,'Úklidové služby'!$A$7:$I$53,8,FALSE))=TRUE,"",VLOOKUP($A109,'Úklidové služby'!$A$7:$I$53,8,FALSE))</f>
        <v/>
      </c>
      <c r="I109" s="234" t="str">
        <f>IF(ISNA(VLOOKUP($A109,'Úklidové služby'!$A$7:$I$53,9,FALSE))=TRUE,"",VLOOKUP($A109,'Úklidové služby'!$A$7:$I$53,9,FALSE))</f>
        <v/>
      </c>
      <c r="J109" s="192" t="str">
        <f t="shared" si="4"/>
        <v/>
      </c>
      <c r="K109" s="240" t="str">
        <f t="shared" si="5"/>
        <v/>
      </c>
    </row>
    <row r="110" spans="1:11" ht="15" hidden="1" outlineLevel="1">
      <c r="A110" s="9"/>
      <c r="B110" s="14" t="s">
        <v>20</v>
      </c>
      <c r="C110" s="73" t="s">
        <v>120</v>
      </c>
      <c r="D110" s="134" t="s">
        <v>90</v>
      </c>
      <c r="E110" s="100">
        <v>1</v>
      </c>
      <c r="F110" s="49" t="str">
        <f>IF(ISNA(VLOOKUP($A110,'Úklidové služby'!$A$7:$I$53,6,FALSE))=TRUE,"",VLOOKUP($A110,'Úklidové služby'!$A$7:$I$53,6,FALSE))</f>
        <v/>
      </c>
      <c r="G110" s="49" t="str">
        <f>IF(ISNA(VLOOKUP($A110,'Úklidové služby'!$A$7:$I$53,7,FALSE))=TRUE,"",VLOOKUP($A110,'Úklidové služby'!$A$7:$I$53,7,FALSE))</f>
        <v/>
      </c>
      <c r="H110" s="217" t="str">
        <f>IF(ISNA(VLOOKUP($A110,'Úklidové služby'!$A$7:$I$53,8,FALSE))=TRUE,"",VLOOKUP($A110,'Úklidové služby'!$A$7:$I$53,8,FALSE))</f>
        <v/>
      </c>
      <c r="I110" s="234" t="str">
        <f>IF(ISNA(VLOOKUP($A110,'Úklidové služby'!$A$7:$I$53,9,FALSE))=TRUE,"",VLOOKUP($A110,'Úklidové služby'!$A$7:$I$53,9,FALSE))</f>
        <v/>
      </c>
      <c r="J110" s="192" t="str">
        <f t="shared" si="4"/>
        <v/>
      </c>
      <c r="K110" s="240" t="str">
        <f t="shared" si="5"/>
        <v/>
      </c>
    </row>
    <row r="111" spans="1:11" ht="14.5" customHeight="1" hidden="1" outlineLevel="1">
      <c r="A111" s="9"/>
      <c r="B111" s="14" t="s">
        <v>20</v>
      </c>
      <c r="C111" s="73" t="s">
        <v>121</v>
      </c>
      <c r="D111" s="15" t="s">
        <v>61</v>
      </c>
      <c r="E111" s="100">
        <v>1</v>
      </c>
      <c r="F111" s="938"/>
      <c r="G111" s="17"/>
      <c r="H111" s="67"/>
      <c r="I111" s="232"/>
      <c r="J111" s="190"/>
      <c r="K111" s="237"/>
    </row>
    <row r="112" spans="1:11" ht="15" hidden="1" outlineLevel="1">
      <c r="A112" s="9"/>
      <c r="B112" s="14" t="s">
        <v>20</v>
      </c>
      <c r="C112" s="73" t="s">
        <v>122</v>
      </c>
      <c r="D112" s="15" t="s">
        <v>25</v>
      </c>
      <c r="E112" s="100">
        <v>1</v>
      </c>
      <c r="F112" s="49" t="str">
        <f>IF(ISNA(VLOOKUP($A112,'Úklidové služby'!$A$7:$I$53,6,FALSE))=TRUE,"",VLOOKUP($A112,'Úklidové služby'!$A$7:$I$53,6,FALSE))</f>
        <v/>
      </c>
      <c r="G112" s="49" t="str">
        <f>IF(ISNA(VLOOKUP($A112,'Úklidové služby'!$A$7:$I$53,7,FALSE))=TRUE,"",VLOOKUP($A112,'Úklidové služby'!$A$7:$I$53,7,FALSE))</f>
        <v/>
      </c>
      <c r="H112" s="217" t="str">
        <f>IF(ISNA(VLOOKUP($A112,'Úklidové služby'!$A$7:$I$53,8,FALSE))=TRUE,"",VLOOKUP($A112,'Úklidové služby'!$A$7:$I$53,8,FALSE))</f>
        <v/>
      </c>
      <c r="I112" s="234" t="str">
        <f>IF(ISNA(VLOOKUP($A112,'Úklidové služby'!$A$7:$I$53,9,FALSE))=TRUE,"",VLOOKUP($A112,'Úklidové služby'!$A$7:$I$53,9,FALSE))</f>
        <v/>
      </c>
      <c r="J112" s="192" t="str">
        <f aca="true" t="shared" si="6" ref="J112:J119">IF(ISERR(E112*G112*I112)=TRUE,"",E112*G112*I112)</f>
        <v/>
      </c>
      <c r="K112" s="240" t="str">
        <f aca="true" t="shared" si="7" ref="K112:K119">IF(ISERR(J112/12)=TRUE,"",J112/12)</f>
        <v/>
      </c>
    </row>
    <row r="113" spans="1:11" ht="15" hidden="1" outlineLevel="1">
      <c r="A113" s="9"/>
      <c r="B113" s="14" t="s">
        <v>20</v>
      </c>
      <c r="C113" s="70" t="s">
        <v>123</v>
      </c>
      <c r="D113" s="15" t="s">
        <v>90</v>
      </c>
      <c r="E113" s="100">
        <v>1</v>
      </c>
      <c r="F113" s="49" t="str">
        <f>IF(ISNA(VLOOKUP($A113,'Úklidové služby'!$A$7:$I$53,6,FALSE))=TRUE,"",VLOOKUP($A113,'Úklidové služby'!$A$7:$I$53,6,FALSE))</f>
        <v/>
      </c>
      <c r="G113" s="49" t="str">
        <f>IF(ISNA(VLOOKUP($A113,'Úklidové služby'!$A$7:$I$53,7,FALSE))=TRUE,"",VLOOKUP($A113,'Úklidové služby'!$A$7:$I$53,7,FALSE))</f>
        <v/>
      </c>
      <c r="H113" s="217" t="str">
        <f>IF(ISNA(VLOOKUP($A113,'Úklidové služby'!$A$7:$I$53,8,FALSE))=TRUE,"",VLOOKUP($A113,'Úklidové služby'!$A$7:$I$53,8,FALSE))</f>
        <v/>
      </c>
      <c r="I113" s="234" t="str">
        <f>IF(ISNA(VLOOKUP($A113,'Úklidové služby'!$A$7:$I$53,9,FALSE))=TRUE,"",VLOOKUP($A113,'Úklidové služby'!$A$7:$I$53,9,FALSE))</f>
        <v/>
      </c>
      <c r="J113" s="192" t="str">
        <f t="shared" si="6"/>
        <v/>
      </c>
      <c r="K113" s="240" t="str">
        <f t="shared" si="7"/>
        <v/>
      </c>
    </row>
    <row r="114" spans="1:11" ht="15" hidden="1" outlineLevel="1">
      <c r="A114" s="9"/>
      <c r="B114" s="14" t="s">
        <v>20</v>
      </c>
      <c r="C114" s="70" t="s">
        <v>124</v>
      </c>
      <c r="D114" s="15" t="s">
        <v>90</v>
      </c>
      <c r="E114" s="100">
        <v>1</v>
      </c>
      <c r="F114" s="49" t="str">
        <f>IF(ISNA(VLOOKUP($A114,'Úklidové služby'!$A$7:$I$53,6,FALSE))=TRUE,"",VLOOKUP($A114,'Úklidové služby'!$A$7:$I$53,6,FALSE))</f>
        <v/>
      </c>
      <c r="G114" s="49" t="str">
        <f>IF(ISNA(VLOOKUP($A114,'Úklidové služby'!$A$7:$I$53,7,FALSE))=TRUE,"",VLOOKUP($A114,'Úklidové služby'!$A$7:$I$53,7,FALSE))</f>
        <v/>
      </c>
      <c r="H114" s="217" t="str">
        <f>IF(ISNA(VLOOKUP($A114,'Úklidové služby'!$A$7:$I$53,8,FALSE))=TRUE,"",VLOOKUP($A114,'Úklidové služby'!$A$7:$I$53,8,FALSE))</f>
        <v/>
      </c>
      <c r="I114" s="234" t="str">
        <f>IF(ISNA(VLOOKUP($A114,'Úklidové služby'!$A$7:$I$53,9,FALSE))=TRUE,"",VLOOKUP($A114,'Úklidové služby'!$A$7:$I$53,9,FALSE))</f>
        <v/>
      </c>
      <c r="J114" s="192" t="str">
        <f t="shared" si="6"/>
        <v/>
      </c>
      <c r="K114" s="240" t="str">
        <f t="shared" si="7"/>
        <v/>
      </c>
    </row>
    <row r="115" spans="1:11" ht="15" hidden="1" outlineLevel="1">
      <c r="A115" s="9"/>
      <c r="B115" s="14" t="s">
        <v>20</v>
      </c>
      <c r="C115" s="140" t="s">
        <v>131</v>
      </c>
      <c r="D115" s="15" t="s">
        <v>90</v>
      </c>
      <c r="E115" s="100">
        <v>1</v>
      </c>
      <c r="F115" s="49" t="str">
        <f>IF(ISNA(VLOOKUP($A115,'Úklidové služby'!$A$7:$I$53,6,FALSE))=TRUE,"",VLOOKUP($A115,'Úklidové služby'!$A$7:$I$53,6,FALSE))</f>
        <v/>
      </c>
      <c r="G115" s="49" t="str">
        <f>IF(ISNA(VLOOKUP($A115,'Úklidové služby'!$A$7:$I$53,7,FALSE))=TRUE,"",VLOOKUP($A115,'Úklidové služby'!$A$7:$I$53,7,FALSE))</f>
        <v/>
      </c>
      <c r="H115" s="217" t="str">
        <f>IF(ISNA(VLOOKUP($A115,'Úklidové služby'!$A$7:$I$53,8,FALSE))=TRUE,"",VLOOKUP($A115,'Úklidové služby'!$A$7:$I$53,8,FALSE))</f>
        <v/>
      </c>
      <c r="I115" s="234" t="str">
        <f>IF(ISNA(VLOOKUP($A115,'Úklidové služby'!$A$7:$I$53,9,FALSE))=TRUE,"",VLOOKUP($A115,'Úklidové služby'!$A$7:$I$53,9,FALSE))</f>
        <v/>
      </c>
      <c r="J115" s="192" t="str">
        <f t="shared" si="6"/>
        <v/>
      </c>
      <c r="K115" s="240" t="str">
        <f t="shared" si="7"/>
        <v/>
      </c>
    </row>
    <row r="116" spans="1:11" ht="15" hidden="1" outlineLevel="1">
      <c r="A116" s="9"/>
      <c r="B116" s="14" t="s">
        <v>98</v>
      </c>
      <c r="C116" s="70" t="s">
        <v>129</v>
      </c>
      <c r="D116" s="15" t="s">
        <v>97</v>
      </c>
      <c r="E116" s="100">
        <v>1</v>
      </c>
      <c r="F116" s="49" t="str">
        <f>IF(ISNA(VLOOKUP($A116,'Úklidové služby'!$A$7:$I$53,6,FALSE))=TRUE,"",VLOOKUP($A116,'Úklidové služby'!$A$7:$I$53,6,FALSE))</f>
        <v/>
      </c>
      <c r="G116" s="49" t="str">
        <f>IF(ISNA(VLOOKUP($A116,'Úklidové služby'!$A$7:$I$53,7,FALSE))=TRUE,"",VLOOKUP($A116,'Úklidové služby'!$A$7:$I$53,7,FALSE))</f>
        <v/>
      </c>
      <c r="H116" s="217" t="str">
        <f>IF(ISNA(VLOOKUP($A116,'Úklidové služby'!$A$7:$I$53,8,FALSE))=TRUE,"",VLOOKUP($A116,'Úklidové služby'!$A$7:$I$53,8,FALSE))</f>
        <v/>
      </c>
      <c r="I116" s="234" t="str">
        <f>IF(ISNA(VLOOKUP($A116,'Úklidové služby'!$A$7:$I$53,9,FALSE))=TRUE,"",VLOOKUP($A116,'Úklidové služby'!$A$7:$I$53,9,FALSE))</f>
        <v/>
      </c>
      <c r="J116" s="192" t="str">
        <f t="shared" si="6"/>
        <v/>
      </c>
      <c r="K116" s="240" t="str">
        <f t="shared" si="7"/>
        <v/>
      </c>
    </row>
    <row r="117" spans="1:11" ht="15" hidden="1" outlineLevel="1">
      <c r="A117" s="9"/>
      <c r="B117" s="14" t="s">
        <v>98</v>
      </c>
      <c r="C117" s="70" t="s">
        <v>130</v>
      </c>
      <c r="D117" s="15" t="s">
        <v>99</v>
      </c>
      <c r="E117" s="100">
        <v>2</v>
      </c>
      <c r="F117" s="49" t="str">
        <f>IF(ISNA(VLOOKUP($A117,'Úklidové služby'!$A$7:$I$53,6,FALSE))=TRUE,"",VLOOKUP($A117,'Úklidové služby'!$A$7:$I$53,6,FALSE))</f>
        <v/>
      </c>
      <c r="G117" s="49" t="str">
        <f>IF(ISNA(VLOOKUP($A117,'Úklidové služby'!$A$7:$I$53,7,FALSE))=TRUE,"",VLOOKUP($A117,'Úklidové služby'!$A$7:$I$53,7,FALSE))</f>
        <v/>
      </c>
      <c r="H117" s="217" t="str">
        <f>IF(ISNA(VLOOKUP($A117,'Úklidové služby'!$A$7:$I$53,8,FALSE))=TRUE,"",VLOOKUP($A117,'Úklidové služby'!$A$7:$I$53,8,FALSE))</f>
        <v/>
      </c>
      <c r="I117" s="234" t="str">
        <f>IF(ISNA(VLOOKUP($A117,'Úklidové služby'!$A$7:$I$53,9,FALSE))=TRUE,"",VLOOKUP($A117,'Úklidové služby'!$A$7:$I$53,9,FALSE))</f>
        <v/>
      </c>
      <c r="J117" s="192" t="str">
        <f t="shared" si="6"/>
        <v/>
      </c>
      <c r="K117" s="240" t="str">
        <f t="shared" si="7"/>
        <v/>
      </c>
    </row>
    <row r="118" spans="1:11" ht="15" hidden="1" outlineLevel="1">
      <c r="A118" s="9"/>
      <c r="B118" s="145" t="s">
        <v>98</v>
      </c>
      <c r="C118" s="140" t="s">
        <v>142</v>
      </c>
      <c r="D118" s="15" t="s">
        <v>143</v>
      </c>
      <c r="E118" s="100">
        <v>1</v>
      </c>
      <c r="F118" s="49" t="str">
        <f>IF(ISNA(VLOOKUP($A118,'Úklidové služby'!$A$7:$I$53,6,FALSE))=TRUE,"",VLOOKUP($A118,'Úklidové služby'!$A$7:$I$53,6,FALSE))</f>
        <v/>
      </c>
      <c r="G118" s="49" t="str">
        <f>IF(ISNA(VLOOKUP($A118,'Úklidové služby'!$A$7:$I$53,7,FALSE))=TRUE,"",VLOOKUP($A118,'Úklidové služby'!$A$7:$I$53,7,FALSE))</f>
        <v/>
      </c>
      <c r="H118" s="217" t="str">
        <f>IF(ISNA(VLOOKUP($A118,'Úklidové služby'!$A$7:$I$53,8,FALSE))=TRUE,"",VLOOKUP($A118,'Úklidové služby'!$A$7:$I$53,8,FALSE))</f>
        <v/>
      </c>
      <c r="I118" s="234" t="str">
        <f>IF(ISNA(VLOOKUP($A118,'Úklidové služby'!$A$7:$I$53,9,FALSE))=TRUE,"",VLOOKUP($A118,'Úklidové služby'!$A$7:$I$53,9,FALSE))</f>
        <v/>
      </c>
      <c r="J118" s="192" t="str">
        <f t="shared" si="6"/>
        <v/>
      </c>
      <c r="K118" s="240" t="str">
        <f t="shared" si="7"/>
        <v/>
      </c>
    </row>
    <row r="119" spans="1:11" ht="15" hidden="1" outlineLevel="1">
      <c r="A119" s="50"/>
      <c r="B119" s="14" t="s">
        <v>98</v>
      </c>
      <c r="C119" s="142" t="s">
        <v>132</v>
      </c>
      <c r="D119" s="27" t="s">
        <v>100</v>
      </c>
      <c r="E119" s="102">
        <v>2</v>
      </c>
      <c r="F119" s="51" t="str">
        <f>IF(ISNA(VLOOKUP($A119,'Úklidové služby'!$A$7:$I$53,6,FALSE))=TRUE,"",VLOOKUP($A119,'Úklidové služby'!$A$7:$I$53,6,FALSE))</f>
        <v/>
      </c>
      <c r="G119" s="51" t="str">
        <f>IF(ISNA(VLOOKUP($A119,'Úklidové služby'!$A$7:$I$53,7,FALSE))=TRUE,"",VLOOKUP($A119,'Úklidové služby'!$A$7:$I$53,7,FALSE))</f>
        <v/>
      </c>
      <c r="H119" s="218" t="str">
        <f>IF(ISNA(VLOOKUP($A119,'Úklidové služby'!$A$7:$I$53,8,FALSE))=TRUE,"",VLOOKUP($A119,'Úklidové služby'!$A$7:$I$53,8,FALSE))</f>
        <v/>
      </c>
      <c r="I119" s="184" t="str">
        <f>IF(ISNA(VLOOKUP($A119,'Úklidové služby'!$A$7:$I$53,9,FALSE))=TRUE,"",VLOOKUP($A119,'Úklidové služby'!$A$7:$I$53,9,FALSE))</f>
        <v/>
      </c>
      <c r="J119" s="193" t="str">
        <f t="shared" si="6"/>
        <v/>
      </c>
      <c r="K119" s="241" t="str">
        <f t="shared" si="7"/>
        <v/>
      </c>
    </row>
    <row r="120" spans="1:11" ht="15" collapsed="1">
      <c r="A120" s="18">
        <v>6</v>
      </c>
      <c r="B120" s="983" t="s">
        <v>446</v>
      </c>
      <c r="C120" s="5"/>
      <c r="D120" s="5"/>
      <c r="E120" s="97">
        <f>SUM(E121:E132)</f>
        <v>12</v>
      </c>
      <c r="F120" s="45" t="str">
        <f>IF(ISNA(VLOOKUP($A120,'Úklidové služby'!$A$7:$I$53,6,FALSE))=TRUE,"",VLOOKUP($A120,'Úklidové služby'!$A$7:$I$53,6,FALSE))</f>
        <v>místnost</v>
      </c>
      <c r="G120" s="24">
        <f>IF(ISNA(VLOOKUP($A120,'Úklidové služby'!$A$7:$I$53,7,FALSE))=TRUE,"",VLOOKUP($A120,'Úklidové služby'!$A$7:$I$53,7,FALSE))</f>
        <v>0</v>
      </c>
      <c r="H120" s="227" t="str">
        <f>IF(ISNA(VLOOKUP($A120,'Úklidové služby'!$A$7:$I$53,8,FALSE))=TRUE,"",VLOOKUP($A120,'Úklidové služby'!$A$7:$I$53,8,FALSE))</f>
        <v>1x za den</v>
      </c>
      <c r="I120" s="185">
        <f>IF(ISNA(VLOOKUP($A120,'Úklidové služby'!$A$7:$I$53,9,FALSE))=TRUE,"",VLOOKUP($A120,'Úklidové služby'!$A$7:$I$53,9,FALSE))</f>
        <v>251</v>
      </c>
      <c r="J120" s="76">
        <f aca="true" t="shared" si="8" ref="J120:J157">IF(ISERR(E120*G120*I120)=TRUE,"",E120*G120*I120)</f>
        <v>0</v>
      </c>
      <c r="K120" s="238">
        <f aca="true" t="shared" si="9" ref="K120:K157">IF(ISERR(J120/12)=TRUE,"",J120/12)</f>
        <v>0</v>
      </c>
    </row>
    <row r="121" spans="1:11" ht="15" hidden="1" outlineLevel="1">
      <c r="A121" s="48"/>
      <c r="B121" s="14" t="s">
        <v>8</v>
      </c>
      <c r="C121" s="70" t="s">
        <v>105</v>
      </c>
      <c r="D121" s="15" t="s">
        <v>91</v>
      </c>
      <c r="E121" s="100">
        <v>1</v>
      </c>
      <c r="F121" s="66" t="str">
        <f>IF(ISNA(VLOOKUP($A121,'Úklidové služby'!$A$7:$I$53,6,FALSE))=TRUE,"",VLOOKUP($A121,'Úklidové služby'!$A$7:$I$53,6,FALSE))</f>
        <v/>
      </c>
      <c r="G121" s="16" t="str">
        <f>IF(ISNA(VLOOKUP($A121,'Úklidové služby'!$A$7:$I$53,7,FALSE))=TRUE,"",VLOOKUP($A121,'Úklidové služby'!$A$7:$I$53,7,FALSE))</f>
        <v/>
      </c>
      <c r="H121" s="148" t="str">
        <f>IF(ISNA(VLOOKUP($A121,'Úklidové služby'!$A$7:$I$53,8,FALSE))=TRUE,"",VLOOKUP($A121,'Úklidové služby'!$A$7:$I$53,8,FALSE))</f>
        <v/>
      </c>
      <c r="I121" s="232" t="str">
        <f>IF(ISNA(VLOOKUP($A121,'Úklidové služby'!$A$7:$I$53,9,FALSE))=TRUE,"",VLOOKUP($A121,'Úklidové služby'!$A$7:$I$53,9,FALSE))</f>
        <v/>
      </c>
      <c r="J121" s="194" t="str">
        <f t="shared" si="8"/>
        <v/>
      </c>
      <c r="K121" s="237" t="str">
        <f t="shared" si="9"/>
        <v/>
      </c>
    </row>
    <row r="122" spans="1:11" ht="15" hidden="1" outlineLevel="1">
      <c r="A122" s="48"/>
      <c r="B122" s="14" t="s">
        <v>8</v>
      </c>
      <c r="C122" s="70" t="s">
        <v>111</v>
      </c>
      <c r="D122" s="15" t="s">
        <v>96</v>
      </c>
      <c r="E122" s="100">
        <v>1</v>
      </c>
      <c r="F122" s="66" t="str">
        <f>IF(ISNA(VLOOKUP($A122,'Úklidové služby'!$A$7:$I$53,6,FALSE))=TRUE,"",VLOOKUP($A122,'Úklidové služby'!$A$7:$I$53,6,FALSE))</f>
        <v/>
      </c>
      <c r="G122" s="16" t="str">
        <f>IF(ISNA(VLOOKUP($A122,'Úklidové služby'!$A$7:$I$53,7,FALSE))=TRUE,"",VLOOKUP($A122,'Úklidové služby'!$A$7:$I$53,7,FALSE))</f>
        <v/>
      </c>
      <c r="H122" s="148" t="str">
        <f>IF(ISNA(VLOOKUP($A122,'Úklidové služby'!$A$7:$I$53,8,FALSE))=TRUE,"",VLOOKUP($A122,'Úklidové služby'!$A$7:$I$53,8,FALSE))</f>
        <v/>
      </c>
      <c r="I122" s="232" t="str">
        <f>IF(ISNA(VLOOKUP($A122,'Úklidové služby'!$A$7:$I$53,9,FALSE))=TRUE,"",VLOOKUP($A122,'Úklidové služby'!$A$7:$I$53,9,FALSE))</f>
        <v/>
      </c>
      <c r="J122" s="194" t="str">
        <f t="shared" si="8"/>
        <v/>
      </c>
      <c r="K122" s="237" t="str">
        <f t="shared" si="9"/>
        <v/>
      </c>
    </row>
    <row r="123" spans="1:11" ht="15" hidden="1" outlineLevel="1">
      <c r="A123" s="48"/>
      <c r="B123" s="14" t="s">
        <v>8</v>
      </c>
      <c r="C123" s="70" t="s">
        <v>112</v>
      </c>
      <c r="D123" s="15" t="s">
        <v>97</v>
      </c>
      <c r="E123" s="100">
        <v>1</v>
      </c>
      <c r="F123" s="66" t="str">
        <f>IF(ISNA(VLOOKUP($A123,'Úklidové služby'!$A$7:$I$53,6,FALSE))=TRUE,"",VLOOKUP($A123,'Úklidové služby'!$A$7:$I$53,6,FALSE))</f>
        <v/>
      </c>
      <c r="G123" s="16" t="str">
        <f>IF(ISNA(VLOOKUP($A123,'Úklidové služby'!$A$7:$I$53,7,FALSE))=TRUE,"",VLOOKUP($A123,'Úklidové služby'!$A$7:$I$53,7,FALSE))</f>
        <v/>
      </c>
      <c r="H123" s="148" t="str">
        <f>IF(ISNA(VLOOKUP($A123,'Úklidové služby'!$A$7:$I$53,8,FALSE))=TRUE,"",VLOOKUP($A123,'Úklidové služby'!$A$7:$I$53,8,FALSE))</f>
        <v/>
      </c>
      <c r="I123" s="232" t="str">
        <f>IF(ISNA(VLOOKUP($A123,'Úklidové služby'!$A$7:$I$53,9,FALSE))=TRUE,"",VLOOKUP($A123,'Úklidové služby'!$A$7:$I$53,9,FALSE))</f>
        <v/>
      </c>
      <c r="J123" s="194" t="str">
        <f t="shared" si="8"/>
        <v/>
      </c>
      <c r="K123" s="237" t="str">
        <f t="shared" si="9"/>
        <v/>
      </c>
    </row>
    <row r="124" spans="1:11" ht="15" hidden="1" outlineLevel="1">
      <c r="A124" s="48"/>
      <c r="B124" s="14" t="s">
        <v>8</v>
      </c>
      <c r="C124" s="70" t="s">
        <v>113</v>
      </c>
      <c r="D124" s="134" t="s">
        <v>14</v>
      </c>
      <c r="E124" s="100">
        <v>1</v>
      </c>
      <c r="F124" s="66" t="str">
        <f>IF(ISNA(VLOOKUP($A124,'Úklidové služby'!$A$7:$I$53,6,FALSE))=TRUE,"",VLOOKUP($A124,'Úklidové služby'!$A$7:$I$53,6,FALSE))</f>
        <v/>
      </c>
      <c r="G124" s="16" t="str">
        <f>IF(ISNA(VLOOKUP($A124,'Úklidové služby'!$A$7:$I$53,7,FALSE))=TRUE,"",VLOOKUP($A124,'Úklidové služby'!$A$7:$I$53,7,FALSE))</f>
        <v/>
      </c>
      <c r="H124" s="148" t="str">
        <f>IF(ISNA(VLOOKUP($A124,'Úklidové služby'!$A$7:$I$53,8,FALSE))=TRUE,"",VLOOKUP($A124,'Úklidové služby'!$A$7:$I$53,8,FALSE))</f>
        <v/>
      </c>
      <c r="I124" s="232" t="str">
        <f>IF(ISNA(VLOOKUP($A124,'Úklidové služby'!$A$7:$I$53,9,FALSE))=TRUE,"",VLOOKUP($A124,'Úklidové služby'!$A$7:$I$53,9,FALSE))</f>
        <v/>
      </c>
      <c r="J124" s="194" t="str">
        <f t="shared" si="8"/>
        <v/>
      </c>
      <c r="K124" s="237" t="str">
        <f t="shared" si="9"/>
        <v/>
      </c>
    </row>
    <row r="125" spans="1:11" ht="15" hidden="1" outlineLevel="1">
      <c r="A125" s="48"/>
      <c r="B125" s="14" t="s">
        <v>8</v>
      </c>
      <c r="C125" s="70" t="s">
        <v>114</v>
      </c>
      <c r="D125" s="15" t="s">
        <v>16</v>
      </c>
      <c r="E125" s="100">
        <v>1</v>
      </c>
      <c r="F125" s="66" t="str">
        <f>IF(ISNA(VLOOKUP($A125,'Úklidové služby'!$A$7:$I$53,6,FALSE))=TRUE,"",VLOOKUP($A125,'Úklidové služby'!$A$7:$I$53,6,FALSE))</f>
        <v/>
      </c>
      <c r="G125" s="16" t="str">
        <f>IF(ISNA(VLOOKUP($A125,'Úklidové služby'!$A$7:$I$53,7,FALSE))=TRUE,"",VLOOKUP($A125,'Úklidové služby'!$A$7:$I$53,7,FALSE))</f>
        <v/>
      </c>
      <c r="H125" s="148" t="str">
        <f>IF(ISNA(VLOOKUP($A125,'Úklidové služby'!$A$7:$I$53,8,FALSE))=TRUE,"",VLOOKUP($A125,'Úklidové služby'!$A$7:$I$53,8,FALSE))</f>
        <v/>
      </c>
      <c r="I125" s="232" t="str">
        <f>IF(ISNA(VLOOKUP($A125,'Úklidové služby'!$A$7:$I$53,9,FALSE))=TRUE,"",VLOOKUP($A125,'Úklidové služby'!$A$7:$I$53,9,FALSE))</f>
        <v/>
      </c>
      <c r="J125" s="194" t="str">
        <f t="shared" si="8"/>
        <v/>
      </c>
      <c r="K125" s="237" t="str">
        <f t="shared" si="9"/>
        <v/>
      </c>
    </row>
    <row r="126" spans="1:11" ht="15" hidden="1" outlineLevel="1">
      <c r="A126" s="48"/>
      <c r="B126" s="14" t="s">
        <v>20</v>
      </c>
      <c r="C126" s="70" t="s">
        <v>116</v>
      </c>
      <c r="D126" s="15" t="s">
        <v>16</v>
      </c>
      <c r="E126" s="100">
        <v>1</v>
      </c>
      <c r="F126" s="66" t="str">
        <f>IF(ISNA(VLOOKUP($A126,'Úklidové služby'!$A$7:$I$53,6,FALSE))=TRUE,"",VLOOKUP($A126,'Úklidové služby'!$A$7:$I$53,6,FALSE))</f>
        <v/>
      </c>
      <c r="G126" s="16" t="str">
        <f>IF(ISNA(VLOOKUP($A126,'Úklidové služby'!$A$7:$I$53,7,FALSE))=TRUE,"",VLOOKUP($A126,'Úklidové služby'!$A$7:$I$53,7,FALSE))</f>
        <v/>
      </c>
      <c r="H126" s="148" t="str">
        <f>IF(ISNA(VLOOKUP($A126,'Úklidové služby'!$A$7:$I$53,8,FALSE))=TRUE,"",VLOOKUP($A126,'Úklidové služby'!$A$7:$I$53,8,FALSE))</f>
        <v/>
      </c>
      <c r="I126" s="232" t="str">
        <f>IF(ISNA(VLOOKUP($A126,'Úklidové služby'!$A$7:$I$53,9,FALSE))=TRUE,"",VLOOKUP($A126,'Úklidové služby'!$A$7:$I$53,9,FALSE))</f>
        <v/>
      </c>
      <c r="J126" s="194" t="str">
        <f t="shared" si="8"/>
        <v/>
      </c>
      <c r="K126" s="237" t="str">
        <f t="shared" si="9"/>
        <v/>
      </c>
    </row>
    <row r="127" spans="1:11" ht="15" hidden="1" outlineLevel="1">
      <c r="A127" s="48"/>
      <c r="B127" s="14" t="s">
        <v>20</v>
      </c>
      <c r="C127" s="70" t="s">
        <v>117</v>
      </c>
      <c r="D127" s="15" t="s">
        <v>16</v>
      </c>
      <c r="E127" s="100">
        <v>1</v>
      </c>
      <c r="F127" s="66" t="str">
        <f>IF(ISNA(VLOOKUP($A127,'Úklidové služby'!$A$7:$I$53,6,FALSE))=TRUE,"",VLOOKUP($A127,'Úklidové služby'!$A$7:$I$53,6,FALSE))</f>
        <v/>
      </c>
      <c r="G127" s="16" t="str">
        <f>IF(ISNA(VLOOKUP($A127,'Úklidové služby'!$A$7:$I$53,7,FALSE))=TRUE,"",VLOOKUP($A127,'Úklidové služby'!$A$7:$I$53,7,FALSE))</f>
        <v/>
      </c>
      <c r="H127" s="148" t="str">
        <f>IF(ISNA(VLOOKUP($A127,'Úklidové služby'!$A$7:$I$53,8,FALSE))=TRUE,"",VLOOKUP($A127,'Úklidové služby'!$A$7:$I$53,8,FALSE))</f>
        <v/>
      </c>
      <c r="I127" s="232" t="str">
        <f>IF(ISNA(VLOOKUP($A127,'Úklidové služby'!$A$7:$I$53,9,FALSE))=TRUE,"",VLOOKUP($A127,'Úklidové služby'!$A$7:$I$53,9,FALSE))</f>
        <v/>
      </c>
      <c r="J127" s="194" t="str">
        <f t="shared" si="8"/>
        <v/>
      </c>
      <c r="K127" s="237" t="str">
        <f t="shared" si="9"/>
        <v/>
      </c>
    </row>
    <row r="128" spans="1:11" ht="15" hidden="1" outlineLevel="1">
      <c r="A128" s="48"/>
      <c r="B128" s="14" t="s">
        <v>20</v>
      </c>
      <c r="C128" s="70" t="s">
        <v>118</v>
      </c>
      <c r="D128" s="15" t="s">
        <v>97</v>
      </c>
      <c r="E128" s="100">
        <v>1</v>
      </c>
      <c r="F128" s="66" t="str">
        <f>IF(ISNA(VLOOKUP($A128,'Úklidové služby'!$A$7:$I$53,6,FALSE))=TRUE,"",VLOOKUP($A128,'Úklidové služby'!$A$7:$I$53,6,FALSE))</f>
        <v/>
      </c>
      <c r="G128" s="16" t="str">
        <f>IF(ISNA(VLOOKUP($A128,'Úklidové služby'!$A$7:$I$53,7,FALSE))=TRUE,"",VLOOKUP($A128,'Úklidové služby'!$A$7:$I$53,7,FALSE))</f>
        <v/>
      </c>
      <c r="H128" s="148" t="str">
        <f>IF(ISNA(VLOOKUP($A128,'Úklidové služby'!$A$7:$I$53,8,FALSE))=TRUE,"",VLOOKUP($A128,'Úklidové služby'!$A$7:$I$53,8,FALSE))</f>
        <v/>
      </c>
      <c r="I128" s="232" t="str">
        <f>IF(ISNA(VLOOKUP($A128,'Úklidové služby'!$A$7:$I$53,9,FALSE))=TRUE,"",VLOOKUP($A128,'Úklidové služby'!$A$7:$I$53,9,FALSE))</f>
        <v/>
      </c>
      <c r="J128" s="194" t="str">
        <f t="shared" si="8"/>
        <v/>
      </c>
      <c r="K128" s="237" t="str">
        <f t="shared" si="9"/>
        <v/>
      </c>
    </row>
    <row r="129" spans="1:11" ht="15" hidden="1" outlineLevel="1">
      <c r="A129" s="48"/>
      <c r="B129" s="14" t="s">
        <v>20</v>
      </c>
      <c r="C129" s="73" t="s">
        <v>122</v>
      </c>
      <c r="D129" s="15" t="s">
        <v>25</v>
      </c>
      <c r="E129" s="105">
        <v>1</v>
      </c>
      <c r="F129" s="149" t="str">
        <f>IF(ISNA(VLOOKUP($A129,'Úklidové služby'!$A$7:$I$53,6,FALSE))=TRUE,"",VLOOKUP($A129,'Úklidové služby'!$A$7:$I$53,6,FALSE))</f>
        <v/>
      </c>
      <c r="G129" s="148" t="str">
        <f>IF(ISNA(VLOOKUP($A129,'Úklidové služby'!$A$7:$I$53,7,FALSE))=TRUE,"",VLOOKUP($A129,'Úklidové služby'!$A$7:$I$53,7,FALSE))</f>
        <v/>
      </c>
      <c r="H129" s="148" t="str">
        <f>IF(ISNA(VLOOKUP($A129,'Úklidové služby'!$A$7:$I$53,8,FALSE))=TRUE,"",VLOOKUP($A129,'Úklidové služby'!$A$7:$I$53,8,FALSE))</f>
        <v/>
      </c>
      <c r="I129" s="232" t="str">
        <f>IF(ISNA(VLOOKUP($A129,'Úklidové služby'!$A$7:$I$53,9,FALSE))=TRUE,"",VLOOKUP($A129,'Úklidové služby'!$A$7:$I$53,9,FALSE))</f>
        <v/>
      </c>
      <c r="J129" s="194" t="str">
        <f t="shared" si="8"/>
        <v/>
      </c>
      <c r="K129" s="237" t="str">
        <f t="shared" si="9"/>
        <v/>
      </c>
    </row>
    <row r="130" spans="1:11" ht="15" hidden="1" outlineLevel="1">
      <c r="A130" s="48"/>
      <c r="B130" s="14" t="s">
        <v>98</v>
      </c>
      <c r="C130" s="70" t="s">
        <v>127</v>
      </c>
      <c r="D130" s="15" t="s">
        <v>14</v>
      </c>
      <c r="E130" s="105">
        <v>1</v>
      </c>
      <c r="F130" s="149" t="str">
        <f>IF(ISNA(VLOOKUP($A130,'Úklidové služby'!$A$7:$I$53,6,FALSE))=TRUE,"",VLOOKUP($A130,'Úklidové služby'!$A$7:$I$53,6,FALSE))</f>
        <v/>
      </c>
      <c r="G130" s="148" t="str">
        <f>IF(ISNA(VLOOKUP($A130,'Úklidové služby'!$A$7:$I$53,7,FALSE))=TRUE,"",VLOOKUP($A130,'Úklidové služby'!$A$7:$I$53,7,FALSE))</f>
        <v/>
      </c>
      <c r="H130" s="148" t="str">
        <f>IF(ISNA(VLOOKUP($A130,'Úklidové služby'!$A$7:$I$53,8,FALSE))=TRUE,"",VLOOKUP($A130,'Úklidové služby'!$A$7:$I$53,8,FALSE))</f>
        <v/>
      </c>
      <c r="I130" s="232" t="str">
        <f>IF(ISNA(VLOOKUP($A130,'Úklidové služby'!$A$7:$I$53,9,FALSE))=TRUE,"",VLOOKUP($A130,'Úklidové služby'!$A$7:$I$53,9,FALSE))</f>
        <v/>
      </c>
      <c r="J130" s="194" t="str">
        <f t="shared" si="8"/>
        <v/>
      </c>
      <c r="K130" s="237" t="str">
        <f t="shared" si="9"/>
        <v/>
      </c>
    </row>
    <row r="131" spans="1:11" ht="15" hidden="1" outlineLevel="1">
      <c r="A131" s="48"/>
      <c r="B131" s="14" t="s">
        <v>98</v>
      </c>
      <c r="C131" s="70" t="s">
        <v>128</v>
      </c>
      <c r="D131" s="15" t="s">
        <v>14</v>
      </c>
      <c r="E131" s="105">
        <v>1</v>
      </c>
      <c r="F131" s="149" t="str">
        <f>IF(ISNA(VLOOKUP($A131,'Úklidové služby'!$A$7:$I$53,6,FALSE))=TRUE,"",VLOOKUP($A131,'Úklidové služby'!$A$7:$I$53,6,FALSE))</f>
        <v/>
      </c>
      <c r="G131" s="148" t="str">
        <f>IF(ISNA(VLOOKUP($A131,'Úklidové služby'!$A$7:$I$53,7,FALSE))=TRUE,"",VLOOKUP($A131,'Úklidové služby'!$A$7:$I$53,7,FALSE))</f>
        <v/>
      </c>
      <c r="H131" s="148" t="str">
        <f>IF(ISNA(VLOOKUP($A131,'Úklidové služby'!$A$7:$I$53,8,FALSE))=TRUE,"",VLOOKUP($A131,'Úklidové služby'!$A$7:$I$53,8,FALSE))</f>
        <v/>
      </c>
      <c r="I131" s="232" t="str">
        <f>IF(ISNA(VLOOKUP($A131,'Úklidové služby'!$A$7:$I$53,9,FALSE))=TRUE,"",VLOOKUP($A131,'Úklidové služby'!$A$7:$I$53,9,FALSE))</f>
        <v/>
      </c>
      <c r="J131" s="194" t="str">
        <f t="shared" si="8"/>
        <v/>
      </c>
      <c r="K131" s="237" t="str">
        <f t="shared" si="9"/>
        <v/>
      </c>
    </row>
    <row r="132" spans="1:11" ht="15" hidden="1" outlineLevel="1">
      <c r="A132" s="50"/>
      <c r="B132" s="25" t="s">
        <v>98</v>
      </c>
      <c r="C132" s="71" t="s">
        <v>129</v>
      </c>
      <c r="D132" s="27" t="s">
        <v>97</v>
      </c>
      <c r="E132" s="150">
        <v>1</v>
      </c>
      <c r="F132" s="93" t="str">
        <f>IF(ISNA(VLOOKUP($A132,'Úklidové služby'!$A$7:$I$53,6,FALSE))=TRUE,"",VLOOKUP($A132,'Úklidové služby'!$A$7:$I$53,6,FALSE))</f>
        <v/>
      </c>
      <c r="G132" s="148" t="str">
        <f>IF(ISNA(VLOOKUP($A132,'Úklidové služby'!$A$7:$I$53,7,FALSE))=TRUE,"",VLOOKUP($A132,'Úklidové služby'!$A$7:$I$53,7,FALSE))</f>
        <v/>
      </c>
      <c r="H132" s="151" t="str">
        <f>IF(ISNA(VLOOKUP($A132,'Úklidové služby'!$A$7:$I$53,8,FALSE))=TRUE,"",VLOOKUP($A132,'Úklidové služby'!$A$7:$I$53,8,FALSE))</f>
        <v/>
      </c>
      <c r="I132" s="235" t="str">
        <f>IF(ISNA(VLOOKUP($A132,'Úklidové služby'!$A$7:$I$53,9,FALSE))=TRUE,"",VLOOKUP($A132,'Úklidové služby'!$A$7:$I$53,9,FALSE))</f>
        <v/>
      </c>
      <c r="J132" s="194" t="str">
        <f t="shared" si="8"/>
        <v/>
      </c>
      <c r="K132" s="242" t="str">
        <f t="shared" si="9"/>
        <v/>
      </c>
    </row>
    <row r="133" spans="1:11" ht="15" collapsed="1">
      <c r="A133" s="2">
        <v>7</v>
      </c>
      <c r="B133" s="3" t="s">
        <v>39</v>
      </c>
      <c r="C133" s="5"/>
      <c r="D133" s="5"/>
      <c r="E133" s="111">
        <f>SUM(E134:E143)</f>
        <v>10</v>
      </c>
      <c r="F133" s="45" t="str">
        <f>IF(ISNA(VLOOKUP($A133,'Úklidové služby'!$A$7:$I$53,6,FALSE))=TRUE,"",VLOOKUP($A133,'Úklidové služby'!$A$7:$I$53,6,FALSE))</f>
        <v>místnost</v>
      </c>
      <c r="G133" s="24">
        <f>IF(ISNA(VLOOKUP($A133,'Úklidové služby'!$A$7:$I$53,7,FALSE))=TRUE,"",VLOOKUP($A133,'Úklidové služby'!$A$7:$I$53,7,FALSE))</f>
        <v>0</v>
      </c>
      <c r="H133" s="228" t="str">
        <f>IF(ISNA(VLOOKUP($A133,'Úklidové služby'!$A$7:$I$53,8,FALSE))=TRUE,"",VLOOKUP($A133,'Úklidové služby'!$A$7:$I$53,8,FALSE))</f>
        <v>1x za den</v>
      </c>
      <c r="I133" s="184">
        <f>IF(ISNA(VLOOKUP($A133,'Úklidové služby'!$A$7:$I$53,9,FALSE))=TRUE,"",VLOOKUP($A133,'Úklidové služby'!$A$7:$I$53,9,FALSE))</f>
        <v>251</v>
      </c>
      <c r="J133" s="76">
        <f t="shared" si="8"/>
        <v>0</v>
      </c>
      <c r="K133" s="241">
        <f t="shared" si="9"/>
        <v>0</v>
      </c>
    </row>
    <row r="134" spans="1:11" ht="15" hidden="1" outlineLevel="1">
      <c r="A134" s="9"/>
      <c r="B134" s="14" t="s">
        <v>8</v>
      </c>
      <c r="C134" s="70" t="s">
        <v>111</v>
      </c>
      <c r="D134" s="15" t="s">
        <v>96</v>
      </c>
      <c r="E134" s="100">
        <v>1</v>
      </c>
      <c r="F134" s="66" t="str">
        <f>IF(ISNA(VLOOKUP($A134,'Úklidové služby'!$A$7:$I$53,6,FALSE))=TRUE,"",VLOOKUP($A134,'Úklidové služby'!$A$7:$I$53,6,FALSE))</f>
        <v/>
      </c>
      <c r="G134" s="16" t="str">
        <f>IF(ISNA(VLOOKUP($A134,'Úklidové služby'!$A$7:$I$53,7,FALSE))=TRUE,"",VLOOKUP($A134,'Úklidové služby'!$A$7:$I$53,7,FALSE))</f>
        <v/>
      </c>
      <c r="H134" s="148" t="str">
        <f>IF(ISNA(VLOOKUP($A134,'Úklidové služby'!$A$7:$I$53,8,FALSE))=TRUE,"",VLOOKUP($A134,'Úklidové služby'!$A$7:$I$53,8,FALSE))</f>
        <v/>
      </c>
      <c r="I134" s="232" t="str">
        <f>IF(ISNA(VLOOKUP($A134,'Úklidové služby'!$A$7:$I$53,9,FALSE))=TRUE,"",VLOOKUP($A134,'Úklidové služby'!$A$7:$I$53,9,FALSE))</f>
        <v/>
      </c>
      <c r="J134" s="194" t="str">
        <f t="shared" si="8"/>
        <v/>
      </c>
      <c r="K134" s="237" t="str">
        <f t="shared" si="9"/>
        <v/>
      </c>
    </row>
    <row r="135" spans="1:11" ht="15" hidden="1" outlineLevel="1">
      <c r="A135" s="9"/>
      <c r="B135" s="14" t="s">
        <v>8</v>
      </c>
      <c r="C135" s="70" t="s">
        <v>112</v>
      </c>
      <c r="D135" s="15" t="s">
        <v>97</v>
      </c>
      <c r="E135" s="100">
        <v>1</v>
      </c>
      <c r="F135" s="66" t="str">
        <f>IF(ISNA(VLOOKUP($A135,'Úklidové služby'!$A$7:$I$53,6,FALSE))=TRUE,"",VLOOKUP($A135,'Úklidové služby'!$A$7:$I$53,6,FALSE))</f>
        <v/>
      </c>
      <c r="G135" s="16" t="str">
        <f>IF(ISNA(VLOOKUP($A135,'Úklidové služby'!$A$7:$I$53,7,FALSE))=TRUE,"",VLOOKUP($A135,'Úklidové služby'!$A$7:$I$53,7,FALSE))</f>
        <v/>
      </c>
      <c r="H135" s="148" t="str">
        <f>IF(ISNA(VLOOKUP($A135,'Úklidové služby'!$A$7:$I$53,8,FALSE))=TRUE,"",VLOOKUP($A135,'Úklidové služby'!$A$7:$I$53,8,FALSE))</f>
        <v/>
      </c>
      <c r="I135" s="232" t="str">
        <f>IF(ISNA(VLOOKUP($A135,'Úklidové služby'!$A$7:$I$53,9,FALSE))=TRUE,"",VLOOKUP($A135,'Úklidové služby'!$A$7:$I$53,9,FALSE))</f>
        <v/>
      </c>
      <c r="J135" s="194" t="str">
        <f t="shared" si="8"/>
        <v/>
      </c>
      <c r="K135" s="237" t="str">
        <f t="shared" si="9"/>
        <v/>
      </c>
    </row>
    <row r="136" spans="1:11" ht="15" hidden="1" outlineLevel="1">
      <c r="A136" s="9"/>
      <c r="B136" s="14" t="s">
        <v>8</v>
      </c>
      <c r="C136" s="70" t="s">
        <v>113</v>
      </c>
      <c r="D136" s="134" t="s">
        <v>14</v>
      </c>
      <c r="E136" s="100">
        <v>1</v>
      </c>
      <c r="F136" s="66" t="str">
        <f>IF(ISNA(VLOOKUP($A136,'Úklidové služby'!$A$7:$I$53,6,FALSE))=TRUE,"",VLOOKUP($A136,'Úklidové služby'!$A$7:$I$53,6,FALSE))</f>
        <v/>
      </c>
      <c r="G136" s="16" t="str">
        <f>IF(ISNA(VLOOKUP($A136,'Úklidové služby'!$A$7:$I$53,7,FALSE))=TRUE,"",VLOOKUP($A136,'Úklidové služby'!$A$7:$I$53,7,FALSE))</f>
        <v/>
      </c>
      <c r="H136" s="148" t="str">
        <f>IF(ISNA(VLOOKUP($A136,'Úklidové služby'!$A$7:$I$53,8,FALSE))=TRUE,"",VLOOKUP($A136,'Úklidové služby'!$A$7:$I$53,8,FALSE))</f>
        <v/>
      </c>
      <c r="I136" s="232" t="str">
        <f>IF(ISNA(VLOOKUP($A136,'Úklidové služby'!$A$7:$I$53,9,FALSE))=TRUE,"",VLOOKUP($A136,'Úklidové služby'!$A$7:$I$53,9,FALSE))</f>
        <v/>
      </c>
      <c r="J136" s="194" t="str">
        <f t="shared" si="8"/>
        <v/>
      </c>
      <c r="K136" s="237" t="str">
        <f t="shared" si="9"/>
        <v/>
      </c>
    </row>
    <row r="137" spans="1:11" ht="15" hidden="1" outlineLevel="1">
      <c r="A137" s="9"/>
      <c r="B137" s="14" t="s">
        <v>8</v>
      </c>
      <c r="C137" s="70" t="s">
        <v>114</v>
      </c>
      <c r="D137" s="15" t="s">
        <v>16</v>
      </c>
      <c r="E137" s="100">
        <v>1</v>
      </c>
      <c r="F137" s="66" t="str">
        <f>IF(ISNA(VLOOKUP($A137,'Úklidové služby'!$A$7:$I$53,6,FALSE))=TRUE,"",VLOOKUP($A137,'Úklidové služby'!$A$7:$I$53,6,FALSE))</f>
        <v/>
      </c>
      <c r="G137" s="16" t="str">
        <f>IF(ISNA(VLOOKUP($A137,'Úklidové služby'!$A$7:$I$53,7,FALSE))=TRUE,"",VLOOKUP($A137,'Úklidové služby'!$A$7:$I$53,7,FALSE))</f>
        <v/>
      </c>
      <c r="H137" s="148" t="str">
        <f>IF(ISNA(VLOOKUP($A137,'Úklidové služby'!$A$7:$I$53,8,FALSE))=TRUE,"",VLOOKUP($A137,'Úklidové služby'!$A$7:$I$53,8,FALSE))</f>
        <v/>
      </c>
      <c r="I137" s="232" t="str">
        <f>IF(ISNA(VLOOKUP($A137,'Úklidové služby'!$A$7:$I$53,9,FALSE))=TRUE,"",VLOOKUP($A137,'Úklidové služby'!$A$7:$I$53,9,FALSE))</f>
        <v/>
      </c>
      <c r="J137" s="194" t="str">
        <f t="shared" si="8"/>
        <v/>
      </c>
      <c r="K137" s="237" t="str">
        <f t="shared" si="9"/>
        <v/>
      </c>
    </row>
    <row r="138" spans="1:11" ht="15" hidden="1" outlineLevel="1">
      <c r="A138" s="61"/>
      <c r="B138" s="14" t="s">
        <v>20</v>
      </c>
      <c r="C138" s="70" t="s">
        <v>116</v>
      </c>
      <c r="D138" s="15" t="s">
        <v>16</v>
      </c>
      <c r="E138" s="100">
        <v>1</v>
      </c>
      <c r="F138" s="66" t="str">
        <f>IF(ISNA(VLOOKUP($A138,'Úklidové služby'!$A$7:$I$53,6,FALSE))=TRUE,"",VLOOKUP($A138,'Úklidové služby'!$A$7:$I$53,6,FALSE))</f>
        <v/>
      </c>
      <c r="G138" s="16" t="str">
        <f>IF(ISNA(VLOOKUP($A138,'Úklidové služby'!$A$7:$I$53,7,FALSE))=TRUE,"",VLOOKUP($A138,'Úklidové služby'!$A$7:$I$53,7,FALSE))</f>
        <v/>
      </c>
      <c r="H138" s="148" t="str">
        <f>IF(ISNA(VLOOKUP($A138,'Úklidové služby'!$A$7:$I$53,8,FALSE))=TRUE,"",VLOOKUP($A138,'Úklidové služby'!$A$7:$I$53,8,FALSE))</f>
        <v/>
      </c>
      <c r="I138" s="232" t="str">
        <f>IF(ISNA(VLOOKUP($A138,'Úklidové služby'!$A$7:$I$53,9,FALSE))=TRUE,"",VLOOKUP($A138,'Úklidové služby'!$A$7:$I$53,9,FALSE))</f>
        <v/>
      </c>
      <c r="J138" s="194" t="str">
        <f t="shared" si="8"/>
        <v/>
      </c>
      <c r="K138" s="237" t="str">
        <f t="shared" si="9"/>
        <v/>
      </c>
    </row>
    <row r="139" spans="1:11" ht="15" hidden="1" outlineLevel="1">
      <c r="A139" s="61"/>
      <c r="B139" s="14" t="s">
        <v>20</v>
      </c>
      <c r="C139" s="70" t="s">
        <v>117</v>
      </c>
      <c r="D139" s="15" t="s">
        <v>16</v>
      </c>
      <c r="E139" s="100">
        <v>1</v>
      </c>
      <c r="F139" s="66" t="str">
        <f>IF(ISNA(VLOOKUP($A139,'Úklidové služby'!$A$7:$I$53,6,FALSE))=TRUE,"",VLOOKUP($A139,'Úklidové služby'!$A$7:$I$53,6,FALSE))</f>
        <v/>
      </c>
      <c r="G139" s="16" t="str">
        <f>IF(ISNA(VLOOKUP($A139,'Úklidové služby'!$A$7:$I$53,7,FALSE))=TRUE,"",VLOOKUP($A139,'Úklidové služby'!$A$7:$I$53,7,FALSE))</f>
        <v/>
      </c>
      <c r="H139" s="148" t="str">
        <f>IF(ISNA(VLOOKUP($A139,'Úklidové služby'!$A$7:$I$53,8,FALSE))=TRUE,"",VLOOKUP($A139,'Úklidové služby'!$A$7:$I$53,8,FALSE))</f>
        <v/>
      </c>
      <c r="I139" s="232" t="str">
        <f>IF(ISNA(VLOOKUP($A139,'Úklidové služby'!$A$7:$I$53,9,FALSE))=TRUE,"",VLOOKUP($A139,'Úklidové služby'!$A$7:$I$53,9,FALSE))</f>
        <v/>
      </c>
      <c r="J139" s="194" t="str">
        <f t="shared" si="8"/>
        <v/>
      </c>
      <c r="K139" s="237" t="str">
        <f t="shared" si="9"/>
        <v/>
      </c>
    </row>
    <row r="140" spans="1:11" ht="15" hidden="1" outlineLevel="1">
      <c r="A140" s="61"/>
      <c r="B140" s="14" t="s">
        <v>20</v>
      </c>
      <c r="C140" s="70" t="s">
        <v>118</v>
      </c>
      <c r="D140" s="15" t="s">
        <v>97</v>
      </c>
      <c r="E140" s="100">
        <v>1</v>
      </c>
      <c r="F140" s="66" t="str">
        <f>IF(ISNA(VLOOKUP($A140,'Úklidové služby'!$A$7:$I$53,6,FALSE))=TRUE,"",VLOOKUP($A140,'Úklidové služby'!$A$7:$I$53,6,FALSE))</f>
        <v/>
      </c>
      <c r="G140" s="16" t="str">
        <f>IF(ISNA(VLOOKUP($A140,'Úklidové služby'!$A$7:$I$53,7,FALSE))=TRUE,"",VLOOKUP($A140,'Úklidové služby'!$A$7:$I$53,7,FALSE))</f>
        <v/>
      </c>
      <c r="H140" s="148" t="str">
        <f>IF(ISNA(VLOOKUP($A140,'Úklidové služby'!$A$7:$I$53,8,FALSE))=TRUE,"",VLOOKUP($A140,'Úklidové služby'!$A$7:$I$53,8,FALSE))</f>
        <v/>
      </c>
      <c r="I140" s="232" t="str">
        <f>IF(ISNA(VLOOKUP($A140,'Úklidové služby'!$A$7:$I$53,9,FALSE))=TRUE,"",VLOOKUP($A140,'Úklidové služby'!$A$7:$I$53,9,FALSE))</f>
        <v/>
      </c>
      <c r="J140" s="194" t="str">
        <f t="shared" si="8"/>
        <v/>
      </c>
      <c r="K140" s="237" t="str">
        <f t="shared" si="9"/>
        <v/>
      </c>
    </row>
    <row r="141" spans="1:11" ht="15" hidden="1" outlineLevel="1">
      <c r="A141" s="61"/>
      <c r="B141" s="14" t="s">
        <v>98</v>
      </c>
      <c r="C141" s="70" t="s">
        <v>127</v>
      </c>
      <c r="D141" s="15" t="s">
        <v>14</v>
      </c>
      <c r="E141" s="100">
        <v>1</v>
      </c>
      <c r="F141" s="66" t="str">
        <f>IF(ISNA(VLOOKUP($A141,'Úklidové služby'!$A$7:$I$53,6,FALSE))=TRUE,"",VLOOKUP($A141,'Úklidové služby'!$A$7:$I$53,6,FALSE))</f>
        <v/>
      </c>
      <c r="G141" s="16" t="str">
        <f>IF(ISNA(VLOOKUP($A141,'Úklidové služby'!$A$7:$I$53,7,FALSE))=TRUE,"",VLOOKUP($A141,'Úklidové služby'!$A$7:$I$53,7,FALSE))</f>
        <v/>
      </c>
      <c r="H141" s="148" t="str">
        <f>IF(ISNA(VLOOKUP($A141,'Úklidové služby'!$A$7:$I$53,8,FALSE))=TRUE,"",VLOOKUP($A141,'Úklidové služby'!$A$7:$I$53,8,FALSE))</f>
        <v/>
      </c>
      <c r="I141" s="232" t="str">
        <f>IF(ISNA(VLOOKUP($A141,'Úklidové služby'!$A$7:$I$53,9,FALSE))=TRUE,"",VLOOKUP($A141,'Úklidové služby'!$A$7:$I$53,9,FALSE))</f>
        <v/>
      </c>
      <c r="J141" s="194" t="str">
        <f t="shared" si="8"/>
        <v/>
      </c>
      <c r="K141" s="237" t="str">
        <f t="shared" si="9"/>
        <v/>
      </c>
    </row>
    <row r="142" spans="1:11" ht="15" hidden="1" outlineLevel="1">
      <c r="A142" s="61"/>
      <c r="B142" s="14" t="s">
        <v>98</v>
      </c>
      <c r="C142" s="70" t="s">
        <v>128</v>
      </c>
      <c r="D142" s="15" t="s">
        <v>14</v>
      </c>
      <c r="E142" s="100">
        <v>1</v>
      </c>
      <c r="F142" s="66" t="str">
        <f>IF(ISNA(VLOOKUP($A142,'Úklidové služby'!$A$7:$I$53,6,FALSE))=TRUE,"",VLOOKUP($A142,'Úklidové služby'!$A$7:$I$53,6,FALSE))</f>
        <v/>
      </c>
      <c r="G142" s="16" t="str">
        <f>IF(ISNA(VLOOKUP($A142,'Úklidové služby'!$A$7:$I$53,7,FALSE))=TRUE,"",VLOOKUP($A142,'Úklidové služby'!$A$7:$I$53,7,FALSE))</f>
        <v/>
      </c>
      <c r="H142" s="148" t="str">
        <f>IF(ISNA(VLOOKUP($A142,'Úklidové služby'!$A$7:$I$53,8,FALSE))=TRUE,"",VLOOKUP($A142,'Úklidové služby'!$A$7:$I$53,8,FALSE))</f>
        <v/>
      </c>
      <c r="I142" s="232" t="str">
        <f>IF(ISNA(VLOOKUP($A142,'Úklidové služby'!$A$7:$I$53,9,FALSE))=TRUE,"",VLOOKUP($A142,'Úklidové služby'!$A$7:$I$53,9,FALSE))</f>
        <v/>
      </c>
      <c r="J142" s="194" t="str">
        <f t="shared" si="8"/>
        <v/>
      </c>
      <c r="K142" s="237" t="str">
        <f t="shared" si="9"/>
        <v/>
      </c>
    </row>
    <row r="143" spans="1:11" ht="15" hidden="1" outlineLevel="1">
      <c r="A143" s="50"/>
      <c r="B143" s="25" t="s">
        <v>98</v>
      </c>
      <c r="C143" s="71" t="s">
        <v>129</v>
      </c>
      <c r="D143" s="27" t="s">
        <v>97</v>
      </c>
      <c r="E143" s="102">
        <v>1</v>
      </c>
      <c r="F143" s="93" t="str">
        <f>IF(ISNA(VLOOKUP($A143,'Úklidové služby'!$A$7:$I$53,6,FALSE))=TRUE,"",VLOOKUP($A143,'Úklidové služby'!$A$7:$I$53,6,FALSE))</f>
        <v/>
      </c>
      <c r="G143" s="16" t="str">
        <f>IF(ISNA(VLOOKUP($A143,'Úklidové služby'!$A$7:$I$53,7,FALSE))=TRUE,"",VLOOKUP($A143,'Úklidové služby'!$A$7:$I$53,7,FALSE))</f>
        <v/>
      </c>
      <c r="H143" s="151" t="str">
        <f>IF(ISNA(VLOOKUP($A143,'Úklidové služby'!$A$7:$I$53,8,FALSE))=TRUE,"",VLOOKUP($A143,'Úklidové služby'!$A$7:$I$53,8,FALSE))</f>
        <v/>
      </c>
      <c r="I143" s="235" t="str">
        <f>IF(ISNA(VLOOKUP($A143,'Úklidové služby'!$A$7:$I$53,9,FALSE))=TRUE,"",VLOOKUP($A143,'Úklidové služby'!$A$7:$I$53,9,FALSE))</f>
        <v/>
      </c>
      <c r="J143" s="194" t="str">
        <f t="shared" si="8"/>
        <v/>
      </c>
      <c r="K143" s="242" t="str">
        <f t="shared" si="9"/>
        <v/>
      </c>
    </row>
    <row r="144" spans="1:11" ht="15" collapsed="1">
      <c r="A144" s="2">
        <v>8</v>
      </c>
      <c r="B144" s="3" t="s">
        <v>441</v>
      </c>
      <c r="C144" s="5"/>
      <c r="D144" s="5"/>
      <c r="E144" s="111">
        <f>SUM(E145:E156)</f>
        <v>35.832</v>
      </c>
      <c r="F144" s="45" t="str">
        <f>IF(ISNA(VLOOKUP($A144,'Úklidové služby'!$A$7:$I$53,6,FALSE))=TRUE,"",VLOOKUP($A144,'Úklidové služby'!$A$7:$I$53,6,FALSE))</f>
        <v>m2</v>
      </c>
      <c r="G144" s="24">
        <f>IF(ISNA(VLOOKUP($A144,'Úklidové služby'!$A$7:$I$53,7,FALSE))=TRUE,"",VLOOKUP($A144,'Úklidové služby'!$A$7:$I$53,7,FALSE))</f>
        <v>0</v>
      </c>
      <c r="H144" s="228" t="str">
        <f>IF(ISNA(VLOOKUP($A144,'Úklidové služby'!$A$7:$I$53,8,FALSE))=TRUE,"",VLOOKUP($A144,'Úklidové služby'!$A$7:$I$53,8,FALSE))</f>
        <v>1x za den</v>
      </c>
      <c r="I144" s="184">
        <f>IF(ISNA(VLOOKUP($A144,'Úklidové služby'!$A$7:$I$53,9,FALSE))=TRUE,"",VLOOKUP($A144,'Úklidové služby'!$A$7:$I$53,9,FALSE))</f>
        <v>251</v>
      </c>
      <c r="J144" s="76">
        <f t="shared" si="8"/>
        <v>0</v>
      </c>
      <c r="K144" s="241">
        <f t="shared" si="9"/>
        <v>0</v>
      </c>
    </row>
    <row r="145" spans="1:11" ht="15" hidden="1" outlineLevel="1">
      <c r="A145" s="48"/>
      <c r="B145" s="14" t="s">
        <v>8</v>
      </c>
      <c r="C145" s="70" t="s">
        <v>102</v>
      </c>
      <c r="D145" s="15" t="s">
        <v>88</v>
      </c>
      <c r="E145" s="100">
        <v>4.13</v>
      </c>
      <c r="F145" s="66" t="str">
        <f>IF(ISNA(VLOOKUP($A145,'Úklidové služby'!$A$7:$I$53,6,FALSE))=TRUE,"",VLOOKUP($A145,'Úklidové služby'!$A$7:$I$53,6,FALSE))</f>
        <v/>
      </c>
      <c r="G145" s="16" t="str">
        <f>IF(ISNA(VLOOKUP($A145,'Úklidové služby'!$A$7:$I$53,7,FALSE))=TRUE,"",VLOOKUP($A145,'Úklidové služby'!$A$7:$I$53,7,FALSE))</f>
        <v/>
      </c>
      <c r="H145" s="148" t="str">
        <f>IF(ISNA(VLOOKUP($A145,'Úklidové služby'!$A$7:$I$53,8,FALSE))=TRUE,"",VLOOKUP($A145,'Úklidové služby'!$A$7:$I$53,8,FALSE))</f>
        <v/>
      </c>
      <c r="I145" s="232" t="str">
        <f>IF(ISNA(VLOOKUP($A145,'Úklidové služby'!$A$7:$I$53,9,FALSE))=TRUE,"",VLOOKUP($A145,'Úklidové služby'!$A$7:$I$53,9,FALSE))</f>
        <v/>
      </c>
      <c r="J145" s="194" t="str">
        <f t="shared" si="8"/>
        <v/>
      </c>
      <c r="K145" s="237" t="str">
        <f t="shared" si="9"/>
        <v/>
      </c>
    </row>
    <row r="146" spans="1:11" ht="15" hidden="1" outlineLevel="1">
      <c r="A146" s="48"/>
      <c r="B146" s="14" t="s">
        <v>8</v>
      </c>
      <c r="C146" s="70" t="s">
        <v>103</v>
      </c>
      <c r="D146" s="15" t="s">
        <v>89</v>
      </c>
      <c r="E146" s="100">
        <v>2.136</v>
      </c>
      <c r="F146" s="66" t="str">
        <f>IF(ISNA(VLOOKUP($A146,'Úklidové služby'!$A$7:$I$53,6,FALSE))=TRUE,"",VLOOKUP($A146,'Úklidové služby'!$A$7:$I$53,6,FALSE))</f>
        <v/>
      </c>
      <c r="G146" s="16" t="str">
        <f>IF(ISNA(VLOOKUP($A146,'Úklidové služby'!$A$7:$I$53,7,FALSE))=TRUE,"",VLOOKUP($A146,'Úklidové služby'!$A$7:$I$53,7,FALSE))</f>
        <v/>
      </c>
      <c r="H146" s="148" t="str">
        <f>IF(ISNA(VLOOKUP($A146,'Úklidové služby'!$A$7:$I$53,8,FALSE))=TRUE,"",VLOOKUP($A146,'Úklidové služby'!$A$7:$I$53,8,FALSE))</f>
        <v/>
      </c>
      <c r="I146" s="232" t="str">
        <f>IF(ISNA(VLOOKUP($A146,'Úklidové služby'!$A$7:$I$53,9,FALSE))=TRUE,"",VLOOKUP($A146,'Úklidové služby'!$A$7:$I$53,9,FALSE))</f>
        <v/>
      </c>
      <c r="J146" s="194" t="str">
        <f t="shared" si="8"/>
        <v/>
      </c>
      <c r="K146" s="237" t="str">
        <f t="shared" si="9"/>
        <v/>
      </c>
    </row>
    <row r="147" spans="1:11" ht="15" hidden="1" outlineLevel="1">
      <c r="A147" s="48"/>
      <c r="B147" s="14" t="s">
        <v>8</v>
      </c>
      <c r="C147" s="70" t="s">
        <v>104</v>
      </c>
      <c r="D147" s="15" t="s">
        <v>90</v>
      </c>
      <c r="E147" s="100">
        <v>4.41</v>
      </c>
      <c r="F147" s="66" t="str">
        <f>IF(ISNA(VLOOKUP($A147,'Úklidové služby'!$A$7:$I$53,6,FALSE))=TRUE,"",VLOOKUP($A147,'Úklidové služby'!$A$7:$I$53,6,FALSE))</f>
        <v/>
      </c>
      <c r="G147" s="16" t="str">
        <f>IF(ISNA(VLOOKUP($A147,'Úklidové služby'!$A$7:$I$53,7,FALSE))=TRUE,"",VLOOKUP($A147,'Úklidové služby'!$A$7:$I$53,7,FALSE))</f>
        <v/>
      </c>
      <c r="H147" s="148" t="str">
        <f>IF(ISNA(VLOOKUP($A147,'Úklidové služby'!$A$7:$I$53,8,FALSE))=TRUE,"",VLOOKUP($A147,'Úklidové služby'!$A$7:$I$53,8,FALSE))</f>
        <v/>
      </c>
      <c r="I147" s="232" t="str">
        <f>IF(ISNA(VLOOKUP($A147,'Úklidové služby'!$A$7:$I$53,9,FALSE))=TRUE,"",VLOOKUP($A147,'Úklidové služby'!$A$7:$I$53,9,FALSE))</f>
        <v/>
      </c>
      <c r="J147" s="194" t="str">
        <f t="shared" si="8"/>
        <v/>
      </c>
      <c r="K147" s="237" t="str">
        <f t="shared" si="9"/>
        <v/>
      </c>
    </row>
    <row r="148" spans="1:11" ht="15" hidden="1" outlineLevel="1">
      <c r="A148" s="48"/>
      <c r="B148" s="14" t="s">
        <v>8</v>
      </c>
      <c r="C148" s="70" t="s">
        <v>106</v>
      </c>
      <c r="D148" s="15" t="s">
        <v>92</v>
      </c>
      <c r="E148" s="100">
        <v>2.605</v>
      </c>
      <c r="F148" s="66" t="str">
        <f>IF(ISNA(VLOOKUP($A148,'Úklidové služby'!$A$7:$I$53,6,FALSE))=TRUE,"",VLOOKUP($A148,'Úklidové služby'!$A$7:$I$53,6,FALSE))</f>
        <v/>
      </c>
      <c r="G148" s="16" t="str">
        <f>IF(ISNA(VLOOKUP($A148,'Úklidové služby'!$A$7:$I$53,7,FALSE))=TRUE,"",VLOOKUP($A148,'Úklidové služby'!$A$7:$I$53,7,FALSE))</f>
        <v/>
      </c>
      <c r="H148" s="148" t="str">
        <f>IF(ISNA(VLOOKUP($A148,'Úklidové služby'!$A$7:$I$53,8,FALSE))=TRUE,"",VLOOKUP($A148,'Úklidové služby'!$A$7:$I$53,8,FALSE))</f>
        <v/>
      </c>
      <c r="I148" s="232" t="str">
        <f>IF(ISNA(VLOOKUP($A148,'Úklidové služby'!$A$7:$I$53,9,FALSE))=TRUE,"",VLOOKUP($A148,'Úklidové služby'!$A$7:$I$53,9,FALSE))</f>
        <v/>
      </c>
      <c r="J148" s="194" t="str">
        <f t="shared" si="8"/>
        <v/>
      </c>
      <c r="K148" s="237" t="str">
        <f t="shared" si="9"/>
        <v/>
      </c>
    </row>
    <row r="149" spans="1:11" ht="15" hidden="1" outlineLevel="1">
      <c r="A149" s="48"/>
      <c r="B149" s="14" t="s">
        <v>8</v>
      </c>
      <c r="C149" s="70" t="s">
        <v>107</v>
      </c>
      <c r="D149" s="134" t="s">
        <v>90</v>
      </c>
      <c r="E149" s="100">
        <v>2.64</v>
      </c>
      <c r="F149" s="66" t="str">
        <f>IF(ISNA(VLOOKUP($A149,'Úklidové služby'!$A$7:$I$53,6,FALSE))=TRUE,"",VLOOKUP($A149,'Úklidové služby'!$A$7:$I$53,6,FALSE))</f>
        <v/>
      </c>
      <c r="G149" s="16" t="str">
        <f>IF(ISNA(VLOOKUP($A149,'Úklidové služby'!$A$7:$I$53,7,FALSE))=TRUE,"",VLOOKUP($A149,'Úklidové služby'!$A$7:$I$53,7,FALSE))</f>
        <v/>
      </c>
      <c r="H149" s="148" t="str">
        <f>IF(ISNA(VLOOKUP($A149,'Úklidové služby'!$A$7:$I$53,8,FALSE))=TRUE,"",VLOOKUP($A149,'Úklidové služby'!$A$7:$I$53,8,FALSE))</f>
        <v/>
      </c>
      <c r="I149" s="232" t="str">
        <f>IF(ISNA(VLOOKUP($A149,'Úklidové služby'!$A$7:$I$53,9,FALSE))=TRUE,"",VLOOKUP($A149,'Úklidové služby'!$A$7:$I$53,9,FALSE))</f>
        <v/>
      </c>
      <c r="J149" s="194" t="str">
        <f t="shared" si="8"/>
        <v/>
      </c>
      <c r="K149" s="237" t="str">
        <f t="shared" si="9"/>
        <v/>
      </c>
    </row>
    <row r="150" spans="1:11" ht="15" hidden="1" outlineLevel="1">
      <c r="A150" s="48"/>
      <c r="B150" s="14" t="s">
        <v>20</v>
      </c>
      <c r="C150" s="70" t="s">
        <v>119</v>
      </c>
      <c r="D150" s="15" t="s">
        <v>90</v>
      </c>
      <c r="E150" s="100">
        <v>2.698</v>
      </c>
      <c r="F150" s="66" t="str">
        <f>IF(ISNA(VLOOKUP($A150,'Úklidové služby'!$A$7:$I$53,6,FALSE))=TRUE,"",VLOOKUP($A150,'Úklidové služby'!$A$7:$I$53,6,FALSE))</f>
        <v/>
      </c>
      <c r="G150" s="16" t="str">
        <f>IF(ISNA(VLOOKUP($A150,'Úklidové služby'!$A$7:$I$53,7,FALSE))=TRUE,"",VLOOKUP($A150,'Úklidové služby'!$A$7:$I$53,7,FALSE))</f>
        <v/>
      </c>
      <c r="H150" s="148" t="str">
        <f>IF(ISNA(VLOOKUP($A150,'Úklidové služby'!$A$7:$I$53,8,FALSE))=TRUE,"",VLOOKUP($A150,'Úklidové služby'!$A$7:$I$53,8,FALSE))</f>
        <v/>
      </c>
      <c r="I150" s="232" t="str">
        <f>IF(ISNA(VLOOKUP($A150,'Úklidové služby'!$A$7:$I$53,9,FALSE))=TRUE,"",VLOOKUP($A150,'Úklidové služby'!$A$7:$I$53,9,FALSE))</f>
        <v/>
      </c>
      <c r="J150" s="194" t="str">
        <f t="shared" si="8"/>
        <v/>
      </c>
      <c r="K150" s="237" t="str">
        <f t="shared" si="9"/>
        <v/>
      </c>
    </row>
    <row r="151" spans="1:11" ht="15" hidden="1" outlineLevel="1">
      <c r="A151" s="48"/>
      <c r="B151" s="14" t="s">
        <v>20</v>
      </c>
      <c r="C151" s="73" t="s">
        <v>120</v>
      </c>
      <c r="D151" s="134" t="s">
        <v>90</v>
      </c>
      <c r="E151" s="100">
        <v>2.698</v>
      </c>
      <c r="F151" s="66" t="str">
        <f>IF(ISNA(VLOOKUP($A151,'Úklidové služby'!$A$7:$I$53,6,FALSE))=TRUE,"",VLOOKUP($A151,'Úklidové služby'!$A$7:$I$53,6,FALSE))</f>
        <v/>
      </c>
      <c r="G151" s="16" t="str">
        <f>IF(ISNA(VLOOKUP($A151,'Úklidové služby'!$A$7:$I$53,7,FALSE))=TRUE,"",VLOOKUP($A151,'Úklidové služby'!$A$7:$I$53,7,FALSE))</f>
        <v/>
      </c>
      <c r="H151" s="148" t="str">
        <f>IF(ISNA(VLOOKUP($A151,'Úklidové služby'!$A$7:$I$53,8,FALSE))=TRUE,"",VLOOKUP($A151,'Úklidové služby'!$A$7:$I$53,8,FALSE))</f>
        <v/>
      </c>
      <c r="I151" s="232" t="str">
        <f>IF(ISNA(VLOOKUP($A151,'Úklidové služby'!$A$7:$I$53,9,FALSE))=TRUE,"",VLOOKUP($A151,'Úklidové služby'!$A$7:$I$53,9,FALSE))</f>
        <v/>
      </c>
      <c r="J151" s="194" t="str">
        <f t="shared" si="8"/>
        <v/>
      </c>
      <c r="K151" s="237" t="str">
        <f t="shared" si="9"/>
        <v/>
      </c>
    </row>
    <row r="152" spans="1:11" ht="15" hidden="1" outlineLevel="1">
      <c r="A152" s="48"/>
      <c r="B152" s="14" t="s">
        <v>20</v>
      </c>
      <c r="C152" s="70" t="s">
        <v>123</v>
      </c>
      <c r="D152" s="15" t="s">
        <v>90</v>
      </c>
      <c r="E152" s="100">
        <v>2.59</v>
      </c>
      <c r="F152" s="66" t="str">
        <f>IF(ISNA(VLOOKUP($A152,'Úklidové služby'!$A$7:$I$53,6,FALSE))=TRUE,"",VLOOKUP($A152,'Úklidové služby'!$A$7:$I$53,6,FALSE))</f>
        <v/>
      </c>
      <c r="G152" s="16" t="str">
        <f>IF(ISNA(VLOOKUP($A152,'Úklidové služby'!$A$7:$I$53,7,FALSE))=TRUE,"",VLOOKUP($A152,'Úklidové služby'!$A$7:$I$53,7,FALSE))</f>
        <v/>
      </c>
      <c r="H152" s="148" t="str">
        <f>IF(ISNA(VLOOKUP($A152,'Úklidové služby'!$A$7:$I$53,8,FALSE))=TRUE,"",VLOOKUP($A152,'Úklidové služby'!$A$7:$I$53,8,FALSE))</f>
        <v/>
      </c>
      <c r="I152" s="232" t="str">
        <f>IF(ISNA(VLOOKUP($A152,'Úklidové služby'!$A$7:$I$53,9,FALSE))=TRUE,"",VLOOKUP($A152,'Úklidové služby'!$A$7:$I$53,9,FALSE))</f>
        <v/>
      </c>
      <c r="J152" s="194" t="str">
        <f t="shared" si="8"/>
        <v/>
      </c>
      <c r="K152" s="237" t="str">
        <f t="shared" si="9"/>
        <v/>
      </c>
    </row>
    <row r="153" spans="1:11" ht="15" hidden="1" outlineLevel="1">
      <c r="A153" s="48"/>
      <c r="B153" s="14" t="s">
        <v>20</v>
      </c>
      <c r="C153" s="70" t="s">
        <v>124</v>
      </c>
      <c r="D153" s="15" t="s">
        <v>90</v>
      </c>
      <c r="E153" s="100">
        <v>2.59</v>
      </c>
      <c r="F153" s="66" t="str">
        <f>IF(ISNA(VLOOKUP($A153,'Úklidové služby'!$A$7:$I$53,6,FALSE))=TRUE,"",VLOOKUP($A153,'Úklidové služby'!$A$7:$I$53,6,FALSE))</f>
        <v/>
      </c>
      <c r="G153" s="16" t="str">
        <f>IF(ISNA(VLOOKUP($A153,'Úklidové služby'!$A$7:$I$53,7,FALSE))=TRUE,"",VLOOKUP($A153,'Úklidové služby'!$A$7:$I$53,7,FALSE))</f>
        <v/>
      </c>
      <c r="H153" s="148" t="str">
        <f>IF(ISNA(VLOOKUP($A153,'Úklidové služby'!$A$7:$I$53,8,FALSE))=TRUE,"",VLOOKUP($A153,'Úklidové služby'!$A$7:$I$53,8,FALSE))</f>
        <v/>
      </c>
      <c r="I153" s="232" t="str">
        <f>IF(ISNA(VLOOKUP($A153,'Úklidové služby'!$A$7:$I$53,9,FALSE))=TRUE,"",VLOOKUP($A153,'Úklidové služby'!$A$7:$I$53,9,FALSE))</f>
        <v/>
      </c>
      <c r="J153" s="194" t="str">
        <f t="shared" si="8"/>
        <v/>
      </c>
      <c r="K153" s="237" t="str">
        <f t="shared" si="9"/>
        <v/>
      </c>
    </row>
    <row r="154" spans="1:11" ht="15" hidden="1" outlineLevel="1">
      <c r="A154" s="48"/>
      <c r="B154" s="14" t="s">
        <v>20</v>
      </c>
      <c r="C154" s="140" t="s">
        <v>131</v>
      </c>
      <c r="D154" s="15" t="s">
        <v>90</v>
      </c>
      <c r="E154" s="100">
        <v>2.19</v>
      </c>
      <c r="F154" s="66" t="str">
        <f>IF(ISNA(VLOOKUP($A154,'Úklidové služby'!$A$7:$I$53,6,FALSE))=TRUE,"",VLOOKUP($A154,'Úklidové služby'!$A$7:$I$53,6,FALSE))</f>
        <v/>
      </c>
      <c r="G154" s="16" t="str">
        <f>IF(ISNA(VLOOKUP($A154,'Úklidové služby'!$A$7:$I$53,7,FALSE))=TRUE,"",VLOOKUP($A154,'Úklidové služby'!$A$7:$I$53,7,FALSE))</f>
        <v/>
      </c>
      <c r="H154" s="148" t="str">
        <f>IF(ISNA(VLOOKUP($A154,'Úklidové služby'!$A$7:$I$53,8,FALSE))=TRUE,"",VLOOKUP($A154,'Úklidové služby'!$A$7:$I$53,8,FALSE))</f>
        <v/>
      </c>
      <c r="I154" s="232" t="str">
        <f>IF(ISNA(VLOOKUP($A154,'Úklidové služby'!$A$7:$I$53,9,FALSE))=TRUE,"",VLOOKUP($A154,'Úklidové služby'!$A$7:$I$53,9,FALSE))</f>
        <v/>
      </c>
      <c r="J154" s="194" t="str">
        <f t="shared" si="8"/>
        <v/>
      </c>
      <c r="K154" s="237" t="str">
        <f t="shared" si="9"/>
        <v/>
      </c>
    </row>
    <row r="155" spans="1:11" ht="15" hidden="1" outlineLevel="1">
      <c r="A155" s="48"/>
      <c r="B155" s="14" t="s">
        <v>98</v>
      </c>
      <c r="C155" s="70" t="s">
        <v>130</v>
      </c>
      <c r="D155" s="15" t="s">
        <v>99</v>
      </c>
      <c r="E155" s="100">
        <v>3.15</v>
      </c>
      <c r="F155" s="66" t="str">
        <f>IF(ISNA(VLOOKUP($A155,'Úklidové služby'!$A$7:$I$53,6,FALSE))=TRUE,"",VLOOKUP($A155,'Úklidové služby'!$A$7:$I$53,6,FALSE))</f>
        <v/>
      </c>
      <c r="G155" s="16" t="str">
        <f>IF(ISNA(VLOOKUP($A155,'Úklidové služby'!$A$7:$I$53,7,FALSE))=TRUE,"",VLOOKUP($A155,'Úklidové služby'!$A$7:$I$53,7,FALSE))</f>
        <v/>
      </c>
      <c r="H155" s="148" t="str">
        <f>IF(ISNA(VLOOKUP($A155,'Úklidové služby'!$A$7:$I$53,8,FALSE))=TRUE,"",VLOOKUP($A155,'Úklidové služby'!$A$7:$I$53,8,FALSE))</f>
        <v/>
      </c>
      <c r="I155" s="232" t="str">
        <f>IF(ISNA(VLOOKUP($A155,'Úklidové služby'!$A$7:$I$53,9,FALSE))=TRUE,"",VLOOKUP($A155,'Úklidové služby'!$A$7:$I$53,9,FALSE))</f>
        <v/>
      </c>
      <c r="J155" s="194" t="str">
        <f t="shared" si="8"/>
        <v/>
      </c>
      <c r="K155" s="237" t="str">
        <f t="shared" si="9"/>
        <v/>
      </c>
    </row>
    <row r="156" spans="1:11" ht="15" hidden="1" outlineLevel="1">
      <c r="A156" s="50"/>
      <c r="B156" s="25" t="s">
        <v>98</v>
      </c>
      <c r="C156" s="142" t="s">
        <v>132</v>
      </c>
      <c r="D156" s="27" t="s">
        <v>100</v>
      </c>
      <c r="E156" s="102">
        <v>3.995</v>
      </c>
      <c r="F156" s="93" t="str">
        <f>IF(ISNA(VLOOKUP($A156,'Úklidové služby'!$A$7:$I$53,6,FALSE))=TRUE,"",VLOOKUP($A156,'Úklidové služby'!$A$7:$I$53,6,FALSE))</f>
        <v/>
      </c>
      <c r="G156" s="16" t="str">
        <f>IF(ISNA(VLOOKUP($A156,'Úklidové služby'!$A$7:$I$53,7,FALSE))=TRUE,"",VLOOKUP($A156,'Úklidové služby'!$A$7:$I$53,7,FALSE))</f>
        <v/>
      </c>
      <c r="H156" s="151" t="str">
        <f>IF(ISNA(VLOOKUP($A156,'Úklidové služby'!$A$7:$I$53,8,FALSE))=TRUE,"",VLOOKUP($A156,'Úklidové služby'!$A$7:$I$53,8,FALSE))</f>
        <v/>
      </c>
      <c r="I156" s="235" t="str">
        <f>IF(ISNA(VLOOKUP($A156,'Úklidové služby'!$A$7:$I$53,9,FALSE))=TRUE,"",VLOOKUP($A156,'Úklidové služby'!$A$7:$I$53,9,FALSE))</f>
        <v/>
      </c>
      <c r="J156" s="194" t="str">
        <f t="shared" si="8"/>
        <v/>
      </c>
      <c r="K156" s="242" t="str">
        <f t="shared" si="9"/>
        <v/>
      </c>
    </row>
    <row r="157" spans="1:11" ht="15" collapsed="1">
      <c r="A157" s="2">
        <v>9</v>
      </c>
      <c r="B157" s="3" t="s">
        <v>40</v>
      </c>
      <c r="C157" s="5"/>
      <c r="D157" s="5"/>
      <c r="E157" s="111">
        <f>SUM(E158:E189)</f>
        <v>32</v>
      </c>
      <c r="F157" s="45" t="str">
        <f>IF(ISNA(VLOOKUP($A157,'Úklidové služby'!$A$7:$I$53,6,FALSE))=TRUE,"",VLOOKUP($A157,'Úklidové služby'!$A$7:$I$53,6,FALSE))</f>
        <v>místnost</v>
      </c>
      <c r="G157" s="24">
        <f>IF(ISNA(VLOOKUP($A157,'Úklidové služby'!$A$7:$I$53,7,FALSE))=TRUE,"",VLOOKUP($A157,'Úklidové služby'!$A$7:$I$53,7,FALSE))</f>
        <v>0</v>
      </c>
      <c r="H157" s="228" t="str">
        <f>IF(ISNA(VLOOKUP($A157,'Úklidové služby'!$A$7:$I$53,8,FALSE))=TRUE,"",VLOOKUP($A157,'Úklidové služby'!$A$7:$I$53,8,FALSE))</f>
        <v>1x za den</v>
      </c>
      <c r="I157" s="184">
        <f>IF(ISNA(VLOOKUP($A157,'Úklidové služby'!$A$7:$I$53,9,FALSE))=TRUE,"",VLOOKUP($A157,'Úklidové služby'!$A$7:$I$53,9,FALSE))</f>
        <v>251</v>
      </c>
      <c r="J157" s="76">
        <f t="shared" si="8"/>
        <v>0</v>
      </c>
      <c r="K157" s="241">
        <f t="shared" si="9"/>
        <v>0</v>
      </c>
    </row>
    <row r="158" spans="1:11" ht="15" hidden="1" outlineLevel="1">
      <c r="A158" s="48"/>
      <c r="B158" s="10" t="s">
        <v>8</v>
      </c>
      <c r="C158" s="69" t="s">
        <v>101</v>
      </c>
      <c r="D158" s="11" t="s">
        <v>61</v>
      </c>
      <c r="E158" s="100">
        <v>1</v>
      </c>
      <c r="F158" s="66" t="str">
        <f>IF(ISNA(VLOOKUP($A158,'Úklidové služby'!$A$7:$I$53,6,FALSE))=TRUE,"",VLOOKUP($A158,'Úklidové služby'!$A$7:$I$53,6,FALSE))</f>
        <v/>
      </c>
      <c r="G158" s="16" t="str">
        <f>IF(ISNA(VLOOKUP($A158,'Úklidové služby'!$A$7:$I$53,7,FALSE))=TRUE,"",VLOOKUP($A158,'Úklidové služby'!$A$7:$I$53,7,FALSE))</f>
        <v/>
      </c>
      <c r="H158" s="148" t="str">
        <f>IF(ISNA(VLOOKUP($A158,'Úklidové služby'!$A$7:$I$53,8,FALSE))=TRUE,"",VLOOKUP($A158,'Úklidové služby'!$A$7:$I$53,8,FALSE))</f>
        <v/>
      </c>
      <c r="I158" s="232" t="str">
        <f>IF(ISNA(VLOOKUP($A158,'Úklidové služby'!$A$7:$I$53,9,FALSE))=TRUE,"",VLOOKUP($A158,'Úklidové služby'!$A$7:$I$53,9,FALSE))</f>
        <v/>
      </c>
      <c r="J158" s="194" t="str">
        <f aca="true" t="shared" si="10" ref="J158:J234">IF(ISERR(E158*G158*I158)=TRUE,"",E158*G158*I158)</f>
        <v/>
      </c>
      <c r="K158" s="237" t="str">
        <f aca="true" t="shared" si="11" ref="K158:K234">IF(ISERR(J158/12)=TRUE,"",J158/12)</f>
        <v/>
      </c>
    </row>
    <row r="159" spans="1:11" ht="15" hidden="1" outlineLevel="1">
      <c r="A159" s="48"/>
      <c r="B159" s="14" t="s">
        <v>8</v>
      </c>
      <c r="C159" s="70" t="s">
        <v>102</v>
      </c>
      <c r="D159" s="15" t="s">
        <v>88</v>
      </c>
      <c r="E159" s="100">
        <v>1</v>
      </c>
      <c r="F159" s="66" t="str">
        <f>IF(ISNA(VLOOKUP($A159,'Úklidové služby'!$A$7:$I$53,6,FALSE))=TRUE,"",VLOOKUP($A159,'Úklidové služby'!$A$7:$I$53,6,FALSE))</f>
        <v/>
      </c>
      <c r="G159" s="16" t="str">
        <f>IF(ISNA(VLOOKUP($A159,'Úklidové služby'!$A$7:$I$53,7,FALSE))=TRUE,"",VLOOKUP($A159,'Úklidové služby'!$A$7:$I$53,7,FALSE))</f>
        <v/>
      </c>
      <c r="H159" s="148" t="str">
        <f>IF(ISNA(VLOOKUP($A159,'Úklidové služby'!$A$7:$I$53,8,FALSE))=TRUE,"",VLOOKUP($A159,'Úklidové služby'!$A$7:$I$53,8,FALSE))</f>
        <v/>
      </c>
      <c r="I159" s="232" t="str">
        <f>IF(ISNA(VLOOKUP($A159,'Úklidové služby'!$A$7:$I$53,9,FALSE))=TRUE,"",VLOOKUP($A159,'Úklidové služby'!$A$7:$I$53,9,FALSE))</f>
        <v/>
      </c>
      <c r="J159" s="194" t="str">
        <f t="shared" si="10"/>
        <v/>
      </c>
      <c r="K159" s="237" t="str">
        <f t="shared" si="11"/>
        <v/>
      </c>
    </row>
    <row r="160" spans="1:11" ht="15" hidden="1" outlineLevel="1">
      <c r="A160" s="48"/>
      <c r="B160" s="14" t="s">
        <v>8</v>
      </c>
      <c r="C160" s="70" t="s">
        <v>103</v>
      </c>
      <c r="D160" s="15" t="s">
        <v>89</v>
      </c>
      <c r="E160" s="100">
        <v>1</v>
      </c>
      <c r="F160" s="66" t="str">
        <f>IF(ISNA(VLOOKUP($A160,'Úklidové služby'!$A$7:$I$53,6,FALSE))=TRUE,"",VLOOKUP($A160,'Úklidové služby'!$A$7:$I$53,6,FALSE))</f>
        <v/>
      </c>
      <c r="G160" s="16" t="str">
        <f>IF(ISNA(VLOOKUP($A160,'Úklidové služby'!$A$7:$I$53,7,FALSE))=TRUE,"",VLOOKUP($A160,'Úklidové služby'!$A$7:$I$53,7,FALSE))</f>
        <v/>
      </c>
      <c r="H160" s="148" t="str">
        <f>IF(ISNA(VLOOKUP($A160,'Úklidové služby'!$A$7:$I$53,8,FALSE))=TRUE,"",VLOOKUP($A160,'Úklidové služby'!$A$7:$I$53,8,FALSE))</f>
        <v/>
      </c>
      <c r="I160" s="232" t="str">
        <f>IF(ISNA(VLOOKUP($A160,'Úklidové služby'!$A$7:$I$53,9,FALSE))=TRUE,"",VLOOKUP($A160,'Úklidové služby'!$A$7:$I$53,9,FALSE))</f>
        <v/>
      </c>
      <c r="J160" s="194" t="str">
        <f t="shared" si="10"/>
        <v/>
      </c>
      <c r="K160" s="237" t="str">
        <f t="shared" si="11"/>
        <v/>
      </c>
    </row>
    <row r="161" spans="1:11" ht="15" hidden="1" outlineLevel="1">
      <c r="A161" s="48"/>
      <c r="B161" s="14" t="s">
        <v>8</v>
      </c>
      <c r="C161" s="70" t="s">
        <v>104</v>
      </c>
      <c r="D161" s="15" t="s">
        <v>90</v>
      </c>
      <c r="E161" s="100">
        <v>1</v>
      </c>
      <c r="F161" s="66" t="str">
        <f>IF(ISNA(VLOOKUP($A161,'Úklidové služby'!$A$7:$I$53,6,FALSE))=TRUE,"",VLOOKUP($A161,'Úklidové služby'!$A$7:$I$53,6,FALSE))</f>
        <v/>
      </c>
      <c r="G161" s="16" t="str">
        <f>IF(ISNA(VLOOKUP($A161,'Úklidové služby'!$A$7:$I$53,7,FALSE))=TRUE,"",VLOOKUP($A161,'Úklidové služby'!$A$7:$I$53,7,FALSE))</f>
        <v/>
      </c>
      <c r="H161" s="148" t="str">
        <f>IF(ISNA(VLOOKUP($A161,'Úklidové služby'!$A$7:$I$53,8,FALSE))=TRUE,"",VLOOKUP($A161,'Úklidové služby'!$A$7:$I$53,8,FALSE))</f>
        <v/>
      </c>
      <c r="I161" s="232" t="str">
        <f>IF(ISNA(VLOOKUP($A161,'Úklidové služby'!$A$7:$I$53,9,FALSE))=TRUE,"",VLOOKUP($A161,'Úklidové služby'!$A$7:$I$53,9,FALSE))</f>
        <v/>
      </c>
      <c r="J161" s="194" t="str">
        <f t="shared" si="10"/>
        <v/>
      </c>
      <c r="K161" s="237" t="str">
        <f t="shared" si="11"/>
        <v/>
      </c>
    </row>
    <row r="162" spans="1:11" ht="15" hidden="1" outlineLevel="1">
      <c r="A162" s="48"/>
      <c r="B162" s="14" t="s">
        <v>8</v>
      </c>
      <c r="C162" s="70" t="s">
        <v>105</v>
      </c>
      <c r="D162" s="15" t="s">
        <v>91</v>
      </c>
      <c r="E162" s="100">
        <v>1</v>
      </c>
      <c r="F162" s="66" t="str">
        <f>IF(ISNA(VLOOKUP($A162,'Úklidové služby'!$A$7:$I$53,6,FALSE))=TRUE,"",VLOOKUP($A162,'Úklidové služby'!$A$7:$I$53,6,FALSE))</f>
        <v/>
      </c>
      <c r="G162" s="16" t="str">
        <f>IF(ISNA(VLOOKUP($A162,'Úklidové služby'!$A$7:$I$53,7,FALSE))=TRUE,"",VLOOKUP($A162,'Úklidové služby'!$A$7:$I$53,7,FALSE))</f>
        <v/>
      </c>
      <c r="H162" s="148" t="str">
        <f>IF(ISNA(VLOOKUP($A162,'Úklidové služby'!$A$7:$I$53,8,FALSE))=TRUE,"",VLOOKUP($A162,'Úklidové služby'!$A$7:$I$53,8,FALSE))</f>
        <v/>
      </c>
      <c r="I162" s="232" t="str">
        <f>IF(ISNA(VLOOKUP($A162,'Úklidové služby'!$A$7:$I$53,9,FALSE))=TRUE,"",VLOOKUP($A162,'Úklidové služby'!$A$7:$I$53,9,FALSE))</f>
        <v/>
      </c>
      <c r="J162" s="194" t="str">
        <f t="shared" si="10"/>
        <v/>
      </c>
      <c r="K162" s="237" t="str">
        <f t="shared" si="11"/>
        <v/>
      </c>
    </row>
    <row r="163" spans="1:11" ht="15" hidden="1" outlineLevel="1">
      <c r="A163" s="48"/>
      <c r="B163" s="14" t="s">
        <v>8</v>
      </c>
      <c r="C163" s="70" t="s">
        <v>106</v>
      </c>
      <c r="D163" s="15" t="s">
        <v>92</v>
      </c>
      <c r="E163" s="100">
        <v>1</v>
      </c>
      <c r="F163" s="66" t="str">
        <f>IF(ISNA(VLOOKUP($A163,'Úklidové služby'!$A$7:$I$53,6,FALSE))=TRUE,"",VLOOKUP($A163,'Úklidové služby'!$A$7:$I$53,6,FALSE))</f>
        <v/>
      </c>
      <c r="G163" s="16" t="str">
        <f>IF(ISNA(VLOOKUP($A163,'Úklidové služby'!$A$7:$I$53,7,FALSE))=TRUE,"",VLOOKUP($A163,'Úklidové služby'!$A$7:$I$53,7,FALSE))</f>
        <v/>
      </c>
      <c r="H163" s="148" t="str">
        <f>IF(ISNA(VLOOKUP($A163,'Úklidové služby'!$A$7:$I$53,8,FALSE))=TRUE,"",VLOOKUP($A163,'Úklidové služby'!$A$7:$I$53,8,FALSE))</f>
        <v/>
      </c>
      <c r="I163" s="232" t="str">
        <f>IF(ISNA(VLOOKUP($A163,'Úklidové služby'!$A$7:$I$53,9,FALSE))=TRUE,"",VLOOKUP($A163,'Úklidové služby'!$A$7:$I$53,9,FALSE))</f>
        <v/>
      </c>
      <c r="J163" s="194" t="str">
        <f t="shared" si="10"/>
        <v/>
      </c>
      <c r="K163" s="237" t="str">
        <f t="shared" si="11"/>
        <v/>
      </c>
    </row>
    <row r="164" spans="1:11" ht="15" hidden="1" outlineLevel="1">
      <c r="A164" s="48"/>
      <c r="B164" s="14" t="s">
        <v>8</v>
      </c>
      <c r="C164" s="70" t="s">
        <v>107</v>
      </c>
      <c r="D164" s="134" t="s">
        <v>90</v>
      </c>
      <c r="E164" s="100">
        <v>1</v>
      </c>
      <c r="F164" s="66" t="str">
        <f>IF(ISNA(VLOOKUP($A164,'Úklidové služby'!$A$7:$I$53,6,FALSE))=TRUE,"",VLOOKUP($A164,'Úklidové služby'!$A$7:$I$53,6,FALSE))</f>
        <v/>
      </c>
      <c r="G164" s="16" t="str">
        <f>IF(ISNA(VLOOKUP($A164,'Úklidové služby'!$A$7:$I$53,7,FALSE))=TRUE,"",VLOOKUP($A164,'Úklidové služby'!$A$7:$I$53,7,FALSE))</f>
        <v/>
      </c>
      <c r="H164" s="148" t="str">
        <f>IF(ISNA(VLOOKUP($A164,'Úklidové služby'!$A$7:$I$53,8,FALSE))=TRUE,"",VLOOKUP($A164,'Úklidové služby'!$A$7:$I$53,8,FALSE))</f>
        <v/>
      </c>
      <c r="I164" s="232" t="str">
        <f>IF(ISNA(VLOOKUP($A164,'Úklidové služby'!$A$7:$I$53,9,FALSE))=TRUE,"",VLOOKUP($A164,'Úklidové služby'!$A$7:$I$53,9,FALSE))</f>
        <v/>
      </c>
      <c r="J164" s="194" t="str">
        <f t="shared" si="10"/>
        <v/>
      </c>
      <c r="K164" s="237" t="str">
        <f t="shared" si="11"/>
        <v/>
      </c>
    </row>
    <row r="165" spans="1:11" ht="15" hidden="1" outlineLevel="1">
      <c r="A165" s="48"/>
      <c r="B165" s="14" t="s">
        <v>8</v>
      </c>
      <c r="C165" s="70" t="s">
        <v>108</v>
      </c>
      <c r="D165" s="15" t="s">
        <v>61</v>
      </c>
      <c r="E165" s="100">
        <v>1</v>
      </c>
      <c r="F165" s="66" t="str">
        <f>IF(ISNA(VLOOKUP($A165,'Úklidové služby'!$A$7:$I$53,6,FALSE))=TRUE,"",VLOOKUP($A165,'Úklidové služby'!$A$7:$I$53,6,FALSE))</f>
        <v/>
      </c>
      <c r="G165" s="16" t="str">
        <f>IF(ISNA(VLOOKUP($A165,'Úklidové služby'!$A$7:$I$53,7,FALSE))=TRUE,"",VLOOKUP($A165,'Úklidové služby'!$A$7:$I$53,7,FALSE))</f>
        <v/>
      </c>
      <c r="H165" s="148" t="str">
        <f>IF(ISNA(VLOOKUP($A165,'Úklidové služby'!$A$7:$I$53,8,FALSE))=TRUE,"",VLOOKUP($A165,'Úklidové služby'!$A$7:$I$53,8,FALSE))</f>
        <v/>
      </c>
      <c r="I165" s="232" t="str">
        <f>IF(ISNA(VLOOKUP($A165,'Úklidové služby'!$A$7:$I$53,9,FALSE))=TRUE,"",VLOOKUP($A165,'Úklidové služby'!$A$7:$I$53,9,FALSE))</f>
        <v/>
      </c>
      <c r="J165" s="194" t="str">
        <f t="shared" si="10"/>
        <v/>
      </c>
      <c r="K165" s="237" t="str">
        <f t="shared" si="11"/>
        <v/>
      </c>
    </row>
    <row r="166" spans="1:11" ht="15" hidden="1" outlineLevel="1">
      <c r="A166" s="48"/>
      <c r="B166" s="14" t="s">
        <v>8</v>
      </c>
      <c r="C166" s="70" t="s">
        <v>109</v>
      </c>
      <c r="D166" s="15" t="s">
        <v>93</v>
      </c>
      <c r="E166" s="100">
        <v>1</v>
      </c>
      <c r="F166" s="66" t="str">
        <f>IF(ISNA(VLOOKUP($A166,'Úklidové služby'!$A$7:$I$53,6,FALSE))=TRUE,"",VLOOKUP($A166,'Úklidové služby'!$A$7:$I$53,6,FALSE))</f>
        <v/>
      </c>
      <c r="G166" s="16" t="str">
        <f>IF(ISNA(VLOOKUP($A166,'Úklidové služby'!$A$7:$I$53,7,FALSE))=TRUE,"",VLOOKUP($A166,'Úklidové služby'!$A$7:$I$53,7,FALSE))</f>
        <v/>
      </c>
      <c r="H166" s="148" t="str">
        <f>IF(ISNA(VLOOKUP($A166,'Úklidové služby'!$A$7:$I$53,8,FALSE))=TRUE,"",VLOOKUP($A166,'Úklidové služby'!$A$7:$I$53,8,FALSE))</f>
        <v/>
      </c>
      <c r="I166" s="232" t="str">
        <f>IF(ISNA(VLOOKUP($A166,'Úklidové služby'!$A$7:$I$53,9,FALSE))=TRUE,"",VLOOKUP($A166,'Úklidové služby'!$A$7:$I$53,9,FALSE))</f>
        <v/>
      </c>
      <c r="J166" s="194" t="str">
        <f t="shared" si="10"/>
        <v/>
      </c>
      <c r="K166" s="237" t="str">
        <f t="shared" si="11"/>
        <v/>
      </c>
    </row>
    <row r="167" spans="1:11" ht="15" hidden="1" outlineLevel="1">
      <c r="A167" s="48"/>
      <c r="B167" s="14" t="s">
        <v>8</v>
      </c>
      <c r="C167" s="70" t="s">
        <v>133</v>
      </c>
      <c r="D167" s="15" t="s">
        <v>94</v>
      </c>
      <c r="E167" s="100">
        <v>1</v>
      </c>
      <c r="F167" s="66" t="str">
        <f>IF(ISNA(VLOOKUP($A167,'Úklidové služby'!$A$7:$I$53,6,FALSE))=TRUE,"",VLOOKUP($A167,'Úklidové služby'!$A$7:$I$53,6,FALSE))</f>
        <v/>
      </c>
      <c r="G167" s="16" t="str">
        <f>IF(ISNA(VLOOKUP($A167,'Úklidové služby'!$A$7:$I$53,7,FALSE))=TRUE,"",VLOOKUP($A167,'Úklidové služby'!$A$7:$I$53,7,FALSE))</f>
        <v/>
      </c>
      <c r="H167" s="148" t="str">
        <f>IF(ISNA(VLOOKUP($A167,'Úklidové služby'!$A$7:$I$53,8,FALSE))=TRUE,"",VLOOKUP($A167,'Úklidové služby'!$A$7:$I$53,8,FALSE))</f>
        <v/>
      </c>
      <c r="I167" s="232" t="str">
        <f>IF(ISNA(VLOOKUP($A167,'Úklidové služby'!$A$7:$I$53,9,FALSE))=TRUE,"",VLOOKUP($A167,'Úklidové služby'!$A$7:$I$53,9,FALSE))</f>
        <v/>
      </c>
      <c r="J167" s="194" t="str">
        <f t="shared" si="10"/>
        <v/>
      </c>
      <c r="K167" s="237" t="str">
        <f t="shared" si="11"/>
        <v/>
      </c>
    </row>
    <row r="168" spans="1:11" ht="15" hidden="1" outlineLevel="1">
      <c r="A168" s="48"/>
      <c r="B168" s="14" t="s">
        <v>8</v>
      </c>
      <c r="C168" s="70" t="s">
        <v>110</v>
      </c>
      <c r="D168" s="15" t="s">
        <v>95</v>
      </c>
      <c r="E168" s="100">
        <v>1</v>
      </c>
      <c r="F168" s="66" t="str">
        <f>IF(ISNA(VLOOKUP($A168,'Úklidové služby'!$A$7:$I$53,6,FALSE))=TRUE,"",VLOOKUP($A168,'Úklidové služby'!$A$7:$I$53,6,FALSE))</f>
        <v/>
      </c>
      <c r="G168" s="16" t="str">
        <f>IF(ISNA(VLOOKUP($A168,'Úklidové služby'!$A$7:$I$53,7,FALSE))=TRUE,"",VLOOKUP($A168,'Úklidové služby'!$A$7:$I$53,7,FALSE))</f>
        <v/>
      </c>
      <c r="H168" s="148" t="str">
        <f>IF(ISNA(VLOOKUP($A168,'Úklidové služby'!$A$7:$I$53,8,FALSE))=TRUE,"",VLOOKUP($A168,'Úklidové služby'!$A$7:$I$53,8,FALSE))</f>
        <v/>
      </c>
      <c r="I168" s="232" t="str">
        <f>IF(ISNA(VLOOKUP($A168,'Úklidové služby'!$A$7:$I$53,9,FALSE))=TRUE,"",VLOOKUP($A168,'Úklidové služby'!$A$7:$I$53,9,FALSE))</f>
        <v/>
      </c>
      <c r="J168" s="194" t="str">
        <f t="shared" si="10"/>
        <v/>
      </c>
      <c r="K168" s="237" t="str">
        <f t="shared" si="11"/>
        <v/>
      </c>
    </row>
    <row r="169" spans="1:11" ht="15" hidden="1" outlineLevel="1">
      <c r="A169" s="48"/>
      <c r="B169" s="14" t="s">
        <v>8</v>
      </c>
      <c r="C169" s="70" t="s">
        <v>111</v>
      </c>
      <c r="D169" s="15" t="s">
        <v>96</v>
      </c>
      <c r="E169" s="100">
        <v>1</v>
      </c>
      <c r="F169" s="66" t="str">
        <f>IF(ISNA(VLOOKUP($A169,'Úklidové služby'!$A$7:$I$53,6,FALSE))=TRUE,"",VLOOKUP($A169,'Úklidové služby'!$A$7:$I$53,6,FALSE))</f>
        <v/>
      </c>
      <c r="G169" s="16" t="str">
        <f>IF(ISNA(VLOOKUP($A169,'Úklidové služby'!$A$7:$I$53,7,FALSE))=TRUE,"",VLOOKUP($A169,'Úklidové služby'!$A$7:$I$53,7,FALSE))</f>
        <v/>
      </c>
      <c r="H169" s="148" t="str">
        <f>IF(ISNA(VLOOKUP($A169,'Úklidové služby'!$A$7:$I$53,8,FALSE))=TRUE,"",VLOOKUP($A169,'Úklidové služby'!$A$7:$I$53,8,FALSE))</f>
        <v/>
      </c>
      <c r="I169" s="232" t="str">
        <f>IF(ISNA(VLOOKUP($A169,'Úklidové služby'!$A$7:$I$53,9,FALSE))=TRUE,"",VLOOKUP($A169,'Úklidové služby'!$A$7:$I$53,9,FALSE))</f>
        <v/>
      </c>
      <c r="J169" s="194" t="str">
        <f t="shared" si="10"/>
        <v/>
      </c>
      <c r="K169" s="237" t="str">
        <f t="shared" si="11"/>
        <v/>
      </c>
    </row>
    <row r="170" spans="1:11" ht="15" hidden="1" outlineLevel="1">
      <c r="A170" s="48"/>
      <c r="B170" s="14" t="s">
        <v>8</v>
      </c>
      <c r="C170" s="70" t="s">
        <v>112</v>
      </c>
      <c r="D170" s="15" t="s">
        <v>97</v>
      </c>
      <c r="E170" s="100">
        <v>1</v>
      </c>
      <c r="F170" s="66" t="str">
        <f>IF(ISNA(VLOOKUP($A170,'Úklidové služby'!$A$7:$I$53,6,FALSE))=TRUE,"",VLOOKUP($A170,'Úklidové služby'!$A$7:$I$53,6,FALSE))</f>
        <v/>
      </c>
      <c r="G170" s="16" t="str">
        <f>IF(ISNA(VLOOKUP($A170,'Úklidové služby'!$A$7:$I$53,7,FALSE))=TRUE,"",VLOOKUP($A170,'Úklidové služby'!$A$7:$I$53,7,FALSE))</f>
        <v/>
      </c>
      <c r="H170" s="148" t="str">
        <f>IF(ISNA(VLOOKUP($A170,'Úklidové služby'!$A$7:$I$53,8,FALSE))=TRUE,"",VLOOKUP($A170,'Úklidové služby'!$A$7:$I$53,8,FALSE))</f>
        <v/>
      </c>
      <c r="I170" s="232" t="str">
        <f>IF(ISNA(VLOOKUP($A170,'Úklidové služby'!$A$7:$I$53,9,FALSE))=TRUE,"",VLOOKUP($A170,'Úklidové služby'!$A$7:$I$53,9,FALSE))</f>
        <v/>
      </c>
      <c r="J170" s="194" t="str">
        <f t="shared" si="10"/>
        <v/>
      </c>
      <c r="K170" s="237" t="str">
        <f t="shared" si="11"/>
        <v/>
      </c>
    </row>
    <row r="171" spans="1:11" ht="15" hidden="1" outlineLevel="1">
      <c r="A171" s="48"/>
      <c r="B171" s="14" t="s">
        <v>8</v>
      </c>
      <c r="C171" s="70" t="s">
        <v>113</v>
      </c>
      <c r="D171" s="134" t="s">
        <v>14</v>
      </c>
      <c r="E171" s="100">
        <v>1</v>
      </c>
      <c r="F171" s="66" t="str">
        <f>IF(ISNA(VLOOKUP($A171,'Úklidové služby'!$A$7:$I$53,6,FALSE))=TRUE,"",VLOOKUP($A171,'Úklidové služby'!$A$7:$I$53,6,FALSE))</f>
        <v/>
      </c>
      <c r="G171" s="16" t="str">
        <f>IF(ISNA(VLOOKUP($A171,'Úklidové služby'!$A$7:$I$53,7,FALSE))=TRUE,"",VLOOKUP($A171,'Úklidové služby'!$A$7:$I$53,7,FALSE))</f>
        <v/>
      </c>
      <c r="H171" s="148" t="str">
        <f>IF(ISNA(VLOOKUP($A171,'Úklidové služby'!$A$7:$I$53,8,FALSE))=TRUE,"",VLOOKUP($A171,'Úklidové služby'!$A$7:$I$53,8,FALSE))</f>
        <v/>
      </c>
      <c r="I171" s="232" t="str">
        <f>IF(ISNA(VLOOKUP($A171,'Úklidové služby'!$A$7:$I$53,9,FALSE))=TRUE,"",VLOOKUP($A171,'Úklidové služby'!$A$7:$I$53,9,FALSE))</f>
        <v/>
      </c>
      <c r="J171" s="194" t="str">
        <f t="shared" si="10"/>
        <v/>
      </c>
      <c r="K171" s="237" t="str">
        <f t="shared" si="11"/>
        <v/>
      </c>
    </row>
    <row r="172" spans="1:11" ht="15" hidden="1" outlineLevel="1">
      <c r="A172" s="48"/>
      <c r="B172" s="14" t="s">
        <v>8</v>
      </c>
      <c r="C172" s="70" t="s">
        <v>114</v>
      </c>
      <c r="D172" s="15" t="s">
        <v>16</v>
      </c>
      <c r="E172" s="100">
        <v>1</v>
      </c>
      <c r="F172" s="66" t="str">
        <f>IF(ISNA(VLOOKUP($A172,'Úklidové služby'!$A$7:$I$53,6,FALSE))=TRUE,"",VLOOKUP($A172,'Úklidové služby'!$A$7:$I$53,6,FALSE))</f>
        <v/>
      </c>
      <c r="G172" s="16" t="str">
        <f>IF(ISNA(VLOOKUP($A172,'Úklidové služby'!$A$7:$I$53,7,FALSE))=TRUE,"",VLOOKUP($A172,'Úklidové služby'!$A$7:$I$53,7,FALSE))</f>
        <v/>
      </c>
      <c r="H172" s="148" t="str">
        <f>IF(ISNA(VLOOKUP($A172,'Úklidové služby'!$A$7:$I$53,8,FALSE))=TRUE,"",VLOOKUP($A172,'Úklidové služby'!$A$7:$I$53,8,FALSE))</f>
        <v/>
      </c>
      <c r="I172" s="232" t="str">
        <f>IF(ISNA(VLOOKUP($A172,'Úklidové služby'!$A$7:$I$53,9,FALSE))=TRUE,"",VLOOKUP($A172,'Úklidové služby'!$A$7:$I$53,9,FALSE))</f>
        <v/>
      </c>
      <c r="J172" s="194" t="str">
        <f t="shared" si="10"/>
        <v/>
      </c>
      <c r="K172" s="237" t="str">
        <f t="shared" si="11"/>
        <v/>
      </c>
    </row>
    <row r="173" spans="1:11" ht="15" hidden="1" outlineLevel="1">
      <c r="A173" s="48"/>
      <c r="B173" s="14" t="s">
        <v>20</v>
      </c>
      <c r="C173" s="70" t="s">
        <v>116</v>
      </c>
      <c r="D173" s="15" t="s">
        <v>16</v>
      </c>
      <c r="E173" s="100">
        <v>1</v>
      </c>
      <c r="F173" s="66" t="str">
        <f>IF(ISNA(VLOOKUP($A173,'Úklidové služby'!$A$7:$I$53,6,FALSE))=TRUE,"",VLOOKUP($A173,'Úklidové služby'!$A$7:$I$53,6,FALSE))</f>
        <v/>
      </c>
      <c r="G173" s="16" t="str">
        <f>IF(ISNA(VLOOKUP($A173,'Úklidové služby'!$A$7:$I$53,7,FALSE))=TRUE,"",VLOOKUP($A173,'Úklidové služby'!$A$7:$I$53,7,FALSE))</f>
        <v/>
      </c>
      <c r="H173" s="148" t="str">
        <f>IF(ISNA(VLOOKUP($A173,'Úklidové služby'!$A$7:$I$53,8,FALSE))=TRUE,"",VLOOKUP($A173,'Úklidové služby'!$A$7:$I$53,8,FALSE))</f>
        <v/>
      </c>
      <c r="I173" s="232" t="str">
        <f>IF(ISNA(VLOOKUP($A173,'Úklidové služby'!$A$7:$I$53,9,FALSE))=TRUE,"",VLOOKUP($A173,'Úklidové služby'!$A$7:$I$53,9,FALSE))</f>
        <v/>
      </c>
      <c r="J173" s="194" t="str">
        <f t="shared" si="10"/>
        <v/>
      </c>
      <c r="K173" s="237" t="str">
        <f t="shared" si="11"/>
        <v/>
      </c>
    </row>
    <row r="174" spans="1:11" ht="15" hidden="1" outlineLevel="1">
      <c r="A174" s="48"/>
      <c r="B174" s="14" t="s">
        <v>20</v>
      </c>
      <c r="C174" s="70" t="s">
        <v>117</v>
      </c>
      <c r="D174" s="15" t="s">
        <v>16</v>
      </c>
      <c r="E174" s="100">
        <v>1</v>
      </c>
      <c r="F174" s="66" t="str">
        <f>IF(ISNA(VLOOKUP($A174,'Úklidové služby'!$A$7:$I$53,6,FALSE))=TRUE,"",VLOOKUP($A174,'Úklidové služby'!$A$7:$I$53,6,FALSE))</f>
        <v/>
      </c>
      <c r="G174" s="16" t="str">
        <f>IF(ISNA(VLOOKUP($A174,'Úklidové služby'!$A$7:$I$53,7,FALSE))=TRUE,"",VLOOKUP($A174,'Úklidové služby'!$A$7:$I$53,7,FALSE))</f>
        <v/>
      </c>
      <c r="H174" s="148" t="str">
        <f>IF(ISNA(VLOOKUP($A174,'Úklidové služby'!$A$7:$I$53,8,FALSE))=TRUE,"",VLOOKUP($A174,'Úklidové služby'!$A$7:$I$53,8,FALSE))</f>
        <v/>
      </c>
      <c r="I174" s="232" t="str">
        <f>IF(ISNA(VLOOKUP($A174,'Úklidové služby'!$A$7:$I$53,9,FALSE))=TRUE,"",VLOOKUP($A174,'Úklidové služby'!$A$7:$I$53,9,FALSE))</f>
        <v/>
      </c>
      <c r="J174" s="194" t="str">
        <f t="shared" si="10"/>
        <v/>
      </c>
      <c r="K174" s="237" t="str">
        <f t="shared" si="11"/>
        <v/>
      </c>
    </row>
    <row r="175" spans="1:11" ht="15" hidden="1" outlineLevel="1">
      <c r="A175" s="48"/>
      <c r="B175" s="14" t="s">
        <v>20</v>
      </c>
      <c r="C175" s="70" t="s">
        <v>118</v>
      </c>
      <c r="D175" s="15" t="s">
        <v>97</v>
      </c>
      <c r="E175" s="100">
        <v>1</v>
      </c>
      <c r="F175" s="66" t="str">
        <f>IF(ISNA(VLOOKUP($A175,'Úklidové služby'!$A$7:$I$53,6,FALSE))=TRUE,"",VLOOKUP($A175,'Úklidové služby'!$A$7:$I$53,6,FALSE))</f>
        <v/>
      </c>
      <c r="G175" s="16" t="str">
        <f>IF(ISNA(VLOOKUP($A175,'Úklidové služby'!$A$7:$I$53,7,FALSE))=TRUE,"",VLOOKUP($A175,'Úklidové služby'!$A$7:$I$53,7,FALSE))</f>
        <v/>
      </c>
      <c r="H175" s="148" t="str">
        <f>IF(ISNA(VLOOKUP($A175,'Úklidové služby'!$A$7:$I$53,8,FALSE))=TRUE,"",VLOOKUP($A175,'Úklidové služby'!$A$7:$I$53,8,FALSE))</f>
        <v/>
      </c>
      <c r="I175" s="232" t="str">
        <f>IF(ISNA(VLOOKUP($A175,'Úklidové služby'!$A$7:$I$53,9,FALSE))=TRUE,"",VLOOKUP($A175,'Úklidové služby'!$A$7:$I$53,9,FALSE))</f>
        <v/>
      </c>
      <c r="J175" s="194" t="str">
        <f t="shared" si="10"/>
        <v/>
      </c>
      <c r="K175" s="237" t="str">
        <f t="shared" si="11"/>
        <v/>
      </c>
    </row>
    <row r="176" spans="1:11" ht="15" hidden="1" outlineLevel="1">
      <c r="A176" s="48"/>
      <c r="B176" s="14" t="s">
        <v>20</v>
      </c>
      <c r="C176" s="70" t="s">
        <v>119</v>
      </c>
      <c r="D176" s="15" t="s">
        <v>90</v>
      </c>
      <c r="E176" s="100">
        <v>1</v>
      </c>
      <c r="F176" s="66" t="str">
        <f>IF(ISNA(VLOOKUP($A176,'Úklidové služby'!$A$7:$I$53,6,FALSE))=TRUE,"",VLOOKUP($A176,'Úklidové služby'!$A$7:$I$53,6,FALSE))</f>
        <v/>
      </c>
      <c r="G176" s="16" t="str">
        <f>IF(ISNA(VLOOKUP($A176,'Úklidové služby'!$A$7:$I$53,7,FALSE))=TRUE,"",VLOOKUP($A176,'Úklidové služby'!$A$7:$I$53,7,FALSE))</f>
        <v/>
      </c>
      <c r="H176" s="148" t="str">
        <f>IF(ISNA(VLOOKUP($A176,'Úklidové služby'!$A$7:$I$53,8,FALSE))=TRUE,"",VLOOKUP($A176,'Úklidové služby'!$A$7:$I$53,8,FALSE))</f>
        <v/>
      </c>
      <c r="I176" s="232" t="str">
        <f>IF(ISNA(VLOOKUP($A176,'Úklidové služby'!$A$7:$I$53,9,FALSE))=TRUE,"",VLOOKUP($A176,'Úklidové služby'!$A$7:$I$53,9,FALSE))</f>
        <v/>
      </c>
      <c r="J176" s="194" t="str">
        <f t="shared" si="10"/>
        <v/>
      </c>
      <c r="K176" s="237" t="str">
        <f t="shared" si="11"/>
        <v/>
      </c>
    </row>
    <row r="177" spans="1:11" ht="15" hidden="1" outlineLevel="1">
      <c r="A177" s="48"/>
      <c r="B177" s="14" t="s">
        <v>20</v>
      </c>
      <c r="C177" s="73" t="s">
        <v>120</v>
      </c>
      <c r="D177" s="134" t="s">
        <v>90</v>
      </c>
      <c r="E177" s="100">
        <v>1</v>
      </c>
      <c r="F177" s="66" t="str">
        <f>IF(ISNA(VLOOKUP($A177,'Úklidové služby'!$A$7:$I$53,6,FALSE))=TRUE,"",VLOOKUP($A177,'Úklidové služby'!$A$7:$I$53,6,FALSE))</f>
        <v/>
      </c>
      <c r="G177" s="16" t="str">
        <f>IF(ISNA(VLOOKUP($A177,'Úklidové služby'!$A$7:$I$53,7,FALSE))=TRUE,"",VLOOKUP($A177,'Úklidové služby'!$A$7:$I$53,7,FALSE))</f>
        <v/>
      </c>
      <c r="H177" s="148" t="str">
        <f>IF(ISNA(VLOOKUP($A177,'Úklidové služby'!$A$7:$I$53,8,FALSE))=TRUE,"",VLOOKUP($A177,'Úklidové služby'!$A$7:$I$53,8,FALSE))</f>
        <v/>
      </c>
      <c r="I177" s="232" t="str">
        <f>IF(ISNA(VLOOKUP($A177,'Úklidové služby'!$A$7:$I$53,9,FALSE))=TRUE,"",VLOOKUP($A177,'Úklidové služby'!$A$7:$I$53,9,FALSE))</f>
        <v/>
      </c>
      <c r="J177" s="194" t="str">
        <f t="shared" si="10"/>
        <v/>
      </c>
      <c r="K177" s="237" t="str">
        <f t="shared" si="11"/>
        <v/>
      </c>
    </row>
    <row r="178" spans="1:11" ht="15" hidden="1" outlineLevel="1">
      <c r="A178" s="48"/>
      <c r="B178" s="14" t="s">
        <v>20</v>
      </c>
      <c r="C178" s="73" t="s">
        <v>121</v>
      </c>
      <c r="D178" s="15" t="s">
        <v>61</v>
      </c>
      <c r="E178" s="100">
        <v>1</v>
      </c>
      <c r="F178" s="66" t="str">
        <f>IF(ISNA(VLOOKUP($A178,'Úklidové služby'!$A$7:$I$53,6,FALSE))=TRUE,"",VLOOKUP($A178,'Úklidové služby'!$A$7:$I$53,6,FALSE))</f>
        <v/>
      </c>
      <c r="G178" s="16" t="str">
        <f>IF(ISNA(VLOOKUP($A178,'Úklidové služby'!$A$7:$I$53,7,FALSE))=TRUE,"",VLOOKUP($A178,'Úklidové služby'!$A$7:$I$53,7,FALSE))</f>
        <v/>
      </c>
      <c r="H178" s="148" t="str">
        <f>IF(ISNA(VLOOKUP($A178,'Úklidové služby'!$A$7:$I$53,8,FALSE))=TRUE,"",VLOOKUP($A178,'Úklidové služby'!$A$7:$I$53,8,FALSE))</f>
        <v/>
      </c>
      <c r="I178" s="232" t="str">
        <f>IF(ISNA(VLOOKUP($A178,'Úklidové služby'!$A$7:$I$53,9,FALSE))=TRUE,"",VLOOKUP($A178,'Úklidové služby'!$A$7:$I$53,9,FALSE))</f>
        <v/>
      </c>
      <c r="J178" s="194" t="str">
        <f t="shared" si="10"/>
        <v/>
      </c>
      <c r="K178" s="237" t="str">
        <f t="shared" si="11"/>
        <v/>
      </c>
    </row>
    <row r="179" spans="1:11" ht="15" hidden="1" outlineLevel="1">
      <c r="A179" s="48"/>
      <c r="B179" s="14" t="s">
        <v>20</v>
      </c>
      <c r="C179" s="73" t="s">
        <v>122</v>
      </c>
      <c r="D179" s="15" t="s">
        <v>25</v>
      </c>
      <c r="E179" s="100">
        <v>1</v>
      </c>
      <c r="F179" s="66" t="str">
        <f>IF(ISNA(VLOOKUP($A179,'Úklidové služby'!$A$7:$I$53,6,FALSE))=TRUE,"",VLOOKUP($A179,'Úklidové služby'!$A$7:$I$53,6,FALSE))</f>
        <v/>
      </c>
      <c r="G179" s="16" t="str">
        <f>IF(ISNA(VLOOKUP($A179,'Úklidové služby'!$A$7:$I$53,7,FALSE))=TRUE,"",VLOOKUP($A179,'Úklidové služby'!$A$7:$I$53,7,FALSE))</f>
        <v/>
      </c>
      <c r="H179" s="148" t="str">
        <f>IF(ISNA(VLOOKUP($A179,'Úklidové služby'!$A$7:$I$53,8,FALSE))=TRUE,"",VLOOKUP($A179,'Úklidové služby'!$A$7:$I$53,8,FALSE))</f>
        <v/>
      </c>
      <c r="I179" s="232" t="str">
        <f>IF(ISNA(VLOOKUP($A179,'Úklidové služby'!$A$7:$I$53,9,FALSE))=TRUE,"",VLOOKUP($A179,'Úklidové služby'!$A$7:$I$53,9,FALSE))</f>
        <v/>
      </c>
      <c r="J179" s="194" t="str">
        <f t="shared" si="10"/>
        <v/>
      </c>
      <c r="K179" s="237" t="str">
        <f t="shared" si="11"/>
        <v/>
      </c>
    </row>
    <row r="180" spans="1:11" ht="15" hidden="1" outlineLevel="1">
      <c r="A180" s="48"/>
      <c r="B180" s="14" t="s">
        <v>20</v>
      </c>
      <c r="C180" s="70" t="s">
        <v>123</v>
      </c>
      <c r="D180" s="15" t="s">
        <v>90</v>
      </c>
      <c r="E180" s="100">
        <v>1</v>
      </c>
      <c r="F180" s="66" t="str">
        <f>IF(ISNA(VLOOKUP($A180,'Úklidové služby'!$A$7:$I$53,6,FALSE))=TRUE,"",VLOOKUP($A180,'Úklidové služby'!$A$7:$I$53,6,FALSE))</f>
        <v/>
      </c>
      <c r="G180" s="16" t="str">
        <f>IF(ISNA(VLOOKUP($A180,'Úklidové služby'!$A$7:$I$53,7,FALSE))=TRUE,"",VLOOKUP($A180,'Úklidové služby'!$A$7:$I$53,7,FALSE))</f>
        <v/>
      </c>
      <c r="H180" s="148" t="str">
        <f>IF(ISNA(VLOOKUP($A180,'Úklidové služby'!$A$7:$I$53,8,FALSE))=TRUE,"",VLOOKUP($A180,'Úklidové služby'!$A$7:$I$53,8,FALSE))</f>
        <v/>
      </c>
      <c r="I180" s="232" t="str">
        <f>IF(ISNA(VLOOKUP($A180,'Úklidové služby'!$A$7:$I$53,9,FALSE))=TRUE,"",VLOOKUP($A180,'Úklidové služby'!$A$7:$I$53,9,FALSE))</f>
        <v/>
      </c>
      <c r="J180" s="194" t="str">
        <f t="shared" si="10"/>
        <v/>
      </c>
      <c r="K180" s="237" t="str">
        <f t="shared" si="11"/>
        <v/>
      </c>
    </row>
    <row r="181" spans="1:11" ht="15" hidden="1" outlineLevel="1">
      <c r="A181" s="48"/>
      <c r="B181" s="14" t="s">
        <v>20</v>
      </c>
      <c r="C181" s="70" t="s">
        <v>124</v>
      </c>
      <c r="D181" s="15" t="s">
        <v>90</v>
      </c>
      <c r="E181" s="100">
        <v>1</v>
      </c>
      <c r="F181" s="66" t="str">
        <f>IF(ISNA(VLOOKUP($A181,'Úklidové služby'!$A$7:$I$53,6,FALSE))=TRUE,"",VLOOKUP($A181,'Úklidové služby'!$A$7:$I$53,6,FALSE))</f>
        <v/>
      </c>
      <c r="G181" s="16" t="str">
        <f>IF(ISNA(VLOOKUP($A181,'Úklidové služby'!$A$7:$I$53,7,FALSE))=TRUE,"",VLOOKUP($A181,'Úklidové služby'!$A$7:$I$53,7,FALSE))</f>
        <v/>
      </c>
      <c r="H181" s="148" t="str">
        <f>IF(ISNA(VLOOKUP($A181,'Úklidové služby'!$A$7:$I$53,8,FALSE))=TRUE,"",VLOOKUP($A181,'Úklidové služby'!$A$7:$I$53,8,FALSE))</f>
        <v/>
      </c>
      <c r="I181" s="232" t="str">
        <f>IF(ISNA(VLOOKUP($A181,'Úklidové služby'!$A$7:$I$53,9,FALSE))=TRUE,"",VLOOKUP($A181,'Úklidové služby'!$A$7:$I$53,9,FALSE))</f>
        <v/>
      </c>
      <c r="J181" s="194" t="str">
        <f t="shared" si="10"/>
        <v/>
      </c>
      <c r="K181" s="237" t="str">
        <f t="shared" si="11"/>
        <v/>
      </c>
    </row>
    <row r="182" spans="1:11" ht="15" hidden="1" outlineLevel="1">
      <c r="A182" s="48"/>
      <c r="B182" s="14" t="s">
        <v>20</v>
      </c>
      <c r="C182" s="140" t="s">
        <v>131</v>
      </c>
      <c r="D182" s="15" t="s">
        <v>90</v>
      </c>
      <c r="E182" s="100">
        <v>1</v>
      </c>
      <c r="F182" s="66" t="str">
        <f>IF(ISNA(VLOOKUP($A182,'Úklidové služby'!$A$7:$I$53,6,FALSE))=TRUE,"",VLOOKUP($A182,'Úklidové služby'!$A$7:$I$53,6,FALSE))</f>
        <v/>
      </c>
      <c r="G182" s="16" t="str">
        <f>IF(ISNA(VLOOKUP($A182,'Úklidové služby'!$A$7:$I$53,7,FALSE))=TRUE,"",VLOOKUP($A182,'Úklidové služby'!$A$7:$I$53,7,FALSE))</f>
        <v/>
      </c>
      <c r="H182" s="148" t="str">
        <f>IF(ISNA(VLOOKUP($A182,'Úklidové služby'!$A$7:$I$53,8,FALSE))=TRUE,"",VLOOKUP($A182,'Úklidové služby'!$A$7:$I$53,8,FALSE))</f>
        <v/>
      </c>
      <c r="I182" s="232" t="str">
        <f>IF(ISNA(VLOOKUP($A182,'Úklidové služby'!$A$7:$I$53,9,FALSE))=TRUE,"",VLOOKUP($A182,'Úklidové služby'!$A$7:$I$53,9,FALSE))</f>
        <v/>
      </c>
      <c r="J182" s="194" t="str">
        <f t="shared" si="10"/>
        <v/>
      </c>
      <c r="K182" s="237" t="str">
        <f t="shared" si="11"/>
        <v/>
      </c>
    </row>
    <row r="183" spans="1:11" ht="15" hidden="1" outlineLevel="1">
      <c r="A183" s="48"/>
      <c r="B183" s="14" t="s">
        <v>98</v>
      </c>
      <c r="C183" s="70" t="s">
        <v>125</v>
      </c>
      <c r="D183" s="15" t="s">
        <v>95</v>
      </c>
      <c r="E183" s="100">
        <v>1</v>
      </c>
      <c r="F183" s="66" t="str">
        <f>IF(ISNA(VLOOKUP($A183,'Úklidové služby'!$A$7:$I$53,6,FALSE))=TRUE,"",VLOOKUP($A183,'Úklidové služby'!$A$7:$I$53,6,FALSE))</f>
        <v/>
      </c>
      <c r="G183" s="16" t="str">
        <f>IF(ISNA(VLOOKUP($A183,'Úklidové služby'!$A$7:$I$53,7,FALSE))=TRUE,"",VLOOKUP($A183,'Úklidové služby'!$A$7:$I$53,7,FALSE))</f>
        <v/>
      </c>
      <c r="H183" s="148" t="str">
        <f>IF(ISNA(VLOOKUP($A183,'Úklidové služby'!$A$7:$I$53,8,FALSE))=TRUE,"",VLOOKUP($A183,'Úklidové služby'!$A$7:$I$53,8,FALSE))</f>
        <v/>
      </c>
      <c r="I183" s="232" t="str">
        <f>IF(ISNA(VLOOKUP($A183,'Úklidové služby'!$A$7:$I$53,9,FALSE))=TRUE,"",VLOOKUP($A183,'Úklidové služby'!$A$7:$I$53,9,FALSE))</f>
        <v/>
      </c>
      <c r="J183" s="194" t="str">
        <f t="shared" si="10"/>
        <v/>
      </c>
      <c r="K183" s="237" t="str">
        <f t="shared" si="11"/>
        <v/>
      </c>
    </row>
    <row r="184" spans="1:11" ht="15" hidden="1" outlineLevel="1">
      <c r="A184" s="48"/>
      <c r="B184" s="14" t="s">
        <v>98</v>
      </c>
      <c r="C184" s="70" t="s">
        <v>126</v>
      </c>
      <c r="D184" s="134" t="s">
        <v>61</v>
      </c>
      <c r="E184" s="100">
        <v>1</v>
      </c>
      <c r="F184" s="66" t="str">
        <f>IF(ISNA(VLOOKUP($A184,'Úklidové služby'!$A$7:$I$53,6,FALSE))=TRUE,"",VLOOKUP($A184,'Úklidové služby'!$A$7:$I$53,6,FALSE))</f>
        <v/>
      </c>
      <c r="G184" s="16" t="str">
        <f>IF(ISNA(VLOOKUP($A184,'Úklidové služby'!$A$7:$I$53,7,FALSE))=TRUE,"",VLOOKUP($A184,'Úklidové služby'!$A$7:$I$53,7,FALSE))</f>
        <v/>
      </c>
      <c r="H184" s="148" t="str">
        <f>IF(ISNA(VLOOKUP($A184,'Úklidové služby'!$A$7:$I$53,8,FALSE))=TRUE,"",VLOOKUP($A184,'Úklidové služby'!$A$7:$I$53,8,FALSE))</f>
        <v/>
      </c>
      <c r="I184" s="232" t="str">
        <f>IF(ISNA(VLOOKUP($A184,'Úklidové služby'!$A$7:$I$53,9,FALSE))=TRUE,"",VLOOKUP($A184,'Úklidové služby'!$A$7:$I$53,9,FALSE))</f>
        <v/>
      </c>
      <c r="J184" s="194" t="str">
        <f t="shared" si="10"/>
        <v/>
      </c>
      <c r="K184" s="237" t="str">
        <f t="shared" si="11"/>
        <v/>
      </c>
    </row>
    <row r="185" spans="1:11" ht="15" hidden="1" outlineLevel="1">
      <c r="A185" s="48"/>
      <c r="B185" s="14" t="s">
        <v>98</v>
      </c>
      <c r="C185" s="70" t="s">
        <v>127</v>
      </c>
      <c r="D185" s="15" t="s">
        <v>14</v>
      </c>
      <c r="E185" s="100">
        <v>1</v>
      </c>
      <c r="F185" s="66" t="str">
        <f>IF(ISNA(VLOOKUP($A185,'Úklidové služby'!$A$7:$I$53,6,FALSE))=TRUE,"",VLOOKUP($A185,'Úklidové služby'!$A$7:$I$53,6,FALSE))</f>
        <v/>
      </c>
      <c r="G185" s="16" t="str">
        <f>IF(ISNA(VLOOKUP($A185,'Úklidové služby'!$A$7:$I$53,7,FALSE))=TRUE,"",VLOOKUP($A185,'Úklidové služby'!$A$7:$I$53,7,FALSE))</f>
        <v/>
      </c>
      <c r="H185" s="148" t="str">
        <f>IF(ISNA(VLOOKUP($A185,'Úklidové služby'!$A$7:$I$53,8,FALSE))=TRUE,"",VLOOKUP($A185,'Úklidové služby'!$A$7:$I$53,8,FALSE))</f>
        <v/>
      </c>
      <c r="I185" s="232" t="str">
        <f>IF(ISNA(VLOOKUP($A185,'Úklidové služby'!$A$7:$I$53,9,FALSE))=TRUE,"",VLOOKUP($A185,'Úklidové služby'!$A$7:$I$53,9,FALSE))</f>
        <v/>
      </c>
      <c r="J185" s="194" t="str">
        <f t="shared" si="10"/>
        <v/>
      </c>
      <c r="K185" s="237" t="str">
        <f t="shared" si="11"/>
        <v/>
      </c>
    </row>
    <row r="186" spans="1:11" ht="15" hidden="1" outlineLevel="1">
      <c r="A186" s="48"/>
      <c r="B186" s="14" t="s">
        <v>98</v>
      </c>
      <c r="C186" s="70" t="s">
        <v>128</v>
      </c>
      <c r="D186" s="15" t="s">
        <v>14</v>
      </c>
      <c r="E186" s="100">
        <v>1</v>
      </c>
      <c r="F186" s="66" t="str">
        <f>IF(ISNA(VLOOKUP($A186,'Úklidové služby'!$A$7:$I$53,6,FALSE))=TRUE,"",VLOOKUP($A186,'Úklidové služby'!$A$7:$I$53,6,FALSE))</f>
        <v/>
      </c>
      <c r="G186" s="16" t="str">
        <f>IF(ISNA(VLOOKUP($A186,'Úklidové služby'!$A$7:$I$53,7,FALSE))=TRUE,"",VLOOKUP($A186,'Úklidové služby'!$A$7:$I$53,7,FALSE))</f>
        <v/>
      </c>
      <c r="H186" s="148" t="str">
        <f>IF(ISNA(VLOOKUP($A186,'Úklidové služby'!$A$7:$I$53,8,FALSE))=TRUE,"",VLOOKUP($A186,'Úklidové služby'!$A$7:$I$53,8,FALSE))</f>
        <v/>
      </c>
      <c r="I186" s="232" t="str">
        <f>IF(ISNA(VLOOKUP($A186,'Úklidové služby'!$A$7:$I$53,9,FALSE))=TRUE,"",VLOOKUP($A186,'Úklidové služby'!$A$7:$I$53,9,FALSE))</f>
        <v/>
      </c>
      <c r="J186" s="194" t="str">
        <f t="shared" si="10"/>
        <v/>
      </c>
      <c r="K186" s="237" t="str">
        <f t="shared" si="11"/>
        <v/>
      </c>
    </row>
    <row r="187" spans="1:11" ht="15" hidden="1" outlineLevel="1">
      <c r="A187" s="48"/>
      <c r="B187" s="14" t="s">
        <v>98</v>
      </c>
      <c r="C187" s="70" t="s">
        <v>129</v>
      </c>
      <c r="D187" s="15" t="s">
        <v>97</v>
      </c>
      <c r="E187" s="100">
        <v>1</v>
      </c>
      <c r="F187" s="66" t="str">
        <f>IF(ISNA(VLOOKUP($A187,'Úklidové služby'!$A$7:$I$53,6,FALSE))=TRUE,"",VLOOKUP($A187,'Úklidové služby'!$A$7:$I$53,6,FALSE))</f>
        <v/>
      </c>
      <c r="G187" s="16" t="str">
        <f>IF(ISNA(VLOOKUP($A187,'Úklidové služby'!$A$7:$I$53,7,FALSE))=TRUE,"",VLOOKUP($A187,'Úklidové služby'!$A$7:$I$53,7,FALSE))</f>
        <v/>
      </c>
      <c r="H187" s="148" t="str">
        <f>IF(ISNA(VLOOKUP($A187,'Úklidové služby'!$A$7:$I$53,8,FALSE))=TRUE,"",VLOOKUP($A187,'Úklidové služby'!$A$7:$I$53,8,FALSE))</f>
        <v/>
      </c>
      <c r="I187" s="232" t="str">
        <f>IF(ISNA(VLOOKUP($A187,'Úklidové služby'!$A$7:$I$53,9,FALSE))=TRUE,"",VLOOKUP($A187,'Úklidové služby'!$A$7:$I$53,9,FALSE))</f>
        <v/>
      </c>
      <c r="J187" s="194" t="str">
        <f t="shared" si="10"/>
        <v/>
      </c>
      <c r="K187" s="237" t="str">
        <f t="shared" si="11"/>
        <v/>
      </c>
    </row>
    <row r="188" spans="1:11" ht="15" hidden="1" outlineLevel="1">
      <c r="A188" s="48"/>
      <c r="B188" s="14" t="s">
        <v>98</v>
      </c>
      <c r="C188" s="70" t="s">
        <v>130</v>
      </c>
      <c r="D188" s="15" t="s">
        <v>99</v>
      </c>
      <c r="E188" s="100">
        <v>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48" t="str">
        <f>IF(ISNA(VLOOKUP($A188,'Úklidové služby'!$A$7:$I$53,8,FALSE))=TRUE,"",VLOOKUP($A188,'Úklidové služby'!$A$7:$I$53,8,FALSE))</f>
        <v/>
      </c>
      <c r="I188" s="232" t="str">
        <f>IF(ISNA(VLOOKUP($A188,'Úklidové služby'!$A$7:$I$53,9,FALSE))=TRUE,"",VLOOKUP($A188,'Úklidové služby'!$A$7:$I$53,9,FALSE))</f>
        <v/>
      </c>
      <c r="J188" s="194" t="str">
        <f t="shared" si="10"/>
        <v/>
      </c>
      <c r="K188" s="237" t="str">
        <f t="shared" si="11"/>
        <v/>
      </c>
    </row>
    <row r="189" spans="1:11" ht="15" hidden="1" outlineLevel="1">
      <c r="A189" s="50"/>
      <c r="B189" s="25" t="s">
        <v>98</v>
      </c>
      <c r="C189" s="142" t="s">
        <v>132</v>
      </c>
      <c r="D189" s="27" t="s">
        <v>100</v>
      </c>
      <c r="E189" s="102">
        <v>1</v>
      </c>
      <c r="F189" s="93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51" t="str">
        <f>IF(ISNA(VLOOKUP($A189,'Úklidové služby'!$A$7:$I$53,8,FALSE))=TRUE,"",VLOOKUP($A189,'Úklidové služby'!$A$7:$I$53,8,FALSE))</f>
        <v/>
      </c>
      <c r="I189" s="232" t="str">
        <f>IF(ISNA(VLOOKUP($A189,'Úklidové služby'!$A$7:$I$53,9,FALSE))=TRUE,"",VLOOKUP($A189,'Úklidové služby'!$A$7:$I$53,9,FALSE))</f>
        <v/>
      </c>
      <c r="J189" s="194" t="str">
        <f t="shared" si="10"/>
        <v/>
      </c>
      <c r="K189" s="237" t="str">
        <f t="shared" si="11"/>
        <v/>
      </c>
    </row>
    <row r="190" spans="1:11" ht="15" collapsed="1">
      <c r="A190" s="2">
        <v>10</v>
      </c>
      <c r="B190" s="3" t="s">
        <v>5</v>
      </c>
      <c r="C190" s="5"/>
      <c r="D190" s="96"/>
      <c r="E190" s="97">
        <f>SUM(E191)</f>
        <v>10.8</v>
      </c>
      <c r="F190" s="45" t="str">
        <f>IF(ISNA(VLOOKUP($A190,'Úklidové služby'!$A$7:$I$53,6,FALSE))=TRUE,"",VLOOKUP($A190,'Úklidové služby'!$A$7:$I$53,6,FALSE))</f>
        <v>m2</v>
      </c>
      <c r="G190" s="24">
        <f>IF(ISNA(VLOOKUP($A190,'Úklidové služby'!$A$7:$I$53,7,FALSE))=TRUE,"",VLOOKUP($A190,'Úklidové služby'!$A$7:$I$53,7,FALSE))</f>
        <v>0</v>
      </c>
      <c r="H190" s="227" t="str">
        <f>IF(ISNA(VLOOKUP($A190,'Úklidové služby'!$A$7:$I$53,8,FALSE))=TRUE,"",VLOOKUP($A190,'Úklidové služby'!$A$7:$I$53,8,FALSE))</f>
        <v>1x za týden</v>
      </c>
      <c r="I190" s="185">
        <f>IF(ISNA(VLOOKUP($A190,'Úklidové služby'!$A$7:$I$53,9,FALSE))=TRUE,"",VLOOKUP($A190,'Úklidové služby'!$A$7:$I$53,9,FALSE))</f>
        <v>52</v>
      </c>
      <c r="J190" s="76">
        <f t="shared" si="10"/>
        <v>0</v>
      </c>
      <c r="K190" s="238">
        <f t="shared" si="11"/>
        <v>0</v>
      </c>
    </row>
    <row r="191" spans="1:11" ht="15" hidden="1" outlineLevel="1">
      <c r="A191" s="18"/>
      <c r="B191" s="143" t="s">
        <v>98</v>
      </c>
      <c r="C191" s="120" t="s">
        <v>142</v>
      </c>
      <c r="D191" s="132" t="s">
        <v>143</v>
      </c>
      <c r="E191" s="100">
        <v>10.8</v>
      </c>
      <c r="F191" s="123" t="str">
        <f>IF(ISNA(VLOOKUP($A191,'Úklidové služby'!$A$7:$I$53,6,FALSE))=TRUE,"",VLOOKUP($A191,'Úklidové služby'!$A$7:$I$53,6,FALSE))</f>
        <v/>
      </c>
      <c r="G191" s="17" t="str">
        <f>IF(ISNA(VLOOKUP($A191,'Úklidové služby'!$A$7:$I$53,7,FALSE))=TRUE,"",VLOOKUP($A191,'Úklidové služby'!$A$7:$I$53,7,FALSE))</f>
        <v/>
      </c>
      <c r="H191" s="67" t="str">
        <f>IF(ISNA(VLOOKUP($A191,'Úklidové služby'!$A$7:$I$53,8,FALSE))=TRUE,"",VLOOKUP($A191,'Úklidové služby'!$A$7:$I$53,8,FALSE))</f>
        <v/>
      </c>
      <c r="I191" s="232" t="str">
        <f>IF(ISNA(VLOOKUP($A191,'Úklidové služby'!$A$7:$I$53,9,FALSE))=TRUE,"",VLOOKUP($A191,'Úklidové služby'!$A$7:$I$53,9,FALSE))</f>
        <v/>
      </c>
      <c r="J191" s="189" t="str">
        <f t="shared" si="10"/>
        <v/>
      </c>
      <c r="K191" s="237" t="str">
        <f t="shared" si="11"/>
        <v/>
      </c>
    </row>
    <row r="192" spans="1:11" ht="15" collapsed="1">
      <c r="A192" s="2">
        <v>11</v>
      </c>
      <c r="B192" s="19" t="s">
        <v>26</v>
      </c>
      <c r="C192" s="5"/>
      <c r="D192" s="96"/>
      <c r="E192" s="97">
        <f>SUM(E193)</f>
        <v>10.8</v>
      </c>
      <c r="F192" s="45" t="str">
        <f>IF(ISNA(VLOOKUP($A192,'Úklidové služby'!$A$7:$I$53,6,FALSE))=TRUE,"",VLOOKUP($A192,'Úklidové služby'!$A$7:$I$53,6,FALSE))</f>
        <v>m2</v>
      </c>
      <c r="G192" s="24">
        <f>IF(ISNA(VLOOKUP($A192,'Úklidové služby'!$A$7:$I$53,7,FALSE))=TRUE,"",VLOOKUP($A192,'Úklidové služby'!$A$7:$I$53,7,FALSE))</f>
        <v>0</v>
      </c>
      <c r="H192" s="227" t="str">
        <f>IF(ISNA(VLOOKUP($A192,'Úklidové služby'!$A$7:$I$53,8,FALSE))=TRUE,"",VLOOKUP($A192,'Úklidové služby'!$A$7:$I$53,8,FALSE))</f>
        <v>1x za týden</v>
      </c>
      <c r="I192" s="185">
        <f>IF(ISNA(VLOOKUP($A192,'Úklidové služby'!$A$7:$I$53,9,FALSE))=TRUE,"",VLOOKUP($A192,'Úklidové služby'!$A$7:$I$53,9,FALSE))</f>
        <v>52</v>
      </c>
      <c r="J192" s="76">
        <f t="shared" si="10"/>
        <v>0</v>
      </c>
      <c r="K192" s="238">
        <f t="shared" si="11"/>
        <v>0</v>
      </c>
    </row>
    <row r="193" spans="1:11" ht="15" hidden="1" outlineLevel="1">
      <c r="A193" s="18"/>
      <c r="B193" s="144" t="s">
        <v>98</v>
      </c>
      <c r="C193" s="120" t="s">
        <v>142</v>
      </c>
      <c r="D193" s="132" t="s">
        <v>143</v>
      </c>
      <c r="E193" s="100">
        <v>10.8</v>
      </c>
      <c r="F193" s="123" t="str">
        <f>IF(ISNA(VLOOKUP($A193,'Úklidové služby'!$A$7:$I$53,6,FALSE))=TRUE,"",VLOOKUP($A193,'Úklidové služby'!$A$7:$I$53,6,FALSE))</f>
        <v/>
      </c>
      <c r="G193" s="17" t="str">
        <f>IF(ISNA(VLOOKUP($A193,'Úklidové služby'!$A$7:$I$53,7,FALSE))=TRUE,"",VLOOKUP($A193,'Úklidové služby'!$A$7:$I$53,7,FALSE))</f>
        <v/>
      </c>
      <c r="H193" s="67" t="str">
        <f>IF(ISNA(VLOOKUP($A193,'Úklidové služby'!$A$7:$I$53,8,FALSE))=TRUE,"",VLOOKUP($A193,'Úklidové služby'!$A$7:$I$53,8,FALSE))</f>
        <v/>
      </c>
      <c r="I193" s="232" t="str">
        <f>IF(ISNA(VLOOKUP($A193,'Úklidové služby'!$A$7:$I$53,9,FALSE))=TRUE,"",VLOOKUP($A193,'Úklidové služby'!$A$7:$I$53,9,FALSE))</f>
        <v/>
      </c>
      <c r="J193" s="189" t="str">
        <f t="shared" si="10"/>
        <v/>
      </c>
      <c r="K193" s="237" t="str">
        <f t="shared" si="11"/>
        <v/>
      </c>
    </row>
    <row r="194" spans="1:11" ht="15">
      <c r="A194" s="2">
        <v>12</v>
      </c>
      <c r="B194" s="19" t="s">
        <v>27</v>
      </c>
      <c r="C194" s="20"/>
      <c r="D194" s="21"/>
      <c r="E194" s="97">
        <v>0</v>
      </c>
      <c r="F194" s="45" t="str">
        <f>IF(ISNA(VLOOKUP($A194,'Úklidové služby'!$A$7:$I$53,6,FALSE))=TRUE,"",VLOOKUP($A194,'Úklidové služby'!$A$7:$I$53,6,FALSE))</f>
        <v>m2</v>
      </c>
      <c r="G194" s="24">
        <f>IF(ISNA(VLOOKUP($A194,'Úklidové služby'!$A$7:$I$53,7,FALSE))=TRUE,"",VLOOKUP($A194,'Úklidové služby'!$A$7:$I$53,7,FALSE))</f>
        <v>0</v>
      </c>
      <c r="H194" s="227" t="str">
        <f>IF(ISNA(VLOOKUP($A194,'Úklidové služby'!$A$7:$I$53,8,FALSE))=TRUE,"",VLOOKUP($A194,'Úklidové služby'!$A$7:$I$53,8,FALSE))</f>
        <v>1x za týden</v>
      </c>
      <c r="I194" s="185">
        <f>IF(ISNA(VLOOKUP($A194,'Úklidové služby'!$A$7:$I$53,9,FALSE))=TRUE,"",VLOOKUP($A194,'Úklidové služby'!$A$7:$I$53,9,FALSE))</f>
        <v>52</v>
      </c>
      <c r="J194" s="76">
        <f t="shared" si="10"/>
        <v>0</v>
      </c>
      <c r="K194" s="238">
        <f t="shared" si="11"/>
        <v>0</v>
      </c>
    </row>
    <row r="195" spans="1:11" ht="15" collapsed="1">
      <c r="A195" s="2">
        <v>13</v>
      </c>
      <c r="B195" s="19" t="s">
        <v>39</v>
      </c>
      <c r="C195" s="5"/>
      <c r="D195" s="96"/>
      <c r="E195" s="97">
        <v>0</v>
      </c>
      <c r="F195" s="45" t="str">
        <f>IF(ISNA(VLOOKUP($A195,'Úklidové služby'!$A$7:$I$53,6,FALSE))=TRUE,"",VLOOKUP($A195,'Úklidové služby'!$A$7:$I$53,6,FALSE))</f>
        <v>místnost</v>
      </c>
      <c r="G195" s="24">
        <f>IF(ISNA(VLOOKUP($A195,'Úklidové služby'!$A$7:$I$53,7,FALSE))=TRUE,"",VLOOKUP($A195,'Úklidové služby'!$A$7:$I$53,7,FALSE))</f>
        <v>0</v>
      </c>
      <c r="H195" s="227" t="str">
        <f>IF(ISNA(VLOOKUP($A195,'Úklidové služby'!$A$7:$I$53,8,FALSE))=TRUE,"",VLOOKUP($A195,'Úklidové služby'!$A$7:$I$53,8,FALSE))</f>
        <v>1x za týden</v>
      </c>
      <c r="I195" s="185">
        <f>IF(ISNA(VLOOKUP($A195,'Úklidové služby'!$A$7:$I$53,9,FALSE))=TRUE,"",VLOOKUP($A195,'Úklidové služby'!$A$7:$I$53,9,FALSE))</f>
        <v>52</v>
      </c>
      <c r="J195" s="76">
        <f t="shared" si="10"/>
        <v>0</v>
      </c>
      <c r="K195" s="238">
        <f t="shared" si="11"/>
        <v>0</v>
      </c>
    </row>
    <row r="196" spans="1:11" ht="15" collapsed="1">
      <c r="A196" s="2">
        <v>14</v>
      </c>
      <c r="B196" s="3" t="s">
        <v>441</v>
      </c>
      <c r="C196" s="5"/>
      <c r="D196" s="96"/>
      <c r="E196" s="97">
        <f>SUM(E197)</f>
        <v>4.566</v>
      </c>
      <c r="F196" s="45" t="str">
        <f>IF(ISNA(VLOOKUP($A196,'Úklidové služby'!$A$7:$I$53,6,FALSE))=TRUE,"",VLOOKUP($A196,'Úklidové služby'!$A$7:$I$53,6,FALSE))</f>
        <v>m2</v>
      </c>
      <c r="G196" s="24">
        <f>IF(ISNA(VLOOKUP($A196,'Úklidové služby'!$A$7:$I$53,7,FALSE))=TRUE,"",VLOOKUP($A196,'Úklidové služby'!$A$7:$I$53,7,FALSE))</f>
        <v>0</v>
      </c>
      <c r="H196" s="227" t="str">
        <f>IF(ISNA(VLOOKUP($A196,'Úklidové služby'!$A$7:$I$53,8,FALSE))=TRUE,"",VLOOKUP($A196,'Úklidové služby'!$A$7:$I$53,8,FALSE))</f>
        <v>1x za týden</v>
      </c>
      <c r="I196" s="185">
        <f>IF(ISNA(VLOOKUP($A196,'Úklidové služby'!$A$7:$I$53,9,FALSE))=TRUE,"",VLOOKUP($A196,'Úklidové služby'!$A$7:$I$53,9,FALSE))</f>
        <v>52</v>
      </c>
      <c r="J196" s="76">
        <f t="shared" si="10"/>
        <v>0</v>
      </c>
      <c r="K196" s="238">
        <f t="shared" si="11"/>
        <v>0</v>
      </c>
    </row>
    <row r="197" spans="1:11" ht="15" hidden="1" outlineLevel="1">
      <c r="A197" s="18"/>
      <c r="B197" s="144" t="s">
        <v>98</v>
      </c>
      <c r="C197" s="120" t="s">
        <v>142</v>
      </c>
      <c r="D197" s="132" t="s">
        <v>143</v>
      </c>
      <c r="E197" s="100">
        <v>4.566</v>
      </c>
      <c r="F197" s="123" t="str">
        <f>IF(ISNA(VLOOKUP($A197,'Úklidové služby'!$A$7:$I$53,6,FALSE))=TRUE,"",VLOOKUP($A197,'Úklidové služby'!$A$7:$I$53,6,FALSE))</f>
        <v/>
      </c>
      <c r="G197" s="17" t="str">
        <f>IF(ISNA(VLOOKUP($A197,'Úklidové služby'!$A$7:$I$53,7,FALSE))=TRUE,"",VLOOKUP($A197,'Úklidové služby'!$A$7:$I$53,7,FALSE))</f>
        <v/>
      </c>
      <c r="H197" s="67" t="str">
        <f>IF(ISNA(VLOOKUP($A197,'Úklidové služby'!$A$7:$I$53,8,FALSE))=TRUE,"",VLOOKUP($A197,'Úklidové služby'!$A$7:$I$53,8,FALSE))</f>
        <v/>
      </c>
      <c r="I197" s="232" t="str">
        <f>IF(ISNA(VLOOKUP($A197,'Úklidové služby'!$A$7:$I$53,9,FALSE))=TRUE,"",VLOOKUP($A197,'Úklidové služby'!$A$7:$I$53,9,FALSE))</f>
        <v/>
      </c>
      <c r="J197" s="189" t="str">
        <f t="shared" si="10"/>
        <v/>
      </c>
      <c r="K197" s="237" t="str">
        <f t="shared" si="11"/>
        <v/>
      </c>
    </row>
    <row r="198" spans="1:11" ht="15" collapsed="1">
      <c r="A198" s="2">
        <v>15</v>
      </c>
      <c r="B198" s="983" t="s">
        <v>436</v>
      </c>
      <c r="C198" s="1109"/>
      <c r="D198" s="1110"/>
      <c r="E198" s="97">
        <f>SUM(E199:E208)</f>
        <v>6.5158</v>
      </c>
      <c r="F198" s="898" t="s">
        <v>7</v>
      </c>
      <c r="G198" s="24">
        <f>IF(ISNA(VLOOKUP($A198,'Úklidové služby'!$A$7:$I$53,7,FALSE))=TRUE,"",VLOOKUP($A198,'Úklidové služby'!$A$7:$I$53,7,FALSE))</f>
        <v>0</v>
      </c>
      <c r="H198" s="227" t="str">
        <f>IF(ISNA(VLOOKUP($A198,'Úklidové služby'!$A$7:$I$53,8,FALSE))=TRUE,"",VLOOKUP($A198,'Úklidové služby'!$A$7:$I$53,8,FALSE))</f>
        <v>1x za týden</v>
      </c>
      <c r="I198" s="185">
        <f>IF(ISNA(VLOOKUP($A198,'Úklidové služby'!$A$7:$I$53,9,FALSE))=TRUE,"",VLOOKUP($A198,'Úklidové služby'!$A$7:$I$53,9,FALSE))</f>
        <v>52</v>
      </c>
      <c r="J198" s="76">
        <f t="shared" si="10"/>
        <v>0</v>
      </c>
      <c r="K198" s="238">
        <f t="shared" si="11"/>
        <v>0</v>
      </c>
    </row>
    <row r="199" spans="1:11" ht="15" hidden="1" outlineLevel="1">
      <c r="A199" s="48"/>
      <c r="B199" s="10" t="s">
        <v>8</v>
      </c>
      <c r="C199" s="69" t="s">
        <v>101</v>
      </c>
      <c r="D199" s="11" t="s">
        <v>61</v>
      </c>
      <c r="E199" s="100">
        <f>SUMIF('Prosklené dveře+stěny+zrcadla'!$C$43:$C$83,C199,'Prosklené dveře+stěny+zrcadla'!$H$43:$H$83)+SUMIF('Prosklené dveře+stěny+zrcadla'!$C$43:$C$83,C199,'Prosklené dveře+stěny+zrcadla'!$R$43:$R$83)</f>
        <v>2.152</v>
      </c>
      <c r="F199" s="66" t="str">
        <f>IF(ISNA(VLOOKUP($A199,'Úklidové služby'!$A$7:$I$53,6,FALSE))=TRUE,"",VLOOKUP($A199,'Úklidové služby'!$A$7:$I$53,6,FALSE))</f>
        <v/>
      </c>
      <c r="G199" s="16" t="str">
        <f>IF(ISNA(VLOOKUP($A199,'Úklidové služby'!$A$7:$I$53,7,FALSE))=TRUE,"",VLOOKUP($A199,'Úklidové služby'!$A$7:$I$53,7,FALSE))</f>
        <v/>
      </c>
      <c r="H199" s="148" t="str">
        <f>IF(ISNA(VLOOKUP($A199,'Úklidové služby'!$A$7:$I$53,8,FALSE))=TRUE,"",VLOOKUP($A199,'Úklidové služby'!$A$7:$I$53,8,FALSE))</f>
        <v/>
      </c>
      <c r="I199" s="232" t="str">
        <f>IF(ISNA(VLOOKUP($A199,'Úklidové služby'!$A$7:$I$53,9,FALSE))=TRUE,"",VLOOKUP($A199,'Úklidové služby'!$A$7:$I$53,9,FALSE))</f>
        <v/>
      </c>
      <c r="J199" s="194" t="str">
        <f t="shared" si="10"/>
        <v/>
      </c>
      <c r="K199" s="237" t="str">
        <f t="shared" si="11"/>
        <v/>
      </c>
    </row>
    <row r="200" spans="1:11" ht="15" hidden="1" outlineLevel="1">
      <c r="A200" s="48"/>
      <c r="B200" s="14" t="s">
        <v>8</v>
      </c>
      <c r="C200" s="70" t="s">
        <v>108</v>
      </c>
      <c r="D200" s="15" t="s">
        <v>61</v>
      </c>
      <c r="E200" s="100">
        <f>SUMIF('Prosklené dveře+stěny+zrcadla'!$C$43:$C$83,C200,'Prosklené dveře+stěny+zrcadla'!$H$43:$H$83)+SUMIF('Prosklené dveře+stěny+zrcadla'!$C$43:$C$83,C200,'Prosklené dveře+stěny+zrcadla'!$R$43:$R$83)</f>
        <v>0.9899999999999999</v>
      </c>
      <c r="F200" s="66" t="str">
        <f>IF(ISNA(VLOOKUP($A200,'Úklidové služby'!$A$7:$I$53,6,FALSE))=TRUE,"",VLOOKUP($A200,'Úklidové služby'!$A$7:$I$53,6,FALSE))</f>
        <v/>
      </c>
      <c r="G200" s="16" t="str">
        <f>IF(ISNA(VLOOKUP($A200,'Úklidové služby'!$A$7:$I$53,7,FALSE))=TRUE,"",VLOOKUP($A200,'Úklidové služby'!$A$7:$I$53,7,FALSE))</f>
        <v/>
      </c>
      <c r="H200" s="148" t="str">
        <f>IF(ISNA(VLOOKUP($A200,'Úklidové služby'!$A$7:$I$53,8,FALSE))=TRUE,"",VLOOKUP($A200,'Úklidové služby'!$A$7:$I$53,8,FALSE))</f>
        <v/>
      </c>
      <c r="I200" s="232" t="str">
        <f>IF(ISNA(VLOOKUP($A200,'Úklidové služby'!$A$7:$I$53,9,FALSE))=TRUE,"",VLOOKUP($A200,'Úklidové služby'!$A$7:$I$53,9,FALSE))</f>
        <v/>
      </c>
      <c r="J200" s="194" t="str">
        <f t="shared" si="10"/>
        <v/>
      </c>
      <c r="K200" s="237" t="str">
        <f t="shared" si="11"/>
        <v/>
      </c>
    </row>
    <row r="201" spans="1:11" ht="15" hidden="1" outlineLevel="1">
      <c r="A201" s="48"/>
      <c r="B201" s="14" t="s">
        <v>8</v>
      </c>
      <c r="C201" s="70" t="s">
        <v>109</v>
      </c>
      <c r="D201" s="15" t="s">
        <v>93</v>
      </c>
      <c r="E201" s="100">
        <f>SUMIF('Prosklené dveře+stěny+zrcadla'!$C$43:$C$83,C201,'Prosklené dveře+stěny+zrcadla'!$H$43:$H$83)+SUMIF('Prosklené dveře+stěny+zrcadla'!$C$43:$C$83,C201,'Prosklené dveře+stěny+zrcadla'!$R$43:$R$83)</f>
        <v>0.9899999999999999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48" t="str">
        <f>IF(ISNA(VLOOKUP($A201,'Úklidové služby'!$A$7:$I$53,8,FALSE))=TRUE,"",VLOOKUP($A201,'Úklidové služby'!$A$7:$I$53,8,FALSE))</f>
        <v/>
      </c>
      <c r="I201" s="232" t="str">
        <f>IF(ISNA(VLOOKUP($A201,'Úklidové služby'!$A$7:$I$53,9,FALSE))=TRUE,"",VLOOKUP($A201,'Úklidové služby'!$A$7:$I$53,9,FALSE))</f>
        <v/>
      </c>
      <c r="J201" s="194" t="str">
        <f t="shared" si="10"/>
        <v/>
      </c>
      <c r="K201" s="237" t="str">
        <f t="shared" si="11"/>
        <v/>
      </c>
    </row>
    <row r="202" spans="1:11" ht="15" hidden="1" outlineLevel="1">
      <c r="A202" s="48"/>
      <c r="B202" s="14" t="s">
        <v>8</v>
      </c>
      <c r="C202" s="70" t="s">
        <v>133</v>
      </c>
      <c r="D202" s="15" t="s">
        <v>94</v>
      </c>
      <c r="E202" s="100">
        <f>SUMIF('Prosklené dveře+stěny+zrcadla'!$C$43:$C$83,C202,'Prosklené dveře+stěny+zrcadla'!$H$43:$H$83)+SUMIF('Prosklené dveře+stěny+zrcadla'!$C$43:$C$83,C202,'Prosklené dveře+stěny+zrcadla'!$R$43:$R$83)</f>
        <v>0.882</v>
      </c>
      <c r="F202" s="66" t="str">
        <f>IF(ISNA(VLOOKUP($A202,'Úklidové služby'!$A$7:$I$53,6,FALSE))=TRUE,"",VLOOKUP($A202,'Úklidové služby'!$A$7:$I$53,6,FALSE))</f>
        <v/>
      </c>
      <c r="G202" s="16" t="str">
        <f>IF(ISNA(VLOOKUP($A202,'Úklidové služby'!$A$7:$I$53,7,FALSE))=TRUE,"",VLOOKUP($A202,'Úklidové služby'!$A$7:$I$53,7,FALSE))</f>
        <v/>
      </c>
      <c r="H202" s="148" t="str">
        <f>IF(ISNA(VLOOKUP($A202,'Úklidové služby'!$A$7:$I$53,8,FALSE))=TRUE,"",VLOOKUP($A202,'Úklidové služby'!$A$7:$I$53,8,FALSE))</f>
        <v/>
      </c>
      <c r="I202" s="232" t="str">
        <f>IF(ISNA(VLOOKUP($A202,'Úklidové služby'!$A$7:$I$53,9,FALSE))=TRUE,"",VLOOKUP($A202,'Úklidové služby'!$A$7:$I$53,9,FALSE))</f>
        <v/>
      </c>
      <c r="J202" s="194" t="str">
        <f t="shared" si="10"/>
        <v/>
      </c>
      <c r="K202" s="237" t="str">
        <f t="shared" si="11"/>
        <v/>
      </c>
    </row>
    <row r="203" spans="1:11" ht="15" hidden="1" outlineLevel="1">
      <c r="A203" s="48"/>
      <c r="B203" s="14" t="s">
        <v>8</v>
      </c>
      <c r="C203" s="70" t="s">
        <v>111</v>
      </c>
      <c r="D203" s="15" t="s">
        <v>96</v>
      </c>
      <c r="E203" s="100">
        <f>SUMIF('Prosklené dveře+stěny+zrcadla'!$C$43:$C$83,C203,'Prosklené dveře+stěny+zrcadla'!$H$43:$H$83)+SUMIF('Prosklené dveře+stěny+zrcadla'!$C$43:$C$83,C203,'Prosklené dveře+stěny+zrcadla'!$R$43:$R$83)</f>
        <v>0.0875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48" t="str">
        <f>IF(ISNA(VLOOKUP($A203,'Úklidové služby'!$A$7:$I$53,8,FALSE))=TRUE,"",VLOOKUP($A203,'Úklidové služby'!$A$7:$I$53,8,FALSE))</f>
        <v/>
      </c>
      <c r="I203" s="232" t="str">
        <f>IF(ISNA(VLOOKUP($A203,'Úklidové služby'!$A$7:$I$53,9,FALSE))=TRUE,"",VLOOKUP($A203,'Úklidové služby'!$A$7:$I$53,9,FALSE))</f>
        <v/>
      </c>
      <c r="J203" s="194" t="str">
        <f t="shared" si="10"/>
        <v/>
      </c>
      <c r="K203" s="237" t="str">
        <f t="shared" si="11"/>
        <v/>
      </c>
    </row>
    <row r="204" spans="1:11" ht="15" hidden="1" outlineLevel="1">
      <c r="A204" s="48"/>
      <c r="B204" s="14" t="s">
        <v>8</v>
      </c>
      <c r="C204" s="70" t="s">
        <v>112</v>
      </c>
      <c r="D204" s="15" t="s">
        <v>97</v>
      </c>
      <c r="E204" s="100">
        <f>SUMIF('Prosklené dveře+stěny+zrcadla'!$C$43:$C$83,C204,'Prosklené dveře+stěny+zrcadla'!$H$43:$H$83)+SUMIF('Prosklené dveře+stěny+zrcadla'!$C$43:$C$83,C204,'Prosklené dveře+stěny+zrcadla'!$R$43:$R$83)</f>
        <v>0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48" t="str">
        <f>IF(ISNA(VLOOKUP($A204,'Úklidové služby'!$A$7:$I$53,8,FALSE))=TRUE,"",VLOOKUP($A204,'Úklidové služby'!$A$7:$I$53,8,FALSE))</f>
        <v/>
      </c>
      <c r="I204" s="232" t="str">
        <f>IF(ISNA(VLOOKUP($A204,'Úklidové služby'!$A$7:$I$53,9,FALSE))=TRUE,"",VLOOKUP($A204,'Úklidové služby'!$A$7:$I$53,9,FALSE))</f>
        <v/>
      </c>
      <c r="J204" s="194" t="str">
        <f t="shared" si="10"/>
        <v/>
      </c>
      <c r="K204" s="237" t="str">
        <f t="shared" si="11"/>
        <v/>
      </c>
    </row>
    <row r="205" spans="1:11" ht="15" hidden="1" outlineLevel="1">
      <c r="A205" s="48"/>
      <c r="B205" s="14" t="s">
        <v>20</v>
      </c>
      <c r="C205" s="70" t="s">
        <v>118</v>
      </c>
      <c r="D205" s="15" t="s">
        <v>97</v>
      </c>
      <c r="E205" s="100">
        <f>SUMIF('Prosklené dveře+stěny+zrcadla'!$C$43:$C$83,C205,'Prosklené dveře+stěny+zrcadla'!$H$43:$H$83)+SUMIF('Prosklené dveře+stěny+zrcadla'!$C$43:$C$83,C205,'Prosklené dveře+stěny+zrcadla'!$R$43:$R$83)</f>
        <v>0.8224</v>
      </c>
      <c r="F205" s="66" t="str">
        <f>IF(ISNA(VLOOKUP($A205,'Úklidové služby'!$A$7:$I$53,6,FALSE))=TRUE,"",VLOOKUP($A205,'Úklidové služby'!$A$7:$I$53,6,FALSE))</f>
        <v/>
      </c>
      <c r="G205" s="16" t="str">
        <f>IF(ISNA(VLOOKUP($A205,'Úklidové služby'!$A$7:$I$53,7,FALSE))=TRUE,"",VLOOKUP($A205,'Úklidové služby'!$A$7:$I$53,7,FALSE))</f>
        <v/>
      </c>
      <c r="H205" s="148" t="str">
        <f>IF(ISNA(VLOOKUP($A205,'Úklidové služby'!$A$7:$I$53,8,FALSE))=TRUE,"",VLOOKUP($A205,'Úklidové služby'!$A$7:$I$53,8,FALSE))</f>
        <v/>
      </c>
      <c r="I205" s="232" t="str">
        <f>IF(ISNA(VLOOKUP($A205,'Úklidové služby'!$A$7:$I$53,9,FALSE))=TRUE,"",VLOOKUP($A205,'Úklidové služby'!$A$7:$I$53,9,FALSE))</f>
        <v/>
      </c>
      <c r="J205" s="194" t="str">
        <f t="shared" si="10"/>
        <v/>
      </c>
      <c r="K205" s="237" t="str">
        <f t="shared" si="11"/>
        <v/>
      </c>
    </row>
    <row r="206" spans="1:11" ht="15" hidden="1" outlineLevel="1">
      <c r="A206" s="48"/>
      <c r="B206" s="14" t="s">
        <v>20</v>
      </c>
      <c r="C206" s="140" t="s">
        <v>131</v>
      </c>
      <c r="D206" s="15" t="s">
        <v>90</v>
      </c>
      <c r="E206" s="100">
        <f>SUMIF('Prosklené dveře+stěny+zrcadla'!$C$43:$C$83,C206,'Prosklené dveře+stěny+zrcadla'!$H$43:$H$83)+SUMIF('Prosklené dveře+stěny+zrcadla'!$C$43:$C$83,C206,'Prosklené dveře+stěny+zrcadla'!$R$43:$R$83)</f>
        <v>0</v>
      </c>
      <c r="F206" s="66" t="str">
        <f>IF(ISNA(VLOOKUP($A206,'Úklidové služby'!$A$7:$I$53,6,FALSE))=TRUE,"",VLOOKUP($A206,'Úklidové služby'!$A$7:$I$53,6,FALSE))</f>
        <v/>
      </c>
      <c r="G206" s="16" t="str">
        <f>IF(ISNA(VLOOKUP($A206,'Úklidové služby'!$A$7:$I$53,7,FALSE))=TRUE,"",VLOOKUP($A206,'Úklidové služby'!$A$7:$I$53,7,FALSE))</f>
        <v/>
      </c>
      <c r="H206" s="148" t="str">
        <f>IF(ISNA(VLOOKUP($A206,'Úklidové služby'!$A$7:$I$53,8,FALSE))=TRUE,"",VLOOKUP($A206,'Úklidové služby'!$A$7:$I$53,8,FALSE))</f>
        <v/>
      </c>
      <c r="I206" s="232" t="str">
        <f>IF(ISNA(VLOOKUP($A206,'Úklidové služby'!$A$7:$I$53,9,FALSE))=TRUE,"",VLOOKUP($A206,'Úklidové služby'!$A$7:$I$53,9,FALSE))</f>
        <v/>
      </c>
      <c r="J206" s="194" t="str">
        <f t="shared" si="10"/>
        <v/>
      </c>
      <c r="K206" s="237" t="str">
        <f t="shared" si="11"/>
        <v/>
      </c>
    </row>
    <row r="207" spans="1:11" ht="15" hidden="1" outlineLevel="1">
      <c r="A207" s="48"/>
      <c r="B207" s="14" t="s">
        <v>98</v>
      </c>
      <c r="C207" s="70" t="s">
        <v>129</v>
      </c>
      <c r="D207" s="15" t="s">
        <v>97</v>
      </c>
      <c r="E207" s="100">
        <f>SUMIF('Prosklené dveře+stěny+zrcadla'!$C$43:$C$83,C207,'Prosklené dveře+stěny+zrcadla'!$H$43:$H$83)+SUMIF('Prosklené dveře+stěny+zrcadla'!$C$43:$C$83,C207,'Prosklené dveře+stěny+zrcadla'!$R$43:$R$83)</f>
        <v>0.4599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48" t="str">
        <f>IF(ISNA(VLOOKUP($A207,'Úklidové služby'!$A$7:$I$53,8,FALSE))=TRUE,"",VLOOKUP($A207,'Úklidové služby'!$A$7:$I$53,8,FALSE))</f>
        <v/>
      </c>
      <c r="I207" s="232" t="str">
        <f>IF(ISNA(VLOOKUP($A207,'Úklidové služby'!$A$7:$I$53,9,FALSE))=TRUE,"",VLOOKUP($A207,'Úklidové služby'!$A$7:$I$53,9,FALSE))</f>
        <v/>
      </c>
      <c r="J207" s="194" t="str">
        <f t="shared" si="10"/>
        <v/>
      </c>
      <c r="K207" s="237" t="str">
        <f t="shared" si="11"/>
        <v/>
      </c>
    </row>
    <row r="208" spans="1:11" ht="15" hidden="1" outlineLevel="1">
      <c r="A208" s="50"/>
      <c r="B208" s="25" t="s">
        <v>98</v>
      </c>
      <c r="C208" s="71" t="s">
        <v>130</v>
      </c>
      <c r="D208" s="27" t="s">
        <v>99</v>
      </c>
      <c r="E208" s="102">
        <f>SUMIF('Prosklené dveře+stěny+zrcadla'!$C$43:$C$83,C208,'Prosklené dveře+stěny+zrcadla'!$H$43:$H$83)+SUMIF('Prosklené dveře+stěny+zrcadla'!$C$43:$C$83,C208,'Prosklené dveře+stěny+zrcadla'!$R$43:$R$83)</f>
        <v>0.132</v>
      </c>
      <c r="F208" s="93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51" t="str">
        <f>IF(ISNA(VLOOKUP($A208,'Úklidové služby'!$A$7:$I$53,8,FALSE))=TRUE,"",VLOOKUP($A208,'Úklidové služby'!$A$7:$I$53,8,FALSE))</f>
        <v/>
      </c>
      <c r="I208" s="235" t="str">
        <f>IF(ISNA(VLOOKUP($A208,'Úklidové služby'!$A$7:$I$53,9,FALSE))=TRUE,"",VLOOKUP($A208,'Úklidové služby'!$A$7:$I$53,9,FALSE))</f>
        <v/>
      </c>
      <c r="J208" s="194" t="str">
        <f t="shared" si="10"/>
        <v/>
      </c>
      <c r="K208" s="242" t="str">
        <f t="shared" si="11"/>
        <v/>
      </c>
    </row>
    <row r="209" spans="1:11" ht="15" collapsed="1">
      <c r="A209" s="2">
        <v>16</v>
      </c>
      <c r="B209" s="19" t="s">
        <v>40</v>
      </c>
      <c r="C209" s="5"/>
      <c r="D209" s="96"/>
      <c r="E209" s="97">
        <f>SUM(E210)</f>
        <v>1</v>
      </c>
      <c r="F209" s="45" t="str">
        <f>IF(ISNA(VLOOKUP($A209,'Úklidové služby'!$A$7:$I$53,6,FALSE))=TRUE,"",VLOOKUP($A209,'Úklidové služby'!$A$7:$I$53,6,FALSE))</f>
        <v>místnost</v>
      </c>
      <c r="G209" s="24">
        <f>IF(ISNA(VLOOKUP($A209,'Úklidové služby'!$A$7:$I$53,7,FALSE))=TRUE,"",VLOOKUP($A209,'Úklidové služby'!$A$7:$I$53,7,FALSE))</f>
        <v>0</v>
      </c>
      <c r="H209" s="227" t="str">
        <f>IF(ISNA(VLOOKUP($A209,'Úklidové služby'!$A$7:$I$53,8,FALSE))=TRUE,"",VLOOKUP($A209,'Úklidové služby'!$A$7:$I$53,8,FALSE))</f>
        <v>1x za týden</v>
      </c>
      <c r="I209" s="185">
        <f>IF(ISNA(VLOOKUP($A209,'Úklidové služby'!$A$7:$I$53,9,FALSE))=TRUE,"",VLOOKUP($A209,'Úklidové služby'!$A$7:$I$53,9,FALSE))</f>
        <v>52</v>
      </c>
      <c r="J209" s="76">
        <f t="shared" si="10"/>
        <v>0</v>
      </c>
      <c r="K209" s="238">
        <f t="shared" si="11"/>
        <v>0</v>
      </c>
    </row>
    <row r="210" spans="1:11" ht="15" hidden="1" outlineLevel="1">
      <c r="A210" s="18"/>
      <c r="B210" s="144" t="s">
        <v>98</v>
      </c>
      <c r="C210" s="120" t="s">
        <v>142</v>
      </c>
      <c r="D210" s="132" t="s">
        <v>143</v>
      </c>
      <c r="E210" s="100">
        <v>1</v>
      </c>
      <c r="F210" s="123" t="str">
        <f>IF(ISNA(VLOOKUP($A210,'Úklidové služby'!$A$7:$I$53,6,FALSE))=TRUE,"",VLOOKUP($A210,'Úklidové služby'!$A$7:$I$53,6,FALSE))</f>
        <v/>
      </c>
      <c r="G210" s="17" t="str">
        <f>IF(ISNA(VLOOKUP($A210,'Úklidové služby'!$A$7:$I$53,7,FALSE))=TRUE,"",VLOOKUP($A210,'Úklidové služby'!$A$7:$I$53,7,FALSE))</f>
        <v/>
      </c>
      <c r="H210" s="67" t="str">
        <f>IF(ISNA(VLOOKUP($A210,'Úklidové služby'!$A$7:$I$53,8,FALSE))=TRUE,"",VLOOKUP($A210,'Úklidové služby'!$A$7:$I$53,8,FALSE))</f>
        <v/>
      </c>
      <c r="I210" s="232" t="str">
        <f>IF(ISNA(VLOOKUP($A210,'Úklidové služby'!$A$7:$I$53,9,FALSE))=TRUE,"",VLOOKUP($A210,'Úklidové služby'!$A$7:$I$53,9,FALSE))</f>
        <v/>
      </c>
      <c r="J210" s="189" t="str">
        <f t="shared" si="10"/>
        <v/>
      </c>
      <c r="K210" s="237" t="str">
        <f t="shared" si="11"/>
        <v/>
      </c>
    </row>
    <row r="211" spans="1:11" ht="15" collapsed="1">
      <c r="A211" s="2">
        <v>17</v>
      </c>
      <c r="B211" s="3" t="s">
        <v>408</v>
      </c>
      <c r="C211" s="5"/>
      <c r="D211" s="5"/>
      <c r="E211" s="97">
        <f>SUM(E212:E221)</f>
        <v>10</v>
      </c>
      <c r="F211" s="45" t="str">
        <f>IF(ISNA(VLOOKUP($A211,'Úklidové služby'!$A$7:$I$53,6,FALSE))=TRUE,"",VLOOKUP($A211,'Úklidové služby'!$A$7:$I$53,6,FALSE))</f>
        <v>místnost</v>
      </c>
      <c r="G211" s="24">
        <f>IF(ISNA(VLOOKUP($A211,'Úklidové služby'!$A$7:$I$53,7,FALSE))=TRUE,"",VLOOKUP($A211,'Úklidové služby'!$A$7:$I$53,7,FALSE))</f>
        <v>0</v>
      </c>
      <c r="H211" s="227" t="str">
        <f>IF(ISNA(VLOOKUP($A211,'Úklidové služby'!$A$7:$I$53,8,FALSE))=TRUE,"",VLOOKUP($A211,'Úklidové služby'!$A$7:$I$53,8,FALSE))</f>
        <v>1x za týden</v>
      </c>
      <c r="I211" s="185">
        <f>IF(ISNA(VLOOKUP($A211,'Úklidové služby'!$A$7:$I$53,9,FALSE))=TRUE,"",VLOOKUP($A211,'Úklidové služby'!$A$7:$I$53,9,FALSE))</f>
        <v>52</v>
      </c>
      <c r="J211" s="76">
        <f t="shared" si="10"/>
        <v>0</v>
      </c>
      <c r="K211" s="238">
        <f t="shared" si="11"/>
        <v>0</v>
      </c>
    </row>
    <row r="212" spans="1:11" ht="15" hidden="1" outlineLevel="1">
      <c r="A212" s="48"/>
      <c r="B212" s="14" t="s">
        <v>8</v>
      </c>
      <c r="C212" s="70" t="s">
        <v>111</v>
      </c>
      <c r="D212" s="15" t="s">
        <v>96</v>
      </c>
      <c r="E212" s="100">
        <v>1</v>
      </c>
      <c r="F212" s="66" t="str">
        <f>IF(ISNA(VLOOKUP($A212,'Úklidové služby'!$A$7:$I$53,6,FALSE))=TRUE,"",VLOOKUP($A212,'Úklidové služby'!$A$7:$I$53,6,FALSE))</f>
        <v/>
      </c>
      <c r="G212" s="16" t="str">
        <f>IF(ISNA(VLOOKUP($A212,'Úklidové služby'!$A$7:$I$53,7,FALSE))=TRUE,"",VLOOKUP($A212,'Úklidové služby'!$A$7:$I$53,7,FALSE))</f>
        <v/>
      </c>
      <c r="H212" s="67" t="str">
        <f>IF(ISNA(VLOOKUP($A212,'Úklidové služby'!$A$7:$I$53,8,FALSE))=TRUE,"",VLOOKUP($A212,'Úklidové služby'!$A$7:$I$53,8,FALSE))</f>
        <v/>
      </c>
      <c r="I212" s="232" t="str">
        <f>IF(ISNA(VLOOKUP($A212,'Úklidové služby'!$A$7:$I$53,9,FALSE))=TRUE,"",VLOOKUP($A212,'Úklidové služby'!$A$7:$I$53,9,FALSE))</f>
        <v/>
      </c>
      <c r="J212" s="194" t="str">
        <f t="shared" si="10"/>
        <v/>
      </c>
      <c r="K212" s="237" t="str">
        <f t="shared" si="11"/>
        <v/>
      </c>
    </row>
    <row r="213" spans="1:11" ht="15" hidden="1" outlineLevel="1">
      <c r="A213" s="48"/>
      <c r="B213" s="14" t="s">
        <v>8</v>
      </c>
      <c r="C213" s="70" t="s">
        <v>112</v>
      </c>
      <c r="D213" s="15" t="s">
        <v>97</v>
      </c>
      <c r="E213" s="100">
        <v>1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67" t="str">
        <f>IF(ISNA(VLOOKUP($A213,'Úklidové služby'!$A$7:$I$53,8,FALSE))=TRUE,"",VLOOKUP($A213,'Úklidové služby'!$A$7:$I$53,8,FALSE))</f>
        <v/>
      </c>
      <c r="I213" s="232" t="str">
        <f>IF(ISNA(VLOOKUP($A213,'Úklidové služby'!$A$7:$I$53,9,FALSE))=TRUE,"",VLOOKUP($A213,'Úklidové služby'!$A$7:$I$53,9,FALSE))</f>
        <v/>
      </c>
      <c r="J213" s="194" t="str">
        <f t="shared" si="10"/>
        <v/>
      </c>
      <c r="K213" s="237" t="str">
        <f t="shared" si="11"/>
        <v/>
      </c>
    </row>
    <row r="214" spans="1:11" ht="15" hidden="1" outlineLevel="1">
      <c r="A214" s="48"/>
      <c r="B214" s="14" t="s">
        <v>8</v>
      </c>
      <c r="C214" s="70" t="s">
        <v>113</v>
      </c>
      <c r="D214" s="134" t="s">
        <v>14</v>
      </c>
      <c r="E214" s="100">
        <v>1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67" t="str">
        <f>IF(ISNA(VLOOKUP($A214,'Úklidové služby'!$A$7:$I$53,8,FALSE))=TRUE,"",VLOOKUP($A214,'Úklidové služby'!$A$7:$I$53,8,FALSE))</f>
        <v/>
      </c>
      <c r="I214" s="232" t="str">
        <f>IF(ISNA(VLOOKUP($A214,'Úklidové služby'!$A$7:$I$53,9,FALSE))=TRUE,"",VLOOKUP($A214,'Úklidové služby'!$A$7:$I$53,9,FALSE))</f>
        <v/>
      </c>
      <c r="J214" s="194" t="str">
        <f t="shared" si="10"/>
        <v/>
      </c>
      <c r="K214" s="237" t="str">
        <f t="shared" si="11"/>
        <v/>
      </c>
    </row>
    <row r="215" spans="1:11" ht="15" hidden="1" outlineLevel="1">
      <c r="A215" s="48"/>
      <c r="B215" s="14" t="s">
        <v>8</v>
      </c>
      <c r="C215" s="70" t="s">
        <v>114</v>
      </c>
      <c r="D215" s="15" t="s">
        <v>16</v>
      </c>
      <c r="E215" s="100">
        <v>1</v>
      </c>
      <c r="F215" s="66" t="str">
        <f>IF(ISNA(VLOOKUP($A215,'Úklidové služby'!$A$7:$I$53,6,FALSE))=TRUE,"",VLOOKUP($A215,'Úklidové služby'!$A$7:$I$53,6,FALSE))</f>
        <v/>
      </c>
      <c r="G215" s="16" t="str">
        <f>IF(ISNA(VLOOKUP($A215,'Úklidové služby'!$A$7:$I$53,7,FALSE))=TRUE,"",VLOOKUP($A215,'Úklidové služby'!$A$7:$I$53,7,FALSE))</f>
        <v/>
      </c>
      <c r="H215" s="67" t="str">
        <f>IF(ISNA(VLOOKUP($A215,'Úklidové služby'!$A$7:$I$53,8,FALSE))=TRUE,"",VLOOKUP($A215,'Úklidové služby'!$A$7:$I$53,8,FALSE))</f>
        <v/>
      </c>
      <c r="I215" s="232" t="str">
        <f>IF(ISNA(VLOOKUP($A215,'Úklidové služby'!$A$7:$I$53,9,FALSE))=TRUE,"",VLOOKUP($A215,'Úklidové služby'!$A$7:$I$53,9,FALSE))</f>
        <v/>
      </c>
      <c r="J215" s="194" t="str">
        <f t="shared" si="10"/>
        <v/>
      </c>
      <c r="K215" s="237" t="str">
        <f t="shared" si="11"/>
        <v/>
      </c>
    </row>
    <row r="216" spans="1:11" ht="15" hidden="1" outlineLevel="1">
      <c r="A216" s="48"/>
      <c r="B216" s="14" t="s">
        <v>20</v>
      </c>
      <c r="C216" s="70" t="s">
        <v>116</v>
      </c>
      <c r="D216" s="15" t="s">
        <v>16</v>
      </c>
      <c r="E216" s="100">
        <v>1</v>
      </c>
      <c r="F216" s="66" t="str">
        <f>IF(ISNA(VLOOKUP($A216,'Úklidové služby'!$A$7:$I$53,6,FALSE))=TRUE,"",VLOOKUP($A216,'Úklidové služby'!$A$7:$I$53,6,FALSE))</f>
        <v/>
      </c>
      <c r="G216" s="16" t="str">
        <f>IF(ISNA(VLOOKUP($A216,'Úklidové služby'!$A$7:$I$53,7,FALSE))=TRUE,"",VLOOKUP($A216,'Úklidové služby'!$A$7:$I$53,7,FALSE))</f>
        <v/>
      </c>
      <c r="H216" s="67" t="str">
        <f>IF(ISNA(VLOOKUP($A216,'Úklidové služby'!$A$7:$I$53,8,FALSE))=TRUE,"",VLOOKUP($A216,'Úklidové služby'!$A$7:$I$53,8,FALSE))</f>
        <v/>
      </c>
      <c r="I216" s="232" t="str">
        <f>IF(ISNA(VLOOKUP($A216,'Úklidové služby'!$A$7:$I$53,9,FALSE))=TRUE,"",VLOOKUP($A216,'Úklidové služby'!$A$7:$I$53,9,FALSE))</f>
        <v/>
      </c>
      <c r="J216" s="194" t="str">
        <f t="shared" si="10"/>
        <v/>
      </c>
      <c r="K216" s="237" t="str">
        <f t="shared" si="11"/>
        <v/>
      </c>
    </row>
    <row r="217" spans="1:11" ht="15" hidden="1" outlineLevel="1">
      <c r="A217" s="48"/>
      <c r="B217" s="14" t="s">
        <v>20</v>
      </c>
      <c r="C217" s="70" t="s">
        <v>117</v>
      </c>
      <c r="D217" s="15" t="s">
        <v>16</v>
      </c>
      <c r="E217" s="100">
        <v>1</v>
      </c>
      <c r="F217" s="66" t="str">
        <f>IF(ISNA(VLOOKUP($A217,'Úklidové služby'!$A$7:$I$53,6,FALSE))=TRUE,"",VLOOKUP($A217,'Úklidové služby'!$A$7:$I$53,6,FALSE))</f>
        <v/>
      </c>
      <c r="G217" s="16" t="str">
        <f>IF(ISNA(VLOOKUP($A217,'Úklidové služby'!$A$7:$I$53,7,FALSE))=TRUE,"",VLOOKUP($A217,'Úklidové služby'!$A$7:$I$53,7,FALSE))</f>
        <v/>
      </c>
      <c r="H217" s="67" t="str">
        <f>IF(ISNA(VLOOKUP($A217,'Úklidové služby'!$A$7:$I$53,8,FALSE))=TRUE,"",VLOOKUP($A217,'Úklidové služby'!$A$7:$I$53,8,FALSE))</f>
        <v/>
      </c>
      <c r="I217" s="232" t="str">
        <f>IF(ISNA(VLOOKUP($A217,'Úklidové služby'!$A$7:$I$53,9,FALSE))=TRUE,"",VLOOKUP($A217,'Úklidové služby'!$A$7:$I$53,9,FALSE))</f>
        <v/>
      </c>
      <c r="J217" s="194" t="str">
        <f t="shared" si="10"/>
        <v/>
      </c>
      <c r="K217" s="237" t="str">
        <f t="shared" si="11"/>
        <v/>
      </c>
    </row>
    <row r="218" spans="1:11" ht="15" hidden="1" outlineLevel="1">
      <c r="A218" s="48"/>
      <c r="B218" s="14" t="s">
        <v>20</v>
      </c>
      <c r="C218" s="70" t="s">
        <v>118</v>
      </c>
      <c r="D218" s="15" t="s">
        <v>97</v>
      </c>
      <c r="E218" s="100">
        <v>1</v>
      </c>
      <c r="F218" s="66" t="str">
        <f>IF(ISNA(VLOOKUP($A218,'Úklidové služby'!$A$7:$I$53,6,FALSE))=TRUE,"",VLOOKUP($A218,'Úklidové služby'!$A$7:$I$53,6,FALSE))</f>
        <v/>
      </c>
      <c r="G218" s="16" t="str">
        <f>IF(ISNA(VLOOKUP($A218,'Úklidové služby'!$A$7:$I$53,7,FALSE))=TRUE,"",VLOOKUP($A218,'Úklidové služby'!$A$7:$I$53,7,FALSE))</f>
        <v/>
      </c>
      <c r="H218" s="67" t="str">
        <f>IF(ISNA(VLOOKUP($A218,'Úklidové služby'!$A$7:$I$53,8,FALSE))=TRUE,"",VLOOKUP($A218,'Úklidové služby'!$A$7:$I$53,8,FALSE))</f>
        <v/>
      </c>
      <c r="I218" s="232" t="str">
        <f>IF(ISNA(VLOOKUP($A218,'Úklidové služby'!$A$7:$I$53,9,FALSE))=TRUE,"",VLOOKUP($A218,'Úklidové služby'!$A$7:$I$53,9,FALSE))</f>
        <v/>
      </c>
      <c r="J218" s="194" t="str">
        <f t="shared" si="10"/>
        <v/>
      </c>
      <c r="K218" s="237" t="str">
        <f t="shared" si="11"/>
        <v/>
      </c>
    </row>
    <row r="219" spans="1:11" ht="15" hidden="1" outlineLevel="1">
      <c r="A219" s="48"/>
      <c r="B219" s="14" t="s">
        <v>98</v>
      </c>
      <c r="C219" s="70" t="s">
        <v>127</v>
      </c>
      <c r="D219" s="15" t="s">
        <v>14</v>
      </c>
      <c r="E219" s="100">
        <v>1</v>
      </c>
      <c r="F219" s="66" t="str">
        <f>IF(ISNA(VLOOKUP($A219,'Úklidové služby'!$A$7:$I$53,6,FALSE))=TRUE,"",VLOOKUP($A219,'Úklidové služby'!$A$7:$I$53,6,FALSE))</f>
        <v/>
      </c>
      <c r="G219" s="16" t="str">
        <f>IF(ISNA(VLOOKUP($A219,'Úklidové služby'!$A$7:$I$53,7,FALSE))=TRUE,"",VLOOKUP($A219,'Úklidové služby'!$A$7:$I$53,7,FALSE))</f>
        <v/>
      </c>
      <c r="H219" s="67" t="str">
        <f>IF(ISNA(VLOOKUP($A219,'Úklidové služby'!$A$7:$I$53,8,FALSE))=TRUE,"",VLOOKUP($A219,'Úklidové služby'!$A$7:$I$53,8,FALSE))</f>
        <v/>
      </c>
      <c r="I219" s="232" t="str">
        <f>IF(ISNA(VLOOKUP($A219,'Úklidové služby'!$A$7:$I$53,9,FALSE))=TRUE,"",VLOOKUP($A219,'Úklidové služby'!$A$7:$I$53,9,FALSE))</f>
        <v/>
      </c>
      <c r="J219" s="194" t="str">
        <f t="shared" si="10"/>
        <v/>
      </c>
      <c r="K219" s="237" t="str">
        <f t="shared" si="11"/>
        <v/>
      </c>
    </row>
    <row r="220" spans="1:11" ht="15" hidden="1" outlineLevel="1">
      <c r="A220" s="48"/>
      <c r="B220" s="14" t="s">
        <v>98</v>
      </c>
      <c r="C220" s="70" t="s">
        <v>128</v>
      </c>
      <c r="D220" s="15" t="s">
        <v>14</v>
      </c>
      <c r="E220" s="100">
        <v>1</v>
      </c>
      <c r="F220" s="66" t="str">
        <f>IF(ISNA(VLOOKUP($A220,'Úklidové služby'!$A$7:$I$53,6,FALSE))=TRUE,"",VLOOKUP($A220,'Úklidové služby'!$A$7:$I$53,6,FALSE))</f>
        <v/>
      </c>
      <c r="G220" s="16" t="str">
        <f>IF(ISNA(VLOOKUP($A220,'Úklidové služby'!$A$7:$I$53,7,FALSE))=TRUE,"",VLOOKUP($A220,'Úklidové služby'!$A$7:$I$53,7,FALSE))</f>
        <v/>
      </c>
      <c r="H220" s="67" t="str">
        <f>IF(ISNA(VLOOKUP($A220,'Úklidové služby'!$A$7:$I$53,8,FALSE))=TRUE,"",VLOOKUP($A220,'Úklidové služby'!$A$7:$I$53,8,FALSE))</f>
        <v/>
      </c>
      <c r="I220" s="232" t="str">
        <f>IF(ISNA(VLOOKUP($A220,'Úklidové služby'!$A$7:$I$53,9,FALSE))=TRUE,"",VLOOKUP($A220,'Úklidové služby'!$A$7:$I$53,9,FALSE))</f>
        <v/>
      </c>
      <c r="J220" s="194" t="str">
        <f t="shared" si="10"/>
        <v/>
      </c>
      <c r="K220" s="237" t="str">
        <f t="shared" si="11"/>
        <v/>
      </c>
    </row>
    <row r="221" spans="1:11" ht="15" hidden="1" outlineLevel="1">
      <c r="A221" s="48"/>
      <c r="B221" s="25" t="s">
        <v>98</v>
      </c>
      <c r="C221" s="71" t="s">
        <v>129</v>
      </c>
      <c r="D221" s="27" t="s">
        <v>97</v>
      </c>
      <c r="E221" s="102">
        <v>1</v>
      </c>
      <c r="F221" s="93" t="str">
        <f>IF(ISNA(VLOOKUP($A221,'Úklidové služby'!$A$7:$I$53,6,FALSE))=TRUE,"",VLOOKUP($A221,'Úklidové služby'!$A$7:$I$53,6,FALSE))</f>
        <v/>
      </c>
      <c r="G221" s="16" t="str">
        <f>IF(ISNA(VLOOKUP($A221,'Úklidové služby'!$A$7:$I$53,7,FALSE))=TRUE,"",VLOOKUP($A221,'Úklidové služby'!$A$7:$I$53,7,FALSE))</f>
        <v/>
      </c>
      <c r="H221" s="67" t="str">
        <f>IF(ISNA(VLOOKUP($A221,'Úklidové služby'!$A$7:$I$53,8,FALSE))=TRUE,"",VLOOKUP($A221,'Úklidové služby'!$A$7:$I$53,8,FALSE))</f>
        <v/>
      </c>
      <c r="I221" s="232" t="str">
        <f>IF(ISNA(VLOOKUP($A221,'Úklidové služby'!$A$7:$I$53,9,FALSE))=TRUE,"",VLOOKUP($A221,'Úklidové služby'!$A$7:$I$53,9,FALSE))</f>
        <v/>
      </c>
      <c r="J221" s="194" t="str">
        <f t="shared" si="10"/>
        <v/>
      </c>
      <c r="K221" s="237" t="str">
        <f t="shared" si="11"/>
        <v/>
      </c>
    </row>
    <row r="222" spans="1:11" ht="15" collapsed="1">
      <c r="A222" s="18">
        <v>18</v>
      </c>
      <c r="B222" s="19" t="s">
        <v>442</v>
      </c>
      <c r="C222" s="44"/>
      <c r="D222" s="44"/>
      <c r="E222" s="111">
        <f>SUM(E223:E240)</f>
        <v>86.661</v>
      </c>
      <c r="F222" s="45" t="str">
        <f>IF(ISNA(VLOOKUP($A222,'Úklidové služby'!$A$7:$I$53,6,FALSE))=TRUE,"",VLOOKUP($A222,'Úklidové služby'!$A$7:$I$53,6,FALSE))</f>
        <v>m2</v>
      </c>
      <c r="G222" s="24">
        <f>IF(ISNA(VLOOKUP($A222,'Úklidové služby'!$A$7:$I$53,7,FALSE))=TRUE,"",VLOOKUP($A222,'Úklidové služby'!$A$7:$I$53,7,FALSE))</f>
        <v>0</v>
      </c>
      <c r="H222" s="227" t="str">
        <f>IF(ISNA(VLOOKUP($A222,'Úklidové služby'!$A$7:$I$53,8,FALSE))=TRUE,"",VLOOKUP($A222,'Úklidové služby'!$A$7:$I$53,8,FALSE))</f>
        <v>1x za týden</v>
      </c>
      <c r="I222" s="185">
        <f>IF(ISNA(VLOOKUP($A222,'Úklidové služby'!$A$7:$I$53,9,FALSE))=TRUE,"",VLOOKUP($A222,'Úklidové služby'!$A$7:$I$53,9,FALSE))</f>
        <v>52</v>
      </c>
      <c r="J222" s="76">
        <f t="shared" si="10"/>
        <v>0</v>
      </c>
      <c r="K222" s="238">
        <f t="shared" si="11"/>
        <v>0</v>
      </c>
    </row>
    <row r="223" spans="1:11" ht="15" hidden="1" outlineLevel="1">
      <c r="A223" s="46"/>
      <c r="B223" s="33" t="s">
        <v>8</v>
      </c>
      <c r="C223" s="69" t="s">
        <v>101</v>
      </c>
      <c r="D223" s="11" t="s">
        <v>61</v>
      </c>
      <c r="E223" s="101">
        <v>1.445</v>
      </c>
      <c r="F223" s="47" t="str">
        <f>IF(ISNA(VLOOKUP($A223,'Úklidové služby'!$A$7:$I$53,6,FALSE))=TRUE,"",VLOOKUP($A223,'Úklidové služby'!$A$7:$I$53,6,FALSE))</f>
        <v/>
      </c>
      <c r="G223" s="47" t="str">
        <f>IF(ISNA(VLOOKUP($A223,'Úklidové služby'!$A$7:$I$53,7,FALSE))=TRUE,"",VLOOKUP($A223,'Úklidové služby'!$A$7:$I$53,7,FALSE))</f>
        <v/>
      </c>
      <c r="H223" s="216" t="str">
        <f>IF(ISNA(VLOOKUP($A223,'Úklidové služby'!$A$7:$I$53,8,FALSE))=TRUE,"",VLOOKUP($A223,'Úklidové služby'!$A$7:$I$53,8,FALSE))</f>
        <v/>
      </c>
      <c r="I223" s="233" t="str">
        <f>IF(ISNA(VLOOKUP($A223,'Úklidové služby'!$A$7:$I$53,9,FALSE))=TRUE,"",VLOOKUP($A223,'Úklidové služby'!$A$7:$I$53,9,FALSE))</f>
        <v/>
      </c>
      <c r="J223" s="191" t="str">
        <f t="shared" si="10"/>
        <v/>
      </c>
      <c r="K223" s="239" t="str">
        <f t="shared" si="11"/>
        <v/>
      </c>
    </row>
    <row r="224" spans="1:11" ht="15" hidden="1" outlineLevel="1">
      <c r="A224" s="48"/>
      <c r="B224" s="14" t="s">
        <v>8</v>
      </c>
      <c r="C224" s="70" t="s">
        <v>102</v>
      </c>
      <c r="D224" s="15" t="s">
        <v>88</v>
      </c>
      <c r="E224" s="100">
        <v>7.22</v>
      </c>
      <c r="F224" s="49" t="str">
        <f>IF(ISNA(VLOOKUP($A224,'Úklidové služby'!$A$7:$I$53,6,FALSE))=TRUE,"",VLOOKUP($A224,'Úklidové služby'!$A$7:$I$53,6,FALSE))</f>
        <v/>
      </c>
      <c r="G224" s="49" t="str">
        <f>IF(ISNA(VLOOKUP($A224,'Úklidové služby'!$A$7:$I$53,7,FALSE))=TRUE,"",VLOOKUP($A224,'Úklidové služby'!$A$7:$I$53,7,FALSE))</f>
        <v/>
      </c>
      <c r="H224" s="217" t="str">
        <f>IF(ISNA(VLOOKUP($A224,'Úklidové služby'!$A$7:$I$53,8,FALSE))=TRUE,"",VLOOKUP($A224,'Úklidové služby'!$A$7:$I$53,8,FALSE))</f>
        <v/>
      </c>
      <c r="I224" s="234" t="str">
        <f>IF(ISNA(VLOOKUP($A224,'Úklidové služby'!$A$7:$I$53,9,FALSE))=TRUE,"",VLOOKUP($A224,'Úklidové služby'!$A$7:$I$53,9,FALSE))</f>
        <v/>
      </c>
      <c r="J224" s="192" t="str">
        <f t="shared" si="10"/>
        <v/>
      </c>
      <c r="K224" s="240" t="str">
        <f t="shared" si="11"/>
        <v/>
      </c>
    </row>
    <row r="225" spans="1:11" ht="15" hidden="1" outlineLevel="1">
      <c r="A225" s="48"/>
      <c r="B225" s="14" t="s">
        <v>8</v>
      </c>
      <c r="C225" s="70" t="s">
        <v>103</v>
      </c>
      <c r="D225" s="15" t="s">
        <v>89</v>
      </c>
      <c r="E225" s="100">
        <v>4.503</v>
      </c>
      <c r="F225" s="49" t="str">
        <f>IF(ISNA(VLOOKUP($A225,'Úklidové služby'!$A$7:$I$53,6,FALSE))=TRUE,"",VLOOKUP($A225,'Úklidové služby'!$A$7:$I$53,6,FALSE))</f>
        <v/>
      </c>
      <c r="G225" s="49" t="str">
        <f>IF(ISNA(VLOOKUP($A225,'Úklidové služby'!$A$7:$I$53,7,FALSE))=TRUE,"",VLOOKUP($A225,'Úklidové služby'!$A$7:$I$53,7,FALSE))</f>
        <v/>
      </c>
      <c r="H225" s="217" t="str">
        <f>IF(ISNA(VLOOKUP($A225,'Úklidové služby'!$A$7:$I$53,8,FALSE))=TRUE,"",VLOOKUP($A225,'Úklidové služby'!$A$7:$I$53,8,FALSE))</f>
        <v/>
      </c>
      <c r="I225" s="234" t="str">
        <f>IF(ISNA(VLOOKUP($A225,'Úklidové služby'!$A$7:$I$53,9,FALSE))=TRUE,"",VLOOKUP($A225,'Úklidové služby'!$A$7:$I$53,9,FALSE))</f>
        <v/>
      </c>
      <c r="J225" s="192" t="str">
        <f t="shared" si="10"/>
        <v/>
      </c>
      <c r="K225" s="240" t="str">
        <f t="shared" si="11"/>
        <v/>
      </c>
    </row>
    <row r="226" spans="1:11" ht="15" hidden="1" outlineLevel="1">
      <c r="A226" s="48"/>
      <c r="B226" s="14" t="s">
        <v>8</v>
      </c>
      <c r="C226" s="70" t="s">
        <v>104</v>
      </c>
      <c r="D226" s="15" t="s">
        <v>90</v>
      </c>
      <c r="E226" s="100">
        <v>2.107</v>
      </c>
      <c r="F226" s="49" t="str">
        <f>IF(ISNA(VLOOKUP($A226,'Úklidové služby'!$A$7:$I$53,6,FALSE))=TRUE,"",VLOOKUP($A226,'Úklidové služby'!$A$7:$I$53,6,FALSE))</f>
        <v/>
      </c>
      <c r="G226" s="49" t="str">
        <f>IF(ISNA(VLOOKUP($A226,'Úklidové služby'!$A$7:$I$53,7,FALSE))=TRUE,"",VLOOKUP($A226,'Úklidové služby'!$A$7:$I$53,7,FALSE))</f>
        <v/>
      </c>
      <c r="H226" s="217" t="str">
        <f>IF(ISNA(VLOOKUP($A226,'Úklidové služby'!$A$7:$I$53,8,FALSE))=TRUE,"",VLOOKUP($A226,'Úklidové služby'!$A$7:$I$53,8,FALSE))</f>
        <v/>
      </c>
      <c r="I226" s="234" t="str">
        <f>IF(ISNA(VLOOKUP($A226,'Úklidové služby'!$A$7:$I$53,9,FALSE))=TRUE,"",VLOOKUP($A226,'Úklidové služby'!$A$7:$I$53,9,FALSE))</f>
        <v/>
      </c>
      <c r="J226" s="192" t="str">
        <f t="shared" si="10"/>
        <v/>
      </c>
      <c r="K226" s="240" t="str">
        <f t="shared" si="11"/>
        <v/>
      </c>
    </row>
    <row r="227" spans="1:11" ht="15" hidden="1" outlineLevel="1">
      <c r="A227" s="48"/>
      <c r="B227" s="14" t="s">
        <v>8</v>
      </c>
      <c r="C227" s="70" t="s">
        <v>105</v>
      </c>
      <c r="D227" s="15" t="s">
        <v>91</v>
      </c>
      <c r="E227" s="100">
        <v>15.017</v>
      </c>
      <c r="F227" s="49" t="str">
        <f>IF(ISNA(VLOOKUP($A227,'Úklidové služby'!$A$7:$I$53,6,FALSE))=TRUE,"",VLOOKUP($A227,'Úklidové služby'!$A$7:$I$53,6,FALSE))</f>
        <v/>
      </c>
      <c r="G227" s="49" t="str">
        <f>IF(ISNA(VLOOKUP($A227,'Úklidové služby'!$A$7:$I$53,7,FALSE))=TRUE,"",VLOOKUP($A227,'Úklidové služby'!$A$7:$I$53,7,FALSE))</f>
        <v/>
      </c>
      <c r="H227" s="217" t="str">
        <f>IF(ISNA(VLOOKUP($A227,'Úklidové služby'!$A$7:$I$53,8,FALSE))=TRUE,"",VLOOKUP($A227,'Úklidové služby'!$A$7:$I$53,8,FALSE))</f>
        <v/>
      </c>
      <c r="I227" s="234" t="str">
        <f>IF(ISNA(VLOOKUP($A227,'Úklidové služby'!$A$7:$I$53,9,FALSE))=TRUE,"",VLOOKUP($A227,'Úklidové služby'!$A$7:$I$53,9,FALSE))</f>
        <v/>
      </c>
      <c r="J227" s="192" t="str">
        <f t="shared" si="10"/>
        <v/>
      </c>
      <c r="K227" s="240" t="str">
        <f t="shared" si="11"/>
        <v/>
      </c>
    </row>
    <row r="228" spans="1:11" ht="15" hidden="1" outlineLevel="1">
      <c r="A228" s="48"/>
      <c r="B228" s="14" t="s">
        <v>8</v>
      </c>
      <c r="C228" s="70" t="s">
        <v>106</v>
      </c>
      <c r="D228" s="15" t="s">
        <v>92</v>
      </c>
      <c r="E228" s="100">
        <v>3.23</v>
      </c>
      <c r="F228" s="49" t="str">
        <f>IF(ISNA(VLOOKUP($A228,'Úklidové služby'!$A$7:$I$53,6,FALSE))=TRUE,"",VLOOKUP($A228,'Úklidové služby'!$A$7:$I$53,6,FALSE))</f>
        <v/>
      </c>
      <c r="G228" s="49" t="str">
        <f>IF(ISNA(VLOOKUP($A228,'Úklidové služby'!$A$7:$I$53,7,FALSE))=TRUE,"",VLOOKUP($A228,'Úklidové služby'!$A$7:$I$53,7,FALSE))</f>
        <v/>
      </c>
      <c r="H228" s="217" t="str">
        <f>IF(ISNA(VLOOKUP($A228,'Úklidové služby'!$A$7:$I$53,8,FALSE))=TRUE,"",VLOOKUP($A228,'Úklidové služby'!$A$7:$I$53,8,FALSE))</f>
        <v/>
      </c>
      <c r="I228" s="234" t="str">
        <f>IF(ISNA(VLOOKUP($A228,'Úklidové služby'!$A$7:$I$53,9,FALSE))=TRUE,"",VLOOKUP($A228,'Úklidové služby'!$A$7:$I$53,9,FALSE))</f>
        <v/>
      </c>
      <c r="J228" s="192" t="str">
        <f t="shared" si="10"/>
        <v/>
      </c>
      <c r="K228" s="240" t="str">
        <f t="shared" si="11"/>
        <v/>
      </c>
    </row>
    <row r="229" spans="1:11" ht="15" hidden="1" outlineLevel="1">
      <c r="A229" s="48"/>
      <c r="B229" s="14" t="s">
        <v>8</v>
      </c>
      <c r="C229" s="70" t="s">
        <v>107</v>
      </c>
      <c r="D229" s="134" t="s">
        <v>90</v>
      </c>
      <c r="E229" s="100">
        <v>4.585</v>
      </c>
      <c r="F229" s="49" t="str">
        <f>IF(ISNA(VLOOKUP($A229,'Úklidové služby'!$A$7:$I$53,6,FALSE))=TRUE,"",VLOOKUP($A229,'Úklidové služby'!$A$7:$I$53,6,FALSE))</f>
        <v/>
      </c>
      <c r="G229" s="49" t="str">
        <f>IF(ISNA(VLOOKUP($A229,'Úklidové služby'!$A$7:$I$53,7,FALSE))=TRUE,"",VLOOKUP($A229,'Úklidové služby'!$A$7:$I$53,7,FALSE))</f>
        <v/>
      </c>
      <c r="H229" s="217" t="str">
        <f>IF(ISNA(VLOOKUP($A229,'Úklidové služby'!$A$7:$I$53,8,FALSE))=TRUE,"",VLOOKUP($A229,'Úklidové služby'!$A$7:$I$53,8,FALSE))</f>
        <v/>
      </c>
      <c r="I229" s="234" t="str">
        <f>IF(ISNA(VLOOKUP($A229,'Úklidové služby'!$A$7:$I$53,9,FALSE))=TRUE,"",VLOOKUP($A229,'Úklidové služby'!$A$7:$I$53,9,FALSE))</f>
        <v/>
      </c>
      <c r="J229" s="192" t="str">
        <f t="shared" si="10"/>
        <v/>
      </c>
      <c r="K229" s="240" t="str">
        <f t="shared" si="11"/>
        <v/>
      </c>
    </row>
    <row r="230" spans="1:11" ht="15" hidden="1" outlineLevel="1">
      <c r="A230" s="48"/>
      <c r="B230" s="14" t="s">
        <v>20</v>
      </c>
      <c r="C230" s="70" t="s">
        <v>119</v>
      </c>
      <c r="D230" s="15" t="s">
        <v>90</v>
      </c>
      <c r="E230" s="100">
        <v>5.55</v>
      </c>
      <c r="F230" s="49" t="str">
        <f>IF(ISNA(VLOOKUP($A230,'Úklidové služby'!$A$7:$I$53,6,FALSE))=TRUE,"",VLOOKUP($A230,'Úklidové služby'!$A$7:$I$53,6,FALSE))</f>
        <v/>
      </c>
      <c r="G230" s="49" t="str">
        <f>IF(ISNA(VLOOKUP($A230,'Úklidové služby'!$A$7:$I$53,7,FALSE))=TRUE,"",VLOOKUP($A230,'Úklidové služby'!$A$7:$I$53,7,FALSE))</f>
        <v/>
      </c>
      <c r="H230" s="217" t="str">
        <f>IF(ISNA(VLOOKUP($A230,'Úklidové služby'!$A$7:$I$53,8,FALSE))=TRUE,"",VLOOKUP($A230,'Úklidové služby'!$A$7:$I$53,8,FALSE))</f>
        <v/>
      </c>
      <c r="I230" s="234" t="str">
        <f>IF(ISNA(VLOOKUP($A230,'Úklidové služby'!$A$7:$I$53,9,FALSE))=TRUE,"",VLOOKUP($A230,'Úklidové služby'!$A$7:$I$53,9,FALSE))</f>
        <v/>
      </c>
      <c r="J230" s="192" t="str">
        <f t="shared" si="10"/>
        <v/>
      </c>
      <c r="K230" s="240" t="str">
        <f t="shared" si="11"/>
        <v/>
      </c>
    </row>
    <row r="231" spans="1:11" ht="15" hidden="1" outlineLevel="1">
      <c r="A231" s="48"/>
      <c r="B231" s="14" t="s">
        <v>20</v>
      </c>
      <c r="C231" s="73" t="s">
        <v>120</v>
      </c>
      <c r="D231" s="134" t="s">
        <v>90</v>
      </c>
      <c r="E231" s="100">
        <v>4.258</v>
      </c>
      <c r="F231" s="49" t="str">
        <f>IF(ISNA(VLOOKUP($A231,'Úklidové služby'!$A$7:$I$53,6,FALSE))=TRUE,"",VLOOKUP($A231,'Úklidové služby'!$A$7:$I$53,6,FALSE))</f>
        <v/>
      </c>
      <c r="G231" s="49" t="str">
        <f>IF(ISNA(VLOOKUP($A231,'Úklidové služby'!$A$7:$I$53,7,FALSE))=TRUE,"",VLOOKUP($A231,'Úklidové služby'!$A$7:$I$53,7,FALSE))</f>
        <v/>
      </c>
      <c r="H231" s="217" t="str">
        <f>IF(ISNA(VLOOKUP($A231,'Úklidové služby'!$A$7:$I$53,8,FALSE))=TRUE,"",VLOOKUP($A231,'Úklidové služby'!$A$7:$I$53,8,FALSE))</f>
        <v/>
      </c>
      <c r="I231" s="234" t="str">
        <f>IF(ISNA(VLOOKUP($A231,'Úklidové služby'!$A$7:$I$53,9,FALSE))=TRUE,"",VLOOKUP($A231,'Úklidové služby'!$A$7:$I$53,9,FALSE))</f>
        <v/>
      </c>
      <c r="J231" s="192" t="str">
        <f t="shared" si="10"/>
        <v/>
      </c>
      <c r="K231" s="240" t="str">
        <f t="shared" si="11"/>
        <v/>
      </c>
    </row>
    <row r="232" spans="1:11" ht="15" hidden="1" outlineLevel="1">
      <c r="A232" s="48"/>
      <c r="B232" s="14" t="s">
        <v>20</v>
      </c>
      <c r="C232" s="73" t="s">
        <v>121</v>
      </c>
      <c r="D232" s="15" t="s">
        <v>61</v>
      </c>
      <c r="E232" s="100">
        <v>2.1</v>
      </c>
      <c r="F232" s="66" t="str">
        <f>IF(ISNA(VLOOKUP($A232,'Úklidové služby'!$A$7:$I$53,6,FALSE))=TRUE,"",VLOOKUP($A232,'Úklidové služby'!$A$7:$I$53,6,FALSE))</f>
        <v/>
      </c>
      <c r="G232" s="16" t="str">
        <f>IF(ISNA(VLOOKUP($A232,'Úklidové služby'!$A$7:$I$53,7,FALSE))=TRUE,"",VLOOKUP($A232,'Úklidové služby'!$A$7:$I$53,7,FALSE))</f>
        <v/>
      </c>
      <c r="H232" s="148" t="str">
        <f>IF(ISNA(VLOOKUP($A232,'Úklidové služby'!$A$7:$I$53,8,FALSE))=TRUE,"",VLOOKUP($A232,'Úklidové služby'!$A$7:$I$53,8,FALSE))</f>
        <v/>
      </c>
      <c r="I232" s="232" t="str">
        <f>IF(ISNA(VLOOKUP($A232,'Úklidové služby'!$A$7:$I$53,9,FALSE))=TRUE,"",VLOOKUP($A232,'Úklidové služby'!$A$7:$I$53,9,FALSE))</f>
        <v/>
      </c>
      <c r="J232" s="194" t="str">
        <f t="shared" si="10"/>
        <v/>
      </c>
      <c r="K232" s="237" t="str">
        <f t="shared" si="11"/>
        <v/>
      </c>
    </row>
    <row r="233" spans="1:11" ht="15" hidden="1" outlineLevel="1">
      <c r="A233" s="48"/>
      <c r="B233" s="14" t="s">
        <v>20</v>
      </c>
      <c r="C233" s="73" t="s">
        <v>122</v>
      </c>
      <c r="D233" s="15" t="s">
        <v>25</v>
      </c>
      <c r="E233" s="100">
        <v>1.798</v>
      </c>
      <c r="F233" s="66" t="str">
        <f>IF(ISNA(VLOOKUP($A233,'Úklidové služby'!$A$7:$I$53,6,FALSE))=TRUE,"",VLOOKUP($A233,'Úklidové služby'!$A$7:$I$53,6,FALSE))</f>
        <v/>
      </c>
      <c r="G233" s="16" t="str">
        <f>IF(ISNA(VLOOKUP($A233,'Úklidové služby'!$A$7:$I$53,7,FALSE))=TRUE,"",VLOOKUP($A233,'Úklidové služby'!$A$7:$I$53,7,FALSE))</f>
        <v/>
      </c>
      <c r="H233" s="148" t="str">
        <f>IF(ISNA(VLOOKUP($A233,'Úklidové služby'!$A$7:$I$53,8,FALSE))=TRUE,"",VLOOKUP($A233,'Úklidové služby'!$A$7:$I$53,8,FALSE))</f>
        <v/>
      </c>
      <c r="I233" s="232" t="str">
        <f>IF(ISNA(VLOOKUP($A233,'Úklidové služby'!$A$7:$I$53,9,FALSE))=TRUE,"",VLOOKUP($A233,'Úklidové služby'!$A$7:$I$53,9,FALSE))</f>
        <v/>
      </c>
      <c r="J233" s="194" t="str">
        <f t="shared" si="10"/>
        <v/>
      </c>
      <c r="K233" s="237" t="str">
        <f t="shared" si="11"/>
        <v/>
      </c>
    </row>
    <row r="234" spans="1:11" ht="15" hidden="1" outlineLevel="1">
      <c r="A234" s="48"/>
      <c r="B234" s="14" t="s">
        <v>20</v>
      </c>
      <c r="C234" s="70" t="s">
        <v>123</v>
      </c>
      <c r="D234" s="15" t="s">
        <v>90</v>
      </c>
      <c r="E234" s="100">
        <v>2.98</v>
      </c>
      <c r="F234" s="49" t="str">
        <f>IF(ISNA(VLOOKUP($A234,'Úklidové služby'!$A$7:$I$53,6,FALSE))=TRUE,"",VLOOKUP($A234,'Úklidové služby'!$A$7:$I$53,6,FALSE))</f>
        <v/>
      </c>
      <c r="G234" s="49" t="str">
        <f>IF(ISNA(VLOOKUP($A234,'Úklidové služby'!$A$7:$I$53,7,FALSE))=TRUE,"",VLOOKUP($A234,'Úklidové služby'!$A$7:$I$53,7,FALSE))</f>
        <v/>
      </c>
      <c r="H234" s="217" t="str">
        <f>IF(ISNA(VLOOKUP($A234,'Úklidové služby'!$A$7:$I$53,8,FALSE))=TRUE,"",VLOOKUP($A234,'Úklidové služby'!$A$7:$I$53,8,FALSE))</f>
        <v/>
      </c>
      <c r="I234" s="234" t="str">
        <f>IF(ISNA(VLOOKUP($A234,'Úklidové služby'!$A$7:$I$53,9,FALSE))=TRUE,"",VLOOKUP($A234,'Úklidové služby'!$A$7:$I$53,9,FALSE))</f>
        <v/>
      </c>
      <c r="J234" s="192" t="str">
        <f t="shared" si="10"/>
        <v/>
      </c>
      <c r="K234" s="240" t="str">
        <f t="shared" si="11"/>
        <v/>
      </c>
    </row>
    <row r="235" spans="1:11" ht="15" hidden="1" outlineLevel="1">
      <c r="A235" s="48"/>
      <c r="B235" s="14" t="s">
        <v>20</v>
      </c>
      <c r="C235" s="70" t="s">
        <v>124</v>
      </c>
      <c r="D235" s="15" t="s">
        <v>90</v>
      </c>
      <c r="E235" s="100">
        <v>2.052</v>
      </c>
      <c r="F235" s="49" t="str">
        <f>IF(ISNA(VLOOKUP($A235,'Úklidové služby'!$A$7:$I$53,6,FALSE))=TRUE,"",VLOOKUP($A235,'Úklidové služby'!$A$7:$I$53,6,FALSE))</f>
        <v/>
      </c>
      <c r="G235" s="49" t="str">
        <f>IF(ISNA(VLOOKUP($A235,'Úklidové služby'!$A$7:$I$53,7,FALSE))=TRUE,"",VLOOKUP($A235,'Úklidové služby'!$A$7:$I$53,7,FALSE))</f>
        <v/>
      </c>
      <c r="H235" s="217" t="str">
        <f>IF(ISNA(VLOOKUP($A235,'Úklidové služby'!$A$7:$I$53,8,FALSE))=TRUE,"",VLOOKUP($A235,'Úklidové služby'!$A$7:$I$53,8,FALSE))</f>
        <v/>
      </c>
      <c r="I235" s="234" t="str">
        <f>IF(ISNA(VLOOKUP($A235,'Úklidové služby'!$A$7:$I$53,9,FALSE))=TRUE,"",VLOOKUP($A235,'Úklidové služby'!$A$7:$I$53,9,FALSE))</f>
        <v/>
      </c>
      <c r="J235" s="192" t="str">
        <f aca="true" t="shared" si="12" ref="J235:J300">IF(ISERR(E235*G235*I235)=TRUE,"",E235*G235*I235)</f>
        <v/>
      </c>
      <c r="K235" s="240" t="str">
        <f aca="true" t="shared" si="13" ref="K235:K300">IF(ISERR(J235/12)=TRUE,"",J235/12)</f>
        <v/>
      </c>
    </row>
    <row r="236" spans="1:11" ht="15" hidden="1" outlineLevel="1">
      <c r="A236" s="48"/>
      <c r="B236" s="14" t="s">
        <v>20</v>
      </c>
      <c r="C236" s="140" t="s">
        <v>131</v>
      </c>
      <c r="D236" s="15" t="s">
        <v>90</v>
      </c>
      <c r="E236" s="100">
        <v>4.554</v>
      </c>
      <c r="F236" s="49" t="str">
        <f>IF(ISNA(VLOOKUP($A236,'Úklidové služby'!$A$7:$I$53,6,FALSE))=TRUE,"",VLOOKUP($A236,'Úklidové služby'!$A$7:$I$53,6,FALSE))</f>
        <v/>
      </c>
      <c r="G236" s="49" t="str">
        <f>IF(ISNA(VLOOKUP($A236,'Úklidové služby'!$A$7:$I$53,7,FALSE))=TRUE,"",VLOOKUP($A236,'Úklidové služby'!$A$7:$I$53,7,FALSE))</f>
        <v/>
      </c>
      <c r="H236" s="217" t="str">
        <f>IF(ISNA(VLOOKUP($A236,'Úklidové služby'!$A$7:$I$53,8,FALSE))=TRUE,"",VLOOKUP($A236,'Úklidové služby'!$A$7:$I$53,8,FALSE))</f>
        <v/>
      </c>
      <c r="I236" s="234" t="str">
        <f>IF(ISNA(VLOOKUP($A236,'Úklidové služby'!$A$7:$I$53,9,FALSE))=TRUE,"",VLOOKUP($A236,'Úklidové služby'!$A$7:$I$53,9,FALSE))</f>
        <v/>
      </c>
      <c r="J236" s="192" t="str">
        <f t="shared" si="12"/>
        <v/>
      </c>
      <c r="K236" s="240" t="str">
        <f t="shared" si="13"/>
        <v/>
      </c>
    </row>
    <row r="237" spans="1:11" ht="15" hidden="1" outlineLevel="1">
      <c r="A237" s="48"/>
      <c r="B237" s="14" t="s">
        <v>98</v>
      </c>
      <c r="C237" s="70" t="s">
        <v>126</v>
      </c>
      <c r="D237" s="134" t="s">
        <v>61</v>
      </c>
      <c r="E237" s="100">
        <v>0.93</v>
      </c>
      <c r="F237" s="66" t="str">
        <f>IF(ISNA(VLOOKUP($A237,'Úklidové služby'!$A$7:$I$53,6,FALSE))=TRUE,"",VLOOKUP($A237,'Úklidové služby'!$A$7:$I$53,6,FALSE))</f>
        <v/>
      </c>
      <c r="G237" s="16" t="str">
        <f>IF(ISNA(VLOOKUP($A237,'Úklidové služby'!$A$7:$I$53,7,FALSE))=TRUE,"",VLOOKUP($A237,'Úklidové služby'!$A$7:$I$53,7,FALSE))</f>
        <v/>
      </c>
      <c r="H237" s="148" t="str">
        <f>IF(ISNA(VLOOKUP($A237,'Úklidové služby'!$A$7:$I$53,8,FALSE))=TRUE,"",VLOOKUP($A237,'Úklidové služby'!$A$7:$I$53,8,FALSE))</f>
        <v/>
      </c>
      <c r="I237" s="232" t="str">
        <f>IF(ISNA(VLOOKUP($A237,'Úklidové služby'!$A$7:$I$53,9,FALSE))=TRUE,"",VLOOKUP($A237,'Úklidové služby'!$A$7:$I$53,9,FALSE))</f>
        <v/>
      </c>
      <c r="J237" s="194" t="str">
        <f t="shared" si="12"/>
        <v/>
      </c>
      <c r="K237" s="237" t="str">
        <f t="shared" si="13"/>
        <v/>
      </c>
    </row>
    <row r="238" spans="1:11" ht="15" hidden="1" outlineLevel="1">
      <c r="A238" s="48"/>
      <c r="B238" s="14" t="s">
        <v>98</v>
      </c>
      <c r="C238" s="70" t="s">
        <v>130</v>
      </c>
      <c r="D238" s="15" t="s">
        <v>99</v>
      </c>
      <c r="E238" s="100">
        <v>9.69</v>
      </c>
      <c r="F238" s="49" t="str">
        <f>IF(ISNA(VLOOKUP($A238,'Úklidové služby'!$A$7:$I$53,6,FALSE))=TRUE,"",VLOOKUP($A238,'Úklidové služby'!$A$7:$I$53,6,FALSE))</f>
        <v/>
      </c>
      <c r="G238" s="49" t="str">
        <f>IF(ISNA(VLOOKUP($A238,'Úklidové služby'!$A$7:$I$53,7,FALSE))=TRUE,"",VLOOKUP($A238,'Úklidové služby'!$A$7:$I$53,7,FALSE))</f>
        <v/>
      </c>
      <c r="H238" s="217" t="str">
        <f>IF(ISNA(VLOOKUP($A238,'Úklidové služby'!$A$7:$I$53,8,FALSE))=TRUE,"",VLOOKUP($A238,'Úklidové služby'!$A$7:$I$53,8,FALSE))</f>
        <v/>
      </c>
      <c r="I238" s="234" t="str">
        <f>IF(ISNA(VLOOKUP($A238,'Úklidové služby'!$A$7:$I$53,9,FALSE))=TRUE,"",VLOOKUP($A238,'Úklidové služby'!$A$7:$I$53,9,FALSE))</f>
        <v/>
      </c>
      <c r="J238" s="192" t="str">
        <f t="shared" si="12"/>
        <v/>
      </c>
      <c r="K238" s="240" t="str">
        <f t="shared" si="13"/>
        <v/>
      </c>
    </row>
    <row r="239" spans="1:11" ht="15" hidden="1" outlineLevel="1">
      <c r="A239" s="48"/>
      <c r="B239" s="147" t="s">
        <v>98</v>
      </c>
      <c r="C239" s="140" t="s">
        <v>142</v>
      </c>
      <c r="D239" s="15" t="s">
        <v>143</v>
      </c>
      <c r="E239" s="100">
        <v>4.566</v>
      </c>
      <c r="F239" s="49" t="str">
        <f>IF(ISNA(VLOOKUP($A239,'Úklidové služby'!$A$7:$I$53,6,FALSE))=TRUE,"",VLOOKUP($A239,'Úklidové služby'!$A$7:$I$53,6,FALSE))</f>
        <v/>
      </c>
      <c r="G239" s="49" t="str">
        <f>IF(ISNA(VLOOKUP($A239,'Úklidové služby'!$A$7:$I$53,7,FALSE))=TRUE,"",VLOOKUP($A239,'Úklidové služby'!$A$7:$I$53,7,FALSE))</f>
        <v/>
      </c>
      <c r="H239" s="217" t="str">
        <f>IF(ISNA(VLOOKUP($A239,'Úklidové služby'!$A$7:$I$53,8,FALSE))=TRUE,"",VLOOKUP($A239,'Úklidové služby'!$A$7:$I$53,8,FALSE))</f>
        <v/>
      </c>
      <c r="I239" s="234" t="str">
        <f>IF(ISNA(VLOOKUP($A239,'Úklidové služby'!$A$7:$I$53,9,FALSE))=TRUE,"",VLOOKUP($A239,'Úklidové služby'!$A$7:$I$53,9,FALSE))</f>
        <v/>
      </c>
      <c r="J239" s="192" t="str">
        <f t="shared" si="12"/>
        <v/>
      </c>
      <c r="K239" s="240" t="str">
        <f t="shared" si="13"/>
        <v/>
      </c>
    </row>
    <row r="240" spans="1:11" ht="15" hidden="1" outlineLevel="1">
      <c r="A240" s="50"/>
      <c r="B240" s="14" t="s">
        <v>98</v>
      </c>
      <c r="C240" s="140" t="s">
        <v>132</v>
      </c>
      <c r="D240" s="15" t="s">
        <v>100</v>
      </c>
      <c r="E240" s="102">
        <v>10.076</v>
      </c>
      <c r="F240" s="51" t="str">
        <f>IF(ISNA(VLOOKUP($A240,'Úklidové služby'!$A$7:$I$53,6,FALSE))=TRUE,"",VLOOKUP($A240,'Úklidové služby'!$A$7:$I$53,6,FALSE))</f>
        <v/>
      </c>
      <c r="G240" s="51" t="str">
        <f>IF(ISNA(VLOOKUP($A240,'Úklidové služby'!$A$7:$I$53,7,FALSE))=TRUE,"",VLOOKUP($A240,'Úklidové služby'!$A$7:$I$53,7,FALSE))</f>
        <v/>
      </c>
      <c r="H240" s="218" t="str">
        <f>IF(ISNA(VLOOKUP($A240,'Úklidové služby'!$A$7:$I$53,8,FALSE))=TRUE,"",VLOOKUP($A240,'Úklidové služby'!$A$7:$I$53,8,FALSE))</f>
        <v/>
      </c>
      <c r="I240" s="184" t="str">
        <f>IF(ISNA(VLOOKUP($A240,'Úklidové služby'!$A$7:$I$53,9,FALSE))=TRUE,"",VLOOKUP($A240,'Úklidové služby'!$A$7:$I$53,9,FALSE))</f>
        <v/>
      </c>
      <c r="J240" s="193" t="str">
        <f t="shared" si="12"/>
        <v/>
      </c>
      <c r="K240" s="241" t="str">
        <f t="shared" si="13"/>
        <v/>
      </c>
    </row>
    <row r="241" spans="1:11" ht="15" collapsed="1">
      <c r="A241" s="18">
        <v>19</v>
      </c>
      <c r="B241" s="19" t="s">
        <v>43</v>
      </c>
      <c r="C241" s="44"/>
      <c r="D241" s="44"/>
      <c r="E241" s="97">
        <f>SUM(E242:E244)</f>
        <v>3</v>
      </c>
      <c r="F241" s="54" t="str">
        <f>IF(ISNA(VLOOKUP($A241,'Úklidové služby'!$A$7:$I$53,6,FALSE))=TRUE,"",VLOOKUP($A241,'Úklidové služby'!$A$7:$I$53,6,FALSE))</f>
        <v>ks</v>
      </c>
      <c r="G241" s="24">
        <f>IF(ISNA(VLOOKUP($A241,'Úklidové služby'!$A$7:$I$53,7,FALSE))=TRUE,"",VLOOKUP($A241,'Úklidové služby'!$A$7:$I$53,7,FALSE))</f>
        <v>0</v>
      </c>
      <c r="H241" s="227" t="str">
        <f>IF(ISNA(VLOOKUP($A241,'Úklidové služby'!$A$7:$I$53,8,FALSE))=TRUE,"",VLOOKUP($A241,'Úklidové služby'!$A$7:$I$53,8,FALSE))</f>
        <v>1x za týden</v>
      </c>
      <c r="I241" s="185">
        <f>IF(ISNA(VLOOKUP($A241,'Úklidové služby'!$A$7:$I$53,9,FALSE))=TRUE,"",VLOOKUP($A241,'Úklidové služby'!$A$7:$I$53,9,FALSE))</f>
        <v>52</v>
      </c>
      <c r="J241" s="76">
        <f t="shared" si="12"/>
        <v>0</v>
      </c>
      <c r="K241" s="238">
        <f t="shared" si="13"/>
        <v>0</v>
      </c>
    </row>
    <row r="242" spans="1:11" ht="15" hidden="1" outlineLevel="1">
      <c r="A242" s="48"/>
      <c r="B242" s="14" t="s">
        <v>8</v>
      </c>
      <c r="C242" s="70" t="s">
        <v>105</v>
      </c>
      <c r="D242" s="15" t="s">
        <v>91</v>
      </c>
      <c r="E242" s="100">
        <v>1</v>
      </c>
      <c r="F242" s="66" t="str">
        <f>IF(ISNA(VLOOKUP($A242,'Úklidové služby'!$A$7:$I$53,6,FALSE))=TRUE,"",VLOOKUP($A242,'Úklidové služby'!$A$7:$I$53,6,FALSE))</f>
        <v/>
      </c>
      <c r="G242" s="16" t="str">
        <f>IF(ISNA(VLOOKUP($A242,'Úklidové služby'!$A$7:$I$53,7,FALSE))=TRUE,"",VLOOKUP($A242,'Úklidové služby'!$A$7:$I$53,7,FALSE))</f>
        <v/>
      </c>
      <c r="H242" s="148" t="str">
        <f>IF(ISNA(VLOOKUP($A242,'Úklidové služby'!$A$7:$I$53,8,FALSE))=TRUE,"",VLOOKUP($A242,'Úklidové služby'!$A$7:$I$53,8,FALSE))</f>
        <v/>
      </c>
      <c r="I242" s="232" t="str">
        <f>IF(ISNA(VLOOKUP($A242,'Úklidové služby'!$A$7:$I$53,9,FALSE))=TRUE,"",VLOOKUP($A242,'Úklidové služby'!$A$7:$I$53,9,FALSE))</f>
        <v/>
      </c>
      <c r="J242" s="194" t="str">
        <f t="shared" si="12"/>
        <v/>
      </c>
      <c r="K242" s="237" t="str">
        <f t="shared" si="13"/>
        <v/>
      </c>
    </row>
    <row r="243" spans="1:11" ht="15" hidden="1" outlineLevel="1">
      <c r="A243" s="48"/>
      <c r="B243" s="14" t="s">
        <v>20</v>
      </c>
      <c r="C243" s="73" t="s">
        <v>122</v>
      </c>
      <c r="D243" s="15" t="s">
        <v>25</v>
      </c>
      <c r="E243" s="100">
        <v>1</v>
      </c>
      <c r="F243" s="66" t="str">
        <f>IF(ISNA(VLOOKUP($A243,'Úklidové služby'!$A$7:$I$53,6,FALSE))=TRUE,"",VLOOKUP($A243,'Úklidové služby'!$A$7:$I$53,6,FALSE))</f>
        <v/>
      </c>
      <c r="G243" s="16" t="str">
        <f>IF(ISNA(VLOOKUP($A243,'Úklidové služby'!$A$7:$I$53,7,FALSE))=TRUE,"",VLOOKUP($A243,'Úklidové služby'!$A$7:$I$53,7,FALSE))</f>
        <v/>
      </c>
      <c r="H243" s="148" t="str">
        <f>IF(ISNA(VLOOKUP($A243,'Úklidové služby'!$A$7:$I$53,8,FALSE))=TRUE,"",VLOOKUP($A243,'Úklidové služby'!$A$7:$I$53,8,FALSE))</f>
        <v/>
      </c>
      <c r="I243" s="232" t="str">
        <f>IF(ISNA(VLOOKUP($A243,'Úklidové služby'!$A$7:$I$53,9,FALSE))=TRUE,"",VLOOKUP($A243,'Úklidové služby'!$A$7:$I$53,9,FALSE))</f>
        <v/>
      </c>
      <c r="J243" s="194" t="str">
        <f t="shared" si="12"/>
        <v/>
      </c>
      <c r="K243" s="237" t="str">
        <f t="shared" si="13"/>
        <v/>
      </c>
    </row>
    <row r="244" spans="1:11" ht="15" hidden="1" outlineLevel="1">
      <c r="A244" s="48"/>
      <c r="B244" s="14" t="s">
        <v>98</v>
      </c>
      <c r="C244" s="70" t="s">
        <v>126</v>
      </c>
      <c r="D244" s="134" t="s">
        <v>61</v>
      </c>
      <c r="E244" s="100">
        <v>1</v>
      </c>
      <c r="F244" s="93" t="str">
        <f>IF(ISNA(VLOOKUP($A244,'Úklidové služby'!$A$7:$I$53,6,FALSE))=TRUE,"",VLOOKUP($A244,'Úklidové služby'!$A$7:$I$53,6,FALSE))</f>
        <v/>
      </c>
      <c r="G244" s="28" t="str">
        <f>IF(ISNA(VLOOKUP($A244,'Úklidové služby'!$A$7:$I$53,7,FALSE))=TRUE,"",VLOOKUP($A244,'Úklidové služby'!$A$7:$I$53,7,FALSE))</f>
        <v/>
      </c>
      <c r="H244" s="151" t="str">
        <f>IF(ISNA(VLOOKUP($A244,'Úklidové služby'!$A$7:$I$53,8,FALSE))=TRUE,"",VLOOKUP($A244,'Úklidové služby'!$A$7:$I$53,8,FALSE))</f>
        <v/>
      </c>
      <c r="I244" s="235" t="str">
        <f>IF(ISNA(VLOOKUP($A244,'Úklidové služby'!$A$7:$I$53,9,FALSE))=TRUE,"",VLOOKUP($A244,'Úklidové služby'!$A$7:$I$53,9,FALSE))</f>
        <v/>
      </c>
      <c r="J244" s="195" t="str">
        <f t="shared" si="12"/>
        <v/>
      </c>
      <c r="K244" s="242" t="str">
        <f t="shared" si="13"/>
        <v/>
      </c>
    </row>
    <row r="245" spans="1:11" ht="15" collapsed="1">
      <c r="A245" s="18">
        <v>20</v>
      </c>
      <c r="B245" s="19" t="s">
        <v>50</v>
      </c>
      <c r="C245" s="44"/>
      <c r="D245" s="44"/>
      <c r="E245" s="97">
        <f>SUM(E246:E278)</f>
        <v>33</v>
      </c>
      <c r="F245" s="54" t="str">
        <f>IF(ISNA(VLOOKUP($A245,'Úklidové služby'!$A$7:$I$53,6,FALSE))=TRUE,"",VLOOKUP($A245,'Úklidové služby'!$A$7:$I$53,6,FALSE))</f>
        <v>místnost</v>
      </c>
      <c r="G245" s="24">
        <f>IF(ISNA(VLOOKUP($A245,'Úklidové služby'!$A$7:$I$53,7,FALSE))=TRUE,"",VLOOKUP($A245,'Úklidové služby'!$A$7:$I$53,7,FALSE))</f>
        <v>0</v>
      </c>
      <c r="H245" s="45" t="str">
        <f>IF(ISNA(VLOOKUP($A245,'Úklidové služby'!$A$7:$I$53,8,FALSE))=TRUE,"",VLOOKUP($A245,'Úklidové služby'!$A$7:$I$53,8,FALSE))</f>
        <v>1x za týden</v>
      </c>
      <c r="I245" s="184">
        <f>IF(ISNA(VLOOKUP($A245,'Úklidové služby'!$A$7:$I$53,9,FALSE))=TRUE,"",VLOOKUP($A245,'Úklidové služby'!$A$7:$I$53,9,FALSE))</f>
        <v>52</v>
      </c>
      <c r="J245" s="76">
        <f aca="true" t="shared" si="14" ref="J245:J278">IF(ISERR(E245*G245*I245)=TRUE,"",E245*G245*I245)</f>
        <v>0</v>
      </c>
      <c r="K245" s="241">
        <f aca="true" t="shared" si="15" ref="K245:K278">IF(ISERR(J245/12)=TRUE,"",J245/12)</f>
        <v>0</v>
      </c>
    </row>
    <row r="246" spans="1:11" ht="15" hidden="1" outlineLevel="1">
      <c r="A246" s="48"/>
      <c r="B246" s="10" t="s">
        <v>8</v>
      </c>
      <c r="C246" s="69" t="s">
        <v>101</v>
      </c>
      <c r="D246" s="11" t="s">
        <v>61</v>
      </c>
      <c r="E246" s="100">
        <v>1</v>
      </c>
      <c r="F246" s="66" t="str">
        <f>IF(ISNA(VLOOKUP($A246,'Úklidové služby'!$A$7:$I$53,6,FALSE))=TRUE,"",VLOOKUP($A246,'Úklidové služby'!$A$7:$I$53,6,FALSE))</f>
        <v/>
      </c>
      <c r="G246" s="16" t="str">
        <f>IF(ISNA(VLOOKUP($A246,'Úklidové služby'!$A$7:$I$53,7,FALSE))=TRUE,"",VLOOKUP($A246,'Úklidové služby'!$A$7:$I$53,7,FALSE))</f>
        <v/>
      </c>
      <c r="H246" s="148" t="str">
        <f>IF(ISNA(VLOOKUP($A246,'Úklidové služby'!$A$7:$I$53,8,FALSE))=TRUE,"",VLOOKUP($A246,'Úklidové služby'!$A$7:$I$53,8,FALSE))</f>
        <v/>
      </c>
      <c r="I246" s="232" t="str">
        <f>IF(ISNA(VLOOKUP($A246,'Úklidové služby'!$A$7:$I$53,9,FALSE))=TRUE,"",VLOOKUP($A246,'Úklidové služby'!$A$7:$I$53,9,FALSE))</f>
        <v/>
      </c>
      <c r="J246" s="194" t="str">
        <f t="shared" si="14"/>
        <v/>
      </c>
      <c r="K246" s="237" t="str">
        <f t="shared" si="15"/>
        <v/>
      </c>
    </row>
    <row r="247" spans="1:11" ht="15" hidden="1" outlineLevel="1">
      <c r="A247" s="48"/>
      <c r="B247" s="14" t="s">
        <v>8</v>
      </c>
      <c r="C247" s="70" t="s">
        <v>102</v>
      </c>
      <c r="D247" s="15" t="s">
        <v>88</v>
      </c>
      <c r="E247" s="100">
        <v>1</v>
      </c>
      <c r="F247" s="66" t="str">
        <f>IF(ISNA(VLOOKUP($A247,'Úklidové služby'!$A$7:$I$53,6,FALSE))=TRUE,"",VLOOKUP($A247,'Úklidové služby'!$A$7:$I$53,6,FALSE))</f>
        <v/>
      </c>
      <c r="G247" s="16" t="str">
        <f>IF(ISNA(VLOOKUP($A247,'Úklidové služby'!$A$7:$I$53,7,FALSE))=TRUE,"",VLOOKUP($A247,'Úklidové služby'!$A$7:$I$53,7,FALSE))</f>
        <v/>
      </c>
      <c r="H247" s="148" t="str">
        <f>IF(ISNA(VLOOKUP($A247,'Úklidové služby'!$A$7:$I$53,8,FALSE))=TRUE,"",VLOOKUP($A247,'Úklidové služby'!$A$7:$I$53,8,FALSE))</f>
        <v/>
      </c>
      <c r="I247" s="232" t="str">
        <f>IF(ISNA(VLOOKUP($A247,'Úklidové služby'!$A$7:$I$53,9,FALSE))=TRUE,"",VLOOKUP($A247,'Úklidové služby'!$A$7:$I$53,9,FALSE))</f>
        <v/>
      </c>
      <c r="J247" s="194" t="str">
        <f t="shared" si="14"/>
        <v/>
      </c>
      <c r="K247" s="237" t="str">
        <f t="shared" si="15"/>
        <v/>
      </c>
    </row>
    <row r="248" spans="1:11" ht="15" hidden="1" outlineLevel="1">
      <c r="A248" s="48"/>
      <c r="B248" s="14" t="s">
        <v>8</v>
      </c>
      <c r="C248" s="70" t="s">
        <v>103</v>
      </c>
      <c r="D248" s="15" t="s">
        <v>89</v>
      </c>
      <c r="E248" s="100">
        <v>1</v>
      </c>
      <c r="F248" s="66" t="str">
        <f>IF(ISNA(VLOOKUP($A248,'Úklidové služby'!$A$7:$I$53,6,FALSE))=TRUE,"",VLOOKUP($A248,'Úklidové služby'!$A$7:$I$53,6,FALSE))</f>
        <v/>
      </c>
      <c r="G248" s="16" t="str">
        <f>IF(ISNA(VLOOKUP($A248,'Úklidové služby'!$A$7:$I$53,7,FALSE))=TRUE,"",VLOOKUP($A248,'Úklidové služby'!$A$7:$I$53,7,FALSE))</f>
        <v/>
      </c>
      <c r="H248" s="148" t="str">
        <f>IF(ISNA(VLOOKUP($A248,'Úklidové služby'!$A$7:$I$53,8,FALSE))=TRUE,"",VLOOKUP($A248,'Úklidové služby'!$A$7:$I$53,8,FALSE))</f>
        <v/>
      </c>
      <c r="I248" s="232" t="str">
        <f>IF(ISNA(VLOOKUP($A248,'Úklidové služby'!$A$7:$I$53,9,FALSE))=TRUE,"",VLOOKUP($A248,'Úklidové služby'!$A$7:$I$53,9,FALSE))</f>
        <v/>
      </c>
      <c r="J248" s="194" t="str">
        <f t="shared" si="14"/>
        <v/>
      </c>
      <c r="K248" s="237" t="str">
        <f t="shared" si="15"/>
        <v/>
      </c>
    </row>
    <row r="249" spans="1:11" ht="15" hidden="1" outlineLevel="1">
      <c r="A249" s="48"/>
      <c r="B249" s="14" t="s">
        <v>8</v>
      </c>
      <c r="C249" s="70" t="s">
        <v>104</v>
      </c>
      <c r="D249" s="15" t="s">
        <v>90</v>
      </c>
      <c r="E249" s="100">
        <v>1</v>
      </c>
      <c r="F249" s="66" t="str">
        <f>IF(ISNA(VLOOKUP($A249,'Úklidové služby'!$A$7:$I$53,6,FALSE))=TRUE,"",VLOOKUP($A249,'Úklidové služby'!$A$7:$I$53,6,FALSE))</f>
        <v/>
      </c>
      <c r="G249" s="16" t="str">
        <f>IF(ISNA(VLOOKUP($A249,'Úklidové služby'!$A$7:$I$53,7,FALSE))=TRUE,"",VLOOKUP($A249,'Úklidové služby'!$A$7:$I$53,7,FALSE))</f>
        <v/>
      </c>
      <c r="H249" s="148" t="str">
        <f>IF(ISNA(VLOOKUP($A249,'Úklidové služby'!$A$7:$I$53,8,FALSE))=TRUE,"",VLOOKUP($A249,'Úklidové služby'!$A$7:$I$53,8,FALSE))</f>
        <v/>
      </c>
      <c r="I249" s="232" t="str">
        <f>IF(ISNA(VLOOKUP($A249,'Úklidové služby'!$A$7:$I$53,9,FALSE))=TRUE,"",VLOOKUP($A249,'Úklidové služby'!$A$7:$I$53,9,FALSE))</f>
        <v/>
      </c>
      <c r="J249" s="194" t="str">
        <f t="shared" si="14"/>
        <v/>
      </c>
      <c r="K249" s="237" t="str">
        <f t="shared" si="15"/>
        <v/>
      </c>
    </row>
    <row r="250" spans="1:11" ht="15" hidden="1" outlineLevel="1">
      <c r="A250" s="48"/>
      <c r="B250" s="14" t="s">
        <v>8</v>
      </c>
      <c r="C250" s="70" t="s">
        <v>105</v>
      </c>
      <c r="D250" s="15" t="s">
        <v>91</v>
      </c>
      <c r="E250" s="100">
        <v>1</v>
      </c>
      <c r="F250" s="66" t="str">
        <f>IF(ISNA(VLOOKUP($A250,'Úklidové služby'!$A$7:$I$53,6,FALSE))=TRUE,"",VLOOKUP($A250,'Úklidové služby'!$A$7:$I$53,6,FALSE))</f>
        <v/>
      </c>
      <c r="G250" s="16" t="str">
        <f>IF(ISNA(VLOOKUP($A250,'Úklidové služby'!$A$7:$I$53,7,FALSE))=TRUE,"",VLOOKUP($A250,'Úklidové služby'!$A$7:$I$53,7,FALSE))</f>
        <v/>
      </c>
      <c r="H250" s="148" t="str">
        <f>IF(ISNA(VLOOKUP($A250,'Úklidové služby'!$A$7:$I$53,8,FALSE))=TRUE,"",VLOOKUP($A250,'Úklidové služby'!$A$7:$I$53,8,FALSE))</f>
        <v/>
      </c>
      <c r="I250" s="232" t="str">
        <f>IF(ISNA(VLOOKUP($A250,'Úklidové služby'!$A$7:$I$53,9,FALSE))=TRUE,"",VLOOKUP($A250,'Úklidové služby'!$A$7:$I$53,9,FALSE))</f>
        <v/>
      </c>
      <c r="J250" s="194" t="str">
        <f t="shared" si="14"/>
        <v/>
      </c>
      <c r="K250" s="237" t="str">
        <f t="shared" si="15"/>
        <v/>
      </c>
    </row>
    <row r="251" spans="1:11" ht="15" hidden="1" outlineLevel="1">
      <c r="A251" s="48"/>
      <c r="B251" s="14" t="s">
        <v>8</v>
      </c>
      <c r="C251" s="70" t="s">
        <v>106</v>
      </c>
      <c r="D251" s="15" t="s">
        <v>92</v>
      </c>
      <c r="E251" s="100">
        <v>1</v>
      </c>
      <c r="F251" s="66" t="str">
        <f>IF(ISNA(VLOOKUP($A251,'Úklidové služby'!$A$7:$I$53,6,FALSE))=TRUE,"",VLOOKUP($A251,'Úklidové služby'!$A$7:$I$53,6,FALSE))</f>
        <v/>
      </c>
      <c r="G251" s="16" t="str">
        <f>IF(ISNA(VLOOKUP($A251,'Úklidové služby'!$A$7:$I$53,7,FALSE))=TRUE,"",VLOOKUP($A251,'Úklidové služby'!$A$7:$I$53,7,FALSE))</f>
        <v/>
      </c>
      <c r="H251" s="148" t="str">
        <f>IF(ISNA(VLOOKUP($A251,'Úklidové služby'!$A$7:$I$53,8,FALSE))=TRUE,"",VLOOKUP($A251,'Úklidové služby'!$A$7:$I$53,8,FALSE))</f>
        <v/>
      </c>
      <c r="I251" s="232" t="str">
        <f>IF(ISNA(VLOOKUP($A251,'Úklidové služby'!$A$7:$I$53,9,FALSE))=TRUE,"",VLOOKUP($A251,'Úklidové služby'!$A$7:$I$53,9,FALSE))</f>
        <v/>
      </c>
      <c r="J251" s="194" t="str">
        <f t="shared" si="14"/>
        <v/>
      </c>
      <c r="K251" s="237" t="str">
        <f t="shared" si="15"/>
        <v/>
      </c>
    </row>
    <row r="252" spans="1:11" ht="15" hidden="1" outlineLevel="1">
      <c r="A252" s="48"/>
      <c r="B252" s="14" t="s">
        <v>8</v>
      </c>
      <c r="C252" s="70" t="s">
        <v>107</v>
      </c>
      <c r="D252" s="134" t="s">
        <v>90</v>
      </c>
      <c r="E252" s="100">
        <v>1</v>
      </c>
      <c r="F252" s="66" t="str">
        <f>IF(ISNA(VLOOKUP($A252,'Úklidové služby'!$A$7:$I$53,6,FALSE))=TRUE,"",VLOOKUP($A252,'Úklidové služby'!$A$7:$I$53,6,FALSE))</f>
        <v/>
      </c>
      <c r="G252" s="16" t="str">
        <f>IF(ISNA(VLOOKUP($A252,'Úklidové služby'!$A$7:$I$53,7,FALSE))=TRUE,"",VLOOKUP($A252,'Úklidové služby'!$A$7:$I$53,7,FALSE))</f>
        <v/>
      </c>
      <c r="H252" s="148" t="str">
        <f>IF(ISNA(VLOOKUP($A252,'Úklidové služby'!$A$7:$I$53,8,FALSE))=TRUE,"",VLOOKUP($A252,'Úklidové služby'!$A$7:$I$53,8,FALSE))</f>
        <v/>
      </c>
      <c r="I252" s="232" t="str">
        <f>IF(ISNA(VLOOKUP($A252,'Úklidové služby'!$A$7:$I$53,9,FALSE))=TRUE,"",VLOOKUP($A252,'Úklidové služby'!$A$7:$I$53,9,FALSE))</f>
        <v/>
      </c>
      <c r="J252" s="194" t="str">
        <f t="shared" si="14"/>
        <v/>
      </c>
      <c r="K252" s="237" t="str">
        <f t="shared" si="15"/>
        <v/>
      </c>
    </row>
    <row r="253" spans="1:11" ht="15" hidden="1" outlineLevel="1">
      <c r="A253" s="48"/>
      <c r="B253" s="14" t="s">
        <v>8</v>
      </c>
      <c r="C253" s="70" t="s">
        <v>108</v>
      </c>
      <c r="D253" s="15" t="s">
        <v>61</v>
      </c>
      <c r="E253" s="100">
        <v>1</v>
      </c>
      <c r="F253" s="66" t="str">
        <f>IF(ISNA(VLOOKUP($A253,'Úklidové služby'!$A$7:$I$53,6,FALSE))=TRUE,"",VLOOKUP($A253,'Úklidové služby'!$A$7:$I$53,6,FALSE))</f>
        <v/>
      </c>
      <c r="G253" s="16" t="str">
        <f>IF(ISNA(VLOOKUP($A253,'Úklidové služby'!$A$7:$I$53,7,FALSE))=TRUE,"",VLOOKUP($A253,'Úklidové služby'!$A$7:$I$53,7,FALSE))</f>
        <v/>
      </c>
      <c r="H253" s="148" t="str">
        <f>IF(ISNA(VLOOKUP($A253,'Úklidové služby'!$A$7:$I$53,8,FALSE))=TRUE,"",VLOOKUP($A253,'Úklidové služby'!$A$7:$I$53,8,FALSE))</f>
        <v/>
      </c>
      <c r="I253" s="232" t="str">
        <f>IF(ISNA(VLOOKUP($A253,'Úklidové služby'!$A$7:$I$53,9,FALSE))=TRUE,"",VLOOKUP($A253,'Úklidové služby'!$A$7:$I$53,9,FALSE))</f>
        <v/>
      </c>
      <c r="J253" s="194" t="str">
        <f t="shared" si="14"/>
        <v/>
      </c>
      <c r="K253" s="237" t="str">
        <f t="shared" si="15"/>
        <v/>
      </c>
    </row>
    <row r="254" spans="1:11" ht="15" hidden="1" outlineLevel="1">
      <c r="A254" s="48"/>
      <c r="B254" s="14" t="s">
        <v>8</v>
      </c>
      <c r="C254" s="70" t="s">
        <v>109</v>
      </c>
      <c r="D254" s="15" t="s">
        <v>93</v>
      </c>
      <c r="E254" s="100">
        <v>1</v>
      </c>
      <c r="F254" s="66" t="str">
        <f>IF(ISNA(VLOOKUP($A254,'Úklidové služby'!$A$7:$I$53,6,FALSE))=TRUE,"",VLOOKUP($A254,'Úklidové služby'!$A$7:$I$53,6,FALSE))</f>
        <v/>
      </c>
      <c r="G254" s="16" t="str">
        <f>IF(ISNA(VLOOKUP($A254,'Úklidové služby'!$A$7:$I$53,7,FALSE))=TRUE,"",VLOOKUP($A254,'Úklidové služby'!$A$7:$I$53,7,FALSE))</f>
        <v/>
      </c>
      <c r="H254" s="148" t="str">
        <f>IF(ISNA(VLOOKUP($A254,'Úklidové služby'!$A$7:$I$53,8,FALSE))=TRUE,"",VLOOKUP($A254,'Úklidové služby'!$A$7:$I$53,8,FALSE))</f>
        <v/>
      </c>
      <c r="I254" s="232" t="str">
        <f>IF(ISNA(VLOOKUP($A254,'Úklidové služby'!$A$7:$I$53,9,FALSE))=TRUE,"",VLOOKUP($A254,'Úklidové služby'!$A$7:$I$53,9,FALSE))</f>
        <v/>
      </c>
      <c r="J254" s="194" t="str">
        <f t="shared" si="14"/>
        <v/>
      </c>
      <c r="K254" s="237" t="str">
        <f t="shared" si="15"/>
        <v/>
      </c>
    </row>
    <row r="255" spans="1:11" ht="15" hidden="1" outlineLevel="1">
      <c r="A255" s="48"/>
      <c r="B255" s="14" t="s">
        <v>8</v>
      </c>
      <c r="C255" s="70" t="s">
        <v>110</v>
      </c>
      <c r="D255" s="15" t="s">
        <v>95</v>
      </c>
      <c r="E255" s="100">
        <v>1</v>
      </c>
      <c r="F255" s="66" t="str">
        <f>IF(ISNA(VLOOKUP($A255,'Úklidové služby'!$A$7:$I$53,6,FALSE))=TRUE,"",VLOOKUP($A255,'Úklidové služby'!$A$7:$I$53,6,FALSE))</f>
        <v/>
      </c>
      <c r="G255" s="16" t="str">
        <f>IF(ISNA(VLOOKUP($A255,'Úklidové služby'!$A$7:$I$53,7,FALSE))=TRUE,"",VLOOKUP($A255,'Úklidové služby'!$A$7:$I$53,7,FALSE))</f>
        <v/>
      </c>
      <c r="H255" s="148" t="str">
        <f>IF(ISNA(VLOOKUP($A255,'Úklidové služby'!$A$7:$I$53,8,FALSE))=TRUE,"",VLOOKUP($A255,'Úklidové služby'!$A$7:$I$53,8,FALSE))</f>
        <v/>
      </c>
      <c r="I255" s="232" t="str">
        <f>IF(ISNA(VLOOKUP($A255,'Úklidové služby'!$A$7:$I$53,9,FALSE))=TRUE,"",VLOOKUP($A255,'Úklidové služby'!$A$7:$I$53,9,FALSE))</f>
        <v/>
      </c>
      <c r="J255" s="194" t="str">
        <f t="shared" si="14"/>
        <v/>
      </c>
      <c r="K255" s="237" t="str">
        <f t="shared" si="15"/>
        <v/>
      </c>
    </row>
    <row r="256" spans="1:11" ht="15" hidden="1" outlineLevel="1">
      <c r="A256" s="48"/>
      <c r="B256" s="14" t="s">
        <v>8</v>
      </c>
      <c r="C256" s="70" t="s">
        <v>111</v>
      </c>
      <c r="D256" s="15" t="s">
        <v>96</v>
      </c>
      <c r="E256" s="100">
        <v>1</v>
      </c>
      <c r="F256" s="66" t="str">
        <f>IF(ISNA(VLOOKUP($A256,'Úklidové služby'!$A$7:$I$53,6,FALSE))=TRUE,"",VLOOKUP($A256,'Úklidové služby'!$A$7:$I$53,6,FALSE))</f>
        <v/>
      </c>
      <c r="G256" s="16" t="str">
        <f>IF(ISNA(VLOOKUP($A256,'Úklidové služby'!$A$7:$I$53,7,FALSE))=TRUE,"",VLOOKUP($A256,'Úklidové služby'!$A$7:$I$53,7,FALSE))</f>
        <v/>
      </c>
      <c r="H256" s="148" t="str">
        <f>IF(ISNA(VLOOKUP($A256,'Úklidové služby'!$A$7:$I$53,8,FALSE))=TRUE,"",VLOOKUP($A256,'Úklidové služby'!$A$7:$I$53,8,FALSE))</f>
        <v/>
      </c>
      <c r="I256" s="232" t="str">
        <f>IF(ISNA(VLOOKUP($A256,'Úklidové služby'!$A$7:$I$53,9,FALSE))=TRUE,"",VLOOKUP($A256,'Úklidové služby'!$A$7:$I$53,9,FALSE))</f>
        <v/>
      </c>
      <c r="J256" s="194" t="str">
        <f t="shared" si="14"/>
        <v/>
      </c>
      <c r="K256" s="237" t="str">
        <f t="shared" si="15"/>
        <v/>
      </c>
    </row>
    <row r="257" spans="1:11" ht="15" hidden="1" outlineLevel="1">
      <c r="A257" s="48"/>
      <c r="B257" s="14" t="s">
        <v>8</v>
      </c>
      <c r="C257" s="70" t="s">
        <v>112</v>
      </c>
      <c r="D257" s="15" t="s">
        <v>97</v>
      </c>
      <c r="E257" s="100">
        <v>1</v>
      </c>
      <c r="F257" s="66" t="str">
        <f>IF(ISNA(VLOOKUP($A257,'Úklidové služby'!$A$7:$I$53,6,FALSE))=TRUE,"",VLOOKUP($A257,'Úklidové služby'!$A$7:$I$53,6,FALSE))</f>
        <v/>
      </c>
      <c r="G257" s="16" t="str">
        <f>IF(ISNA(VLOOKUP($A257,'Úklidové služby'!$A$7:$I$53,7,FALSE))=TRUE,"",VLOOKUP($A257,'Úklidové služby'!$A$7:$I$53,7,FALSE))</f>
        <v/>
      </c>
      <c r="H257" s="148" t="str">
        <f>IF(ISNA(VLOOKUP($A257,'Úklidové služby'!$A$7:$I$53,8,FALSE))=TRUE,"",VLOOKUP($A257,'Úklidové služby'!$A$7:$I$53,8,FALSE))</f>
        <v/>
      </c>
      <c r="I257" s="232" t="str">
        <f>IF(ISNA(VLOOKUP($A257,'Úklidové služby'!$A$7:$I$53,9,FALSE))=TRUE,"",VLOOKUP($A257,'Úklidové služby'!$A$7:$I$53,9,FALSE))</f>
        <v/>
      </c>
      <c r="J257" s="194" t="str">
        <f t="shared" si="14"/>
        <v/>
      </c>
      <c r="K257" s="237" t="str">
        <f t="shared" si="15"/>
        <v/>
      </c>
    </row>
    <row r="258" spans="1:11" ht="15" hidden="1" outlineLevel="1">
      <c r="A258" s="48"/>
      <c r="B258" s="14" t="s">
        <v>8</v>
      </c>
      <c r="C258" s="70" t="s">
        <v>113</v>
      </c>
      <c r="D258" s="134" t="s">
        <v>14</v>
      </c>
      <c r="E258" s="100">
        <v>1</v>
      </c>
      <c r="F258" s="66" t="str">
        <f>IF(ISNA(VLOOKUP($A258,'Úklidové služby'!$A$7:$I$53,6,FALSE))=TRUE,"",VLOOKUP($A258,'Úklidové služby'!$A$7:$I$53,6,FALSE))</f>
        <v/>
      </c>
      <c r="G258" s="16" t="str">
        <f>IF(ISNA(VLOOKUP($A258,'Úklidové služby'!$A$7:$I$53,7,FALSE))=TRUE,"",VLOOKUP($A258,'Úklidové služby'!$A$7:$I$53,7,FALSE))</f>
        <v/>
      </c>
      <c r="H258" s="148" t="str">
        <f>IF(ISNA(VLOOKUP($A258,'Úklidové služby'!$A$7:$I$53,8,FALSE))=TRUE,"",VLOOKUP($A258,'Úklidové služby'!$A$7:$I$53,8,FALSE))</f>
        <v/>
      </c>
      <c r="I258" s="232" t="str">
        <f>IF(ISNA(VLOOKUP($A258,'Úklidové služby'!$A$7:$I$53,9,FALSE))=TRUE,"",VLOOKUP($A258,'Úklidové služby'!$A$7:$I$53,9,FALSE))</f>
        <v/>
      </c>
      <c r="J258" s="194" t="str">
        <f t="shared" si="14"/>
        <v/>
      </c>
      <c r="K258" s="237" t="str">
        <f t="shared" si="15"/>
        <v/>
      </c>
    </row>
    <row r="259" spans="1:11" ht="15" hidden="1" outlineLevel="1">
      <c r="A259" s="48"/>
      <c r="B259" s="14" t="s">
        <v>8</v>
      </c>
      <c r="C259" s="70" t="s">
        <v>114</v>
      </c>
      <c r="D259" s="15" t="s">
        <v>16</v>
      </c>
      <c r="E259" s="100">
        <v>1</v>
      </c>
      <c r="F259" s="66" t="str">
        <f>IF(ISNA(VLOOKUP($A259,'Úklidové služby'!$A$7:$I$53,6,FALSE))=TRUE,"",VLOOKUP($A259,'Úklidové služby'!$A$7:$I$53,6,FALSE))</f>
        <v/>
      </c>
      <c r="G259" s="16" t="str">
        <f>IF(ISNA(VLOOKUP($A259,'Úklidové služby'!$A$7:$I$53,7,FALSE))=TRUE,"",VLOOKUP($A259,'Úklidové služby'!$A$7:$I$53,7,FALSE))</f>
        <v/>
      </c>
      <c r="H259" s="148" t="str">
        <f>IF(ISNA(VLOOKUP($A259,'Úklidové služby'!$A$7:$I$53,8,FALSE))=TRUE,"",VLOOKUP($A259,'Úklidové služby'!$A$7:$I$53,8,FALSE))</f>
        <v/>
      </c>
      <c r="I259" s="232" t="str">
        <f>IF(ISNA(VLOOKUP($A259,'Úklidové služby'!$A$7:$I$53,9,FALSE))=TRUE,"",VLOOKUP($A259,'Úklidové služby'!$A$7:$I$53,9,FALSE))</f>
        <v/>
      </c>
      <c r="J259" s="194" t="str">
        <f t="shared" si="14"/>
        <v/>
      </c>
      <c r="K259" s="237" t="str">
        <f t="shared" si="15"/>
        <v/>
      </c>
    </row>
    <row r="260" spans="1:11" ht="15" hidden="1" outlineLevel="1">
      <c r="A260" s="48"/>
      <c r="B260" s="14" t="s">
        <v>20</v>
      </c>
      <c r="C260" s="70" t="s">
        <v>115</v>
      </c>
      <c r="D260" s="15" t="s">
        <v>95</v>
      </c>
      <c r="E260" s="100">
        <v>1</v>
      </c>
      <c r="F260" s="66" t="str">
        <f>IF(ISNA(VLOOKUP($A260,'Úklidové služby'!$A$7:$I$53,6,FALSE))=TRUE,"",VLOOKUP($A260,'Úklidové služby'!$A$7:$I$53,6,FALSE))</f>
        <v/>
      </c>
      <c r="G260" s="16" t="str">
        <f>IF(ISNA(VLOOKUP($A260,'Úklidové služby'!$A$7:$I$53,7,FALSE))=TRUE,"",VLOOKUP($A260,'Úklidové služby'!$A$7:$I$53,7,FALSE))</f>
        <v/>
      </c>
      <c r="H260" s="148" t="str">
        <f>IF(ISNA(VLOOKUP($A260,'Úklidové služby'!$A$7:$I$53,8,FALSE))=TRUE,"",VLOOKUP($A260,'Úklidové služby'!$A$7:$I$53,8,FALSE))</f>
        <v/>
      </c>
      <c r="I260" s="232" t="str">
        <f>IF(ISNA(VLOOKUP($A260,'Úklidové služby'!$A$7:$I$53,9,FALSE))=TRUE,"",VLOOKUP($A260,'Úklidové služby'!$A$7:$I$53,9,FALSE))</f>
        <v/>
      </c>
      <c r="J260" s="194" t="str">
        <f t="shared" si="14"/>
        <v/>
      </c>
      <c r="K260" s="237" t="str">
        <f t="shared" si="15"/>
        <v/>
      </c>
    </row>
    <row r="261" spans="1:11" ht="15" hidden="1" outlineLevel="1">
      <c r="A261" s="48"/>
      <c r="B261" s="14" t="s">
        <v>20</v>
      </c>
      <c r="C261" s="70" t="s">
        <v>116</v>
      </c>
      <c r="D261" s="15" t="s">
        <v>16</v>
      </c>
      <c r="E261" s="100">
        <v>1</v>
      </c>
      <c r="F261" s="66" t="str">
        <f>IF(ISNA(VLOOKUP($A261,'Úklidové služby'!$A$7:$I$53,6,FALSE))=TRUE,"",VLOOKUP($A261,'Úklidové služby'!$A$7:$I$53,6,FALSE))</f>
        <v/>
      </c>
      <c r="G261" s="16" t="str">
        <f>IF(ISNA(VLOOKUP($A261,'Úklidové služby'!$A$7:$I$53,7,FALSE))=TRUE,"",VLOOKUP($A261,'Úklidové služby'!$A$7:$I$53,7,FALSE))</f>
        <v/>
      </c>
      <c r="H261" s="148" t="str">
        <f>IF(ISNA(VLOOKUP($A261,'Úklidové služby'!$A$7:$I$53,8,FALSE))=TRUE,"",VLOOKUP($A261,'Úklidové služby'!$A$7:$I$53,8,FALSE))</f>
        <v/>
      </c>
      <c r="I261" s="232" t="str">
        <f>IF(ISNA(VLOOKUP($A261,'Úklidové služby'!$A$7:$I$53,9,FALSE))=TRUE,"",VLOOKUP($A261,'Úklidové služby'!$A$7:$I$53,9,FALSE))</f>
        <v/>
      </c>
      <c r="J261" s="194" t="str">
        <f t="shared" si="14"/>
        <v/>
      </c>
      <c r="K261" s="237" t="str">
        <f t="shared" si="15"/>
        <v/>
      </c>
    </row>
    <row r="262" spans="1:11" ht="15" hidden="1" outlineLevel="1">
      <c r="A262" s="48"/>
      <c r="B262" s="14" t="s">
        <v>20</v>
      </c>
      <c r="C262" s="70" t="s">
        <v>117</v>
      </c>
      <c r="D262" s="15" t="s">
        <v>16</v>
      </c>
      <c r="E262" s="100">
        <v>1</v>
      </c>
      <c r="F262" s="66" t="str">
        <f>IF(ISNA(VLOOKUP($A262,'Úklidové služby'!$A$7:$I$53,6,FALSE))=TRUE,"",VLOOKUP($A262,'Úklidové služby'!$A$7:$I$53,6,FALSE))</f>
        <v/>
      </c>
      <c r="G262" s="16" t="str">
        <f>IF(ISNA(VLOOKUP($A262,'Úklidové služby'!$A$7:$I$53,7,FALSE))=TRUE,"",VLOOKUP($A262,'Úklidové služby'!$A$7:$I$53,7,FALSE))</f>
        <v/>
      </c>
      <c r="H262" s="148" t="str">
        <f>IF(ISNA(VLOOKUP($A262,'Úklidové služby'!$A$7:$I$53,8,FALSE))=TRUE,"",VLOOKUP($A262,'Úklidové služby'!$A$7:$I$53,8,FALSE))</f>
        <v/>
      </c>
      <c r="I262" s="232" t="str">
        <f>IF(ISNA(VLOOKUP($A262,'Úklidové služby'!$A$7:$I$53,9,FALSE))=TRUE,"",VLOOKUP($A262,'Úklidové služby'!$A$7:$I$53,9,FALSE))</f>
        <v/>
      </c>
      <c r="J262" s="194" t="str">
        <f t="shared" si="14"/>
        <v/>
      </c>
      <c r="K262" s="237" t="str">
        <f t="shared" si="15"/>
        <v/>
      </c>
    </row>
    <row r="263" spans="1:11" ht="15" hidden="1" outlineLevel="1">
      <c r="A263" s="48"/>
      <c r="B263" s="14" t="s">
        <v>20</v>
      </c>
      <c r="C263" s="70" t="s">
        <v>118</v>
      </c>
      <c r="D263" s="15" t="s">
        <v>97</v>
      </c>
      <c r="E263" s="100">
        <v>1</v>
      </c>
      <c r="F263" s="66" t="str">
        <f>IF(ISNA(VLOOKUP($A263,'Úklidové služby'!$A$7:$I$53,6,FALSE))=TRUE,"",VLOOKUP($A263,'Úklidové služby'!$A$7:$I$53,6,FALSE))</f>
        <v/>
      </c>
      <c r="G263" s="16" t="str">
        <f>IF(ISNA(VLOOKUP($A263,'Úklidové služby'!$A$7:$I$53,7,FALSE))=TRUE,"",VLOOKUP($A263,'Úklidové služby'!$A$7:$I$53,7,FALSE))</f>
        <v/>
      </c>
      <c r="H263" s="148" t="str">
        <f>IF(ISNA(VLOOKUP($A263,'Úklidové služby'!$A$7:$I$53,8,FALSE))=TRUE,"",VLOOKUP($A263,'Úklidové služby'!$A$7:$I$53,8,FALSE))</f>
        <v/>
      </c>
      <c r="I263" s="232" t="str">
        <f>IF(ISNA(VLOOKUP($A263,'Úklidové služby'!$A$7:$I$53,9,FALSE))=TRUE,"",VLOOKUP($A263,'Úklidové služby'!$A$7:$I$53,9,FALSE))</f>
        <v/>
      </c>
      <c r="J263" s="194" t="str">
        <f t="shared" si="14"/>
        <v/>
      </c>
      <c r="K263" s="237" t="str">
        <f t="shared" si="15"/>
        <v/>
      </c>
    </row>
    <row r="264" spans="1:11" ht="15" hidden="1" outlineLevel="1">
      <c r="A264" s="48"/>
      <c r="B264" s="14" t="s">
        <v>20</v>
      </c>
      <c r="C264" s="70" t="s">
        <v>119</v>
      </c>
      <c r="D264" s="15" t="s">
        <v>90</v>
      </c>
      <c r="E264" s="100">
        <v>1</v>
      </c>
      <c r="F264" s="66" t="str">
        <f>IF(ISNA(VLOOKUP($A264,'Úklidové služby'!$A$7:$I$53,6,FALSE))=TRUE,"",VLOOKUP($A264,'Úklidové služby'!$A$7:$I$53,6,FALSE))</f>
        <v/>
      </c>
      <c r="G264" s="16" t="str">
        <f>IF(ISNA(VLOOKUP($A264,'Úklidové služby'!$A$7:$I$53,7,FALSE))=TRUE,"",VLOOKUP($A264,'Úklidové služby'!$A$7:$I$53,7,FALSE))</f>
        <v/>
      </c>
      <c r="H264" s="148" t="str">
        <f>IF(ISNA(VLOOKUP($A264,'Úklidové služby'!$A$7:$I$53,8,FALSE))=TRUE,"",VLOOKUP($A264,'Úklidové služby'!$A$7:$I$53,8,FALSE))</f>
        <v/>
      </c>
      <c r="I264" s="232" t="str">
        <f>IF(ISNA(VLOOKUP($A264,'Úklidové služby'!$A$7:$I$53,9,FALSE))=TRUE,"",VLOOKUP($A264,'Úklidové služby'!$A$7:$I$53,9,FALSE))</f>
        <v/>
      </c>
      <c r="J264" s="194" t="str">
        <f t="shared" si="14"/>
        <v/>
      </c>
      <c r="K264" s="237" t="str">
        <f t="shared" si="15"/>
        <v/>
      </c>
    </row>
    <row r="265" spans="1:11" ht="15" hidden="1" outlineLevel="1">
      <c r="A265" s="48"/>
      <c r="B265" s="14" t="s">
        <v>20</v>
      </c>
      <c r="C265" s="73" t="s">
        <v>120</v>
      </c>
      <c r="D265" s="134" t="s">
        <v>90</v>
      </c>
      <c r="E265" s="100">
        <v>1</v>
      </c>
      <c r="F265" s="66" t="str">
        <f>IF(ISNA(VLOOKUP($A265,'Úklidové služby'!$A$7:$I$53,6,FALSE))=TRUE,"",VLOOKUP($A265,'Úklidové služby'!$A$7:$I$53,6,FALSE))</f>
        <v/>
      </c>
      <c r="G265" s="16" t="str">
        <f>IF(ISNA(VLOOKUP($A265,'Úklidové služby'!$A$7:$I$53,7,FALSE))=TRUE,"",VLOOKUP($A265,'Úklidové služby'!$A$7:$I$53,7,FALSE))</f>
        <v/>
      </c>
      <c r="H265" s="148" t="str">
        <f>IF(ISNA(VLOOKUP($A265,'Úklidové služby'!$A$7:$I$53,8,FALSE))=TRUE,"",VLOOKUP($A265,'Úklidové služby'!$A$7:$I$53,8,FALSE))</f>
        <v/>
      </c>
      <c r="I265" s="232" t="str">
        <f>IF(ISNA(VLOOKUP($A265,'Úklidové služby'!$A$7:$I$53,9,FALSE))=TRUE,"",VLOOKUP($A265,'Úklidové služby'!$A$7:$I$53,9,FALSE))</f>
        <v/>
      </c>
      <c r="J265" s="194" t="str">
        <f t="shared" si="14"/>
        <v/>
      </c>
      <c r="K265" s="237" t="str">
        <f t="shared" si="15"/>
        <v/>
      </c>
    </row>
    <row r="266" spans="1:11" ht="15" hidden="1" outlineLevel="1">
      <c r="A266" s="48"/>
      <c r="B266" s="14" t="s">
        <v>20</v>
      </c>
      <c r="C266" s="73" t="s">
        <v>121</v>
      </c>
      <c r="D266" s="15" t="s">
        <v>61</v>
      </c>
      <c r="E266" s="100">
        <v>1</v>
      </c>
      <c r="F266" s="66" t="str">
        <f>IF(ISNA(VLOOKUP($A266,'Úklidové služby'!$A$7:$I$53,6,FALSE))=TRUE,"",VLOOKUP($A266,'Úklidové služby'!$A$7:$I$53,6,FALSE))</f>
        <v/>
      </c>
      <c r="G266" s="16" t="str">
        <f>IF(ISNA(VLOOKUP($A266,'Úklidové služby'!$A$7:$I$53,7,FALSE))=TRUE,"",VLOOKUP($A266,'Úklidové služby'!$A$7:$I$53,7,FALSE))</f>
        <v/>
      </c>
      <c r="H266" s="148" t="str">
        <f>IF(ISNA(VLOOKUP($A266,'Úklidové služby'!$A$7:$I$53,8,FALSE))=TRUE,"",VLOOKUP($A266,'Úklidové služby'!$A$7:$I$53,8,FALSE))</f>
        <v/>
      </c>
      <c r="I266" s="232" t="str">
        <f>IF(ISNA(VLOOKUP($A266,'Úklidové služby'!$A$7:$I$53,9,FALSE))=TRUE,"",VLOOKUP($A266,'Úklidové služby'!$A$7:$I$53,9,FALSE))</f>
        <v/>
      </c>
      <c r="J266" s="194" t="str">
        <f t="shared" si="14"/>
        <v/>
      </c>
      <c r="K266" s="237" t="str">
        <f t="shared" si="15"/>
        <v/>
      </c>
    </row>
    <row r="267" spans="1:11" ht="15" hidden="1" outlineLevel="1">
      <c r="A267" s="48"/>
      <c r="B267" s="14" t="s">
        <v>20</v>
      </c>
      <c r="C267" s="73" t="s">
        <v>122</v>
      </c>
      <c r="D267" s="15" t="s">
        <v>25</v>
      </c>
      <c r="E267" s="100">
        <v>1</v>
      </c>
      <c r="F267" s="66" t="str">
        <f>IF(ISNA(VLOOKUP($A267,'Úklidové služby'!$A$7:$I$53,6,FALSE))=TRUE,"",VLOOKUP($A267,'Úklidové služby'!$A$7:$I$53,6,FALSE))</f>
        <v/>
      </c>
      <c r="G267" s="16" t="str">
        <f>IF(ISNA(VLOOKUP($A267,'Úklidové služby'!$A$7:$I$53,7,FALSE))=TRUE,"",VLOOKUP($A267,'Úklidové služby'!$A$7:$I$53,7,FALSE))</f>
        <v/>
      </c>
      <c r="H267" s="148" t="str">
        <f>IF(ISNA(VLOOKUP($A267,'Úklidové služby'!$A$7:$I$53,8,FALSE))=TRUE,"",VLOOKUP($A267,'Úklidové služby'!$A$7:$I$53,8,FALSE))</f>
        <v/>
      </c>
      <c r="I267" s="232" t="str">
        <f>IF(ISNA(VLOOKUP($A267,'Úklidové služby'!$A$7:$I$53,9,FALSE))=TRUE,"",VLOOKUP($A267,'Úklidové služby'!$A$7:$I$53,9,FALSE))</f>
        <v/>
      </c>
      <c r="J267" s="194" t="str">
        <f t="shared" si="14"/>
        <v/>
      </c>
      <c r="K267" s="237" t="str">
        <f t="shared" si="15"/>
        <v/>
      </c>
    </row>
    <row r="268" spans="1:11" ht="15" hidden="1" outlineLevel="1">
      <c r="A268" s="48"/>
      <c r="B268" s="14" t="s">
        <v>20</v>
      </c>
      <c r="C268" s="70" t="s">
        <v>123</v>
      </c>
      <c r="D268" s="15" t="s">
        <v>90</v>
      </c>
      <c r="E268" s="100">
        <v>1</v>
      </c>
      <c r="F268" s="66" t="str">
        <f>IF(ISNA(VLOOKUP($A268,'Úklidové služby'!$A$7:$I$53,6,FALSE))=TRUE,"",VLOOKUP($A268,'Úklidové služby'!$A$7:$I$53,6,FALSE))</f>
        <v/>
      </c>
      <c r="G268" s="16" t="str">
        <f>IF(ISNA(VLOOKUP($A268,'Úklidové služby'!$A$7:$I$53,7,FALSE))=TRUE,"",VLOOKUP($A268,'Úklidové služby'!$A$7:$I$53,7,FALSE))</f>
        <v/>
      </c>
      <c r="H268" s="148" t="str">
        <f>IF(ISNA(VLOOKUP($A268,'Úklidové služby'!$A$7:$I$53,8,FALSE))=TRUE,"",VLOOKUP($A268,'Úklidové služby'!$A$7:$I$53,8,FALSE))</f>
        <v/>
      </c>
      <c r="I268" s="232" t="str">
        <f>IF(ISNA(VLOOKUP($A268,'Úklidové služby'!$A$7:$I$53,9,FALSE))=TRUE,"",VLOOKUP($A268,'Úklidové služby'!$A$7:$I$53,9,FALSE))</f>
        <v/>
      </c>
      <c r="J268" s="194" t="str">
        <f t="shared" si="14"/>
        <v/>
      </c>
      <c r="K268" s="237" t="str">
        <f t="shared" si="15"/>
        <v/>
      </c>
    </row>
    <row r="269" spans="1:11" ht="15" hidden="1" outlineLevel="1">
      <c r="A269" s="48"/>
      <c r="B269" s="14" t="s">
        <v>20</v>
      </c>
      <c r="C269" s="70" t="s">
        <v>124</v>
      </c>
      <c r="D269" s="15" t="s">
        <v>90</v>
      </c>
      <c r="E269" s="100">
        <v>1</v>
      </c>
      <c r="F269" s="66" t="str">
        <f>IF(ISNA(VLOOKUP($A269,'Úklidové služby'!$A$7:$I$53,6,FALSE))=TRUE,"",VLOOKUP($A269,'Úklidové služby'!$A$7:$I$53,6,FALSE))</f>
        <v/>
      </c>
      <c r="G269" s="16" t="str">
        <f>IF(ISNA(VLOOKUP($A269,'Úklidové služby'!$A$7:$I$53,7,FALSE))=TRUE,"",VLOOKUP($A269,'Úklidové služby'!$A$7:$I$53,7,FALSE))</f>
        <v/>
      </c>
      <c r="H269" s="148" t="str">
        <f>IF(ISNA(VLOOKUP($A269,'Úklidové služby'!$A$7:$I$53,8,FALSE))=TRUE,"",VLOOKUP($A269,'Úklidové služby'!$A$7:$I$53,8,FALSE))</f>
        <v/>
      </c>
      <c r="I269" s="232" t="str">
        <f>IF(ISNA(VLOOKUP($A269,'Úklidové služby'!$A$7:$I$53,9,FALSE))=TRUE,"",VLOOKUP($A269,'Úklidové služby'!$A$7:$I$53,9,FALSE))</f>
        <v/>
      </c>
      <c r="J269" s="194" t="str">
        <f t="shared" si="14"/>
        <v/>
      </c>
      <c r="K269" s="237" t="str">
        <f t="shared" si="15"/>
        <v/>
      </c>
    </row>
    <row r="270" spans="1:11" ht="15" hidden="1" outlineLevel="1">
      <c r="A270" s="48"/>
      <c r="B270" s="14" t="s">
        <v>20</v>
      </c>
      <c r="C270" s="140" t="s">
        <v>131</v>
      </c>
      <c r="D270" s="15" t="s">
        <v>90</v>
      </c>
      <c r="E270" s="100">
        <v>1</v>
      </c>
      <c r="F270" s="66" t="str">
        <f>IF(ISNA(VLOOKUP($A270,'Úklidové služby'!$A$7:$I$53,6,FALSE))=TRUE,"",VLOOKUP($A270,'Úklidové služby'!$A$7:$I$53,6,FALSE))</f>
        <v/>
      </c>
      <c r="G270" s="16" t="str">
        <f>IF(ISNA(VLOOKUP($A270,'Úklidové služby'!$A$7:$I$53,7,FALSE))=TRUE,"",VLOOKUP($A270,'Úklidové služby'!$A$7:$I$53,7,FALSE))</f>
        <v/>
      </c>
      <c r="H270" s="148" t="str">
        <f>IF(ISNA(VLOOKUP($A270,'Úklidové služby'!$A$7:$I$53,8,FALSE))=TRUE,"",VLOOKUP($A270,'Úklidové služby'!$A$7:$I$53,8,FALSE))</f>
        <v/>
      </c>
      <c r="I270" s="232" t="str">
        <f>IF(ISNA(VLOOKUP($A270,'Úklidové služby'!$A$7:$I$53,9,FALSE))=TRUE,"",VLOOKUP($A270,'Úklidové služby'!$A$7:$I$53,9,FALSE))</f>
        <v/>
      </c>
      <c r="J270" s="194" t="str">
        <f t="shared" si="14"/>
        <v/>
      </c>
      <c r="K270" s="237" t="str">
        <f t="shared" si="15"/>
        <v/>
      </c>
    </row>
    <row r="271" spans="1:11" ht="15" hidden="1" outlineLevel="1">
      <c r="A271" s="48"/>
      <c r="B271" s="14" t="s">
        <v>98</v>
      </c>
      <c r="C271" s="70" t="s">
        <v>125</v>
      </c>
      <c r="D271" s="15" t="s">
        <v>95</v>
      </c>
      <c r="E271" s="100">
        <v>1</v>
      </c>
      <c r="F271" s="66" t="str">
        <f>IF(ISNA(VLOOKUP($A271,'Úklidové služby'!$A$7:$I$53,6,FALSE))=TRUE,"",VLOOKUP($A271,'Úklidové služby'!$A$7:$I$53,6,FALSE))</f>
        <v/>
      </c>
      <c r="G271" s="16" t="str">
        <f>IF(ISNA(VLOOKUP($A271,'Úklidové služby'!$A$7:$I$53,7,FALSE))=TRUE,"",VLOOKUP($A271,'Úklidové služby'!$A$7:$I$53,7,FALSE))</f>
        <v/>
      </c>
      <c r="H271" s="148" t="str">
        <f>IF(ISNA(VLOOKUP($A271,'Úklidové služby'!$A$7:$I$53,8,FALSE))=TRUE,"",VLOOKUP($A271,'Úklidové služby'!$A$7:$I$53,8,FALSE))</f>
        <v/>
      </c>
      <c r="I271" s="232" t="str">
        <f>IF(ISNA(VLOOKUP($A271,'Úklidové služby'!$A$7:$I$53,9,FALSE))=TRUE,"",VLOOKUP($A271,'Úklidové služby'!$A$7:$I$53,9,FALSE))</f>
        <v/>
      </c>
      <c r="J271" s="194" t="str">
        <f t="shared" si="14"/>
        <v/>
      </c>
      <c r="K271" s="237" t="str">
        <f t="shared" si="15"/>
        <v/>
      </c>
    </row>
    <row r="272" spans="1:11" ht="15" hidden="1" outlineLevel="1">
      <c r="A272" s="48"/>
      <c r="B272" s="14" t="s">
        <v>98</v>
      </c>
      <c r="C272" s="70" t="s">
        <v>126</v>
      </c>
      <c r="D272" s="134" t="s">
        <v>61</v>
      </c>
      <c r="E272" s="100">
        <v>1</v>
      </c>
      <c r="F272" s="66" t="str">
        <f>IF(ISNA(VLOOKUP($A272,'Úklidové služby'!$A$7:$I$53,6,FALSE))=TRUE,"",VLOOKUP($A272,'Úklidové služby'!$A$7:$I$53,6,FALSE))</f>
        <v/>
      </c>
      <c r="G272" s="16" t="str">
        <f>IF(ISNA(VLOOKUP($A272,'Úklidové služby'!$A$7:$I$53,7,FALSE))=TRUE,"",VLOOKUP($A272,'Úklidové služby'!$A$7:$I$53,7,FALSE))</f>
        <v/>
      </c>
      <c r="H272" s="148" t="str">
        <f>IF(ISNA(VLOOKUP($A272,'Úklidové služby'!$A$7:$I$53,8,FALSE))=TRUE,"",VLOOKUP($A272,'Úklidové služby'!$A$7:$I$53,8,FALSE))</f>
        <v/>
      </c>
      <c r="I272" s="232" t="str">
        <f>IF(ISNA(VLOOKUP($A272,'Úklidové služby'!$A$7:$I$53,9,FALSE))=TRUE,"",VLOOKUP($A272,'Úklidové služby'!$A$7:$I$53,9,FALSE))</f>
        <v/>
      </c>
      <c r="J272" s="194" t="str">
        <f t="shared" si="14"/>
        <v/>
      </c>
      <c r="K272" s="237" t="str">
        <f t="shared" si="15"/>
        <v/>
      </c>
    </row>
    <row r="273" spans="1:11" ht="15" hidden="1" outlineLevel="1">
      <c r="A273" s="48"/>
      <c r="B273" s="14" t="s">
        <v>98</v>
      </c>
      <c r="C273" s="70" t="s">
        <v>127</v>
      </c>
      <c r="D273" s="15" t="s">
        <v>14</v>
      </c>
      <c r="E273" s="100">
        <v>1</v>
      </c>
      <c r="F273" s="66" t="str">
        <f>IF(ISNA(VLOOKUP($A273,'Úklidové služby'!$A$7:$I$53,6,FALSE))=TRUE,"",VLOOKUP($A273,'Úklidové služby'!$A$7:$I$53,6,FALSE))</f>
        <v/>
      </c>
      <c r="G273" s="16" t="str">
        <f>IF(ISNA(VLOOKUP($A273,'Úklidové služby'!$A$7:$I$53,7,FALSE))=TRUE,"",VLOOKUP($A273,'Úklidové služby'!$A$7:$I$53,7,FALSE))</f>
        <v/>
      </c>
      <c r="H273" s="148" t="str">
        <f>IF(ISNA(VLOOKUP($A273,'Úklidové služby'!$A$7:$I$53,8,FALSE))=TRUE,"",VLOOKUP($A273,'Úklidové služby'!$A$7:$I$53,8,FALSE))</f>
        <v/>
      </c>
      <c r="I273" s="232" t="str">
        <f>IF(ISNA(VLOOKUP($A273,'Úklidové služby'!$A$7:$I$53,9,FALSE))=TRUE,"",VLOOKUP($A273,'Úklidové služby'!$A$7:$I$53,9,FALSE))</f>
        <v/>
      </c>
      <c r="J273" s="194" t="str">
        <f t="shared" si="14"/>
        <v/>
      </c>
      <c r="K273" s="237" t="str">
        <f t="shared" si="15"/>
        <v/>
      </c>
    </row>
    <row r="274" spans="1:11" ht="15" hidden="1" outlineLevel="1">
      <c r="A274" s="48"/>
      <c r="B274" s="14" t="s">
        <v>98</v>
      </c>
      <c r="C274" s="70" t="s">
        <v>128</v>
      </c>
      <c r="D274" s="15" t="s">
        <v>14</v>
      </c>
      <c r="E274" s="100">
        <v>1</v>
      </c>
      <c r="F274" s="66" t="str">
        <f>IF(ISNA(VLOOKUP($A274,'Úklidové služby'!$A$7:$I$53,6,FALSE))=TRUE,"",VLOOKUP($A274,'Úklidové služby'!$A$7:$I$53,6,FALSE))</f>
        <v/>
      </c>
      <c r="G274" s="16" t="str">
        <f>IF(ISNA(VLOOKUP($A274,'Úklidové služby'!$A$7:$I$53,7,FALSE))=TRUE,"",VLOOKUP($A274,'Úklidové služby'!$A$7:$I$53,7,FALSE))</f>
        <v/>
      </c>
      <c r="H274" s="148" t="str">
        <f>IF(ISNA(VLOOKUP($A274,'Úklidové služby'!$A$7:$I$53,8,FALSE))=TRUE,"",VLOOKUP($A274,'Úklidové služby'!$A$7:$I$53,8,FALSE))</f>
        <v/>
      </c>
      <c r="I274" s="232" t="str">
        <f>IF(ISNA(VLOOKUP($A274,'Úklidové služby'!$A$7:$I$53,9,FALSE))=TRUE,"",VLOOKUP($A274,'Úklidové služby'!$A$7:$I$53,9,FALSE))</f>
        <v/>
      </c>
      <c r="J274" s="194" t="str">
        <f t="shared" si="14"/>
        <v/>
      </c>
      <c r="K274" s="237" t="str">
        <f t="shared" si="15"/>
        <v/>
      </c>
    </row>
    <row r="275" spans="1:11" ht="15" hidden="1" outlineLevel="1">
      <c r="A275" s="48"/>
      <c r="B275" s="14" t="s">
        <v>98</v>
      </c>
      <c r="C275" s="70" t="s">
        <v>129</v>
      </c>
      <c r="D275" s="15" t="s">
        <v>97</v>
      </c>
      <c r="E275" s="100">
        <v>1</v>
      </c>
      <c r="F275" s="66" t="str">
        <f>IF(ISNA(VLOOKUP($A275,'Úklidové služby'!$A$7:$I$53,6,FALSE))=TRUE,"",VLOOKUP($A275,'Úklidové služby'!$A$7:$I$53,6,FALSE))</f>
        <v/>
      </c>
      <c r="G275" s="16" t="str">
        <f>IF(ISNA(VLOOKUP($A275,'Úklidové služby'!$A$7:$I$53,7,FALSE))=TRUE,"",VLOOKUP($A275,'Úklidové služby'!$A$7:$I$53,7,FALSE))</f>
        <v/>
      </c>
      <c r="H275" s="148" t="str">
        <f>IF(ISNA(VLOOKUP($A275,'Úklidové služby'!$A$7:$I$53,8,FALSE))=TRUE,"",VLOOKUP($A275,'Úklidové služby'!$A$7:$I$53,8,FALSE))</f>
        <v/>
      </c>
      <c r="I275" s="232" t="str">
        <f>IF(ISNA(VLOOKUP($A275,'Úklidové služby'!$A$7:$I$53,9,FALSE))=TRUE,"",VLOOKUP($A275,'Úklidové služby'!$A$7:$I$53,9,FALSE))</f>
        <v/>
      </c>
      <c r="J275" s="194" t="str">
        <f t="shared" si="14"/>
        <v/>
      </c>
      <c r="K275" s="237" t="str">
        <f t="shared" si="15"/>
        <v/>
      </c>
    </row>
    <row r="276" spans="1:11" ht="15" hidden="1" outlineLevel="1">
      <c r="A276" s="48"/>
      <c r="B276" s="14" t="s">
        <v>98</v>
      </c>
      <c r="C276" s="70" t="s">
        <v>130</v>
      </c>
      <c r="D276" s="15" t="s">
        <v>99</v>
      </c>
      <c r="E276" s="100">
        <v>1</v>
      </c>
      <c r="F276" s="66" t="str">
        <f>IF(ISNA(VLOOKUP($A276,'Úklidové služby'!$A$7:$I$53,6,FALSE))=TRUE,"",VLOOKUP($A276,'Úklidové služby'!$A$7:$I$53,6,FALSE))</f>
        <v/>
      </c>
      <c r="G276" s="16" t="str">
        <f>IF(ISNA(VLOOKUP($A276,'Úklidové služby'!$A$7:$I$53,7,FALSE))=TRUE,"",VLOOKUP($A276,'Úklidové služby'!$A$7:$I$53,7,FALSE))</f>
        <v/>
      </c>
      <c r="H276" s="148" t="str">
        <f>IF(ISNA(VLOOKUP($A276,'Úklidové služby'!$A$7:$I$53,8,FALSE))=TRUE,"",VLOOKUP($A276,'Úklidové služby'!$A$7:$I$53,8,FALSE))</f>
        <v/>
      </c>
      <c r="I276" s="232" t="str">
        <f>IF(ISNA(VLOOKUP($A276,'Úklidové služby'!$A$7:$I$53,9,FALSE))=TRUE,"",VLOOKUP($A276,'Úklidové služby'!$A$7:$I$53,9,FALSE))</f>
        <v/>
      </c>
      <c r="J276" s="194" t="str">
        <f t="shared" si="14"/>
        <v/>
      </c>
      <c r="K276" s="237" t="str">
        <f t="shared" si="15"/>
        <v/>
      </c>
    </row>
    <row r="277" spans="1:11" ht="15" hidden="1" outlineLevel="1">
      <c r="A277" s="48"/>
      <c r="B277" s="147" t="s">
        <v>98</v>
      </c>
      <c r="C277" s="140" t="s">
        <v>142</v>
      </c>
      <c r="D277" s="15" t="s">
        <v>143</v>
      </c>
      <c r="E277" s="100">
        <v>1</v>
      </c>
      <c r="F277" s="66" t="str">
        <f>IF(ISNA(VLOOKUP($A277,'Úklidové služby'!$A$7:$I$53,6,FALSE))=TRUE,"",VLOOKUP($A277,'Úklidové služby'!$A$7:$I$53,6,FALSE))</f>
        <v/>
      </c>
      <c r="G277" s="16" t="str">
        <f>IF(ISNA(VLOOKUP($A277,'Úklidové služby'!$A$7:$I$53,7,FALSE))=TRUE,"",VLOOKUP($A277,'Úklidové služby'!$A$7:$I$53,7,FALSE))</f>
        <v/>
      </c>
      <c r="H277" s="148" t="str">
        <f>IF(ISNA(VLOOKUP($A277,'Úklidové služby'!$A$7:$I$53,8,FALSE))=TRUE,"",VLOOKUP($A277,'Úklidové služby'!$A$7:$I$53,8,FALSE))</f>
        <v/>
      </c>
      <c r="I277" s="232" t="str">
        <f>IF(ISNA(VLOOKUP($A277,'Úklidové služby'!$A$7:$I$53,9,FALSE))=TRUE,"",VLOOKUP($A277,'Úklidové služby'!$A$7:$I$53,9,FALSE))</f>
        <v/>
      </c>
      <c r="J277" s="194" t="str">
        <f t="shared" si="14"/>
        <v/>
      </c>
      <c r="K277" s="237" t="str">
        <f t="shared" si="15"/>
        <v/>
      </c>
    </row>
    <row r="278" spans="1:11" ht="15" hidden="1" outlineLevel="1">
      <c r="A278" s="48"/>
      <c r="B278" s="14" t="s">
        <v>98</v>
      </c>
      <c r="C278" s="140" t="s">
        <v>132</v>
      </c>
      <c r="D278" s="15" t="s">
        <v>100</v>
      </c>
      <c r="E278" s="100">
        <v>1</v>
      </c>
      <c r="F278" s="66" t="str">
        <f>IF(ISNA(VLOOKUP($A278,'Úklidové služby'!$A$7:$I$53,6,FALSE))=TRUE,"",VLOOKUP($A278,'Úklidové služby'!$A$7:$I$53,6,FALSE))</f>
        <v/>
      </c>
      <c r="G278" s="16" t="str">
        <f>IF(ISNA(VLOOKUP($A278,'Úklidové služby'!$A$7:$I$53,7,FALSE))=TRUE,"",VLOOKUP($A278,'Úklidové služby'!$A$7:$I$53,7,FALSE))</f>
        <v/>
      </c>
      <c r="H278" s="151" t="str">
        <f>IF(ISNA(VLOOKUP($A278,'Úklidové služby'!$A$7:$I$53,8,FALSE))=TRUE,"",VLOOKUP($A278,'Úklidové služby'!$A$7:$I$53,8,FALSE))</f>
        <v/>
      </c>
      <c r="I278" s="235" t="str">
        <f>IF(ISNA(VLOOKUP($A278,'Úklidové služby'!$A$7:$I$53,9,FALSE))=TRUE,"",VLOOKUP($A278,'Úklidové služby'!$A$7:$I$53,9,FALSE))</f>
        <v/>
      </c>
      <c r="J278" s="194" t="str">
        <f t="shared" si="14"/>
        <v/>
      </c>
      <c r="K278" s="242" t="str">
        <f t="shared" si="15"/>
        <v/>
      </c>
    </row>
    <row r="279" spans="1:11" ht="15" collapsed="1">
      <c r="A279" s="18">
        <v>21</v>
      </c>
      <c r="B279" s="19" t="s">
        <v>44</v>
      </c>
      <c r="C279" s="44"/>
      <c r="D279" s="44"/>
      <c r="E279" s="97">
        <f>SUM(E280:E283)</f>
        <v>4</v>
      </c>
      <c r="F279" s="54" t="str">
        <f>IF(ISNA(VLOOKUP($A279,'Úklidové služby'!$A$7:$I$53,6,FALSE))=TRUE,"",VLOOKUP($A279,'Úklidové služby'!$A$7:$I$53,6,FALSE))</f>
        <v>ks</v>
      </c>
      <c r="G279" s="24">
        <f>IF(ISNA(VLOOKUP($A279,'Úklidové služby'!$A$7:$I$53,7,FALSE))=TRUE,"",VLOOKUP($A279,'Úklidové služby'!$A$7:$I$53,7,FALSE))</f>
        <v>0</v>
      </c>
      <c r="H279" s="227" t="str">
        <f>IF(ISNA(VLOOKUP($A279,'Úklidové služby'!$A$7:$I$53,8,FALSE))=TRUE,"",VLOOKUP($A279,'Úklidové služby'!$A$7:$I$53,8,FALSE))</f>
        <v>1x za týden</v>
      </c>
      <c r="I279" s="185">
        <f>IF(ISNA(VLOOKUP($A279,'Úklidové služby'!$A$7:$I$53,9,FALSE))=TRUE,"",VLOOKUP($A279,'Úklidové služby'!$A$7:$I$53,9,FALSE))</f>
        <v>52</v>
      </c>
      <c r="J279" s="76">
        <f t="shared" si="12"/>
        <v>0</v>
      </c>
      <c r="K279" s="238">
        <f t="shared" si="13"/>
        <v>0</v>
      </c>
    </row>
    <row r="280" spans="1:11" ht="15" hidden="1" outlineLevel="1">
      <c r="A280" s="48"/>
      <c r="B280" s="10" t="s">
        <v>8</v>
      </c>
      <c r="C280" s="69" t="s">
        <v>101</v>
      </c>
      <c r="D280" s="11" t="s">
        <v>61</v>
      </c>
      <c r="E280" s="100">
        <v>1</v>
      </c>
      <c r="F280" s="66" t="str">
        <f>IF(ISNA(VLOOKUP($A280,'Úklidové služby'!$A$7:$I$53,6,FALSE))=TRUE,"",VLOOKUP($A280,'Úklidové služby'!$A$7:$I$53,6,FALSE))</f>
        <v/>
      </c>
      <c r="G280" s="16" t="str">
        <f>IF(ISNA(VLOOKUP($A280,'Úklidové služby'!$A$7:$I$53,7,FALSE))=TRUE,"",VLOOKUP($A280,'Úklidové služby'!$A$7:$I$53,7,FALSE))</f>
        <v/>
      </c>
      <c r="H280" s="148" t="str">
        <f>IF(ISNA(VLOOKUP($A280,'Úklidové služby'!$A$7:$I$53,8,FALSE))=TRUE,"",VLOOKUP($A280,'Úklidové služby'!$A$7:$I$53,8,FALSE))</f>
        <v/>
      </c>
      <c r="I280" s="232" t="str">
        <f>IF(ISNA(VLOOKUP($A280,'Úklidové služby'!$A$7:$I$53,9,FALSE))=TRUE,"",VLOOKUP($A280,'Úklidové služby'!$A$7:$I$53,9,FALSE))</f>
        <v/>
      </c>
      <c r="J280" s="194" t="str">
        <f t="shared" si="12"/>
        <v/>
      </c>
      <c r="K280" s="237" t="str">
        <f t="shared" si="13"/>
        <v/>
      </c>
    </row>
    <row r="281" spans="1:11" ht="15" hidden="1" outlineLevel="1">
      <c r="A281" s="48"/>
      <c r="B281" s="14" t="s">
        <v>8</v>
      </c>
      <c r="C281" s="70" t="s">
        <v>110</v>
      </c>
      <c r="D281" s="15" t="s">
        <v>95</v>
      </c>
      <c r="E281" s="100">
        <v>1</v>
      </c>
      <c r="F281" s="66" t="str">
        <f>IF(ISNA(VLOOKUP($A281,'Úklidové služby'!$A$7:$I$53,6,FALSE))=TRUE,"",VLOOKUP($A281,'Úklidové služby'!$A$7:$I$53,6,FALSE))</f>
        <v/>
      </c>
      <c r="G281" s="16" t="str">
        <f>IF(ISNA(VLOOKUP($A281,'Úklidové služby'!$A$7:$I$53,7,FALSE))=TRUE,"",VLOOKUP($A281,'Úklidové služby'!$A$7:$I$53,7,FALSE))</f>
        <v/>
      </c>
      <c r="H281" s="148" t="str">
        <f>IF(ISNA(VLOOKUP($A281,'Úklidové služby'!$A$7:$I$53,8,FALSE))=TRUE,"",VLOOKUP($A281,'Úklidové služby'!$A$7:$I$53,8,FALSE))</f>
        <v/>
      </c>
      <c r="I281" s="232" t="str">
        <f>IF(ISNA(VLOOKUP($A281,'Úklidové služby'!$A$7:$I$53,9,FALSE))=TRUE,"",VLOOKUP($A281,'Úklidové služby'!$A$7:$I$53,9,FALSE))</f>
        <v/>
      </c>
      <c r="J281" s="194" t="str">
        <f t="shared" si="12"/>
        <v/>
      </c>
      <c r="K281" s="237" t="str">
        <f t="shared" si="13"/>
        <v/>
      </c>
    </row>
    <row r="282" spans="1:11" ht="15" hidden="1" outlineLevel="1">
      <c r="A282" s="48"/>
      <c r="B282" s="14" t="s">
        <v>20</v>
      </c>
      <c r="C282" s="70" t="s">
        <v>115</v>
      </c>
      <c r="D282" s="15" t="s">
        <v>95</v>
      </c>
      <c r="E282" s="100">
        <v>1</v>
      </c>
      <c r="F282" s="66" t="str">
        <f>IF(ISNA(VLOOKUP($A282,'Úklidové služby'!$A$7:$I$53,6,FALSE))=TRUE,"",VLOOKUP($A282,'Úklidové služby'!$A$7:$I$53,6,FALSE))</f>
        <v/>
      </c>
      <c r="G282" s="16" t="str">
        <f>IF(ISNA(VLOOKUP($A282,'Úklidové služby'!$A$7:$I$53,7,FALSE))=TRUE,"",VLOOKUP($A282,'Úklidové služby'!$A$7:$I$53,7,FALSE))</f>
        <v/>
      </c>
      <c r="H282" s="148" t="str">
        <f>IF(ISNA(VLOOKUP($A282,'Úklidové služby'!$A$7:$I$53,8,FALSE))=TRUE,"",VLOOKUP($A282,'Úklidové služby'!$A$7:$I$53,8,FALSE))</f>
        <v/>
      </c>
      <c r="I282" s="232" t="str">
        <f>IF(ISNA(VLOOKUP($A282,'Úklidové služby'!$A$7:$I$53,9,FALSE))=TRUE,"",VLOOKUP($A282,'Úklidové služby'!$A$7:$I$53,9,FALSE))</f>
        <v/>
      </c>
      <c r="J282" s="194" t="str">
        <f t="shared" si="12"/>
        <v/>
      </c>
      <c r="K282" s="237" t="str">
        <f t="shared" si="13"/>
        <v/>
      </c>
    </row>
    <row r="283" spans="1:11" ht="15" hidden="1" outlineLevel="1">
      <c r="A283" s="50"/>
      <c r="B283" s="25" t="s">
        <v>98</v>
      </c>
      <c r="C283" s="71" t="s">
        <v>125</v>
      </c>
      <c r="D283" s="27" t="s">
        <v>95</v>
      </c>
      <c r="E283" s="102">
        <v>1</v>
      </c>
      <c r="F283" s="93" t="str">
        <f>IF(ISNA(VLOOKUP($A283,'Úklidové služby'!$A$7:$I$53,6,FALSE))=TRUE,"",VLOOKUP($A283,'Úklidové služby'!$A$7:$I$53,6,FALSE))</f>
        <v/>
      </c>
      <c r="G283" s="28" t="str">
        <f>IF(ISNA(VLOOKUP($A283,'Úklidové služby'!$A$7:$I$53,7,FALSE))=TRUE,"",VLOOKUP($A283,'Úklidové služby'!$A$7:$I$53,7,FALSE))</f>
        <v/>
      </c>
      <c r="H283" s="151" t="str">
        <f>IF(ISNA(VLOOKUP($A283,'Úklidové služby'!$A$7:$I$53,8,FALSE))=TRUE,"",VLOOKUP($A283,'Úklidové služby'!$A$7:$I$53,8,FALSE))</f>
        <v/>
      </c>
      <c r="I283" s="235" t="str">
        <f>IF(ISNA(VLOOKUP($A283,'Úklidové služby'!$A$7:$I$53,9,FALSE))=TRUE,"",VLOOKUP($A283,'Úklidové služby'!$A$7:$I$53,9,FALSE))</f>
        <v/>
      </c>
      <c r="J283" s="195" t="str">
        <f t="shared" si="12"/>
        <v/>
      </c>
      <c r="K283" s="242" t="str">
        <f t="shared" si="13"/>
        <v/>
      </c>
    </row>
    <row r="284" spans="1:11" ht="15">
      <c r="A284" s="2">
        <v>22</v>
      </c>
      <c r="B284" s="3" t="s">
        <v>5</v>
      </c>
      <c r="C284" s="3"/>
      <c r="D284" s="5"/>
      <c r="E284" s="97">
        <v>0</v>
      </c>
      <c r="F284" s="65" t="str">
        <f>IF(ISNA(VLOOKUP($A284,'Úklidové služby'!$A$7:$I$53,6,FALSE))=TRUE,"",VLOOKUP($A284,'Úklidové služby'!$A$7:$I$53,6,FALSE))</f>
        <v>m2</v>
      </c>
      <c r="G284" s="24">
        <f>IF(ISNA(VLOOKUP($A284,'Úklidové služby'!$A$7:$I$53,7,FALSE))=TRUE,"",VLOOKUP($A284,'Úklidové služby'!$A$7:$I$53,7,FALSE))</f>
        <v>0</v>
      </c>
      <c r="H284" s="227" t="str">
        <f>IF(ISNA(VLOOKUP($A284,'Úklidové služby'!$A$7:$I$53,8,FALSE))=TRUE,"",VLOOKUP($A284,'Úklidové služby'!$A$7:$I$53,8,FALSE))</f>
        <v>2x za týden</v>
      </c>
      <c r="I284" s="185">
        <f>IF(ISNA(VLOOKUP($A284,'Úklidové služby'!$A$7:$I$53,9,FALSE))=TRUE,"",VLOOKUP($A284,'Úklidové služby'!$A$7:$I$53,9,FALSE))</f>
        <v>104</v>
      </c>
      <c r="J284" s="76">
        <f t="shared" si="12"/>
        <v>0</v>
      </c>
      <c r="K284" s="238">
        <f t="shared" si="13"/>
        <v>0</v>
      </c>
    </row>
    <row r="285" spans="1:11" ht="15">
      <c r="A285" s="2">
        <v>23</v>
      </c>
      <c r="B285" s="3" t="s">
        <v>26</v>
      </c>
      <c r="C285" s="26"/>
      <c r="D285" s="5"/>
      <c r="E285" s="97">
        <v>0</v>
      </c>
      <c r="F285" s="23" t="str">
        <f>IF(ISNA(VLOOKUP($A285,'Úklidové služby'!$A$7:$I$53,6,FALSE))=TRUE,"",VLOOKUP($A285,'Úklidové služby'!$A$7:$I$53,6,FALSE))</f>
        <v>m2</v>
      </c>
      <c r="G285" s="24">
        <f>IF(ISNA(VLOOKUP($A285,'Úklidové služby'!$A$7:$I$53,7,FALSE))=TRUE,"",VLOOKUP($A285,'Úklidové služby'!$A$7:$I$53,7,FALSE))</f>
        <v>0</v>
      </c>
      <c r="H285" s="227" t="str">
        <f>IF(ISNA(VLOOKUP($A285,'Úklidové služby'!$A$7:$I$53,8,FALSE))=TRUE,"",VLOOKUP($A285,'Úklidové služby'!$A$7:$I$53,8,FALSE))</f>
        <v>2x za týden</v>
      </c>
      <c r="I285" s="185">
        <f>IF(ISNA(VLOOKUP($A285,'Úklidové služby'!$A$7:$I$53,9,FALSE))=TRUE,"",VLOOKUP($A285,'Úklidové služby'!$A$7:$I$53,9,FALSE))</f>
        <v>104</v>
      </c>
      <c r="J285" s="76">
        <f t="shared" si="12"/>
        <v>0</v>
      </c>
      <c r="K285" s="238">
        <f t="shared" si="13"/>
        <v>0</v>
      </c>
    </row>
    <row r="286" spans="1:11" ht="15">
      <c r="A286" s="2">
        <v>24</v>
      </c>
      <c r="B286" s="983" t="s">
        <v>297</v>
      </c>
      <c r="C286" s="44"/>
      <c r="D286" s="5"/>
      <c r="E286" s="97">
        <v>0</v>
      </c>
      <c r="F286" s="45" t="str">
        <f>IF(ISNA(VLOOKUP($A286,'Úklidové služby'!$A$7:$I$53,6,FALSE))=TRUE,"",VLOOKUP($A286,'Úklidové služby'!$A$7:$I$53,6,FALSE))</f>
        <v>ks</v>
      </c>
      <c r="G286" s="24">
        <f>IF(ISNA(VLOOKUP($A286,'Úklidové služby'!$A$7:$I$53,7,FALSE))=TRUE,"",VLOOKUP($A286,'Úklidové služby'!$A$7:$I$53,7,FALSE))</f>
        <v>0</v>
      </c>
      <c r="H286" s="227" t="str">
        <f>IF(ISNA(VLOOKUP($A286,'Úklidové služby'!$A$7:$I$53,8,FALSE))=TRUE,"",VLOOKUP($A286,'Úklidové služby'!$A$7:$I$53,8,FALSE))</f>
        <v>2x za týden</v>
      </c>
      <c r="I286" s="185">
        <f>IF(ISNA(VLOOKUP($A286,'Úklidové služby'!$A$7:$I$53,9,FALSE))=TRUE,"",VLOOKUP($A286,'Úklidové služby'!$A$7:$I$53,9,FALSE))</f>
        <v>104</v>
      </c>
      <c r="J286" s="76">
        <f t="shared" si="12"/>
        <v>0</v>
      </c>
      <c r="K286" s="238">
        <f t="shared" si="13"/>
        <v>0</v>
      </c>
    </row>
    <row r="287" spans="1:11" ht="15">
      <c r="A287" s="2">
        <v>25</v>
      </c>
      <c r="B287" s="983" t="s">
        <v>445</v>
      </c>
      <c r="C287" s="5"/>
      <c r="D287" s="5"/>
      <c r="E287" s="97">
        <v>0</v>
      </c>
      <c r="F287" s="45" t="str">
        <f>IF(ISNA(VLOOKUP($A287,'Úklidové služby'!$A$7:$I$53,6,FALSE))=TRUE,"",VLOOKUP($A287,'Úklidové služby'!$A$7:$I$53,6,FALSE))</f>
        <v>ks</v>
      </c>
      <c r="G287" s="24">
        <f>IF(ISNA(VLOOKUP($A287,'Úklidové služby'!$A$7:$I$53,7,FALSE))=TRUE,"",VLOOKUP($A287,'Úklidové služby'!$A$7:$I$53,7,FALSE))</f>
        <v>0</v>
      </c>
      <c r="H287" s="227" t="str">
        <f>IF(ISNA(VLOOKUP($A287,'Úklidové služby'!$A$7:$I$53,8,FALSE))=TRUE,"",VLOOKUP($A287,'Úklidové služby'!$A$7:$I$53,8,FALSE))</f>
        <v>2x za týden</v>
      </c>
      <c r="I287" s="185">
        <f>IF(ISNA(VLOOKUP($A287,'Úklidové služby'!$A$7:$I$53,9,FALSE))=TRUE,"",VLOOKUP($A287,'Úklidové služby'!$A$7:$I$53,9,FALSE))</f>
        <v>104</v>
      </c>
      <c r="J287" s="76">
        <f t="shared" si="12"/>
        <v>0</v>
      </c>
      <c r="K287" s="238">
        <f t="shared" si="13"/>
        <v>0</v>
      </c>
    </row>
    <row r="288" spans="1:11" ht="15">
      <c r="A288" s="2">
        <v>26</v>
      </c>
      <c r="B288" s="983" t="s">
        <v>446</v>
      </c>
      <c r="C288" s="5"/>
      <c r="D288" s="5"/>
      <c r="E288" s="97">
        <v>0</v>
      </c>
      <c r="F288" s="45" t="str">
        <f>IF(ISNA(VLOOKUP($A288,'Úklidové služby'!$A$7:$I$53,6,FALSE))=TRUE,"",VLOOKUP($A288,'Úklidové služby'!$A$7:$I$53,6,FALSE))</f>
        <v>místnost</v>
      </c>
      <c r="G288" s="24">
        <f>IF(ISNA(VLOOKUP($A288,'Úklidové služby'!$A$7:$I$53,7,FALSE))=TRUE,"",VLOOKUP($A288,'Úklidové služby'!$A$7:$I$53,7,FALSE))</f>
        <v>0</v>
      </c>
      <c r="H288" s="227" t="str">
        <f>IF(ISNA(VLOOKUP($A288,'Úklidové služby'!$A$7:$I$53,8,FALSE))=TRUE,"",VLOOKUP($A288,'Úklidové služby'!$A$7:$I$53,8,FALSE))</f>
        <v>2x za týden</v>
      </c>
      <c r="I288" s="185">
        <f>IF(ISNA(VLOOKUP($A288,'Úklidové služby'!$A$7:$I$53,9,FALSE))=TRUE,"",VLOOKUP($A288,'Úklidové služby'!$A$7:$I$53,9,FALSE))</f>
        <v>104</v>
      </c>
      <c r="J288" s="76">
        <f t="shared" si="12"/>
        <v>0</v>
      </c>
      <c r="K288" s="238">
        <f t="shared" si="13"/>
        <v>0</v>
      </c>
    </row>
    <row r="289" spans="1:11" ht="15">
      <c r="A289" s="2">
        <v>27</v>
      </c>
      <c r="B289" s="3" t="s">
        <v>39</v>
      </c>
      <c r="C289" s="5"/>
      <c r="D289" s="5"/>
      <c r="E289" s="97">
        <v>0</v>
      </c>
      <c r="F289" s="45" t="str">
        <f>IF(ISNA(VLOOKUP($A289,'Úklidové služby'!$A$7:$I$53,6,FALSE))=TRUE,"",VLOOKUP($A289,'Úklidové služby'!$A$7:$I$53,6,FALSE))</f>
        <v>místnost</v>
      </c>
      <c r="G289" s="24">
        <f>IF(ISNA(VLOOKUP($A289,'Úklidové služby'!$A$7:$I$53,7,FALSE))=TRUE,"",VLOOKUP($A289,'Úklidové služby'!$A$7:$I$53,7,FALSE))</f>
        <v>0</v>
      </c>
      <c r="H289" s="227" t="str">
        <f>IF(ISNA(VLOOKUP($A289,'Úklidové služby'!$A$7:$I$53,8,FALSE))=TRUE,"",VLOOKUP($A289,'Úklidové služby'!$A$7:$I$53,8,FALSE))</f>
        <v>2x za týden</v>
      </c>
      <c r="I289" s="185">
        <f>IF(ISNA(VLOOKUP($A289,'Úklidové služby'!$A$7:$I$53,9,FALSE))=TRUE,"",VLOOKUP($A289,'Úklidové služby'!$A$7:$I$53,9,FALSE))</f>
        <v>104</v>
      </c>
      <c r="J289" s="76">
        <f t="shared" si="12"/>
        <v>0</v>
      </c>
      <c r="K289" s="238">
        <f t="shared" si="13"/>
        <v>0</v>
      </c>
    </row>
    <row r="290" spans="1:11" ht="15">
      <c r="A290" s="2">
        <v>28</v>
      </c>
      <c r="B290" s="3" t="s">
        <v>441</v>
      </c>
      <c r="C290" s="44"/>
      <c r="D290" s="5"/>
      <c r="E290" s="97">
        <v>0</v>
      </c>
      <c r="F290" s="45" t="str">
        <f>IF(ISNA(VLOOKUP($A290,'Úklidové služby'!$A$7:$I$53,6,FALSE))=TRUE,"",VLOOKUP($A290,'Úklidové služby'!$A$7:$I$53,6,FALSE))</f>
        <v>m2</v>
      </c>
      <c r="G290" s="24">
        <f>IF(ISNA(VLOOKUP($A290,'Úklidové služby'!$A$7:$I$53,7,FALSE))=TRUE,"",VLOOKUP($A290,'Úklidové služby'!$A$7:$I$53,7,FALSE))</f>
        <v>0</v>
      </c>
      <c r="H290" s="227" t="str">
        <f>IF(ISNA(VLOOKUP($A290,'Úklidové služby'!$A$7:$I$53,8,FALSE))=TRUE,"",VLOOKUP($A290,'Úklidové služby'!$A$7:$I$53,8,FALSE))</f>
        <v>2x za týden</v>
      </c>
      <c r="I290" s="185">
        <f>IF(ISNA(VLOOKUP($A290,'Úklidové služby'!$A$7:$I$53,9,FALSE))=TRUE,"",VLOOKUP($A290,'Úklidové služby'!$A$7:$I$53,9,FALSE))</f>
        <v>104</v>
      </c>
      <c r="J290" s="76">
        <f t="shared" si="12"/>
        <v>0</v>
      </c>
      <c r="K290" s="238">
        <f t="shared" si="13"/>
        <v>0</v>
      </c>
    </row>
    <row r="291" spans="1:11" ht="15">
      <c r="A291" s="2">
        <v>29</v>
      </c>
      <c r="B291" s="3" t="s">
        <v>436</v>
      </c>
      <c r="C291" s="5"/>
      <c r="D291" s="5"/>
      <c r="E291" s="97">
        <v>0</v>
      </c>
      <c r="F291" s="45" t="s">
        <v>7</v>
      </c>
      <c r="G291" s="8">
        <f>IF(ISNA(VLOOKUP($A291,'Úklidové služby'!$A$7:$I$53,7,FALSE))=TRUE,"",VLOOKUP($A291,'Úklidové služby'!$A$7:$I$53,7,FALSE))</f>
        <v>0</v>
      </c>
      <c r="H291" s="228" t="str">
        <f>IF(ISNA(VLOOKUP($A291,'Úklidové služby'!$A$7:$I$53,8,FALSE))=TRUE,"",VLOOKUP($A291,'Úklidové služby'!$A$7:$I$53,8,FALSE))</f>
        <v>2x za týden</v>
      </c>
      <c r="I291" s="184">
        <f>IF(ISNA(VLOOKUP($A291,'Úklidové služby'!$A$7:$I$53,9,FALSE))=TRUE,"",VLOOKUP($A291,'Úklidové služby'!$A$7:$I$53,9,FALSE))</f>
        <v>104</v>
      </c>
      <c r="J291" s="76">
        <f t="shared" si="12"/>
        <v>0</v>
      </c>
      <c r="K291" s="241">
        <f t="shared" si="13"/>
        <v>0</v>
      </c>
    </row>
    <row r="292" spans="1:11" ht="15">
      <c r="A292" s="2">
        <v>30</v>
      </c>
      <c r="B292" s="3" t="s">
        <v>40</v>
      </c>
      <c r="C292" s="5"/>
      <c r="D292" s="5"/>
      <c r="E292" s="97">
        <v>0</v>
      </c>
      <c r="F292" s="45" t="str">
        <f>IF(ISNA(VLOOKUP($A292,'Úklidové služby'!$A$7:$I$53,6,FALSE))=TRUE,"",VLOOKUP($A292,'Úklidové služby'!$A$7:$I$53,6,FALSE))</f>
        <v>místnost</v>
      </c>
      <c r="G292" s="24">
        <f>IF(ISNA(VLOOKUP($A292,'Úklidové služby'!$A$7:$I$53,7,FALSE))=TRUE,"",VLOOKUP($A292,'Úklidové služby'!$A$7:$I$53,7,FALSE))</f>
        <v>0</v>
      </c>
      <c r="H292" s="228" t="str">
        <f>IF(ISNA(VLOOKUP($A292,'Úklidové služby'!$A$7:$I$53,8,FALSE))=TRUE,"",VLOOKUP($A292,'Úklidové služby'!$A$7:$I$53,8,FALSE))</f>
        <v>2x za týden</v>
      </c>
      <c r="I292" s="184">
        <f>IF(ISNA(VLOOKUP($A292,'Úklidové služby'!$A$7:$I$53,9,FALSE))=TRUE,"",VLOOKUP($A292,'Úklidové služby'!$A$7:$I$53,9,FALSE))</f>
        <v>104</v>
      </c>
      <c r="J292" s="76">
        <f t="shared" si="12"/>
        <v>0</v>
      </c>
      <c r="K292" s="241">
        <f t="shared" si="13"/>
        <v>0</v>
      </c>
    </row>
    <row r="293" spans="1:11" ht="15" collapsed="1">
      <c r="A293" s="2">
        <v>31</v>
      </c>
      <c r="B293" s="3" t="s">
        <v>45</v>
      </c>
      <c r="C293" s="5"/>
      <c r="D293" s="5"/>
      <c r="E293" s="97">
        <f>SUM(E294:E312)</f>
        <v>30</v>
      </c>
      <c r="F293" s="45" t="str">
        <f>IF(ISNA(VLOOKUP($A293,'Úklidové služby'!$A$7:$I$53,6,FALSE))=TRUE,"",VLOOKUP($A293,'Úklidové služby'!$A$7:$I$53,6,FALSE))</f>
        <v>ks</v>
      </c>
      <c r="G293" s="24">
        <f>IF(ISNA(VLOOKUP($A293,'Úklidové služby'!$A$7:$I$53,7,FALSE))=TRUE,"",VLOOKUP($A293,'Úklidové služby'!$A$7:$I$53,7,FALSE))</f>
        <v>0</v>
      </c>
      <c r="H293" s="45" t="str">
        <f>IF(ISNA(VLOOKUP($A293,'Úklidové služby'!$A$7:$I$53,8,FALSE))=TRUE,"",VLOOKUP($A293,'Úklidové služby'!$A$7:$I$53,8,FALSE))</f>
        <v>1x za měsíc</v>
      </c>
      <c r="I293" s="184">
        <f>IF(ISNA(VLOOKUP($A293,'Úklidové služby'!$A$7:$I$53,9,FALSE))=TRUE,"",VLOOKUP($A293,'Úklidové služby'!$A$7:$I$53,9,FALSE))</f>
        <v>12</v>
      </c>
      <c r="J293" s="76">
        <f t="shared" si="12"/>
        <v>0</v>
      </c>
      <c r="K293" s="241">
        <f t="shared" si="13"/>
        <v>0</v>
      </c>
    </row>
    <row r="294" spans="1:11" ht="15" hidden="1" outlineLevel="1">
      <c r="A294" s="48"/>
      <c r="B294" s="10" t="s">
        <v>8</v>
      </c>
      <c r="C294" s="69" t="s">
        <v>101</v>
      </c>
      <c r="D294" s="11" t="s">
        <v>61</v>
      </c>
      <c r="E294" s="100">
        <v>4</v>
      </c>
      <c r="F294" s="66" t="str">
        <f>IF(ISNA(VLOOKUP($A294,'Úklidové služby'!$A$7:$I$53,6,FALSE))=TRUE,"",VLOOKUP($A294,'Úklidové služby'!$A$7:$I$53,6,FALSE))</f>
        <v/>
      </c>
      <c r="G294" s="16" t="str">
        <f>IF(ISNA(VLOOKUP($A294,'Úklidové služby'!$A$7:$I$53,7,FALSE))=TRUE,"",VLOOKUP($A294,'Úklidové služby'!$A$7:$I$53,7,FALSE))</f>
        <v/>
      </c>
      <c r="H294" s="148" t="str">
        <f>IF(ISNA(VLOOKUP($A294,'Úklidové služby'!$A$7:$I$53,8,FALSE))=TRUE,"",VLOOKUP($A294,'Úklidové služby'!$A$7:$I$53,8,FALSE))</f>
        <v/>
      </c>
      <c r="I294" s="232" t="str">
        <f>IF(ISNA(VLOOKUP($A294,'Úklidové služby'!$A$7:$I$53,9,FALSE))=TRUE,"",VLOOKUP($A294,'Úklidové služby'!$A$7:$I$53,9,FALSE))</f>
        <v/>
      </c>
      <c r="J294" s="194" t="str">
        <f t="shared" si="12"/>
        <v/>
      </c>
      <c r="K294" s="237" t="str">
        <f t="shared" si="13"/>
        <v/>
      </c>
    </row>
    <row r="295" spans="1:11" ht="15" hidden="1" outlineLevel="1">
      <c r="A295" s="48"/>
      <c r="B295" s="14" t="s">
        <v>8</v>
      </c>
      <c r="C295" s="70" t="s">
        <v>102</v>
      </c>
      <c r="D295" s="15" t="s">
        <v>88</v>
      </c>
      <c r="E295" s="100">
        <v>2</v>
      </c>
      <c r="F295" s="66" t="str">
        <f>IF(ISNA(VLOOKUP($A295,'Úklidové služby'!$A$7:$I$53,6,FALSE))=TRUE,"",VLOOKUP($A295,'Úklidové služby'!$A$7:$I$53,6,FALSE))</f>
        <v/>
      </c>
      <c r="G295" s="16" t="str">
        <f>IF(ISNA(VLOOKUP($A295,'Úklidové služby'!$A$7:$I$53,7,FALSE))=TRUE,"",VLOOKUP($A295,'Úklidové služby'!$A$7:$I$53,7,FALSE))</f>
        <v/>
      </c>
      <c r="H295" s="148" t="str">
        <f>IF(ISNA(VLOOKUP($A295,'Úklidové služby'!$A$7:$I$53,8,FALSE))=TRUE,"",VLOOKUP($A295,'Úklidové služby'!$A$7:$I$53,8,FALSE))</f>
        <v/>
      </c>
      <c r="I295" s="232" t="str">
        <f>IF(ISNA(VLOOKUP($A295,'Úklidové služby'!$A$7:$I$53,9,FALSE))=TRUE,"",VLOOKUP($A295,'Úklidové služby'!$A$7:$I$53,9,FALSE))</f>
        <v/>
      </c>
      <c r="J295" s="194" t="str">
        <f t="shared" si="12"/>
        <v/>
      </c>
      <c r="K295" s="237" t="str">
        <f t="shared" si="13"/>
        <v/>
      </c>
    </row>
    <row r="296" spans="1:11" ht="15" hidden="1" outlineLevel="1">
      <c r="A296" s="48"/>
      <c r="B296" s="14" t="s">
        <v>8</v>
      </c>
      <c r="C296" s="70" t="s">
        <v>103</v>
      </c>
      <c r="D296" s="15" t="s">
        <v>89</v>
      </c>
      <c r="E296" s="100">
        <v>1</v>
      </c>
      <c r="F296" s="66" t="str">
        <f>IF(ISNA(VLOOKUP($A296,'Úklidové služby'!$A$7:$I$53,6,FALSE))=TRUE,"",VLOOKUP($A296,'Úklidové služby'!$A$7:$I$53,6,FALSE))</f>
        <v/>
      </c>
      <c r="G296" s="16" t="str">
        <f>IF(ISNA(VLOOKUP($A296,'Úklidové služby'!$A$7:$I$53,7,FALSE))=TRUE,"",VLOOKUP($A296,'Úklidové služby'!$A$7:$I$53,7,FALSE))</f>
        <v/>
      </c>
      <c r="H296" s="148" t="str">
        <f>IF(ISNA(VLOOKUP($A296,'Úklidové služby'!$A$7:$I$53,8,FALSE))=TRUE,"",VLOOKUP($A296,'Úklidové služby'!$A$7:$I$53,8,FALSE))</f>
        <v/>
      </c>
      <c r="I296" s="232" t="str">
        <f>IF(ISNA(VLOOKUP($A296,'Úklidové služby'!$A$7:$I$53,9,FALSE))=TRUE,"",VLOOKUP($A296,'Úklidové služby'!$A$7:$I$53,9,FALSE))</f>
        <v/>
      </c>
      <c r="J296" s="194" t="str">
        <f t="shared" si="12"/>
        <v/>
      </c>
      <c r="K296" s="237" t="str">
        <f t="shared" si="13"/>
        <v/>
      </c>
    </row>
    <row r="297" spans="1:11" ht="15" hidden="1" outlineLevel="1">
      <c r="A297" s="48"/>
      <c r="B297" s="14" t="s">
        <v>8</v>
      </c>
      <c r="C297" s="70" t="s">
        <v>104</v>
      </c>
      <c r="D297" s="15" t="s">
        <v>90</v>
      </c>
      <c r="E297" s="100">
        <v>2</v>
      </c>
      <c r="F297" s="66" t="str">
        <f>IF(ISNA(VLOOKUP($A297,'Úklidové služby'!$A$7:$I$53,6,FALSE))=TRUE,"",VLOOKUP($A297,'Úklidové služby'!$A$7:$I$53,6,FALSE))</f>
        <v/>
      </c>
      <c r="G297" s="16" t="str">
        <f>IF(ISNA(VLOOKUP($A297,'Úklidové služby'!$A$7:$I$53,7,FALSE))=TRUE,"",VLOOKUP($A297,'Úklidové služby'!$A$7:$I$53,7,FALSE))</f>
        <v/>
      </c>
      <c r="H297" s="148" t="str">
        <f>IF(ISNA(VLOOKUP($A297,'Úklidové služby'!$A$7:$I$53,8,FALSE))=TRUE,"",VLOOKUP($A297,'Úklidové služby'!$A$7:$I$53,8,FALSE))</f>
        <v/>
      </c>
      <c r="I297" s="232" t="str">
        <f>IF(ISNA(VLOOKUP($A297,'Úklidové služby'!$A$7:$I$53,9,FALSE))=TRUE,"",VLOOKUP($A297,'Úklidové služby'!$A$7:$I$53,9,FALSE))</f>
        <v/>
      </c>
      <c r="J297" s="194" t="str">
        <f t="shared" si="12"/>
        <v/>
      </c>
      <c r="K297" s="237" t="str">
        <f t="shared" si="13"/>
        <v/>
      </c>
    </row>
    <row r="298" spans="1:11" ht="15" hidden="1" outlineLevel="1">
      <c r="A298" s="48"/>
      <c r="B298" s="14" t="s">
        <v>8</v>
      </c>
      <c r="C298" s="70" t="s">
        <v>105</v>
      </c>
      <c r="D298" s="15" t="s">
        <v>91</v>
      </c>
      <c r="E298" s="100">
        <v>2</v>
      </c>
      <c r="F298" s="66" t="str">
        <f>IF(ISNA(VLOOKUP($A298,'Úklidové služby'!$A$7:$I$53,6,FALSE))=TRUE,"",VLOOKUP($A298,'Úklidové služby'!$A$7:$I$53,6,FALSE))</f>
        <v/>
      </c>
      <c r="G298" s="16" t="str">
        <f>IF(ISNA(VLOOKUP($A298,'Úklidové služby'!$A$7:$I$53,7,FALSE))=TRUE,"",VLOOKUP($A298,'Úklidové služby'!$A$7:$I$53,7,FALSE))</f>
        <v/>
      </c>
      <c r="H298" s="148" t="str">
        <f>IF(ISNA(VLOOKUP($A298,'Úklidové služby'!$A$7:$I$53,8,FALSE))=TRUE,"",VLOOKUP($A298,'Úklidové služby'!$A$7:$I$53,8,FALSE))</f>
        <v/>
      </c>
      <c r="I298" s="232" t="str">
        <f>IF(ISNA(VLOOKUP($A298,'Úklidové služby'!$A$7:$I$53,9,FALSE))=TRUE,"",VLOOKUP($A298,'Úklidové služby'!$A$7:$I$53,9,FALSE))</f>
        <v/>
      </c>
      <c r="J298" s="194" t="str">
        <f t="shared" si="12"/>
        <v/>
      </c>
      <c r="K298" s="237" t="str">
        <f t="shared" si="13"/>
        <v/>
      </c>
    </row>
    <row r="299" spans="1:11" ht="15" hidden="1" outlineLevel="1">
      <c r="A299" s="48"/>
      <c r="B299" s="14" t="s">
        <v>8</v>
      </c>
      <c r="C299" s="70" t="s">
        <v>106</v>
      </c>
      <c r="D299" s="15" t="s">
        <v>92</v>
      </c>
      <c r="E299" s="100">
        <v>1</v>
      </c>
      <c r="F299" s="66" t="str">
        <f>IF(ISNA(VLOOKUP($A299,'Úklidové služby'!$A$7:$I$53,6,FALSE))=TRUE,"",VLOOKUP($A299,'Úklidové služby'!$A$7:$I$53,6,FALSE))</f>
        <v/>
      </c>
      <c r="G299" s="16" t="str">
        <f>IF(ISNA(VLOOKUP($A299,'Úklidové služby'!$A$7:$I$53,7,FALSE))=TRUE,"",VLOOKUP($A299,'Úklidové služby'!$A$7:$I$53,7,FALSE))</f>
        <v/>
      </c>
      <c r="H299" s="148" t="str">
        <f>IF(ISNA(VLOOKUP($A299,'Úklidové služby'!$A$7:$I$53,8,FALSE))=TRUE,"",VLOOKUP($A299,'Úklidové služby'!$A$7:$I$53,8,FALSE))</f>
        <v/>
      </c>
      <c r="I299" s="232" t="str">
        <f>IF(ISNA(VLOOKUP($A299,'Úklidové služby'!$A$7:$I$53,9,FALSE))=TRUE,"",VLOOKUP($A299,'Úklidové služby'!$A$7:$I$53,9,FALSE))</f>
        <v/>
      </c>
      <c r="J299" s="194" t="str">
        <f t="shared" si="12"/>
        <v/>
      </c>
      <c r="K299" s="237" t="str">
        <f t="shared" si="13"/>
        <v/>
      </c>
    </row>
    <row r="300" spans="1:11" ht="15" hidden="1" outlineLevel="1">
      <c r="A300" s="48"/>
      <c r="B300" s="14" t="s">
        <v>8</v>
      </c>
      <c r="C300" s="70" t="s">
        <v>107</v>
      </c>
      <c r="D300" s="134" t="s">
        <v>90</v>
      </c>
      <c r="E300" s="100">
        <v>1</v>
      </c>
      <c r="F300" s="66" t="str">
        <f>IF(ISNA(VLOOKUP($A300,'Úklidové služby'!$A$7:$I$53,6,FALSE))=TRUE,"",VLOOKUP($A300,'Úklidové služby'!$A$7:$I$53,6,FALSE))</f>
        <v/>
      </c>
      <c r="G300" s="16" t="str">
        <f>IF(ISNA(VLOOKUP($A300,'Úklidové služby'!$A$7:$I$53,7,FALSE))=TRUE,"",VLOOKUP($A300,'Úklidové služby'!$A$7:$I$53,7,FALSE))</f>
        <v/>
      </c>
      <c r="H300" s="148" t="str">
        <f>IF(ISNA(VLOOKUP($A300,'Úklidové služby'!$A$7:$I$53,8,FALSE))=TRUE,"",VLOOKUP($A300,'Úklidové služby'!$A$7:$I$53,8,FALSE))</f>
        <v/>
      </c>
      <c r="I300" s="232" t="str">
        <f>IF(ISNA(VLOOKUP($A300,'Úklidové služby'!$A$7:$I$53,9,FALSE))=TRUE,"",VLOOKUP($A300,'Úklidové služby'!$A$7:$I$53,9,FALSE))</f>
        <v/>
      </c>
      <c r="J300" s="194" t="str">
        <f t="shared" si="12"/>
        <v/>
      </c>
      <c r="K300" s="237" t="str">
        <f t="shared" si="13"/>
        <v/>
      </c>
    </row>
    <row r="301" spans="1:11" ht="15" hidden="1" outlineLevel="1">
      <c r="A301" s="48"/>
      <c r="B301" s="14" t="s">
        <v>20</v>
      </c>
      <c r="C301" s="70" t="s">
        <v>115</v>
      </c>
      <c r="D301" s="15" t="s">
        <v>95</v>
      </c>
      <c r="E301" s="100">
        <v>1</v>
      </c>
      <c r="F301" s="66" t="str">
        <f>IF(ISNA(VLOOKUP($A301,'Úklidové služby'!$A$7:$I$53,6,FALSE))=TRUE,"",VLOOKUP($A301,'Úklidové služby'!$A$7:$I$53,6,FALSE))</f>
        <v/>
      </c>
      <c r="G301" s="16" t="str">
        <f>IF(ISNA(VLOOKUP($A301,'Úklidové služby'!$A$7:$I$53,7,FALSE))=TRUE,"",VLOOKUP($A301,'Úklidové služby'!$A$7:$I$53,7,FALSE))</f>
        <v/>
      </c>
      <c r="H301" s="148" t="str">
        <f>IF(ISNA(VLOOKUP($A301,'Úklidové služby'!$A$7:$I$53,8,FALSE))=TRUE,"",VLOOKUP($A301,'Úklidové služby'!$A$7:$I$53,8,FALSE))</f>
        <v/>
      </c>
      <c r="I301" s="232" t="str">
        <f>IF(ISNA(VLOOKUP($A301,'Úklidové služby'!$A$7:$I$53,9,FALSE))=TRUE,"",VLOOKUP($A301,'Úklidové služby'!$A$7:$I$53,9,FALSE))</f>
        <v/>
      </c>
      <c r="J301" s="194" t="str">
        <f aca="true" t="shared" si="16" ref="J301:J398">IF(ISERR(E301*G301*I301)=TRUE,"",E301*G301*I301)</f>
        <v/>
      </c>
      <c r="K301" s="237" t="str">
        <f aca="true" t="shared" si="17" ref="K301:K398">IF(ISERR(J301/12)=TRUE,"",J301/12)</f>
        <v/>
      </c>
    </row>
    <row r="302" spans="1:11" ht="15" hidden="1" outlineLevel="1">
      <c r="A302" s="48"/>
      <c r="B302" s="14" t="s">
        <v>20</v>
      </c>
      <c r="C302" s="70" t="s">
        <v>118</v>
      </c>
      <c r="D302" s="15" t="s">
        <v>97</v>
      </c>
      <c r="E302" s="100">
        <v>1</v>
      </c>
      <c r="F302" s="66" t="str">
        <f>IF(ISNA(VLOOKUP($A302,'Úklidové služby'!$A$7:$I$53,6,FALSE))=TRUE,"",VLOOKUP($A302,'Úklidové služby'!$A$7:$I$53,6,FALSE))</f>
        <v/>
      </c>
      <c r="G302" s="16" t="str">
        <f>IF(ISNA(VLOOKUP($A302,'Úklidové služby'!$A$7:$I$53,7,FALSE))=TRUE,"",VLOOKUP($A302,'Úklidové služby'!$A$7:$I$53,7,FALSE))</f>
        <v/>
      </c>
      <c r="H302" s="148" t="str">
        <f>IF(ISNA(VLOOKUP($A302,'Úklidové služby'!$A$7:$I$53,8,FALSE))=TRUE,"",VLOOKUP($A302,'Úklidové služby'!$A$7:$I$53,8,FALSE))</f>
        <v/>
      </c>
      <c r="I302" s="232" t="str">
        <f>IF(ISNA(VLOOKUP($A302,'Úklidové služby'!$A$7:$I$53,9,FALSE))=TRUE,"",VLOOKUP($A302,'Úklidové služby'!$A$7:$I$53,9,FALSE))</f>
        <v/>
      </c>
      <c r="J302" s="194" t="str">
        <f t="shared" si="16"/>
        <v/>
      </c>
      <c r="K302" s="237" t="str">
        <f t="shared" si="17"/>
        <v/>
      </c>
    </row>
    <row r="303" spans="1:11" ht="15" hidden="1" outlineLevel="1">
      <c r="A303" s="48"/>
      <c r="B303" s="14" t="s">
        <v>20</v>
      </c>
      <c r="C303" s="70" t="s">
        <v>119</v>
      </c>
      <c r="D303" s="15" t="s">
        <v>90</v>
      </c>
      <c r="E303" s="100">
        <v>1</v>
      </c>
      <c r="F303" s="66" t="str">
        <f>IF(ISNA(VLOOKUP($A303,'Úklidové služby'!$A$7:$I$53,6,FALSE))=TRUE,"",VLOOKUP($A303,'Úklidové služby'!$A$7:$I$53,6,FALSE))</f>
        <v/>
      </c>
      <c r="G303" s="16" t="str">
        <f>IF(ISNA(VLOOKUP($A303,'Úklidové služby'!$A$7:$I$53,7,FALSE))=TRUE,"",VLOOKUP($A303,'Úklidové služby'!$A$7:$I$53,7,FALSE))</f>
        <v/>
      </c>
      <c r="H303" s="148" t="str">
        <f>IF(ISNA(VLOOKUP($A303,'Úklidové služby'!$A$7:$I$53,8,FALSE))=TRUE,"",VLOOKUP($A303,'Úklidové služby'!$A$7:$I$53,8,FALSE))</f>
        <v/>
      </c>
      <c r="I303" s="232" t="str">
        <f>IF(ISNA(VLOOKUP($A303,'Úklidové služby'!$A$7:$I$53,9,FALSE))=TRUE,"",VLOOKUP($A303,'Úklidové služby'!$A$7:$I$53,9,FALSE))</f>
        <v/>
      </c>
      <c r="J303" s="194" t="str">
        <f t="shared" si="16"/>
        <v/>
      </c>
      <c r="K303" s="237" t="str">
        <f t="shared" si="17"/>
        <v/>
      </c>
    </row>
    <row r="304" spans="1:11" ht="15" hidden="1" outlineLevel="1">
      <c r="A304" s="48"/>
      <c r="B304" s="14" t="s">
        <v>20</v>
      </c>
      <c r="C304" s="73" t="s">
        <v>120</v>
      </c>
      <c r="D304" s="134" t="s">
        <v>90</v>
      </c>
      <c r="E304" s="100">
        <v>1</v>
      </c>
      <c r="F304" s="66" t="str">
        <f>IF(ISNA(VLOOKUP($A304,'Úklidové služby'!$A$7:$I$53,6,FALSE))=TRUE,"",VLOOKUP($A304,'Úklidové služby'!$A$7:$I$53,6,FALSE))</f>
        <v/>
      </c>
      <c r="G304" s="16" t="str">
        <f>IF(ISNA(VLOOKUP($A304,'Úklidové služby'!$A$7:$I$53,7,FALSE))=TRUE,"",VLOOKUP($A304,'Úklidové služby'!$A$7:$I$53,7,FALSE))</f>
        <v/>
      </c>
      <c r="H304" s="148" t="str">
        <f>IF(ISNA(VLOOKUP($A304,'Úklidové služby'!$A$7:$I$53,8,FALSE))=TRUE,"",VLOOKUP($A304,'Úklidové služby'!$A$7:$I$53,8,FALSE))</f>
        <v/>
      </c>
      <c r="I304" s="232" t="str">
        <f>IF(ISNA(VLOOKUP($A304,'Úklidové služby'!$A$7:$I$53,9,FALSE))=TRUE,"",VLOOKUP($A304,'Úklidové služby'!$A$7:$I$53,9,FALSE))</f>
        <v/>
      </c>
      <c r="J304" s="194" t="str">
        <f t="shared" si="16"/>
        <v/>
      </c>
      <c r="K304" s="237" t="str">
        <f t="shared" si="17"/>
        <v/>
      </c>
    </row>
    <row r="305" spans="1:11" ht="15" hidden="1" outlineLevel="1">
      <c r="A305" s="48"/>
      <c r="B305" s="14" t="s">
        <v>20</v>
      </c>
      <c r="C305" s="73" t="s">
        <v>121</v>
      </c>
      <c r="D305" s="15" t="s">
        <v>61</v>
      </c>
      <c r="E305" s="100">
        <v>2</v>
      </c>
      <c r="F305" s="66" t="str">
        <f>IF(ISNA(VLOOKUP($A305,'Úklidové služby'!$A$7:$I$53,6,FALSE))=TRUE,"",VLOOKUP($A305,'Úklidové služby'!$A$7:$I$53,6,FALSE))</f>
        <v/>
      </c>
      <c r="G305" s="16" t="str">
        <f>IF(ISNA(VLOOKUP($A305,'Úklidové služby'!$A$7:$I$53,7,FALSE))=TRUE,"",VLOOKUP($A305,'Úklidové služby'!$A$7:$I$53,7,FALSE))</f>
        <v/>
      </c>
      <c r="H305" s="148" t="str">
        <f>IF(ISNA(VLOOKUP($A305,'Úklidové služby'!$A$7:$I$53,8,FALSE))=TRUE,"",VLOOKUP($A305,'Úklidové služby'!$A$7:$I$53,8,FALSE))</f>
        <v/>
      </c>
      <c r="I305" s="232" t="str">
        <f>IF(ISNA(VLOOKUP($A305,'Úklidové služby'!$A$7:$I$53,9,FALSE))=TRUE,"",VLOOKUP($A305,'Úklidové služby'!$A$7:$I$53,9,FALSE))</f>
        <v/>
      </c>
      <c r="J305" s="194" t="str">
        <f t="shared" si="16"/>
        <v/>
      </c>
      <c r="K305" s="237" t="str">
        <f t="shared" si="17"/>
        <v/>
      </c>
    </row>
    <row r="306" spans="1:11" ht="15" hidden="1" outlineLevel="1">
      <c r="A306" s="48"/>
      <c r="B306" s="14" t="s">
        <v>20</v>
      </c>
      <c r="C306" s="70" t="s">
        <v>123</v>
      </c>
      <c r="D306" s="15" t="s">
        <v>90</v>
      </c>
      <c r="E306" s="100">
        <v>1</v>
      </c>
      <c r="F306" s="66" t="str">
        <f>IF(ISNA(VLOOKUP($A306,'Úklidové služby'!$A$7:$I$53,6,FALSE))=TRUE,"",VLOOKUP($A306,'Úklidové služby'!$A$7:$I$53,6,FALSE))</f>
        <v/>
      </c>
      <c r="G306" s="16" t="str">
        <f>IF(ISNA(VLOOKUP($A306,'Úklidové služby'!$A$7:$I$53,7,FALSE))=TRUE,"",VLOOKUP($A306,'Úklidové služby'!$A$7:$I$53,7,FALSE))</f>
        <v/>
      </c>
      <c r="H306" s="148" t="str">
        <f>IF(ISNA(VLOOKUP($A306,'Úklidové služby'!$A$7:$I$53,8,FALSE))=TRUE,"",VLOOKUP($A306,'Úklidové služby'!$A$7:$I$53,8,FALSE))</f>
        <v/>
      </c>
      <c r="I306" s="232" t="str">
        <f>IF(ISNA(VLOOKUP($A306,'Úklidové služby'!$A$7:$I$53,9,FALSE))=TRUE,"",VLOOKUP($A306,'Úklidové služby'!$A$7:$I$53,9,FALSE))</f>
        <v/>
      </c>
      <c r="J306" s="194" t="str">
        <f t="shared" si="16"/>
        <v/>
      </c>
      <c r="K306" s="237" t="str">
        <f t="shared" si="17"/>
        <v/>
      </c>
    </row>
    <row r="307" spans="1:11" ht="15" hidden="1" outlineLevel="1">
      <c r="A307" s="48"/>
      <c r="B307" s="14" t="s">
        <v>20</v>
      </c>
      <c r="C307" s="70" t="s">
        <v>124</v>
      </c>
      <c r="D307" s="15" t="s">
        <v>90</v>
      </c>
      <c r="E307" s="100">
        <v>1</v>
      </c>
      <c r="F307" s="66" t="str">
        <f>IF(ISNA(VLOOKUP($A307,'Úklidové služby'!$A$7:$I$53,6,FALSE))=TRUE,"",VLOOKUP($A307,'Úklidové služby'!$A$7:$I$53,6,FALSE))</f>
        <v/>
      </c>
      <c r="G307" s="16" t="str">
        <f>IF(ISNA(VLOOKUP($A307,'Úklidové služby'!$A$7:$I$53,7,FALSE))=TRUE,"",VLOOKUP($A307,'Úklidové služby'!$A$7:$I$53,7,FALSE))</f>
        <v/>
      </c>
      <c r="H307" s="148" t="str">
        <f>IF(ISNA(VLOOKUP($A307,'Úklidové služby'!$A$7:$I$53,8,FALSE))=TRUE,"",VLOOKUP($A307,'Úklidové služby'!$A$7:$I$53,8,FALSE))</f>
        <v/>
      </c>
      <c r="I307" s="232" t="str">
        <f>IF(ISNA(VLOOKUP($A307,'Úklidové služby'!$A$7:$I$53,9,FALSE))=TRUE,"",VLOOKUP($A307,'Úklidové služby'!$A$7:$I$53,9,FALSE))</f>
        <v/>
      </c>
      <c r="J307" s="194" t="str">
        <f t="shared" si="16"/>
        <v/>
      </c>
      <c r="K307" s="237" t="str">
        <f t="shared" si="17"/>
        <v/>
      </c>
    </row>
    <row r="308" spans="1:11" ht="15" hidden="1" outlineLevel="1">
      <c r="A308" s="48"/>
      <c r="B308" s="14" t="s">
        <v>20</v>
      </c>
      <c r="C308" s="140" t="s">
        <v>131</v>
      </c>
      <c r="D308" s="15" t="s">
        <v>90</v>
      </c>
      <c r="E308" s="100">
        <v>2</v>
      </c>
      <c r="F308" s="66" t="str">
        <f>IF(ISNA(VLOOKUP($A308,'Úklidové služby'!$A$7:$I$53,6,FALSE))=TRUE,"",VLOOKUP($A308,'Úklidové služby'!$A$7:$I$53,6,FALSE))</f>
        <v/>
      </c>
      <c r="G308" s="16" t="str">
        <f>IF(ISNA(VLOOKUP($A308,'Úklidové služby'!$A$7:$I$53,7,FALSE))=TRUE,"",VLOOKUP($A308,'Úklidové služby'!$A$7:$I$53,7,FALSE))</f>
        <v/>
      </c>
      <c r="H308" s="148" t="str">
        <f>IF(ISNA(VLOOKUP($A308,'Úklidové služby'!$A$7:$I$53,8,FALSE))=TRUE,"",VLOOKUP($A308,'Úklidové služby'!$A$7:$I$53,8,FALSE))</f>
        <v/>
      </c>
      <c r="I308" s="232" t="str">
        <f>IF(ISNA(VLOOKUP($A308,'Úklidové služby'!$A$7:$I$53,9,FALSE))=TRUE,"",VLOOKUP($A308,'Úklidové služby'!$A$7:$I$53,9,FALSE))</f>
        <v/>
      </c>
      <c r="J308" s="194" t="str">
        <f t="shared" si="16"/>
        <v/>
      </c>
      <c r="K308" s="237" t="str">
        <f t="shared" si="17"/>
        <v/>
      </c>
    </row>
    <row r="309" spans="1:11" ht="15" hidden="1" outlineLevel="1">
      <c r="A309" s="48"/>
      <c r="B309" s="14" t="s">
        <v>98</v>
      </c>
      <c r="C309" s="70" t="s">
        <v>129</v>
      </c>
      <c r="D309" s="15" t="s">
        <v>97</v>
      </c>
      <c r="E309" s="100">
        <v>1</v>
      </c>
      <c r="F309" s="66" t="str">
        <f>IF(ISNA(VLOOKUP($A309,'Úklidové služby'!$A$7:$I$53,6,FALSE))=TRUE,"",VLOOKUP($A309,'Úklidové služby'!$A$7:$I$53,6,FALSE))</f>
        <v/>
      </c>
      <c r="G309" s="16" t="str">
        <f>IF(ISNA(VLOOKUP($A309,'Úklidové služby'!$A$7:$I$53,7,FALSE))=TRUE,"",VLOOKUP($A309,'Úklidové služby'!$A$7:$I$53,7,FALSE))</f>
        <v/>
      </c>
      <c r="H309" s="148" t="str">
        <f>IF(ISNA(VLOOKUP($A309,'Úklidové služby'!$A$7:$I$53,8,FALSE))=TRUE,"",VLOOKUP($A309,'Úklidové služby'!$A$7:$I$53,8,FALSE))</f>
        <v/>
      </c>
      <c r="I309" s="232" t="str">
        <f>IF(ISNA(VLOOKUP($A309,'Úklidové služby'!$A$7:$I$53,9,FALSE))=TRUE,"",VLOOKUP($A309,'Úklidové služby'!$A$7:$I$53,9,FALSE))</f>
        <v/>
      </c>
      <c r="J309" s="194" t="str">
        <f t="shared" si="16"/>
        <v/>
      </c>
      <c r="K309" s="237" t="str">
        <f t="shared" si="17"/>
        <v/>
      </c>
    </row>
    <row r="310" spans="1:11" ht="15" hidden="1" outlineLevel="1">
      <c r="A310" s="48"/>
      <c r="B310" s="14" t="s">
        <v>98</v>
      </c>
      <c r="C310" s="70" t="s">
        <v>130</v>
      </c>
      <c r="D310" s="15" t="s">
        <v>99</v>
      </c>
      <c r="E310" s="100">
        <v>2</v>
      </c>
      <c r="F310" s="66" t="str">
        <f>IF(ISNA(VLOOKUP($A310,'Úklidové služby'!$A$7:$I$53,6,FALSE))=TRUE,"",VLOOKUP($A310,'Úklidové služby'!$A$7:$I$53,6,FALSE))</f>
        <v/>
      </c>
      <c r="G310" s="16" t="str">
        <f>IF(ISNA(VLOOKUP($A310,'Úklidové služby'!$A$7:$I$53,7,FALSE))=TRUE,"",VLOOKUP($A310,'Úklidové služby'!$A$7:$I$53,7,FALSE))</f>
        <v/>
      </c>
      <c r="H310" s="148" t="str">
        <f>IF(ISNA(VLOOKUP($A310,'Úklidové služby'!$A$7:$I$53,8,FALSE))=TRUE,"",VLOOKUP($A310,'Úklidové služby'!$A$7:$I$53,8,FALSE))</f>
        <v/>
      </c>
      <c r="I310" s="232" t="str">
        <f>IF(ISNA(VLOOKUP($A310,'Úklidové služby'!$A$7:$I$53,9,FALSE))=TRUE,"",VLOOKUP($A310,'Úklidové služby'!$A$7:$I$53,9,FALSE))</f>
        <v/>
      </c>
      <c r="J310" s="194" t="str">
        <f t="shared" si="16"/>
        <v/>
      </c>
      <c r="K310" s="237" t="str">
        <f t="shared" si="17"/>
        <v/>
      </c>
    </row>
    <row r="311" spans="1:11" ht="15" hidden="1" outlineLevel="1">
      <c r="A311" s="48"/>
      <c r="B311" s="143" t="s">
        <v>98</v>
      </c>
      <c r="C311" s="140" t="s">
        <v>142</v>
      </c>
      <c r="D311" s="15" t="s">
        <v>143</v>
      </c>
      <c r="E311" s="100">
        <v>2</v>
      </c>
      <c r="F311" s="66" t="str">
        <f>IF(ISNA(VLOOKUP($A311,'Úklidové služby'!$A$7:$I$53,6,FALSE))=TRUE,"",VLOOKUP($A311,'Úklidové služby'!$A$7:$I$53,6,FALSE))</f>
        <v/>
      </c>
      <c r="G311" s="16" t="str">
        <f>IF(ISNA(VLOOKUP($A311,'Úklidové služby'!$A$7:$I$53,7,FALSE))=TRUE,"",VLOOKUP($A311,'Úklidové služby'!$A$7:$I$53,7,FALSE))</f>
        <v/>
      </c>
      <c r="H311" s="148" t="str">
        <f>IF(ISNA(VLOOKUP($A311,'Úklidové služby'!$A$7:$I$53,8,FALSE))=TRUE,"",VLOOKUP($A311,'Úklidové služby'!$A$7:$I$53,8,FALSE))</f>
        <v/>
      </c>
      <c r="I311" s="232" t="str">
        <f>IF(ISNA(VLOOKUP($A311,'Úklidové služby'!$A$7:$I$53,9,FALSE))=TRUE,"",VLOOKUP($A311,'Úklidové služby'!$A$7:$I$53,9,FALSE))</f>
        <v/>
      </c>
      <c r="J311" s="194" t="str">
        <f t="shared" si="16"/>
        <v/>
      </c>
      <c r="K311" s="237" t="str">
        <f t="shared" si="17"/>
        <v/>
      </c>
    </row>
    <row r="312" spans="1:11" ht="15" hidden="1" outlineLevel="1">
      <c r="A312" s="48"/>
      <c r="B312" s="14" t="s">
        <v>98</v>
      </c>
      <c r="C312" s="140" t="s">
        <v>132</v>
      </c>
      <c r="D312" s="15" t="s">
        <v>100</v>
      </c>
      <c r="E312" s="100">
        <v>2</v>
      </c>
      <c r="F312" s="93" t="str">
        <f>IF(ISNA(VLOOKUP($A312,'Úklidové služby'!$A$7:$I$53,6,FALSE))=TRUE,"",VLOOKUP($A312,'Úklidové služby'!$A$7:$I$53,6,FALSE))</f>
        <v/>
      </c>
      <c r="G312" s="16" t="str">
        <f>IF(ISNA(VLOOKUP($A312,'Úklidové služby'!$A$7:$I$53,7,FALSE))=TRUE,"",VLOOKUP($A312,'Úklidové služby'!$A$7:$I$53,7,FALSE))</f>
        <v/>
      </c>
      <c r="H312" s="151" t="str">
        <f>IF(ISNA(VLOOKUP($A312,'Úklidové služby'!$A$7:$I$53,8,FALSE))=TRUE,"",VLOOKUP($A312,'Úklidové služby'!$A$7:$I$53,8,FALSE))</f>
        <v/>
      </c>
      <c r="I312" s="235" t="str">
        <f>IF(ISNA(VLOOKUP($A312,'Úklidové služby'!$A$7:$I$53,9,FALSE))=TRUE,"",VLOOKUP($A312,'Úklidové služby'!$A$7:$I$53,9,FALSE))</f>
        <v/>
      </c>
      <c r="J312" s="194" t="str">
        <f t="shared" si="16"/>
        <v/>
      </c>
      <c r="K312" s="242" t="str">
        <f t="shared" si="17"/>
        <v/>
      </c>
    </row>
    <row r="313" spans="1:11" ht="15" collapsed="1">
      <c r="A313" s="18">
        <v>32</v>
      </c>
      <c r="B313" s="19" t="s">
        <v>42</v>
      </c>
      <c r="C313" s="44"/>
      <c r="D313" s="44"/>
      <c r="E313" s="97">
        <f>SUM(E314:E345)</f>
        <v>32</v>
      </c>
      <c r="F313" s="45" t="str">
        <f>IF(ISNA(VLOOKUP($A313,'Úklidové služby'!$A$7:$I$53,6,FALSE))=TRUE,"",VLOOKUP($A313,'Úklidové služby'!$A$7:$I$53,6,FALSE))</f>
        <v>místnost</v>
      </c>
      <c r="G313" s="24">
        <f>IF(ISNA(VLOOKUP($A313,'Úklidové služby'!$A$7:$I$53,7,FALSE))=TRUE,"",VLOOKUP($A313,'Úklidové služby'!$A$7:$I$53,7,FALSE))</f>
        <v>0</v>
      </c>
      <c r="H313" s="227" t="str">
        <f>IF(ISNA(VLOOKUP($A313,'Úklidové služby'!$A$7:$I$53,8,FALSE))=TRUE,"",VLOOKUP($A313,'Úklidové služby'!$A$7:$I$53,8,FALSE))</f>
        <v>1x za měsíc</v>
      </c>
      <c r="I313" s="185">
        <f>IF(ISNA(VLOOKUP($A313,'Úklidové služby'!$A$7:$I$53,9,FALSE))=TRUE,"",VLOOKUP($A313,'Úklidové služby'!$A$7:$I$53,9,FALSE))</f>
        <v>12</v>
      </c>
      <c r="J313" s="76">
        <f aca="true" t="shared" si="18" ref="J313:J345">IF(ISERR(E313*G313*I313)=TRUE,"",E313*G313*I313)</f>
        <v>0</v>
      </c>
      <c r="K313" s="238">
        <f aca="true" t="shared" si="19" ref="K313:K345">IF(ISERR(J313/12)=TRUE,"",J313/12)</f>
        <v>0</v>
      </c>
    </row>
    <row r="314" spans="1:11" ht="15" hidden="1" outlineLevel="1">
      <c r="A314" s="9"/>
      <c r="B314" s="10" t="s">
        <v>8</v>
      </c>
      <c r="C314" s="69" t="s">
        <v>101</v>
      </c>
      <c r="D314" s="11" t="s">
        <v>61</v>
      </c>
      <c r="E314" s="100">
        <v>1</v>
      </c>
      <c r="F314" s="89" t="str">
        <f>IF(ISNA(VLOOKUP($A314,'Úklidové služby'!$A$7:$I$53,6,FALSE))=TRUE,"",VLOOKUP($A314,'Úklidové služby'!$A$7:$I$53,6,FALSE))</f>
        <v/>
      </c>
      <c r="G314" s="13" t="str">
        <f>IF(ISNA(VLOOKUP($A314,'Úklidové služby'!$A$7:$I$53,7,FALSE))=TRUE,"",VLOOKUP($A314,'Úklidové služby'!$A$7:$I$53,7,FALSE))</f>
        <v/>
      </c>
      <c r="H314" s="67" t="str">
        <f>IF(ISNA(VLOOKUP($A314,'Úklidové služby'!$A$7:$I$53,8,FALSE))=TRUE,"",VLOOKUP($A314,'Úklidové služby'!$A$7:$I$53,8,FALSE))</f>
        <v/>
      </c>
      <c r="I314" s="232" t="str">
        <f>IF(ISNA(VLOOKUP($A314,'Úklidové služby'!$A$7:$I$53,9,FALSE))=TRUE,"",VLOOKUP($A314,'Úklidové služby'!$A$7:$I$53,9,FALSE))</f>
        <v/>
      </c>
      <c r="J314" s="189" t="str">
        <f t="shared" si="18"/>
        <v/>
      </c>
      <c r="K314" s="237" t="str">
        <f t="shared" si="19"/>
        <v/>
      </c>
    </row>
    <row r="315" spans="1:11" ht="15" hidden="1" outlineLevel="1">
      <c r="A315" s="48"/>
      <c r="B315" s="14" t="s">
        <v>8</v>
      </c>
      <c r="C315" s="70" t="s">
        <v>102</v>
      </c>
      <c r="D315" s="15" t="s">
        <v>88</v>
      </c>
      <c r="E315" s="100">
        <v>1</v>
      </c>
      <c r="F315" s="66" t="str">
        <f>IF(ISNA(VLOOKUP($A315,'Úklidové služby'!$A$7:$I$53,6,FALSE))=TRUE,"",VLOOKUP($A315,'Úklidové služby'!$A$7:$I$53,6,FALSE))</f>
        <v/>
      </c>
      <c r="G315" s="16" t="str">
        <f>IF(ISNA(VLOOKUP($A315,'Úklidové služby'!$A$7:$I$53,7,FALSE))=TRUE,"",VLOOKUP($A315,'Úklidové služby'!$A$7:$I$53,7,FALSE))</f>
        <v/>
      </c>
      <c r="H315" s="148" t="str">
        <f>IF(ISNA(VLOOKUP($A315,'Úklidové služby'!$A$7:$I$53,8,FALSE))=TRUE,"",VLOOKUP($A315,'Úklidové služby'!$A$7:$I$53,8,FALSE))</f>
        <v/>
      </c>
      <c r="I315" s="232" t="str">
        <f>IF(ISNA(VLOOKUP($A315,'Úklidové služby'!$A$7:$I$53,9,FALSE))=TRUE,"",VLOOKUP($A315,'Úklidové služby'!$A$7:$I$53,9,FALSE))</f>
        <v/>
      </c>
      <c r="J315" s="194" t="str">
        <f t="shared" si="18"/>
        <v/>
      </c>
      <c r="K315" s="237" t="str">
        <f t="shared" si="19"/>
        <v/>
      </c>
    </row>
    <row r="316" spans="1:11" ht="15" hidden="1" outlineLevel="1">
      <c r="A316" s="48"/>
      <c r="B316" s="14" t="s">
        <v>8</v>
      </c>
      <c r="C316" s="70" t="s">
        <v>103</v>
      </c>
      <c r="D316" s="15" t="s">
        <v>89</v>
      </c>
      <c r="E316" s="100">
        <v>1</v>
      </c>
      <c r="F316" s="66" t="str">
        <f>IF(ISNA(VLOOKUP($A316,'Úklidové služby'!$A$7:$I$53,6,FALSE))=TRUE,"",VLOOKUP($A316,'Úklidové služby'!$A$7:$I$53,6,FALSE))</f>
        <v/>
      </c>
      <c r="G316" s="16" t="str">
        <f>IF(ISNA(VLOOKUP($A316,'Úklidové služby'!$A$7:$I$53,7,FALSE))=TRUE,"",VLOOKUP($A316,'Úklidové služby'!$A$7:$I$53,7,FALSE))</f>
        <v/>
      </c>
      <c r="H316" s="148" t="str">
        <f>IF(ISNA(VLOOKUP($A316,'Úklidové služby'!$A$7:$I$53,8,FALSE))=TRUE,"",VLOOKUP($A316,'Úklidové služby'!$A$7:$I$53,8,FALSE))</f>
        <v/>
      </c>
      <c r="I316" s="232" t="str">
        <f>IF(ISNA(VLOOKUP($A316,'Úklidové služby'!$A$7:$I$53,9,FALSE))=TRUE,"",VLOOKUP($A316,'Úklidové služby'!$A$7:$I$53,9,FALSE))</f>
        <v/>
      </c>
      <c r="J316" s="194" t="str">
        <f t="shared" si="18"/>
        <v/>
      </c>
      <c r="K316" s="237" t="str">
        <f t="shared" si="19"/>
        <v/>
      </c>
    </row>
    <row r="317" spans="1:11" ht="15" hidden="1" outlineLevel="1">
      <c r="A317" s="48"/>
      <c r="B317" s="14" t="s">
        <v>8</v>
      </c>
      <c r="C317" s="70" t="s">
        <v>104</v>
      </c>
      <c r="D317" s="15" t="s">
        <v>90</v>
      </c>
      <c r="E317" s="100">
        <v>1</v>
      </c>
      <c r="F317" s="66" t="str">
        <f>IF(ISNA(VLOOKUP($A317,'Úklidové služby'!$A$7:$I$53,6,FALSE))=TRUE,"",VLOOKUP($A317,'Úklidové služby'!$A$7:$I$53,6,FALSE))</f>
        <v/>
      </c>
      <c r="G317" s="16" t="str">
        <f>IF(ISNA(VLOOKUP($A317,'Úklidové služby'!$A$7:$I$53,7,FALSE))=TRUE,"",VLOOKUP($A317,'Úklidové služby'!$A$7:$I$53,7,FALSE))</f>
        <v/>
      </c>
      <c r="H317" s="148" t="str">
        <f>IF(ISNA(VLOOKUP($A317,'Úklidové služby'!$A$7:$I$53,8,FALSE))=TRUE,"",VLOOKUP($A317,'Úklidové služby'!$A$7:$I$53,8,FALSE))</f>
        <v/>
      </c>
      <c r="I317" s="232" t="str">
        <f>IF(ISNA(VLOOKUP($A317,'Úklidové služby'!$A$7:$I$53,9,FALSE))=TRUE,"",VLOOKUP($A317,'Úklidové služby'!$A$7:$I$53,9,FALSE))</f>
        <v/>
      </c>
      <c r="J317" s="194" t="str">
        <f t="shared" si="18"/>
        <v/>
      </c>
      <c r="K317" s="237" t="str">
        <f t="shared" si="19"/>
        <v/>
      </c>
    </row>
    <row r="318" spans="1:11" ht="15" hidden="1" outlineLevel="1">
      <c r="A318" s="48"/>
      <c r="B318" s="14" t="s">
        <v>8</v>
      </c>
      <c r="C318" s="70" t="s">
        <v>105</v>
      </c>
      <c r="D318" s="15" t="s">
        <v>91</v>
      </c>
      <c r="E318" s="100">
        <v>1</v>
      </c>
      <c r="F318" s="66" t="str">
        <f>IF(ISNA(VLOOKUP($A318,'Úklidové služby'!$A$7:$I$53,6,FALSE))=TRUE,"",VLOOKUP($A318,'Úklidové služby'!$A$7:$I$53,6,FALSE))</f>
        <v/>
      </c>
      <c r="G318" s="16" t="str">
        <f>IF(ISNA(VLOOKUP($A318,'Úklidové služby'!$A$7:$I$53,7,FALSE))=TRUE,"",VLOOKUP($A318,'Úklidové služby'!$A$7:$I$53,7,FALSE))</f>
        <v/>
      </c>
      <c r="H318" s="148" t="str">
        <f>IF(ISNA(VLOOKUP($A318,'Úklidové služby'!$A$7:$I$53,8,FALSE))=TRUE,"",VLOOKUP($A318,'Úklidové služby'!$A$7:$I$53,8,FALSE))</f>
        <v/>
      </c>
      <c r="I318" s="232" t="str">
        <f>IF(ISNA(VLOOKUP($A318,'Úklidové služby'!$A$7:$I$53,9,FALSE))=TRUE,"",VLOOKUP($A318,'Úklidové služby'!$A$7:$I$53,9,FALSE))</f>
        <v/>
      </c>
      <c r="J318" s="194" t="str">
        <f t="shared" si="18"/>
        <v/>
      </c>
      <c r="K318" s="237" t="str">
        <f t="shared" si="19"/>
        <v/>
      </c>
    </row>
    <row r="319" spans="1:11" ht="15" hidden="1" outlineLevel="1">
      <c r="A319" s="48"/>
      <c r="B319" s="14" t="s">
        <v>8</v>
      </c>
      <c r="C319" s="70" t="s">
        <v>106</v>
      </c>
      <c r="D319" s="15" t="s">
        <v>92</v>
      </c>
      <c r="E319" s="100">
        <v>1</v>
      </c>
      <c r="F319" s="66" t="str">
        <f>IF(ISNA(VLOOKUP($A319,'Úklidové služby'!$A$7:$I$53,6,FALSE))=TRUE,"",VLOOKUP($A319,'Úklidové služby'!$A$7:$I$53,6,FALSE))</f>
        <v/>
      </c>
      <c r="G319" s="16" t="str">
        <f>IF(ISNA(VLOOKUP($A319,'Úklidové služby'!$A$7:$I$53,7,FALSE))=TRUE,"",VLOOKUP($A319,'Úklidové služby'!$A$7:$I$53,7,FALSE))</f>
        <v/>
      </c>
      <c r="H319" s="148" t="str">
        <f>IF(ISNA(VLOOKUP($A319,'Úklidové služby'!$A$7:$I$53,8,FALSE))=TRUE,"",VLOOKUP($A319,'Úklidové služby'!$A$7:$I$53,8,FALSE))</f>
        <v/>
      </c>
      <c r="I319" s="232" t="str">
        <f>IF(ISNA(VLOOKUP($A319,'Úklidové služby'!$A$7:$I$53,9,FALSE))=TRUE,"",VLOOKUP($A319,'Úklidové služby'!$A$7:$I$53,9,FALSE))</f>
        <v/>
      </c>
      <c r="J319" s="194" t="str">
        <f t="shared" si="18"/>
        <v/>
      </c>
      <c r="K319" s="237" t="str">
        <f t="shared" si="19"/>
        <v/>
      </c>
    </row>
    <row r="320" spans="1:11" ht="15" hidden="1" outlineLevel="1">
      <c r="A320" s="48"/>
      <c r="B320" s="14" t="s">
        <v>8</v>
      </c>
      <c r="C320" s="70" t="s">
        <v>107</v>
      </c>
      <c r="D320" s="134" t="s">
        <v>90</v>
      </c>
      <c r="E320" s="100">
        <v>1</v>
      </c>
      <c r="F320" s="66" t="str">
        <f>IF(ISNA(VLOOKUP($A320,'Úklidové služby'!$A$7:$I$53,6,FALSE))=TRUE,"",VLOOKUP($A320,'Úklidové služby'!$A$7:$I$53,6,FALSE))</f>
        <v/>
      </c>
      <c r="G320" s="16" t="str">
        <f>IF(ISNA(VLOOKUP($A320,'Úklidové služby'!$A$7:$I$53,7,FALSE))=TRUE,"",VLOOKUP($A320,'Úklidové služby'!$A$7:$I$53,7,FALSE))</f>
        <v/>
      </c>
      <c r="H320" s="148" t="str">
        <f>IF(ISNA(VLOOKUP($A320,'Úklidové služby'!$A$7:$I$53,8,FALSE))=TRUE,"",VLOOKUP($A320,'Úklidové služby'!$A$7:$I$53,8,FALSE))</f>
        <v/>
      </c>
      <c r="I320" s="232" t="str">
        <f>IF(ISNA(VLOOKUP($A320,'Úklidové služby'!$A$7:$I$53,9,FALSE))=TRUE,"",VLOOKUP($A320,'Úklidové služby'!$A$7:$I$53,9,FALSE))</f>
        <v/>
      </c>
      <c r="J320" s="194" t="str">
        <f t="shared" si="18"/>
        <v/>
      </c>
      <c r="K320" s="237" t="str">
        <f t="shared" si="19"/>
        <v/>
      </c>
    </row>
    <row r="321" spans="1:11" ht="15" hidden="1" outlineLevel="1">
      <c r="A321" s="48"/>
      <c r="B321" s="14" t="s">
        <v>8</v>
      </c>
      <c r="C321" s="70" t="s">
        <v>108</v>
      </c>
      <c r="D321" s="15" t="s">
        <v>61</v>
      </c>
      <c r="E321" s="100">
        <v>1</v>
      </c>
      <c r="F321" s="66" t="str">
        <f>IF(ISNA(VLOOKUP($A321,'Úklidové služby'!$A$7:$I$53,6,FALSE))=TRUE,"",VLOOKUP($A321,'Úklidové služby'!$A$7:$I$53,6,FALSE))</f>
        <v/>
      </c>
      <c r="G321" s="16" t="str">
        <f>IF(ISNA(VLOOKUP($A321,'Úklidové služby'!$A$7:$I$53,7,FALSE))=TRUE,"",VLOOKUP($A321,'Úklidové služby'!$A$7:$I$53,7,FALSE))</f>
        <v/>
      </c>
      <c r="H321" s="148" t="str">
        <f>IF(ISNA(VLOOKUP($A321,'Úklidové služby'!$A$7:$I$53,8,FALSE))=TRUE,"",VLOOKUP($A321,'Úklidové služby'!$A$7:$I$53,8,FALSE))</f>
        <v/>
      </c>
      <c r="I321" s="232" t="str">
        <f>IF(ISNA(VLOOKUP($A321,'Úklidové služby'!$A$7:$I$53,9,FALSE))=TRUE,"",VLOOKUP($A321,'Úklidové služby'!$A$7:$I$53,9,FALSE))</f>
        <v/>
      </c>
      <c r="J321" s="194" t="str">
        <f t="shared" si="18"/>
        <v/>
      </c>
      <c r="K321" s="237" t="str">
        <f t="shared" si="19"/>
        <v/>
      </c>
    </row>
    <row r="322" spans="1:11" ht="15" hidden="1" outlineLevel="1">
      <c r="A322" s="48"/>
      <c r="B322" s="14" t="s">
        <v>8</v>
      </c>
      <c r="C322" s="70" t="s">
        <v>109</v>
      </c>
      <c r="D322" s="15" t="s">
        <v>93</v>
      </c>
      <c r="E322" s="100">
        <v>1</v>
      </c>
      <c r="F322" s="66" t="str">
        <f>IF(ISNA(VLOOKUP($A322,'Úklidové služby'!$A$7:$I$53,6,FALSE))=TRUE,"",VLOOKUP($A322,'Úklidové služby'!$A$7:$I$53,6,FALSE))</f>
        <v/>
      </c>
      <c r="G322" s="16" t="str">
        <f>IF(ISNA(VLOOKUP($A322,'Úklidové služby'!$A$7:$I$53,7,FALSE))=TRUE,"",VLOOKUP($A322,'Úklidové služby'!$A$7:$I$53,7,FALSE))</f>
        <v/>
      </c>
      <c r="H322" s="148" t="str">
        <f>IF(ISNA(VLOOKUP($A322,'Úklidové služby'!$A$7:$I$53,8,FALSE))=TRUE,"",VLOOKUP($A322,'Úklidové služby'!$A$7:$I$53,8,FALSE))</f>
        <v/>
      </c>
      <c r="I322" s="232" t="str">
        <f>IF(ISNA(VLOOKUP($A322,'Úklidové služby'!$A$7:$I$53,9,FALSE))=TRUE,"",VLOOKUP($A322,'Úklidové služby'!$A$7:$I$53,9,FALSE))</f>
        <v/>
      </c>
      <c r="J322" s="194" t="str">
        <f t="shared" si="18"/>
        <v/>
      </c>
      <c r="K322" s="237" t="str">
        <f t="shared" si="19"/>
        <v/>
      </c>
    </row>
    <row r="323" spans="1:11" ht="15" hidden="1" outlineLevel="1">
      <c r="A323" s="48"/>
      <c r="B323" s="14" t="s">
        <v>8</v>
      </c>
      <c r="C323" s="70" t="s">
        <v>133</v>
      </c>
      <c r="D323" s="15" t="s">
        <v>94</v>
      </c>
      <c r="E323" s="100">
        <v>1</v>
      </c>
      <c r="F323" s="66" t="str">
        <f>IF(ISNA(VLOOKUP($A323,'Úklidové služby'!$A$7:$I$53,6,FALSE))=TRUE,"",VLOOKUP($A323,'Úklidové služby'!$A$7:$I$53,6,FALSE))</f>
        <v/>
      </c>
      <c r="G323" s="16" t="str">
        <f>IF(ISNA(VLOOKUP($A323,'Úklidové služby'!$A$7:$I$53,7,FALSE))=TRUE,"",VLOOKUP($A323,'Úklidové služby'!$A$7:$I$53,7,FALSE))</f>
        <v/>
      </c>
      <c r="H323" s="148" t="str">
        <f>IF(ISNA(VLOOKUP($A323,'Úklidové služby'!$A$7:$I$53,8,FALSE))=TRUE,"",VLOOKUP($A323,'Úklidové služby'!$A$7:$I$53,8,FALSE))</f>
        <v/>
      </c>
      <c r="I323" s="232" t="str">
        <f>IF(ISNA(VLOOKUP($A323,'Úklidové služby'!$A$7:$I$53,9,FALSE))=TRUE,"",VLOOKUP($A323,'Úklidové služby'!$A$7:$I$53,9,FALSE))</f>
        <v/>
      </c>
      <c r="J323" s="194" t="str">
        <f t="shared" si="18"/>
        <v/>
      </c>
      <c r="K323" s="237" t="str">
        <f t="shared" si="19"/>
        <v/>
      </c>
    </row>
    <row r="324" spans="1:11" ht="15" hidden="1" outlineLevel="1">
      <c r="A324" s="48"/>
      <c r="B324" s="14" t="s">
        <v>8</v>
      </c>
      <c r="C324" s="70" t="s">
        <v>110</v>
      </c>
      <c r="D324" s="15" t="s">
        <v>95</v>
      </c>
      <c r="E324" s="100">
        <v>1</v>
      </c>
      <c r="F324" s="66" t="str">
        <f>IF(ISNA(VLOOKUP($A324,'Úklidové služby'!$A$7:$I$53,6,FALSE))=TRUE,"",VLOOKUP($A324,'Úklidové služby'!$A$7:$I$53,6,FALSE))</f>
        <v/>
      </c>
      <c r="G324" s="16" t="str">
        <f>IF(ISNA(VLOOKUP($A324,'Úklidové služby'!$A$7:$I$53,7,FALSE))=TRUE,"",VLOOKUP($A324,'Úklidové služby'!$A$7:$I$53,7,FALSE))</f>
        <v/>
      </c>
      <c r="H324" s="148" t="str">
        <f>IF(ISNA(VLOOKUP($A324,'Úklidové služby'!$A$7:$I$53,8,FALSE))=TRUE,"",VLOOKUP($A324,'Úklidové služby'!$A$7:$I$53,8,FALSE))</f>
        <v/>
      </c>
      <c r="I324" s="232" t="str">
        <f>IF(ISNA(VLOOKUP($A324,'Úklidové služby'!$A$7:$I$53,9,FALSE))=TRUE,"",VLOOKUP($A324,'Úklidové služby'!$A$7:$I$53,9,FALSE))</f>
        <v/>
      </c>
      <c r="J324" s="194" t="str">
        <f t="shared" si="18"/>
        <v/>
      </c>
      <c r="K324" s="237" t="str">
        <f t="shared" si="19"/>
        <v/>
      </c>
    </row>
    <row r="325" spans="1:11" ht="15" hidden="1" outlineLevel="1">
      <c r="A325" s="48"/>
      <c r="B325" s="14" t="s">
        <v>8</v>
      </c>
      <c r="C325" s="70" t="s">
        <v>111</v>
      </c>
      <c r="D325" s="15" t="s">
        <v>96</v>
      </c>
      <c r="E325" s="100">
        <v>1</v>
      </c>
      <c r="F325" s="66" t="str">
        <f>IF(ISNA(VLOOKUP($A325,'Úklidové služby'!$A$7:$I$53,6,FALSE))=TRUE,"",VLOOKUP($A325,'Úklidové služby'!$A$7:$I$53,6,FALSE))</f>
        <v/>
      </c>
      <c r="G325" s="16" t="str">
        <f>IF(ISNA(VLOOKUP($A325,'Úklidové služby'!$A$7:$I$53,7,FALSE))=TRUE,"",VLOOKUP($A325,'Úklidové služby'!$A$7:$I$53,7,FALSE))</f>
        <v/>
      </c>
      <c r="H325" s="148" t="str">
        <f>IF(ISNA(VLOOKUP($A325,'Úklidové služby'!$A$7:$I$53,8,FALSE))=TRUE,"",VLOOKUP($A325,'Úklidové služby'!$A$7:$I$53,8,FALSE))</f>
        <v/>
      </c>
      <c r="I325" s="232" t="str">
        <f>IF(ISNA(VLOOKUP($A325,'Úklidové služby'!$A$7:$I$53,9,FALSE))=TRUE,"",VLOOKUP($A325,'Úklidové služby'!$A$7:$I$53,9,FALSE))</f>
        <v/>
      </c>
      <c r="J325" s="194" t="str">
        <f t="shared" si="18"/>
        <v/>
      </c>
      <c r="K325" s="237" t="str">
        <f t="shared" si="19"/>
        <v/>
      </c>
    </row>
    <row r="326" spans="1:11" ht="15" hidden="1" outlineLevel="1">
      <c r="A326" s="48"/>
      <c r="B326" s="14" t="s">
        <v>8</v>
      </c>
      <c r="C326" s="70" t="s">
        <v>112</v>
      </c>
      <c r="D326" s="15" t="s">
        <v>97</v>
      </c>
      <c r="E326" s="100">
        <v>1</v>
      </c>
      <c r="F326" s="66" t="str">
        <f>IF(ISNA(VLOOKUP($A326,'Úklidové služby'!$A$7:$I$53,6,FALSE))=TRUE,"",VLOOKUP($A326,'Úklidové služby'!$A$7:$I$53,6,FALSE))</f>
        <v/>
      </c>
      <c r="G326" s="16" t="str">
        <f>IF(ISNA(VLOOKUP($A326,'Úklidové služby'!$A$7:$I$53,7,FALSE))=TRUE,"",VLOOKUP($A326,'Úklidové služby'!$A$7:$I$53,7,FALSE))</f>
        <v/>
      </c>
      <c r="H326" s="148" t="str">
        <f>IF(ISNA(VLOOKUP($A326,'Úklidové služby'!$A$7:$I$53,8,FALSE))=TRUE,"",VLOOKUP($A326,'Úklidové služby'!$A$7:$I$53,8,FALSE))</f>
        <v/>
      </c>
      <c r="I326" s="232" t="str">
        <f>IF(ISNA(VLOOKUP($A326,'Úklidové služby'!$A$7:$I$53,9,FALSE))=TRUE,"",VLOOKUP($A326,'Úklidové služby'!$A$7:$I$53,9,FALSE))</f>
        <v/>
      </c>
      <c r="J326" s="194" t="str">
        <f t="shared" si="18"/>
        <v/>
      </c>
      <c r="K326" s="237" t="str">
        <f t="shared" si="19"/>
        <v/>
      </c>
    </row>
    <row r="327" spans="1:11" ht="15" hidden="1" outlineLevel="1">
      <c r="A327" s="48"/>
      <c r="B327" s="14" t="s">
        <v>8</v>
      </c>
      <c r="C327" s="70" t="s">
        <v>113</v>
      </c>
      <c r="D327" s="134" t="s">
        <v>14</v>
      </c>
      <c r="E327" s="100">
        <v>1</v>
      </c>
      <c r="F327" s="66" t="str">
        <f>IF(ISNA(VLOOKUP($A327,'Úklidové služby'!$A$7:$I$53,6,FALSE))=TRUE,"",VLOOKUP($A327,'Úklidové služby'!$A$7:$I$53,6,FALSE))</f>
        <v/>
      </c>
      <c r="G327" s="16" t="str">
        <f>IF(ISNA(VLOOKUP($A327,'Úklidové služby'!$A$7:$I$53,7,FALSE))=TRUE,"",VLOOKUP($A327,'Úklidové služby'!$A$7:$I$53,7,FALSE))</f>
        <v/>
      </c>
      <c r="H327" s="148" t="str">
        <f>IF(ISNA(VLOOKUP($A327,'Úklidové služby'!$A$7:$I$53,8,FALSE))=TRUE,"",VLOOKUP($A327,'Úklidové služby'!$A$7:$I$53,8,FALSE))</f>
        <v/>
      </c>
      <c r="I327" s="232" t="str">
        <f>IF(ISNA(VLOOKUP($A327,'Úklidové služby'!$A$7:$I$53,9,FALSE))=TRUE,"",VLOOKUP($A327,'Úklidové služby'!$A$7:$I$53,9,FALSE))</f>
        <v/>
      </c>
      <c r="J327" s="194" t="str">
        <f t="shared" si="18"/>
        <v/>
      </c>
      <c r="K327" s="237" t="str">
        <f t="shared" si="19"/>
        <v/>
      </c>
    </row>
    <row r="328" spans="1:11" ht="15" hidden="1" outlineLevel="1">
      <c r="A328" s="48"/>
      <c r="B328" s="14" t="s">
        <v>8</v>
      </c>
      <c r="C328" s="70" t="s">
        <v>114</v>
      </c>
      <c r="D328" s="15" t="s">
        <v>16</v>
      </c>
      <c r="E328" s="100">
        <v>1</v>
      </c>
      <c r="F328" s="66" t="str">
        <f>IF(ISNA(VLOOKUP($A328,'Úklidové služby'!$A$7:$I$53,6,FALSE))=TRUE,"",VLOOKUP($A328,'Úklidové služby'!$A$7:$I$53,6,FALSE))</f>
        <v/>
      </c>
      <c r="G328" s="16" t="str">
        <f>IF(ISNA(VLOOKUP($A328,'Úklidové služby'!$A$7:$I$53,7,FALSE))=TRUE,"",VLOOKUP($A328,'Úklidové služby'!$A$7:$I$53,7,FALSE))</f>
        <v/>
      </c>
      <c r="H328" s="148" t="str">
        <f>IF(ISNA(VLOOKUP($A328,'Úklidové služby'!$A$7:$I$53,8,FALSE))=TRUE,"",VLOOKUP($A328,'Úklidové služby'!$A$7:$I$53,8,FALSE))</f>
        <v/>
      </c>
      <c r="I328" s="232" t="str">
        <f>IF(ISNA(VLOOKUP($A328,'Úklidové služby'!$A$7:$I$53,9,FALSE))=TRUE,"",VLOOKUP($A328,'Úklidové služby'!$A$7:$I$53,9,FALSE))</f>
        <v/>
      </c>
      <c r="J328" s="194" t="str">
        <f t="shared" si="18"/>
        <v/>
      </c>
      <c r="K328" s="237" t="str">
        <f t="shared" si="19"/>
        <v/>
      </c>
    </row>
    <row r="329" spans="1:11" ht="15" hidden="1" outlineLevel="1">
      <c r="A329" s="48"/>
      <c r="B329" s="14" t="s">
        <v>20</v>
      </c>
      <c r="C329" s="70" t="s">
        <v>116</v>
      </c>
      <c r="D329" s="15" t="s">
        <v>16</v>
      </c>
      <c r="E329" s="100">
        <v>1</v>
      </c>
      <c r="F329" s="66" t="str">
        <f>IF(ISNA(VLOOKUP($A329,'Úklidové služby'!$A$7:$I$53,6,FALSE))=TRUE,"",VLOOKUP($A329,'Úklidové služby'!$A$7:$I$53,6,FALSE))</f>
        <v/>
      </c>
      <c r="G329" s="16" t="str">
        <f>IF(ISNA(VLOOKUP($A329,'Úklidové služby'!$A$7:$I$53,7,FALSE))=TRUE,"",VLOOKUP($A329,'Úklidové služby'!$A$7:$I$53,7,FALSE))</f>
        <v/>
      </c>
      <c r="H329" s="148" t="str">
        <f>IF(ISNA(VLOOKUP($A329,'Úklidové služby'!$A$7:$I$53,8,FALSE))=TRUE,"",VLOOKUP($A329,'Úklidové služby'!$A$7:$I$53,8,FALSE))</f>
        <v/>
      </c>
      <c r="I329" s="232" t="str">
        <f>IF(ISNA(VLOOKUP($A329,'Úklidové služby'!$A$7:$I$53,9,FALSE))=TRUE,"",VLOOKUP($A329,'Úklidové služby'!$A$7:$I$53,9,FALSE))</f>
        <v/>
      </c>
      <c r="J329" s="194" t="str">
        <f t="shared" si="18"/>
        <v/>
      </c>
      <c r="K329" s="237" t="str">
        <f t="shared" si="19"/>
        <v/>
      </c>
    </row>
    <row r="330" spans="1:11" ht="15" hidden="1" outlineLevel="1">
      <c r="A330" s="48"/>
      <c r="B330" s="14" t="s">
        <v>20</v>
      </c>
      <c r="C330" s="70" t="s">
        <v>117</v>
      </c>
      <c r="D330" s="15" t="s">
        <v>16</v>
      </c>
      <c r="E330" s="100">
        <v>1</v>
      </c>
      <c r="F330" s="66" t="str">
        <f>IF(ISNA(VLOOKUP($A330,'Úklidové služby'!$A$7:$I$53,6,FALSE))=TRUE,"",VLOOKUP($A330,'Úklidové služby'!$A$7:$I$53,6,FALSE))</f>
        <v/>
      </c>
      <c r="G330" s="16" t="str">
        <f>IF(ISNA(VLOOKUP($A330,'Úklidové služby'!$A$7:$I$53,7,FALSE))=TRUE,"",VLOOKUP($A330,'Úklidové služby'!$A$7:$I$53,7,FALSE))</f>
        <v/>
      </c>
      <c r="H330" s="148" t="str">
        <f>IF(ISNA(VLOOKUP($A330,'Úklidové služby'!$A$7:$I$53,8,FALSE))=TRUE,"",VLOOKUP($A330,'Úklidové služby'!$A$7:$I$53,8,FALSE))</f>
        <v/>
      </c>
      <c r="I330" s="232" t="str">
        <f>IF(ISNA(VLOOKUP($A330,'Úklidové služby'!$A$7:$I$53,9,FALSE))=TRUE,"",VLOOKUP($A330,'Úklidové služby'!$A$7:$I$53,9,FALSE))</f>
        <v/>
      </c>
      <c r="J330" s="194" t="str">
        <f t="shared" si="18"/>
        <v/>
      </c>
      <c r="K330" s="237" t="str">
        <f t="shared" si="19"/>
        <v/>
      </c>
    </row>
    <row r="331" spans="1:11" ht="15" hidden="1" outlineLevel="1">
      <c r="A331" s="48"/>
      <c r="B331" s="14" t="s">
        <v>20</v>
      </c>
      <c r="C331" s="70" t="s">
        <v>118</v>
      </c>
      <c r="D331" s="15" t="s">
        <v>97</v>
      </c>
      <c r="E331" s="100">
        <v>1</v>
      </c>
      <c r="F331" s="66" t="str">
        <f>IF(ISNA(VLOOKUP($A331,'Úklidové služby'!$A$7:$I$53,6,FALSE))=TRUE,"",VLOOKUP($A331,'Úklidové služby'!$A$7:$I$53,6,FALSE))</f>
        <v/>
      </c>
      <c r="G331" s="16" t="str">
        <f>IF(ISNA(VLOOKUP($A331,'Úklidové služby'!$A$7:$I$53,7,FALSE))=TRUE,"",VLOOKUP($A331,'Úklidové služby'!$A$7:$I$53,7,FALSE))</f>
        <v/>
      </c>
      <c r="H331" s="148" t="str">
        <f>IF(ISNA(VLOOKUP($A331,'Úklidové služby'!$A$7:$I$53,8,FALSE))=TRUE,"",VLOOKUP($A331,'Úklidové služby'!$A$7:$I$53,8,FALSE))</f>
        <v/>
      </c>
      <c r="I331" s="232" t="str">
        <f>IF(ISNA(VLOOKUP($A331,'Úklidové služby'!$A$7:$I$53,9,FALSE))=TRUE,"",VLOOKUP($A331,'Úklidové služby'!$A$7:$I$53,9,FALSE))</f>
        <v/>
      </c>
      <c r="J331" s="194" t="str">
        <f t="shared" si="18"/>
        <v/>
      </c>
      <c r="K331" s="237" t="str">
        <f t="shared" si="19"/>
        <v/>
      </c>
    </row>
    <row r="332" spans="1:11" ht="15" hidden="1" outlineLevel="1">
      <c r="A332" s="48"/>
      <c r="B332" s="14" t="s">
        <v>20</v>
      </c>
      <c r="C332" s="70"/>
      <c r="D332" s="15" t="s">
        <v>94</v>
      </c>
      <c r="E332" s="100">
        <v>1</v>
      </c>
      <c r="F332" s="66" t="str">
        <f>IF(ISNA(VLOOKUP($A332,'Úklidové služby'!$A$7:$I$53,6,FALSE))=TRUE,"",VLOOKUP($A332,'Úklidové služby'!$A$7:$I$53,6,FALSE))</f>
        <v/>
      </c>
      <c r="G332" s="16" t="str">
        <f>IF(ISNA(VLOOKUP($A332,'Úklidové služby'!$A$7:$I$53,7,FALSE))=TRUE,"",VLOOKUP($A332,'Úklidové služby'!$A$7:$I$53,7,FALSE))</f>
        <v/>
      </c>
      <c r="H332" s="148" t="str">
        <f>IF(ISNA(VLOOKUP($A332,'Úklidové služby'!$A$7:$I$53,8,FALSE))=TRUE,"",VLOOKUP($A332,'Úklidové služby'!$A$7:$I$53,8,FALSE))</f>
        <v/>
      </c>
      <c r="I332" s="232" t="str">
        <f>IF(ISNA(VLOOKUP($A332,'Úklidové služby'!$A$7:$I$53,9,FALSE))=TRUE,"",VLOOKUP($A332,'Úklidové služby'!$A$7:$I$53,9,FALSE))</f>
        <v/>
      </c>
      <c r="J332" s="194" t="str">
        <f t="shared" si="18"/>
        <v/>
      </c>
      <c r="K332" s="237" t="str">
        <f t="shared" si="19"/>
        <v/>
      </c>
    </row>
    <row r="333" spans="1:11" ht="15" hidden="1" outlineLevel="1">
      <c r="A333" s="48"/>
      <c r="B333" s="14" t="s">
        <v>20</v>
      </c>
      <c r="C333" s="70" t="s">
        <v>119</v>
      </c>
      <c r="D333" s="15" t="s">
        <v>90</v>
      </c>
      <c r="E333" s="100">
        <v>1</v>
      </c>
      <c r="F333" s="66" t="str">
        <f>IF(ISNA(VLOOKUP($A333,'Úklidové služby'!$A$7:$I$53,6,FALSE))=TRUE,"",VLOOKUP($A333,'Úklidové služby'!$A$7:$I$53,6,FALSE))</f>
        <v/>
      </c>
      <c r="G333" s="16" t="str">
        <f>IF(ISNA(VLOOKUP($A333,'Úklidové služby'!$A$7:$I$53,7,FALSE))=TRUE,"",VLOOKUP($A333,'Úklidové služby'!$A$7:$I$53,7,FALSE))</f>
        <v/>
      </c>
      <c r="H333" s="148" t="str">
        <f>IF(ISNA(VLOOKUP($A333,'Úklidové služby'!$A$7:$I$53,8,FALSE))=TRUE,"",VLOOKUP($A333,'Úklidové služby'!$A$7:$I$53,8,FALSE))</f>
        <v/>
      </c>
      <c r="I333" s="232" t="str">
        <f>IF(ISNA(VLOOKUP($A333,'Úklidové služby'!$A$7:$I$53,9,FALSE))=TRUE,"",VLOOKUP($A333,'Úklidové služby'!$A$7:$I$53,9,FALSE))</f>
        <v/>
      </c>
      <c r="J333" s="194" t="str">
        <f t="shared" si="18"/>
        <v/>
      </c>
      <c r="K333" s="237" t="str">
        <f t="shared" si="19"/>
        <v/>
      </c>
    </row>
    <row r="334" spans="1:11" ht="15" hidden="1" outlineLevel="1">
      <c r="A334" s="48"/>
      <c r="B334" s="14" t="s">
        <v>20</v>
      </c>
      <c r="C334" s="73" t="s">
        <v>120</v>
      </c>
      <c r="D334" s="134" t="s">
        <v>90</v>
      </c>
      <c r="E334" s="100">
        <v>1</v>
      </c>
      <c r="F334" s="66" t="str">
        <f>IF(ISNA(VLOOKUP($A334,'Úklidové služby'!$A$7:$I$53,6,FALSE))=TRUE,"",VLOOKUP($A334,'Úklidové služby'!$A$7:$I$53,6,FALSE))</f>
        <v/>
      </c>
      <c r="G334" s="16" t="str">
        <f>IF(ISNA(VLOOKUP($A334,'Úklidové služby'!$A$7:$I$53,7,FALSE))=TRUE,"",VLOOKUP($A334,'Úklidové služby'!$A$7:$I$53,7,FALSE))</f>
        <v/>
      </c>
      <c r="H334" s="148" t="str">
        <f>IF(ISNA(VLOOKUP($A334,'Úklidové služby'!$A$7:$I$53,8,FALSE))=TRUE,"",VLOOKUP($A334,'Úklidové služby'!$A$7:$I$53,8,FALSE))</f>
        <v/>
      </c>
      <c r="I334" s="232" t="str">
        <f>IF(ISNA(VLOOKUP($A334,'Úklidové služby'!$A$7:$I$53,9,FALSE))=TRUE,"",VLOOKUP($A334,'Úklidové služby'!$A$7:$I$53,9,FALSE))</f>
        <v/>
      </c>
      <c r="J334" s="194" t="str">
        <f t="shared" si="18"/>
        <v/>
      </c>
      <c r="K334" s="237" t="str">
        <f t="shared" si="19"/>
        <v/>
      </c>
    </row>
    <row r="335" spans="1:11" ht="15" hidden="1" outlineLevel="1">
      <c r="A335" s="48"/>
      <c r="B335" s="14" t="s">
        <v>20</v>
      </c>
      <c r="C335" s="73" t="s">
        <v>122</v>
      </c>
      <c r="D335" s="15" t="s">
        <v>25</v>
      </c>
      <c r="E335" s="100">
        <v>1</v>
      </c>
      <c r="F335" s="66" t="str">
        <f>IF(ISNA(VLOOKUP($A335,'Úklidové služby'!$A$7:$I$53,6,FALSE))=TRUE,"",VLOOKUP($A335,'Úklidové služby'!$A$7:$I$53,6,FALSE))</f>
        <v/>
      </c>
      <c r="G335" s="16" t="str">
        <f>IF(ISNA(VLOOKUP($A335,'Úklidové služby'!$A$7:$I$53,7,FALSE))=TRUE,"",VLOOKUP($A335,'Úklidové služby'!$A$7:$I$53,7,FALSE))</f>
        <v/>
      </c>
      <c r="H335" s="148" t="str">
        <f>IF(ISNA(VLOOKUP($A335,'Úklidové služby'!$A$7:$I$53,8,FALSE))=TRUE,"",VLOOKUP($A335,'Úklidové služby'!$A$7:$I$53,8,FALSE))</f>
        <v/>
      </c>
      <c r="I335" s="232" t="str">
        <f>IF(ISNA(VLOOKUP($A335,'Úklidové služby'!$A$7:$I$53,9,FALSE))=TRUE,"",VLOOKUP($A335,'Úklidové služby'!$A$7:$I$53,9,FALSE))</f>
        <v/>
      </c>
      <c r="J335" s="194" t="str">
        <f t="shared" si="18"/>
        <v/>
      </c>
      <c r="K335" s="237" t="str">
        <f t="shared" si="19"/>
        <v/>
      </c>
    </row>
    <row r="336" spans="1:11" ht="15" hidden="1" outlineLevel="1">
      <c r="A336" s="48"/>
      <c r="B336" s="14" t="s">
        <v>20</v>
      </c>
      <c r="C336" s="70" t="s">
        <v>123</v>
      </c>
      <c r="D336" s="15" t="s">
        <v>90</v>
      </c>
      <c r="E336" s="100">
        <v>1</v>
      </c>
      <c r="F336" s="66" t="str">
        <f>IF(ISNA(VLOOKUP($A336,'Úklidové služby'!$A$7:$I$53,6,FALSE))=TRUE,"",VLOOKUP($A336,'Úklidové služby'!$A$7:$I$53,6,FALSE))</f>
        <v/>
      </c>
      <c r="G336" s="16" t="str">
        <f>IF(ISNA(VLOOKUP($A336,'Úklidové služby'!$A$7:$I$53,7,FALSE))=TRUE,"",VLOOKUP($A336,'Úklidové služby'!$A$7:$I$53,7,FALSE))</f>
        <v/>
      </c>
      <c r="H336" s="148" t="str">
        <f>IF(ISNA(VLOOKUP($A336,'Úklidové služby'!$A$7:$I$53,8,FALSE))=TRUE,"",VLOOKUP($A336,'Úklidové služby'!$A$7:$I$53,8,FALSE))</f>
        <v/>
      </c>
      <c r="I336" s="232" t="str">
        <f>IF(ISNA(VLOOKUP($A336,'Úklidové služby'!$A$7:$I$53,9,FALSE))=TRUE,"",VLOOKUP($A336,'Úklidové služby'!$A$7:$I$53,9,FALSE))</f>
        <v/>
      </c>
      <c r="J336" s="194" t="str">
        <f t="shared" si="18"/>
        <v/>
      </c>
      <c r="K336" s="237" t="str">
        <f t="shared" si="19"/>
        <v/>
      </c>
    </row>
    <row r="337" spans="1:11" ht="15" hidden="1" outlineLevel="1">
      <c r="A337" s="48"/>
      <c r="B337" s="14" t="s">
        <v>20</v>
      </c>
      <c r="C337" s="70" t="s">
        <v>124</v>
      </c>
      <c r="D337" s="15" t="s">
        <v>90</v>
      </c>
      <c r="E337" s="100">
        <v>1</v>
      </c>
      <c r="F337" s="66" t="str">
        <f>IF(ISNA(VLOOKUP($A337,'Úklidové služby'!$A$7:$I$53,6,FALSE))=TRUE,"",VLOOKUP($A337,'Úklidové služby'!$A$7:$I$53,6,FALSE))</f>
        <v/>
      </c>
      <c r="G337" s="16" t="str">
        <f>IF(ISNA(VLOOKUP($A337,'Úklidové služby'!$A$7:$I$53,7,FALSE))=TRUE,"",VLOOKUP($A337,'Úklidové služby'!$A$7:$I$53,7,FALSE))</f>
        <v/>
      </c>
      <c r="H337" s="148" t="str">
        <f>IF(ISNA(VLOOKUP($A337,'Úklidové služby'!$A$7:$I$53,8,FALSE))=TRUE,"",VLOOKUP($A337,'Úklidové služby'!$A$7:$I$53,8,FALSE))</f>
        <v/>
      </c>
      <c r="I337" s="232" t="str">
        <f>IF(ISNA(VLOOKUP($A337,'Úklidové služby'!$A$7:$I$53,9,FALSE))=TRUE,"",VLOOKUP($A337,'Úklidové služby'!$A$7:$I$53,9,FALSE))</f>
        <v/>
      </c>
      <c r="J337" s="194" t="str">
        <f t="shared" si="18"/>
        <v/>
      </c>
      <c r="K337" s="237" t="str">
        <f t="shared" si="19"/>
        <v/>
      </c>
    </row>
    <row r="338" spans="1:11" ht="15" hidden="1" outlineLevel="1">
      <c r="A338" s="48"/>
      <c r="B338" s="14" t="s">
        <v>20</v>
      </c>
      <c r="C338" s="140" t="s">
        <v>131</v>
      </c>
      <c r="D338" s="15" t="s">
        <v>90</v>
      </c>
      <c r="E338" s="100">
        <v>1</v>
      </c>
      <c r="F338" s="66" t="str">
        <f>IF(ISNA(VLOOKUP($A338,'Úklidové služby'!$A$7:$I$53,6,FALSE))=TRUE,"",VLOOKUP($A338,'Úklidové služby'!$A$7:$I$53,6,FALSE))</f>
        <v/>
      </c>
      <c r="G338" s="16" t="str">
        <f>IF(ISNA(VLOOKUP($A338,'Úklidové služby'!$A$7:$I$53,7,FALSE))=TRUE,"",VLOOKUP($A338,'Úklidové služby'!$A$7:$I$53,7,FALSE))</f>
        <v/>
      </c>
      <c r="H338" s="148" t="str">
        <f>IF(ISNA(VLOOKUP($A338,'Úklidové služby'!$A$7:$I$53,8,FALSE))=TRUE,"",VLOOKUP($A338,'Úklidové služby'!$A$7:$I$53,8,FALSE))</f>
        <v/>
      </c>
      <c r="I338" s="232" t="str">
        <f>IF(ISNA(VLOOKUP($A338,'Úklidové služby'!$A$7:$I$53,9,FALSE))=TRUE,"",VLOOKUP($A338,'Úklidové služby'!$A$7:$I$53,9,FALSE))</f>
        <v/>
      </c>
      <c r="J338" s="194" t="str">
        <f t="shared" si="18"/>
        <v/>
      </c>
      <c r="K338" s="237" t="str">
        <f t="shared" si="19"/>
        <v/>
      </c>
    </row>
    <row r="339" spans="1:11" ht="15" hidden="1" outlineLevel="1">
      <c r="A339" s="48"/>
      <c r="B339" s="14" t="s">
        <v>98</v>
      </c>
      <c r="C339" s="70" t="s">
        <v>127</v>
      </c>
      <c r="D339" s="15" t="s">
        <v>14</v>
      </c>
      <c r="E339" s="100">
        <v>1</v>
      </c>
      <c r="F339" s="66" t="str">
        <f>IF(ISNA(VLOOKUP($A339,'Úklidové služby'!$A$7:$I$53,6,FALSE))=TRUE,"",VLOOKUP($A339,'Úklidové služby'!$A$7:$I$53,6,FALSE))</f>
        <v/>
      </c>
      <c r="G339" s="16" t="str">
        <f>IF(ISNA(VLOOKUP($A339,'Úklidové služby'!$A$7:$I$53,7,FALSE))=TRUE,"",VLOOKUP($A339,'Úklidové služby'!$A$7:$I$53,7,FALSE))</f>
        <v/>
      </c>
      <c r="H339" s="148" t="str">
        <f>IF(ISNA(VLOOKUP($A339,'Úklidové služby'!$A$7:$I$53,8,FALSE))=TRUE,"",VLOOKUP($A339,'Úklidové služby'!$A$7:$I$53,8,FALSE))</f>
        <v/>
      </c>
      <c r="I339" s="232" t="str">
        <f>IF(ISNA(VLOOKUP($A339,'Úklidové služby'!$A$7:$I$53,9,FALSE))=TRUE,"",VLOOKUP($A339,'Úklidové služby'!$A$7:$I$53,9,FALSE))</f>
        <v/>
      </c>
      <c r="J339" s="194" t="str">
        <f t="shared" si="18"/>
        <v/>
      </c>
      <c r="K339" s="237" t="str">
        <f t="shared" si="19"/>
        <v/>
      </c>
    </row>
    <row r="340" spans="1:11" ht="15" hidden="1" outlineLevel="1">
      <c r="A340" s="48"/>
      <c r="B340" s="14" t="s">
        <v>98</v>
      </c>
      <c r="C340" s="70" t="s">
        <v>128</v>
      </c>
      <c r="D340" s="15" t="s">
        <v>14</v>
      </c>
      <c r="E340" s="100">
        <v>1</v>
      </c>
      <c r="F340" s="66" t="str">
        <f>IF(ISNA(VLOOKUP($A340,'Úklidové služby'!$A$7:$I$53,6,FALSE))=TRUE,"",VLOOKUP($A340,'Úklidové služby'!$A$7:$I$53,6,FALSE))</f>
        <v/>
      </c>
      <c r="G340" s="16" t="str">
        <f>IF(ISNA(VLOOKUP($A340,'Úklidové služby'!$A$7:$I$53,7,FALSE))=TRUE,"",VLOOKUP($A340,'Úklidové služby'!$A$7:$I$53,7,FALSE))</f>
        <v/>
      </c>
      <c r="H340" s="148" t="str">
        <f>IF(ISNA(VLOOKUP($A340,'Úklidové služby'!$A$7:$I$53,8,FALSE))=TRUE,"",VLOOKUP($A340,'Úklidové služby'!$A$7:$I$53,8,FALSE))</f>
        <v/>
      </c>
      <c r="I340" s="232" t="str">
        <f>IF(ISNA(VLOOKUP($A340,'Úklidové služby'!$A$7:$I$53,9,FALSE))=TRUE,"",VLOOKUP($A340,'Úklidové služby'!$A$7:$I$53,9,FALSE))</f>
        <v/>
      </c>
      <c r="J340" s="194" t="str">
        <f t="shared" si="18"/>
        <v/>
      </c>
      <c r="K340" s="237" t="str">
        <f t="shared" si="19"/>
        <v/>
      </c>
    </row>
    <row r="341" spans="1:11" ht="15" hidden="1" outlineLevel="1">
      <c r="A341" s="48"/>
      <c r="B341" s="14" t="s">
        <v>98</v>
      </c>
      <c r="C341" s="70" t="s">
        <v>129</v>
      </c>
      <c r="D341" s="15" t="s">
        <v>97</v>
      </c>
      <c r="E341" s="100">
        <v>1</v>
      </c>
      <c r="F341" s="66" t="str">
        <f>IF(ISNA(VLOOKUP($A341,'Úklidové služby'!$A$7:$I$53,6,FALSE))=TRUE,"",VLOOKUP($A341,'Úklidové služby'!$A$7:$I$53,6,FALSE))</f>
        <v/>
      </c>
      <c r="G341" s="16" t="str">
        <f>IF(ISNA(VLOOKUP($A341,'Úklidové služby'!$A$7:$I$53,7,FALSE))=TRUE,"",VLOOKUP($A341,'Úklidové služby'!$A$7:$I$53,7,FALSE))</f>
        <v/>
      </c>
      <c r="H341" s="148" t="str">
        <f>IF(ISNA(VLOOKUP($A341,'Úklidové služby'!$A$7:$I$53,8,FALSE))=TRUE,"",VLOOKUP($A341,'Úklidové služby'!$A$7:$I$53,8,FALSE))</f>
        <v/>
      </c>
      <c r="I341" s="232" t="str">
        <f>IF(ISNA(VLOOKUP($A341,'Úklidové služby'!$A$7:$I$53,9,FALSE))=TRUE,"",VLOOKUP($A341,'Úklidové služby'!$A$7:$I$53,9,FALSE))</f>
        <v/>
      </c>
      <c r="J341" s="194" t="str">
        <f t="shared" si="18"/>
        <v/>
      </c>
      <c r="K341" s="237" t="str">
        <f t="shared" si="19"/>
        <v/>
      </c>
    </row>
    <row r="342" spans="1:11" ht="15" hidden="1" outlineLevel="1">
      <c r="A342" s="48"/>
      <c r="B342" s="14" t="s">
        <v>265</v>
      </c>
      <c r="C342" s="70"/>
      <c r="D342" s="15" t="s">
        <v>94</v>
      </c>
      <c r="E342" s="100">
        <v>1</v>
      </c>
      <c r="F342" s="66" t="str">
        <f>IF(ISNA(VLOOKUP($A342,'Úklidové služby'!$A$7:$I$53,6,FALSE))=TRUE,"",VLOOKUP($A342,'Úklidové služby'!$A$7:$I$53,6,FALSE))</f>
        <v/>
      </c>
      <c r="G342" s="16" t="str">
        <f>IF(ISNA(VLOOKUP($A342,'Úklidové služby'!$A$7:$I$53,7,FALSE))=TRUE,"",VLOOKUP($A342,'Úklidové služby'!$A$7:$I$53,7,FALSE))</f>
        <v/>
      </c>
      <c r="H342" s="148" t="str">
        <f>IF(ISNA(VLOOKUP($A342,'Úklidové služby'!$A$7:$I$53,8,FALSE))=TRUE,"",VLOOKUP($A342,'Úklidové služby'!$A$7:$I$53,8,FALSE))</f>
        <v/>
      </c>
      <c r="I342" s="232" t="str">
        <f>IF(ISNA(VLOOKUP($A342,'Úklidové služby'!$A$7:$I$53,9,FALSE))=TRUE,"",VLOOKUP($A342,'Úklidové služby'!$A$7:$I$53,9,FALSE))</f>
        <v/>
      </c>
      <c r="J342" s="194" t="str">
        <f t="shared" si="18"/>
        <v/>
      </c>
      <c r="K342" s="237" t="str">
        <f t="shared" si="19"/>
        <v/>
      </c>
    </row>
    <row r="343" spans="1:11" ht="15" hidden="1" outlineLevel="1">
      <c r="A343" s="48"/>
      <c r="B343" s="14" t="s">
        <v>98</v>
      </c>
      <c r="C343" s="70" t="s">
        <v>130</v>
      </c>
      <c r="D343" s="15" t="s">
        <v>99</v>
      </c>
      <c r="E343" s="100">
        <v>1</v>
      </c>
      <c r="F343" s="66" t="str">
        <f>IF(ISNA(VLOOKUP($A343,'Úklidové služby'!$A$7:$I$53,6,FALSE))=TRUE,"",VLOOKUP($A343,'Úklidové služby'!$A$7:$I$53,6,FALSE))</f>
        <v/>
      </c>
      <c r="G343" s="16" t="str">
        <f>IF(ISNA(VLOOKUP($A343,'Úklidové služby'!$A$7:$I$53,7,FALSE))=TRUE,"",VLOOKUP($A343,'Úklidové služby'!$A$7:$I$53,7,FALSE))</f>
        <v/>
      </c>
      <c r="H343" s="148" t="str">
        <f>IF(ISNA(VLOOKUP($A343,'Úklidové služby'!$A$7:$I$53,8,FALSE))=TRUE,"",VLOOKUP($A343,'Úklidové služby'!$A$7:$I$53,8,FALSE))</f>
        <v/>
      </c>
      <c r="I343" s="232" t="str">
        <f>IF(ISNA(VLOOKUP($A343,'Úklidové služby'!$A$7:$I$53,9,FALSE))=TRUE,"",VLOOKUP($A343,'Úklidové služby'!$A$7:$I$53,9,FALSE))</f>
        <v/>
      </c>
      <c r="J343" s="194" t="str">
        <f t="shared" si="18"/>
        <v/>
      </c>
      <c r="K343" s="237" t="str">
        <f t="shared" si="19"/>
        <v/>
      </c>
    </row>
    <row r="344" spans="1:11" ht="15" hidden="1" outlineLevel="1">
      <c r="A344" s="48"/>
      <c r="B344" s="147" t="s">
        <v>98</v>
      </c>
      <c r="C344" s="140" t="s">
        <v>142</v>
      </c>
      <c r="D344" s="15" t="s">
        <v>143</v>
      </c>
      <c r="E344" s="100">
        <v>1</v>
      </c>
      <c r="F344" s="66" t="str">
        <f>IF(ISNA(VLOOKUP($A344,'Úklidové služby'!$A$7:$I$53,6,FALSE))=TRUE,"",VLOOKUP($A344,'Úklidové služby'!$A$7:$I$53,6,FALSE))</f>
        <v/>
      </c>
      <c r="G344" s="16" t="str">
        <f>IF(ISNA(VLOOKUP($A344,'Úklidové služby'!$A$7:$I$53,7,FALSE))=TRUE,"",VLOOKUP($A344,'Úklidové služby'!$A$7:$I$53,7,FALSE))</f>
        <v/>
      </c>
      <c r="H344" s="148" t="str">
        <f>IF(ISNA(VLOOKUP($A344,'Úklidové služby'!$A$7:$I$53,8,FALSE))=TRUE,"",VLOOKUP($A344,'Úklidové služby'!$A$7:$I$53,8,FALSE))</f>
        <v/>
      </c>
      <c r="I344" s="232" t="str">
        <f>IF(ISNA(VLOOKUP($A344,'Úklidové služby'!$A$7:$I$53,9,FALSE))=TRUE,"",VLOOKUP($A344,'Úklidové služby'!$A$7:$I$53,9,FALSE))</f>
        <v/>
      </c>
      <c r="J344" s="194" t="str">
        <f t="shared" si="18"/>
        <v/>
      </c>
      <c r="K344" s="237" t="str">
        <f t="shared" si="19"/>
        <v/>
      </c>
    </row>
    <row r="345" spans="1:11" ht="15" hidden="1" outlineLevel="1">
      <c r="A345" s="48"/>
      <c r="B345" s="14" t="s">
        <v>98</v>
      </c>
      <c r="C345" s="140" t="s">
        <v>132</v>
      </c>
      <c r="D345" s="15" t="s">
        <v>100</v>
      </c>
      <c r="E345" s="100">
        <v>1</v>
      </c>
      <c r="F345" s="66" t="str">
        <f>IF(ISNA(VLOOKUP($A345,'Úklidové služby'!$A$7:$I$53,6,FALSE))=TRUE,"",VLOOKUP($A345,'Úklidové služby'!$A$7:$I$53,6,FALSE))</f>
        <v/>
      </c>
      <c r="G345" s="16" t="str">
        <f>IF(ISNA(VLOOKUP($A345,'Úklidové služby'!$A$7:$I$53,7,FALSE))=TRUE,"",VLOOKUP($A345,'Úklidové služby'!$A$7:$I$53,7,FALSE))</f>
        <v/>
      </c>
      <c r="H345" s="151" t="str">
        <f>IF(ISNA(VLOOKUP($A345,'Úklidové služby'!$A$7:$I$53,8,FALSE))=TRUE,"",VLOOKUP($A345,'Úklidové služby'!$A$7:$I$53,8,FALSE))</f>
        <v/>
      </c>
      <c r="I345" s="235" t="str">
        <f>IF(ISNA(VLOOKUP($A345,'Úklidové služby'!$A$7:$I$53,9,FALSE))=TRUE,"",VLOOKUP($A345,'Úklidové služby'!$A$7:$I$53,9,FALSE))</f>
        <v/>
      </c>
      <c r="J345" s="195" t="str">
        <f t="shared" si="18"/>
        <v/>
      </c>
      <c r="K345" s="242" t="str">
        <f t="shared" si="19"/>
        <v/>
      </c>
    </row>
    <row r="346" spans="1:11" ht="15" collapsed="1">
      <c r="A346" s="18">
        <v>33</v>
      </c>
      <c r="B346" s="19" t="s">
        <v>47</v>
      </c>
      <c r="C346" s="44"/>
      <c r="D346" s="44"/>
      <c r="E346" s="97">
        <f>SUM(E347:E368)</f>
        <v>29</v>
      </c>
      <c r="F346" s="54" t="str">
        <f>IF(ISNA(VLOOKUP($A346,'Úklidové služby'!$A$7:$I$53,6,FALSE))=TRUE,"",VLOOKUP($A346,'Úklidové služby'!$A$7:$I$53,6,FALSE))</f>
        <v>ks</v>
      </c>
      <c r="G346" s="24">
        <f>IF(ISNA(VLOOKUP($A346,'Úklidové služby'!$A$7:$I$53,7,FALSE))=TRUE,"",VLOOKUP($A346,'Úklidové služby'!$A$7:$I$53,7,FALSE))</f>
        <v>0</v>
      </c>
      <c r="H346" s="45" t="str">
        <f>IF(ISNA(VLOOKUP($A346,'Úklidové služby'!$A$7:$I$53,8,FALSE))=TRUE,"",VLOOKUP($A346,'Úklidové služby'!$A$7:$I$53,8,FALSE))</f>
        <v>1x za měsíc</v>
      </c>
      <c r="I346" s="184">
        <f>IF(ISNA(VLOOKUP($A346,'Úklidové služby'!$A$7:$I$53,9,FALSE))=TRUE,"",VLOOKUP($A346,'Úklidové služby'!$A$7:$I$53,9,FALSE))</f>
        <v>12</v>
      </c>
      <c r="J346" s="74">
        <f t="shared" si="16"/>
        <v>0</v>
      </c>
      <c r="K346" s="241">
        <f t="shared" si="17"/>
        <v>0</v>
      </c>
    </row>
    <row r="347" spans="1:11" ht="15" hidden="1" outlineLevel="1">
      <c r="A347" s="48"/>
      <c r="B347" s="10" t="s">
        <v>8</v>
      </c>
      <c r="C347" s="69" t="s">
        <v>101</v>
      </c>
      <c r="D347" s="11" t="s">
        <v>61</v>
      </c>
      <c r="E347" s="100">
        <v>1</v>
      </c>
      <c r="F347" s="66"/>
      <c r="G347" s="16"/>
      <c r="H347" s="16"/>
      <c r="I347" s="148"/>
      <c r="J347" s="82"/>
      <c r="K347" s="230"/>
    </row>
    <row r="348" spans="1:11" ht="15" hidden="1" outlineLevel="1">
      <c r="A348" s="48"/>
      <c r="B348" s="14" t="s">
        <v>8</v>
      </c>
      <c r="C348" s="70" t="s">
        <v>102</v>
      </c>
      <c r="D348" s="15" t="s">
        <v>88</v>
      </c>
      <c r="E348" s="100">
        <v>1</v>
      </c>
      <c r="F348" s="66" t="str">
        <f>IF(ISNA(VLOOKUP($A348,'Úklidové služby'!$A$7:$I$53,6,FALSE))=TRUE,"",VLOOKUP($A348,'Úklidové služby'!$A$7:$I$53,6,FALSE))</f>
        <v/>
      </c>
      <c r="G348" s="16" t="str">
        <f>IF(ISNA(VLOOKUP($A348,'Úklidové služby'!$A$7:$I$53,7,FALSE))=TRUE,"",VLOOKUP($A348,'Úklidové služby'!$A$7:$I$53,7,FALSE))</f>
        <v/>
      </c>
      <c r="H348" s="148" t="str">
        <f>IF(ISNA(VLOOKUP($A348,'Úklidové služby'!$A$7:$I$53,8,FALSE))=TRUE,"",VLOOKUP($A348,'Úklidové služby'!$A$7:$I$53,8,FALSE))</f>
        <v/>
      </c>
      <c r="I348" s="232" t="str">
        <f>IF(ISNA(VLOOKUP($A348,'Úklidové služby'!$A$7:$I$53,9,FALSE))=TRUE,"",VLOOKUP($A348,'Úklidové služby'!$A$7:$I$53,9,FALSE))</f>
        <v/>
      </c>
      <c r="J348" s="194" t="str">
        <f t="shared" si="16"/>
        <v/>
      </c>
      <c r="K348" s="237" t="str">
        <f t="shared" si="17"/>
        <v/>
      </c>
    </row>
    <row r="349" spans="1:11" ht="15" hidden="1" outlineLevel="1">
      <c r="A349" s="48"/>
      <c r="B349" s="14" t="s">
        <v>8</v>
      </c>
      <c r="C349" s="70" t="s">
        <v>103</v>
      </c>
      <c r="D349" s="15" t="s">
        <v>89</v>
      </c>
      <c r="E349" s="100">
        <v>1</v>
      </c>
      <c r="F349" s="66" t="str">
        <f>IF(ISNA(VLOOKUP($A349,'Úklidové služby'!$A$7:$I$53,6,FALSE))=TRUE,"",VLOOKUP($A349,'Úklidové služby'!$A$7:$I$53,6,FALSE))</f>
        <v/>
      </c>
      <c r="G349" s="16" t="str">
        <f>IF(ISNA(VLOOKUP($A349,'Úklidové služby'!$A$7:$I$53,7,FALSE))=TRUE,"",VLOOKUP($A349,'Úklidové služby'!$A$7:$I$53,7,FALSE))</f>
        <v/>
      </c>
      <c r="H349" s="148" t="str">
        <f>IF(ISNA(VLOOKUP($A349,'Úklidové služby'!$A$7:$I$53,8,FALSE))=TRUE,"",VLOOKUP($A349,'Úklidové služby'!$A$7:$I$53,8,FALSE))</f>
        <v/>
      </c>
      <c r="I349" s="232" t="str">
        <f>IF(ISNA(VLOOKUP($A349,'Úklidové služby'!$A$7:$I$53,9,FALSE))=TRUE,"",VLOOKUP($A349,'Úklidové služby'!$A$7:$I$53,9,FALSE))</f>
        <v/>
      </c>
      <c r="J349" s="194" t="str">
        <f t="shared" si="16"/>
        <v/>
      </c>
      <c r="K349" s="237" t="str">
        <f t="shared" si="17"/>
        <v/>
      </c>
    </row>
    <row r="350" spans="1:11" ht="15" hidden="1" outlineLevel="1">
      <c r="A350" s="48"/>
      <c r="B350" s="14" t="s">
        <v>8</v>
      </c>
      <c r="C350" s="70" t="s">
        <v>104</v>
      </c>
      <c r="D350" s="15" t="s">
        <v>90</v>
      </c>
      <c r="E350" s="100">
        <v>2</v>
      </c>
      <c r="F350" s="66" t="str">
        <f>IF(ISNA(VLOOKUP($A350,'Úklidové služby'!$A$7:$I$53,6,FALSE))=TRUE,"",VLOOKUP($A350,'Úklidové služby'!$A$7:$I$53,6,FALSE))</f>
        <v/>
      </c>
      <c r="G350" s="16" t="str">
        <f>IF(ISNA(VLOOKUP($A350,'Úklidové služby'!$A$7:$I$53,7,FALSE))=TRUE,"",VLOOKUP($A350,'Úklidové služby'!$A$7:$I$53,7,FALSE))</f>
        <v/>
      </c>
      <c r="H350" s="148" t="str">
        <f>IF(ISNA(VLOOKUP($A350,'Úklidové služby'!$A$7:$I$53,8,FALSE))=TRUE,"",VLOOKUP($A350,'Úklidové služby'!$A$7:$I$53,8,FALSE))</f>
        <v/>
      </c>
      <c r="I350" s="232" t="str">
        <f>IF(ISNA(VLOOKUP($A350,'Úklidové služby'!$A$7:$I$53,9,FALSE))=TRUE,"",VLOOKUP($A350,'Úklidové služby'!$A$7:$I$53,9,FALSE))</f>
        <v/>
      </c>
      <c r="J350" s="194" t="str">
        <f t="shared" si="16"/>
        <v/>
      </c>
      <c r="K350" s="237" t="str">
        <f t="shared" si="17"/>
        <v/>
      </c>
    </row>
    <row r="351" spans="1:11" ht="15" hidden="1" outlineLevel="1">
      <c r="A351" s="48"/>
      <c r="B351" s="14" t="s">
        <v>8</v>
      </c>
      <c r="C351" s="70" t="s">
        <v>105</v>
      </c>
      <c r="D351" s="15" t="s">
        <v>91</v>
      </c>
      <c r="E351" s="100">
        <v>2</v>
      </c>
      <c r="F351" s="66" t="str">
        <f>IF(ISNA(VLOOKUP($A351,'Úklidové služby'!$A$7:$I$53,6,FALSE))=TRUE,"",VLOOKUP($A351,'Úklidové služby'!$A$7:$I$53,6,FALSE))</f>
        <v/>
      </c>
      <c r="G351" s="16" t="str">
        <f>IF(ISNA(VLOOKUP($A351,'Úklidové služby'!$A$7:$I$53,7,FALSE))=TRUE,"",VLOOKUP($A351,'Úklidové služby'!$A$7:$I$53,7,FALSE))</f>
        <v/>
      </c>
      <c r="H351" s="148" t="str">
        <f>IF(ISNA(VLOOKUP($A351,'Úklidové služby'!$A$7:$I$53,8,FALSE))=TRUE,"",VLOOKUP($A351,'Úklidové služby'!$A$7:$I$53,8,FALSE))</f>
        <v/>
      </c>
      <c r="I351" s="232" t="str">
        <f>IF(ISNA(VLOOKUP($A351,'Úklidové služby'!$A$7:$I$53,9,FALSE))=TRUE,"",VLOOKUP($A351,'Úklidové služby'!$A$7:$I$53,9,FALSE))</f>
        <v/>
      </c>
      <c r="J351" s="194" t="str">
        <f t="shared" si="16"/>
        <v/>
      </c>
      <c r="K351" s="237" t="str">
        <f t="shared" si="17"/>
        <v/>
      </c>
    </row>
    <row r="352" spans="1:11" ht="15" hidden="1" outlineLevel="1">
      <c r="A352" s="48"/>
      <c r="B352" s="14" t="s">
        <v>8</v>
      </c>
      <c r="C352" s="70" t="s">
        <v>106</v>
      </c>
      <c r="D352" s="15" t="s">
        <v>92</v>
      </c>
      <c r="E352" s="100">
        <v>1</v>
      </c>
      <c r="F352" s="66" t="str">
        <f>IF(ISNA(VLOOKUP($A352,'Úklidové služby'!$A$7:$I$53,6,FALSE))=TRUE,"",VLOOKUP($A352,'Úklidové služby'!$A$7:$I$53,6,FALSE))</f>
        <v/>
      </c>
      <c r="G352" s="16" t="str">
        <f>IF(ISNA(VLOOKUP($A352,'Úklidové služby'!$A$7:$I$53,7,FALSE))=TRUE,"",VLOOKUP($A352,'Úklidové služby'!$A$7:$I$53,7,FALSE))</f>
        <v/>
      </c>
      <c r="H352" s="148" t="str">
        <f>IF(ISNA(VLOOKUP($A352,'Úklidové služby'!$A$7:$I$53,8,FALSE))=TRUE,"",VLOOKUP($A352,'Úklidové služby'!$A$7:$I$53,8,FALSE))</f>
        <v/>
      </c>
      <c r="I352" s="232" t="str">
        <f>IF(ISNA(VLOOKUP($A352,'Úklidové služby'!$A$7:$I$53,9,FALSE))=TRUE,"",VLOOKUP($A352,'Úklidové služby'!$A$7:$I$53,9,FALSE))</f>
        <v/>
      </c>
      <c r="J352" s="194" t="str">
        <f t="shared" si="16"/>
        <v/>
      </c>
      <c r="K352" s="237" t="str">
        <f t="shared" si="17"/>
        <v/>
      </c>
    </row>
    <row r="353" spans="1:11" ht="15" hidden="1" outlineLevel="1">
      <c r="A353" s="48"/>
      <c r="B353" s="14" t="s">
        <v>8</v>
      </c>
      <c r="C353" s="70" t="s">
        <v>107</v>
      </c>
      <c r="D353" s="134" t="s">
        <v>90</v>
      </c>
      <c r="E353" s="100">
        <v>1</v>
      </c>
      <c r="F353" s="66" t="str">
        <f>IF(ISNA(VLOOKUP($A353,'Úklidové služby'!$A$7:$I$53,6,FALSE))=TRUE,"",VLOOKUP($A353,'Úklidové služby'!$A$7:$I$53,6,FALSE))</f>
        <v/>
      </c>
      <c r="G353" s="16" t="str">
        <f>IF(ISNA(VLOOKUP($A353,'Úklidové služby'!$A$7:$I$53,7,FALSE))=TRUE,"",VLOOKUP($A353,'Úklidové služby'!$A$7:$I$53,7,FALSE))</f>
        <v/>
      </c>
      <c r="H353" s="148" t="str">
        <f>IF(ISNA(VLOOKUP($A353,'Úklidové služby'!$A$7:$I$53,8,FALSE))=TRUE,"",VLOOKUP($A353,'Úklidové služby'!$A$7:$I$53,8,FALSE))</f>
        <v/>
      </c>
      <c r="I353" s="232" t="str">
        <f>IF(ISNA(VLOOKUP($A353,'Úklidové služby'!$A$7:$I$53,9,FALSE))=TRUE,"",VLOOKUP($A353,'Úklidové služby'!$A$7:$I$53,9,FALSE))</f>
        <v/>
      </c>
      <c r="J353" s="194" t="str">
        <f t="shared" si="16"/>
        <v/>
      </c>
      <c r="K353" s="237" t="str">
        <f t="shared" si="17"/>
        <v/>
      </c>
    </row>
    <row r="354" spans="1:11" ht="15" hidden="1" outlineLevel="1">
      <c r="A354" s="48"/>
      <c r="B354" s="14" t="s">
        <v>8</v>
      </c>
      <c r="C354" s="70" t="s">
        <v>108</v>
      </c>
      <c r="D354" s="15" t="s">
        <v>61</v>
      </c>
      <c r="E354" s="100">
        <v>1</v>
      </c>
      <c r="F354" s="66" t="str">
        <f>IF(ISNA(VLOOKUP($A354,'Úklidové služby'!$A$7:$I$53,6,FALSE))=TRUE,"",VLOOKUP($A354,'Úklidové služby'!$A$7:$I$53,6,FALSE))</f>
        <v/>
      </c>
      <c r="G354" s="16" t="str">
        <f>IF(ISNA(VLOOKUP($A354,'Úklidové služby'!$A$7:$I$53,7,FALSE))=TRUE,"",VLOOKUP($A354,'Úklidové služby'!$A$7:$I$53,7,FALSE))</f>
        <v/>
      </c>
      <c r="H354" s="148" t="str">
        <f>IF(ISNA(VLOOKUP($A354,'Úklidové služby'!$A$7:$I$53,8,FALSE))=TRUE,"",VLOOKUP($A354,'Úklidové služby'!$A$7:$I$53,8,FALSE))</f>
        <v/>
      </c>
      <c r="I354" s="232" t="str">
        <f>IF(ISNA(VLOOKUP($A354,'Úklidové služby'!$A$7:$I$53,9,FALSE))=TRUE,"",VLOOKUP($A354,'Úklidové služby'!$A$7:$I$53,9,FALSE))</f>
        <v/>
      </c>
      <c r="J354" s="194" t="str">
        <f t="shared" si="16"/>
        <v/>
      </c>
      <c r="K354" s="237" t="str">
        <f t="shared" si="17"/>
        <v/>
      </c>
    </row>
    <row r="355" spans="1:11" ht="15" hidden="1" outlineLevel="1">
      <c r="A355" s="48"/>
      <c r="B355" s="14" t="s">
        <v>8</v>
      </c>
      <c r="C355" s="70" t="s">
        <v>111</v>
      </c>
      <c r="D355" s="15" t="s">
        <v>96</v>
      </c>
      <c r="E355" s="100">
        <v>1</v>
      </c>
      <c r="F355" s="66" t="str">
        <f>IF(ISNA(VLOOKUP($A355,'Úklidové služby'!$A$7:$I$53,6,FALSE))=TRUE,"",VLOOKUP($A355,'Úklidové služby'!$A$7:$I$53,6,FALSE))</f>
        <v/>
      </c>
      <c r="G355" s="16" t="str">
        <f>IF(ISNA(VLOOKUP($A355,'Úklidové služby'!$A$7:$I$53,7,FALSE))=TRUE,"",VLOOKUP($A355,'Úklidové služby'!$A$7:$I$53,7,FALSE))</f>
        <v/>
      </c>
      <c r="H355" s="148" t="str">
        <f>IF(ISNA(VLOOKUP($A355,'Úklidové služby'!$A$7:$I$53,8,FALSE))=TRUE,"",VLOOKUP($A355,'Úklidové služby'!$A$7:$I$53,8,FALSE))</f>
        <v/>
      </c>
      <c r="I355" s="232" t="str">
        <f>IF(ISNA(VLOOKUP($A355,'Úklidové služby'!$A$7:$I$53,9,FALSE))=TRUE,"",VLOOKUP($A355,'Úklidové služby'!$A$7:$I$53,9,FALSE))</f>
        <v/>
      </c>
      <c r="J355" s="194" t="str">
        <f t="shared" si="16"/>
        <v/>
      </c>
      <c r="K355" s="237" t="str">
        <f t="shared" si="17"/>
        <v/>
      </c>
    </row>
    <row r="356" spans="1:11" ht="15" hidden="1" outlineLevel="1">
      <c r="A356" s="48"/>
      <c r="B356" s="14" t="s">
        <v>8</v>
      </c>
      <c r="C356" s="70" t="s">
        <v>112</v>
      </c>
      <c r="D356" s="15" t="s">
        <v>97</v>
      </c>
      <c r="E356" s="100">
        <v>1</v>
      </c>
      <c r="F356" s="66" t="str">
        <f>IF(ISNA(VLOOKUP($A356,'Úklidové služby'!$A$7:$I$53,6,FALSE))=TRUE,"",VLOOKUP($A356,'Úklidové služby'!$A$7:$I$53,6,FALSE))</f>
        <v/>
      </c>
      <c r="G356" s="16" t="str">
        <f>IF(ISNA(VLOOKUP($A356,'Úklidové služby'!$A$7:$I$53,7,FALSE))=TRUE,"",VLOOKUP($A356,'Úklidové služby'!$A$7:$I$53,7,FALSE))</f>
        <v/>
      </c>
      <c r="H356" s="148" t="str">
        <f>IF(ISNA(VLOOKUP($A356,'Úklidové služby'!$A$7:$I$53,8,FALSE))=TRUE,"",VLOOKUP($A356,'Úklidové služby'!$A$7:$I$53,8,FALSE))</f>
        <v/>
      </c>
      <c r="I356" s="232" t="str">
        <f>IF(ISNA(VLOOKUP($A356,'Úklidové služby'!$A$7:$I$53,9,FALSE))=TRUE,"",VLOOKUP($A356,'Úklidové služby'!$A$7:$I$53,9,FALSE))</f>
        <v/>
      </c>
      <c r="J356" s="194" t="str">
        <f t="shared" si="16"/>
        <v/>
      </c>
      <c r="K356" s="237" t="str">
        <f t="shared" si="17"/>
        <v/>
      </c>
    </row>
    <row r="357" spans="1:11" ht="15" hidden="1" outlineLevel="1">
      <c r="A357" s="48"/>
      <c r="B357" s="14" t="s">
        <v>20</v>
      </c>
      <c r="C357" s="70" t="s">
        <v>118</v>
      </c>
      <c r="D357" s="15" t="s">
        <v>97</v>
      </c>
      <c r="E357" s="100">
        <v>1</v>
      </c>
      <c r="F357" s="66" t="str">
        <f>IF(ISNA(VLOOKUP($A357,'Úklidové služby'!$A$7:$I$53,6,FALSE))=TRUE,"",VLOOKUP($A357,'Úklidové služby'!$A$7:$I$53,6,FALSE))</f>
        <v/>
      </c>
      <c r="G357" s="16" t="str">
        <f>IF(ISNA(VLOOKUP($A357,'Úklidové služby'!$A$7:$I$53,7,FALSE))=TRUE,"",VLOOKUP($A357,'Úklidové služby'!$A$7:$I$53,7,FALSE))</f>
        <v/>
      </c>
      <c r="H357" s="148" t="str">
        <f>IF(ISNA(VLOOKUP($A357,'Úklidové služby'!$A$7:$I$53,8,FALSE))=TRUE,"",VLOOKUP($A357,'Úklidové služby'!$A$7:$I$53,8,FALSE))</f>
        <v/>
      </c>
      <c r="I357" s="232" t="str">
        <f>IF(ISNA(VLOOKUP($A357,'Úklidové služby'!$A$7:$I$53,9,FALSE))=TRUE,"",VLOOKUP($A357,'Úklidové služby'!$A$7:$I$53,9,FALSE))</f>
        <v/>
      </c>
      <c r="J357" s="194" t="str">
        <f t="shared" si="16"/>
        <v/>
      </c>
      <c r="K357" s="237" t="str">
        <f t="shared" si="17"/>
        <v/>
      </c>
    </row>
    <row r="358" spans="1:11" ht="14.5" customHeight="1" hidden="1" outlineLevel="1">
      <c r="A358" s="9"/>
      <c r="B358" s="14" t="s">
        <v>20</v>
      </c>
      <c r="C358" s="70" t="s">
        <v>117</v>
      </c>
      <c r="D358" s="15" t="s">
        <v>16</v>
      </c>
      <c r="E358" s="100">
        <v>1</v>
      </c>
      <c r="F358" s="938"/>
      <c r="G358" s="17"/>
      <c r="H358" s="67"/>
      <c r="I358" s="232"/>
      <c r="J358" s="189"/>
      <c r="K358" s="237"/>
    </row>
    <row r="359" spans="1:11" ht="15" hidden="1" outlineLevel="1">
      <c r="A359" s="48"/>
      <c r="B359" s="14" t="s">
        <v>20</v>
      </c>
      <c r="C359" s="70" t="s">
        <v>119</v>
      </c>
      <c r="D359" s="15" t="s">
        <v>90</v>
      </c>
      <c r="E359" s="100">
        <v>1</v>
      </c>
      <c r="F359" s="66" t="str">
        <f>IF(ISNA(VLOOKUP($A359,'Úklidové služby'!$A$7:$I$53,6,FALSE))=TRUE,"",VLOOKUP($A359,'Úklidové služby'!$A$7:$I$53,6,FALSE))</f>
        <v/>
      </c>
      <c r="G359" s="16" t="str">
        <f>IF(ISNA(VLOOKUP($A359,'Úklidové služby'!$A$7:$I$53,7,FALSE))=TRUE,"",VLOOKUP($A359,'Úklidové služby'!$A$7:$I$53,7,FALSE))</f>
        <v/>
      </c>
      <c r="H359" s="148" t="str">
        <f>IF(ISNA(VLOOKUP($A359,'Úklidové služby'!$A$7:$I$53,8,FALSE))=TRUE,"",VLOOKUP($A359,'Úklidové služby'!$A$7:$I$53,8,FALSE))</f>
        <v/>
      </c>
      <c r="I359" s="232" t="str">
        <f>IF(ISNA(VLOOKUP($A359,'Úklidové služby'!$A$7:$I$53,9,FALSE))=TRUE,"",VLOOKUP($A359,'Úklidové služby'!$A$7:$I$53,9,FALSE))</f>
        <v/>
      </c>
      <c r="J359" s="194" t="str">
        <f t="shared" si="16"/>
        <v/>
      </c>
      <c r="K359" s="237" t="str">
        <f t="shared" si="17"/>
        <v/>
      </c>
    </row>
    <row r="360" spans="1:11" ht="15" hidden="1" outlineLevel="1">
      <c r="A360" s="48"/>
      <c r="B360" s="14" t="s">
        <v>20</v>
      </c>
      <c r="C360" s="73" t="s">
        <v>120</v>
      </c>
      <c r="D360" s="134" t="s">
        <v>90</v>
      </c>
      <c r="E360" s="100">
        <v>1</v>
      </c>
      <c r="F360" s="66" t="str">
        <f>IF(ISNA(VLOOKUP($A360,'Úklidové služby'!$A$7:$I$53,6,FALSE))=TRUE,"",VLOOKUP($A360,'Úklidové služby'!$A$7:$I$53,6,FALSE))</f>
        <v/>
      </c>
      <c r="G360" s="16" t="str">
        <f>IF(ISNA(VLOOKUP($A360,'Úklidové služby'!$A$7:$I$53,7,FALSE))=TRUE,"",VLOOKUP($A360,'Úklidové služby'!$A$7:$I$53,7,FALSE))</f>
        <v/>
      </c>
      <c r="H360" s="148" t="str">
        <f>IF(ISNA(VLOOKUP($A360,'Úklidové služby'!$A$7:$I$53,8,FALSE))=TRUE,"",VLOOKUP($A360,'Úklidové služby'!$A$7:$I$53,8,FALSE))</f>
        <v/>
      </c>
      <c r="I360" s="232" t="str">
        <f>IF(ISNA(VLOOKUP($A360,'Úklidové služby'!$A$7:$I$53,9,FALSE))=TRUE,"",VLOOKUP($A360,'Úklidové služby'!$A$7:$I$53,9,FALSE))</f>
        <v/>
      </c>
      <c r="J360" s="194" t="str">
        <f t="shared" si="16"/>
        <v/>
      </c>
      <c r="K360" s="237" t="str">
        <f t="shared" si="17"/>
        <v/>
      </c>
    </row>
    <row r="361" spans="1:11" ht="15" hidden="1" outlineLevel="1">
      <c r="A361" s="48"/>
      <c r="B361" s="14" t="s">
        <v>20</v>
      </c>
      <c r="C361" s="73" t="s">
        <v>121</v>
      </c>
      <c r="D361" s="15" t="s">
        <v>61</v>
      </c>
      <c r="E361" s="100">
        <v>2</v>
      </c>
      <c r="F361" s="66" t="str">
        <f>IF(ISNA(VLOOKUP($A361,'Úklidové služby'!$A$7:$I$53,6,FALSE))=TRUE,"",VLOOKUP($A361,'Úklidové služby'!$A$7:$I$53,6,FALSE))</f>
        <v/>
      </c>
      <c r="G361" s="16" t="str">
        <f>IF(ISNA(VLOOKUP($A361,'Úklidové služby'!$A$7:$I$53,7,FALSE))=TRUE,"",VLOOKUP($A361,'Úklidové služby'!$A$7:$I$53,7,FALSE))</f>
        <v/>
      </c>
      <c r="H361" s="148" t="str">
        <f>IF(ISNA(VLOOKUP($A361,'Úklidové služby'!$A$7:$I$53,8,FALSE))=TRUE,"",VLOOKUP($A361,'Úklidové služby'!$A$7:$I$53,8,FALSE))</f>
        <v/>
      </c>
      <c r="I361" s="232" t="str">
        <f>IF(ISNA(VLOOKUP($A361,'Úklidové služby'!$A$7:$I$53,9,FALSE))=TRUE,"",VLOOKUP($A361,'Úklidové služby'!$A$7:$I$53,9,FALSE))</f>
        <v/>
      </c>
      <c r="J361" s="194" t="str">
        <f t="shared" si="16"/>
        <v/>
      </c>
      <c r="K361" s="237" t="str">
        <f t="shared" si="17"/>
        <v/>
      </c>
    </row>
    <row r="362" spans="1:11" ht="15" hidden="1" outlineLevel="1">
      <c r="A362" s="48"/>
      <c r="B362" s="14" t="s">
        <v>20</v>
      </c>
      <c r="C362" s="70" t="s">
        <v>123</v>
      </c>
      <c r="D362" s="15" t="s">
        <v>90</v>
      </c>
      <c r="E362" s="100">
        <v>1</v>
      </c>
      <c r="F362" s="66" t="str">
        <f>IF(ISNA(VLOOKUP($A362,'Úklidové služby'!$A$7:$I$53,6,FALSE))=TRUE,"",VLOOKUP($A362,'Úklidové služby'!$A$7:$I$53,6,FALSE))</f>
        <v/>
      </c>
      <c r="G362" s="16" t="str">
        <f>IF(ISNA(VLOOKUP($A362,'Úklidové služby'!$A$7:$I$53,7,FALSE))=TRUE,"",VLOOKUP($A362,'Úklidové služby'!$A$7:$I$53,7,FALSE))</f>
        <v/>
      </c>
      <c r="H362" s="148" t="str">
        <f>IF(ISNA(VLOOKUP($A362,'Úklidové služby'!$A$7:$I$53,8,FALSE))=TRUE,"",VLOOKUP($A362,'Úklidové služby'!$A$7:$I$53,8,FALSE))</f>
        <v/>
      </c>
      <c r="I362" s="232" t="str">
        <f>IF(ISNA(VLOOKUP($A362,'Úklidové služby'!$A$7:$I$53,9,FALSE))=TRUE,"",VLOOKUP($A362,'Úklidové služby'!$A$7:$I$53,9,FALSE))</f>
        <v/>
      </c>
      <c r="J362" s="194" t="str">
        <f t="shared" si="16"/>
        <v/>
      </c>
      <c r="K362" s="237" t="str">
        <f t="shared" si="17"/>
        <v/>
      </c>
    </row>
    <row r="363" spans="1:11" ht="15" hidden="1" outlineLevel="1">
      <c r="A363" s="48"/>
      <c r="B363" s="14" t="s">
        <v>20</v>
      </c>
      <c r="C363" s="70" t="s">
        <v>124</v>
      </c>
      <c r="D363" s="15" t="s">
        <v>90</v>
      </c>
      <c r="E363" s="100">
        <v>1</v>
      </c>
      <c r="F363" s="66" t="str">
        <f>IF(ISNA(VLOOKUP($A363,'Úklidové služby'!$A$7:$I$53,6,FALSE))=TRUE,"",VLOOKUP($A363,'Úklidové služby'!$A$7:$I$53,6,FALSE))</f>
        <v/>
      </c>
      <c r="G363" s="16" t="str">
        <f>IF(ISNA(VLOOKUP($A363,'Úklidové služby'!$A$7:$I$53,7,FALSE))=TRUE,"",VLOOKUP($A363,'Úklidové služby'!$A$7:$I$53,7,FALSE))</f>
        <v/>
      </c>
      <c r="H363" s="148" t="str">
        <f>IF(ISNA(VLOOKUP($A363,'Úklidové služby'!$A$7:$I$53,8,FALSE))=TRUE,"",VLOOKUP($A363,'Úklidové služby'!$A$7:$I$53,8,FALSE))</f>
        <v/>
      </c>
      <c r="I363" s="232" t="str">
        <f>IF(ISNA(VLOOKUP($A363,'Úklidové služby'!$A$7:$I$53,9,FALSE))=TRUE,"",VLOOKUP($A363,'Úklidové služby'!$A$7:$I$53,9,FALSE))</f>
        <v/>
      </c>
      <c r="J363" s="194" t="str">
        <f t="shared" si="16"/>
        <v/>
      </c>
      <c r="K363" s="237" t="str">
        <f t="shared" si="17"/>
        <v/>
      </c>
    </row>
    <row r="364" spans="1:11" ht="15" hidden="1" outlineLevel="1">
      <c r="A364" s="48"/>
      <c r="B364" s="14" t="s">
        <v>20</v>
      </c>
      <c r="C364" s="140" t="s">
        <v>131</v>
      </c>
      <c r="D364" s="15" t="s">
        <v>90</v>
      </c>
      <c r="E364" s="100">
        <v>2</v>
      </c>
      <c r="F364" s="66" t="str">
        <f>IF(ISNA(VLOOKUP($A364,'Úklidové služby'!$A$7:$I$53,6,FALSE))=TRUE,"",VLOOKUP($A364,'Úklidové služby'!$A$7:$I$53,6,FALSE))</f>
        <v/>
      </c>
      <c r="G364" s="16" t="str">
        <f>IF(ISNA(VLOOKUP($A364,'Úklidové služby'!$A$7:$I$53,7,FALSE))=TRUE,"",VLOOKUP($A364,'Úklidové služby'!$A$7:$I$53,7,FALSE))</f>
        <v/>
      </c>
      <c r="H364" s="148" t="str">
        <f>IF(ISNA(VLOOKUP($A364,'Úklidové služby'!$A$7:$I$53,8,FALSE))=TRUE,"",VLOOKUP($A364,'Úklidové služby'!$A$7:$I$53,8,FALSE))</f>
        <v/>
      </c>
      <c r="I364" s="232" t="str">
        <f>IF(ISNA(VLOOKUP($A364,'Úklidové služby'!$A$7:$I$53,9,FALSE))=TRUE,"",VLOOKUP($A364,'Úklidové služby'!$A$7:$I$53,9,FALSE))</f>
        <v/>
      </c>
      <c r="J364" s="194" t="str">
        <f t="shared" si="16"/>
        <v/>
      </c>
      <c r="K364" s="237" t="str">
        <f t="shared" si="17"/>
        <v/>
      </c>
    </row>
    <row r="365" spans="1:11" ht="15" hidden="1" outlineLevel="1">
      <c r="A365" s="48"/>
      <c r="B365" s="14" t="s">
        <v>98</v>
      </c>
      <c r="C365" s="70" t="s">
        <v>129</v>
      </c>
      <c r="D365" s="15" t="s">
        <v>97</v>
      </c>
      <c r="E365" s="100">
        <v>1</v>
      </c>
      <c r="F365" s="66" t="str">
        <f>IF(ISNA(VLOOKUP($A365,'Úklidové služby'!$A$7:$I$53,6,FALSE))=TRUE,"",VLOOKUP($A365,'Úklidové služby'!$A$7:$I$53,6,FALSE))</f>
        <v/>
      </c>
      <c r="G365" s="16" t="str">
        <f>IF(ISNA(VLOOKUP($A365,'Úklidové služby'!$A$7:$I$53,7,FALSE))=TRUE,"",VLOOKUP($A365,'Úklidové služby'!$A$7:$I$53,7,FALSE))</f>
        <v/>
      </c>
      <c r="H365" s="148" t="str">
        <f>IF(ISNA(VLOOKUP($A365,'Úklidové služby'!$A$7:$I$53,8,FALSE))=TRUE,"",VLOOKUP($A365,'Úklidové služby'!$A$7:$I$53,8,FALSE))</f>
        <v/>
      </c>
      <c r="I365" s="232" t="str">
        <f>IF(ISNA(VLOOKUP($A365,'Úklidové služby'!$A$7:$I$53,9,FALSE))=TRUE,"",VLOOKUP($A365,'Úklidové služby'!$A$7:$I$53,9,FALSE))</f>
        <v/>
      </c>
      <c r="J365" s="194" t="str">
        <f t="shared" si="16"/>
        <v/>
      </c>
      <c r="K365" s="237" t="str">
        <f t="shared" si="17"/>
        <v/>
      </c>
    </row>
    <row r="366" spans="1:11" ht="15" hidden="1" outlineLevel="1">
      <c r="A366" s="48"/>
      <c r="B366" s="14" t="s">
        <v>98</v>
      </c>
      <c r="C366" s="70" t="s">
        <v>130</v>
      </c>
      <c r="D366" s="15" t="s">
        <v>99</v>
      </c>
      <c r="E366" s="100">
        <v>2</v>
      </c>
      <c r="F366" s="66" t="str">
        <f>IF(ISNA(VLOOKUP($A366,'Úklidové služby'!$A$7:$I$53,6,FALSE))=TRUE,"",VLOOKUP($A366,'Úklidové služby'!$A$7:$I$53,6,FALSE))</f>
        <v/>
      </c>
      <c r="G366" s="16" t="str">
        <f>IF(ISNA(VLOOKUP($A366,'Úklidové služby'!$A$7:$I$53,7,FALSE))=TRUE,"",VLOOKUP($A366,'Úklidové služby'!$A$7:$I$53,7,FALSE))</f>
        <v/>
      </c>
      <c r="H366" s="148" t="str">
        <f>IF(ISNA(VLOOKUP($A366,'Úklidové služby'!$A$7:$I$53,8,FALSE))=TRUE,"",VLOOKUP($A366,'Úklidové služby'!$A$7:$I$53,8,FALSE))</f>
        <v/>
      </c>
      <c r="I366" s="232" t="str">
        <f>IF(ISNA(VLOOKUP($A366,'Úklidové služby'!$A$7:$I$53,9,FALSE))=TRUE,"",VLOOKUP($A366,'Úklidové služby'!$A$7:$I$53,9,FALSE))</f>
        <v/>
      </c>
      <c r="J366" s="194" t="str">
        <f t="shared" si="16"/>
        <v/>
      </c>
      <c r="K366" s="237" t="str">
        <f t="shared" si="17"/>
        <v/>
      </c>
    </row>
    <row r="367" spans="1:11" ht="15" hidden="1" outlineLevel="1">
      <c r="A367" s="48"/>
      <c r="B367" s="143" t="s">
        <v>98</v>
      </c>
      <c r="C367" s="140" t="s">
        <v>142</v>
      </c>
      <c r="D367" s="15" t="s">
        <v>143</v>
      </c>
      <c r="E367" s="100">
        <v>2</v>
      </c>
      <c r="F367" s="66" t="str">
        <f>IF(ISNA(VLOOKUP($A367,'Úklidové služby'!$A$7:$I$53,6,FALSE))=TRUE,"",VLOOKUP($A367,'Úklidové služby'!$A$7:$I$53,6,FALSE))</f>
        <v/>
      </c>
      <c r="G367" s="16" t="str">
        <f>IF(ISNA(VLOOKUP($A367,'Úklidové služby'!$A$7:$I$53,7,FALSE))=TRUE,"",VLOOKUP($A367,'Úklidové služby'!$A$7:$I$53,7,FALSE))</f>
        <v/>
      </c>
      <c r="H367" s="148" t="str">
        <f>IF(ISNA(VLOOKUP($A367,'Úklidové služby'!$A$7:$I$53,8,FALSE))=TRUE,"",VLOOKUP($A367,'Úklidové služby'!$A$7:$I$53,8,FALSE))</f>
        <v/>
      </c>
      <c r="I367" s="232" t="str">
        <f>IF(ISNA(VLOOKUP($A367,'Úklidové služby'!$A$7:$I$53,9,FALSE))=TRUE,"",VLOOKUP($A367,'Úklidové služby'!$A$7:$I$53,9,FALSE))</f>
        <v/>
      </c>
      <c r="J367" s="194" t="str">
        <f t="shared" si="16"/>
        <v/>
      </c>
      <c r="K367" s="237" t="str">
        <f t="shared" si="17"/>
        <v/>
      </c>
    </row>
    <row r="368" spans="1:11" ht="15" hidden="1" outlineLevel="1">
      <c r="A368" s="48"/>
      <c r="B368" s="14" t="s">
        <v>98</v>
      </c>
      <c r="C368" s="140" t="s">
        <v>132</v>
      </c>
      <c r="D368" s="15" t="s">
        <v>100</v>
      </c>
      <c r="E368" s="100">
        <v>2</v>
      </c>
      <c r="F368" s="66" t="str">
        <f>IF(ISNA(VLOOKUP($A368,'Úklidové služby'!$A$7:$I$53,6,FALSE))=TRUE,"",VLOOKUP($A368,'Úklidové služby'!$A$7:$I$53,6,FALSE))</f>
        <v/>
      </c>
      <c r="G368" s="16" t="str">
        <f>IF(ISNA(VLOOKUP($A368,'Úklidové služby'!$A$7:$I$53,7,FALSE))=TRUE,"",VLOOKUP($A368,'Úklidové služby'!$A$7:$I$53,7,FALSE))</f>
        <v/>
      </c>
      <c r="H368" s="151" t="str">
        <f>IF(ISNA(VLOOKUP($A368,'Úklidové služby'!$A$7:$I$53,8,FALSE))=TRUE,"",VLOOKUP($A368,'Úklidové služby'!$A$7:$I$53,8,FALSE))</f>
        <v/>
      </c>
      <c r="I368" s="235" t="str">
        <f>IF(ISNA(VLOOKUP($A368,'Úklidové služby'!$A$7:$I$53,9,FALSE))=TRUE,"",VLOOKUP($A368,'Úklidové služby'!$A$7:$I$53,9,FALSE))</f>
        <v/>
      </c>
      <c r="J368" s="195" t="str">
        <f t="shared" si="16"/>
        <v/>
      </c>
      <c r="K368" s="242" t="str">
        <f t="shared" si="17"/>
        <v/>
      </c>
    </row>
    <row r="369" spans="1:11" ht="15" collapsed="1">
      <c r="A369" s="18">
        <v>34</v>
      </c>
      <c r="B369" s="983" t="s">
        <v>447</v>
      </c>
      <c r="C369" s="44"/>
      <c r="D369" s="44"/>
      <c r="E369" s="97">
        <f>SUM(E370:E370)</f>
        <v>3.18</v>
      </c>
      <c r="F369" s="54" t="str">
        <f>IF(ISNA(VLOOKUP($A369,'Úklidové služby'!$A$7:$I$53,6,FALSE))=TRUE,"",VLOOKUP($A369,'Úklidové služby'!$A$7:$I$53,6,FALSE))</f>
        <v>m2</v>
      </c>
      <c r="G369" s="24">
        <f>IF(ISNA(VLOOKUP($A369,'Úklidové služby'!$A$7:$I$53,7,FALSE))=TRUE,"",VLOOKUP($A369,'Úklidové služby'!$A$7:$I$53,7,FALSE))</f>
        <v>0</v>
      </c>
      <c r="H369" s="45" t="str">
        <f>IF(ISNA(VLOOKUP($A369,'Úklidové služby'!$A$7:$I$53,8,FALSE))=TRUE,"",VLOOKUP($A369,'Úklidové služby'!$A$7:$I$53,8,FALSE))</f>
        <v>1x za měsíc</v>
      </c>
      <c r="I369" s="184">
        <f>IF(ISNA(VLOOKUP($A369,'Úklidové služby'!$A$7:$I$53,9,FALSE))=TRUE,"",VLOOKUP($A369,'Úklidové služby'!$A$7:$I$53,9,FALSE))</f>
        <v>12</v>
      </c>
      <c r="J369" s="74">
        <f t="shared" si="16"/>
        <v>0</v>
      </c>
      <c r="K369" s="241">
        <f t="shared" si="17"/>
        <v>0</v>
      </c>
    </row>
    <row r="370" spans="1:11" ht="15" hidden="1" outlineLevel="1">
      <c r="A370" s="48"/>
      <c r="B370" s="14" t="s">
        <v>8</v>
      </c>
      <c r="C370" s="37" t="s">
        <v>101</v>
      </c>
      <c r="D370" s="38" t="s">
        <v>61</v>
      </c>
      <c r="E370" s="100">
        <f>SUMIF('Prosklené dveře+stěny+zrcadla'!$C$43:$C$83,C370,'Prosklené dveře+stěny+zrcadla'!$M$43:$M$83)</f>
        <v>3.18</v>
      </c>
      <c r="F370" s="66" t="str">
        <f>IF(ISNA(VLOOKUP($A370,'Úklidové služby'!$A$7:$I$53,6,FALSE))=TRUE,"",VLOOKUP($A370,'Úklidové služby'!$A$7:$I$53,6,FALSE))</f>
        <v/>
      </c>
      <c r="G370" s="16" t="str">
        <f>IF(ISNA(VLOOKUP($A370,'Úklidové služby'!$A$7:$I$53,7,FALSE))=TRUE,"",VLOOKUP($A370,'Úklidové služby'!$A$7:$I$53,7,FALSE))</f>
        <v/>
      </c>
      <c r="H370" s="229" t="str">
        <f>IF(ISNA(VLOOKUP($A370,'Úklidové služby'!$A$7:$I$53,8,FALSE))=TRUE,"",VLOOKUP($A370,'Úklidové služby'!$A$7:$I$53,8,FALSE))</f>
        <v/>
      </c>
      <c r="I370" s="251" t="str">
        <f>IF(ISNA(VLOOKUP($A370,'Úklidové služby'!$A$7:$I$53,9,FALSE))=TRUE,"",VLOOKUP($A370,'Úklidové služby'!$A$7:$I$53,9,FALSE))</f>
        <v/>
      </c>
      <c r="J370" s="194" t="str">
        <f t="shared" si="16"/>
        <v/>
      </c>
      <c r="K370" s="253" t="str">
        <f t="shared" si="17"/>
        <v/>
      </c>
    </row>
    <row r="371" spans="1:11" ht="15" collapsed="1">
      <c r="A371" s="18">
        <v>35</v>
      </c>
      <c r="B371" s="19" t="s">
        <v>48</v>
      </c>
      <c r="C371" s="44"/>
      <c r="D371" s="44"/>
      <c r="E371" s="97">
        <f>SUM(E372:E384)</f>
        <v>75.58999999999999</v>
      </c>
      <c r="F371" s="54" t="str">
        <f>IF(ISNA(VLOOKUP($A371,'Úklidové služby'!$A$7:$I$53,6,FALSE))=TRUE,"",VLOOKUP($A371,'Úklidové služby'!$A$7:$I$53,6,FALSE))</f>
        <v>m2</v>
      </c>
      <c r="G371" s="24">
        <f>IF(ISNA(VLOOKUP($A371,'Úklidové služby'!$A$7:$I$53,7,FALSE))=TRUE,"",VLOOKUP($A371,'Úklidové služby'!$A$7:$I$53,7,FALSE))</f>
        <v>0</v>
      </c>
      <c r="H371" s="45" t="str">
        <f>IF(ISNA(VLOOKUP($A371,'Úklidové služby'!$A$7:$I$53,8,FALSE))=TRUE,"",VLOOKUP($A371,'Úklidové služby'!$A$7:$I$53,8,FALSE))</f>
        <v>1x za měsíc</v>
      </c>
      <c r="I371" s="184">
        <f>IF(ISNA(VLOOKUP($A371,'Úklidové služby'!$A$7:$I$53,9,FALSE))=TRUE,"",VLOOKUP($A371,'Úklidové služby'!$A$7:$I$53,9,FALSE))</f>
        <v>12</v>
      </c>
      <c r="J371" s="76">
        <f t="shared" si="16"/>
        <v>0</v>
      </c>
      <c r="K371" s="241">
        <f t="shared" si="17"/>
        <v>0</v>
      </c>
    </row>
    <row r="372" spans="1:11" ht="15" hidden="1" outlineLevel="1">
      <c r="A372" s="48"/>
      <c r="B372" s="14" t="s">
        <v>8</v>
      </c>
      <c r="C372" s="70" t="s">
        <v>105</v>
      </c>
      <c r="D372" s="15" t="s">
        <v>91</v>
      </c>
      <c r="E372" s="100">
        <v>1.75</v>
      </c>
      <c r="F372" s="66" t="str">
        <f>IF(ISNA(VLOOKUP($A372,'Úklidové služby'!$A$7:$I$53,6,FALSE))=TRUE,"",VLOOKUP($A372,'Úklidové služby'!$A$7:$I$53,6,FALSE))</f>
        <v/>
      </c>
      <c r="G372" s="16" t="str">
        <f>IF(ISNA(VLOOKUP($A372,'Úklidové služby'!$A$7:$I$53,7,FALSE))=TRUE,"",VLOOKUP($A372,'Úklidové služby'!$A$7:$I$53,7,FALSE))</f>
        <v/>
      </c>
      <c r="H372" s="148" t="str">
        <f>IF(ISNA(VLOOKUP($A372,'Úklidové služby'!$A$7:$I$53,8,FALSE))=TRUE,"",VLOOKUP($A372,'Úklidové služby'!$A$7:$I$53,8,FALSE))</f>
        <v/>
      </c>
      <c r="I372" s="232" t="str">
        <f>IF(ISNA(VLOOKUP($A372,'Úklidové služby'!$A$7:$I$53,9,FALSE))=TRUE,"",VLOOKUP($A372,'Úklidové služby'!$A$7:$I$53,9,FALSE))</f>
        <v/>
      </c>
      <c r="J372" s="194" t="str">
        <f t="shared" si="16"/>
        <v/>
      </c>
      <c r="K372" s="237" t="str">
        <f t="shared" si="17"/>
        <v/>
      </c>
    </row>
    <row r="373" spans="1:11" ht="15" hidden="1" outlineLevel="1">
      <c r="A373" s="48"/>
      <c r="B373" s="14" t="s">
        <v>8</v>
      </c>
      <c r="C373" s="70" t="s">
        <v>111</v>
      </c>
      <c r="D373" s="15" t="s">
        <v>96</v>
      </c>
      <c r="E373" s="100">
        <v>12.4</v>
      </c>
      <c r="F373" s="66" t="str">
        <f>IF(ISNA(VLOOKUP($A373,'Úklidové služby'!$A$7:$I$53,6,FALSE))=TRUE,"",VLOOKUP($A373,'Úklidové služby'!$A$7:$I$53,6,FALSE))</f>
        <v/>
      </c>
      <c r="G373" s="16" t="str">
        <f>IF(ISNA(VLOOKUP($A373,'Úklidové služby'!$A$7:$I$53,7,FALSE))=TRUE,"",VLOOKUP($A373,'Úklidové služby'!$A$7:$I$53,7,FALSE))</f>
        <v/>
      </c>
      <c r="H373" s="148" t="str">
        <f>IF(ISNA(VLOOKUP($A373,'Úklidové služby'!$A$7:$I$53,8,FALSE))=TRUE,"",VLOOKUP($A373,'Úklidové služby'!$A$7:$I$53,8,FALSE))</f>
        <v/>
      </c>
      <c r="I373" s="232" t="str">
        <f>IF(ISNA(VLOOKUP($A373,'Úklidové služby'!$A$7:$I$53,9,FALSE))=TRUE,"",VLOOKUP($A373,'Úklidové služby'!$A$7:$I$53,9,FALSE))</f>
        <v/>
      </c>
      <c r="J373" s="194" t="str">
        <f t="shared" si="16"/>
        <v/>
      </c>
      <c r="K373" s="237" t="str">
        <f t="shared" si="17"/>
        <v/>
      </c>
    </row>
    <row r="374" spans="1:11" ht="15" hidden="1" outlineLevel="1">
      <c r="A374" s="48"/>
      <c r="B374" s="14" t="s">
        <v>8</v>
      </c>
      <c r="C374" s="70" t="s">
        <v>112</v>
      </c>
      <c r="D374" s="15" t="s">
        <v>97</v>
      </c>
      <c r="E374" s="100">
        <v>8.4</v>
      </c>
      <c r="F374" s="66" t="str">
        <f>IF(ISNA(VLOOKUP($A374,'Úklidové služby'!$A$7:$I$53,6,FALSE))=TRUE,"",VLOOKUP($A374,'Úklidové služby'!$A$7:$I$53,6,FALSE))</f>
        <v/>
      </c>
      <c r="G374" s="16" t="str">
        <f>IF(ISNA(VLOOKUP($A374,'Úklidové služby'!$A$7:$I$53,7,FALSE))=TRUE,"",VLOOKUP($A374,'Úklidové služby'!$A$7:$I$53,7,FALSE))</f>
        <v/>
      </c>
      <c r="H374" s="148" t="str">
        <f>IF(ISNA(VLOOKUP($A374,'Úklidové služby'!$A$7:$I$53,8,FALSE))=TRUE,"",VLOOKUP($A374,'Úklidové služby'!$A$7:$I$53,8,FALSE))</f>
        <v/>
      </c>
      <c r="I374" s="232" t="str">
        <f>IF(ISNA(VLOOKUP($A374,'Úklidové služby'!$A$7:$I$53,9,FALSE))=TRUE,"",VLOOKUP($A374,'Úklidové služby'!$A$7:$I$53,9,FALSE))</f>
        <v/>
      </c>
      <c r="J374" s="194" t="str">
        <f t="shared" si="16"/>
        <v/>
      </c>
      <c r="K374" s="237" t="str">
        <f t="shared" si="17"/>
        <v/>
      </c>
    </row>
    <row r="375" spans="1:11" ht="15" hidden="1" outlineLevel="1">
      <c r="A375" s="48"/>
      <c r="B375" s="14" t="s">
        <v>8</v>
      </c>
      <c r="C375" s="70" t="s">
        <v>113</v>
      </c>
      <c r="D375" s="134" t="s">
        <v>14</v>
      </c>
      <c r="E375" s="100">
        <v>7.6</v>
      </c>
      <c r="F375" s="66" t="str">
        <f>IF(ISNA(VLOOKUP($A375,'Úklidové služby'!$A$7:$I$53,6,FALSE))=TRUE,"",VLOOKUP($A375,'Úklidové služby'!$A$7:$I$53,6,FALSE))</f>
        <v/>
      </c>
      <c r="G375" s="16" t="str">
        <f>IF(ISNA(VLOOKUP($A375,'Úklidové služby'!$A$7:$I$53,7,FALSE))=TRUE,"",VLOOKUP($A375,'Úklidové služby'!$A$7:$I$53,7,FALSE))</f>
        <v/>
      </c>
      <c r="H375" s="148" t="str">
        <f>IF(ISNA(VLOOKUP($A375,'Úklidové služby'!$A$7:$I$53,8,FALSE))=TRUE,"",VLOOKUP($A375,'Úklidové služby'!$A$7:$I$53,8,FALSE))</f>
        <v/>
      </c>
      <c r="I375" s="232" t="str">
        <f>IF(ISNA(VLOOKUP($A375,'Úklidové služby'!$A$7:$I$53,9,FALSE))=TRUE,"",VLOOKUP($A375,'Úklidové služby'!$A$7:$I$53,9,FALSE))</f>
        <v/>
      </c>
      <c r="J375" s="194" t="str">
        <f t="shared" si="16"/>
        <v/>
      </c>
      <c r="K375" s="237" t="str">
        <f t="shared" si="17"/>
        <v/>
      </c>
    </row>
    <row r="376" spans="1:11" ht="15" hidden="1" outlineLevel="1">
      <c r="A376" s="48"/>
      <c r="B376" s="14" t="s">
        <v>8</v>
      </c>
      <c r="C376" s="70" t="s">
        <v>114</v>
      </c>
      <c r="D376" s="15" t="s">
        <v>16</v>
      </c>
      <c r="E376" s="100">
        <v>7.4</v>
      </c>
      <c r="F376" s="66" t="str">
        <f>IF(ISNA(VLOOKUP($A376,'Úklidové služby'!$A$7:$I$53,6,FALSE))=TRUE,"",VLOOKUP($A376,'Úklidové služby'!$A$7:$I$53,6,FALSE))</f>
        <v/>
      </c>
      <c r="G376" s="16" t="str">
        <f>IF(ISNA(VLOOKUP($A376,'Úklidové služby'!$A$7:$I$53,7,FALSE))=TRUE,"",VLOOKUP($A376,'Úklidové služby'!$A$7:$I$53,7,FALSE))</f>
        <v/>
      </c>
      <c r="H376" s="148" t="str">
        <f>IF(ISNA(VLOOKUP($A376,'Úklidové služby'!$A$7:$I$53,8,FALSE))=TRUE,"",VLOOKUP($A376,'Úklidové služby'!$A$7:$I$53,8,FALSE))</f>
        <v/>
      </c>
      <c r="I376" s="232" t="str">
        <f>IF(ISNA(VLOOKUP($A376,'Úklidové služby'!$A$7:$I$53,9,FALSE))=TRUE,"",VLOOKUP($A376,'Úklidové služby'!$A$7:$I$53,9,FALSE))</f>
        <v/>
      </c>
      <c r="J376" s="194" t="str">
        <f t="shared" si="16"/>
        <v/>
      </c>
      <c r="K376" s="237" t="str">
        <f t="shared" si="17"/>
        <v/>
      </c>
    </row>
    <row r="377" spans="1:11" ht="15" hidden="1" outlineLevel="1">
      <c r="A377" s="48"/>
      <c r="B377" s="14" t="s">
        <v>20</v>
      </c>
      <c r="C377" s="70" t="s">
        <v>116</v>
      </c>
      <c r="D377" s="15" t="s">
        <v>16</v>
      </c>
      <c r="E377" s="100">
        <v>6.2</v>
      </c>
      <c r="F377" s="66" t="str">
        <f>IF(ISNA(VLOOKUP($A377,'Úklidové služby'!$A$7:$I$53,6,FALSE))=TRUE,"",VLOOKUP($A377,'Úklidové služby'!$A$7:$I$53,6,FALSE))</f>
        <v/>
      </c>
      <c r="G377" s="16" t="str">
        <f>IF(ISNA(VLOOKUP($A377,'Úklidové služby'!$A$7:$I$53,7,FALSE))=TRUE,"",VLOOKUP($A377,'Úklidové služby'!$A$7:$I$53,7,FALSE))</f>
        <v/>
      </c>
      <c r="H377" s="148" t="str">
        <f>IF(ISNA(VLOOKUP($A377,'Úklidové služby'!$A$7:$I$53,8,FALSE))=TRUE,"",VLOOKUP($A377,'Úklidové služby'!$A$7:$I$53,8,FALSE))</f>
        <v/>
      </c>
      <c r="I377" s="232" t="str">
        <f>IF(ISNA(VLOOKUP($A377,'Úklidové služby'!$A$7:$I$53,9,FALSE))=TRUE,"",VLOOKUP($A377,'Úklidové služby'!$A$7:$I$53,9,FALSE))</f>
        <v/>
      </c>
      <c r="J377" s="194" t="str">
        <f t="shared" si="16"/>
        <v/>
      </c>
      <c r="K377" s="237" t="str">
        <f t="shared" si="17"/>
        <v/>
      </c>
    </row>
    <row r="378" spans="1:11" ht="15" hidden="1" outlineLevel="1">
      <c r="A378" s="48"/>
      <c r="B378" s="14" t="s">
        <v>20</v>
      </c>
      <c r="C378" s="70" t="s">
        <v>117</v>
      </c>
      <c r="D378" s="15" t="s">
        <v>16</v>
      </c>
      <c r="E378" s="100">
        <v>5.6</v>
      </c>
      <c r="F378" s="66" t="str">
        <f>IF(ISNA(VLOOKUP($A378,'Úklidové služby'!$A$7:$I$53,6,FALSE))=TRUE,"",VLOOKUP($A378,'Úklidové služby'!$A$7:$I$53,6,FALSE))</f>
        <v/>
      </c>
      <c r="G378" s="16" t="str">
        <f>IF(ISNA(VLOOKUP($A378,'Úklidové služby'!$A$7:$I$53,7,FALSE))=TRUE,"",VLOOKUP($A378,'Úklidové služby'!$A$7:$I$53,7,FALSE))</f>
        <v/>
      </c>
      <c r="H378" s="148" t="str">
        <f>IF(ISNA(VLOOKUP($A378,'Úklidové služby'!$A$7:$I$53,8,FALSE))=TRUE,"",VLOOKUP($A378,'Úklidové služby'!$A$7:$I$53,8,FALSE))</f>
        <v/>
      </c>
      <c r="I378" s="232" t="str">
        <f>IF(ISNA(VLOOKUP($A378,'Úklidové služby'!$A$7:$I$53,9,FALSE))=TRUE,"",VLOOKUP($A378,'Úklidové služby'!$A$7:$I$53,9,FALSE))</f>
        <v/>
      </c>
      <c r="J378" s="194" t="str">
        <f t="shared" si="16"/>
        <v/>
      </c>
      <c r="K378" s="237" t="str">
        <f t="shared" si="17"/>
        <v/>
      </c>
    </row>
    <row r="379" spans="1:11" ht="15" hidden="1" outlineLevel="1">
      <c r="A379" s="48"/>
      <c r="B379" s="14" t="s">
        <v>20</v>
      </c>
      <c r="C379" s="70" t="s">
        <v>118</v>
      </c>
      <c r="D379" s="15" t="s">
        <v>97</v>
      </c>
      <c r="E379" s="100">
        <v>5.6</v>
      </c>
      <c r="F379" s="66" t="str">
        <f>IF(ISNA(VLOOKUP($A379,'Úklidové služby'!$A$7:$I$53,6,FALSE))=TRUE,"",VLOOKUP($A379,'Úklidové služby'!$A$7:$I$53,6,FALSE))</f>
        <v/>
      </c>
      <c r="G379" s="16" t="str">
        <f>IF(ISNA(VLOOKUP($A379,'Úklidové služby'!$A$7:$I$53,7,FALSE))=TRUE,"",VLOOKUP($A379,'Úklidové služby'!$A$7:$I$53,7,FALSE))</f>
        <v/>
      </c>
      <c r="H379" s="148" t="str">
        <f>IF(ISNA(VLOOKUP($A379,'Úklidové služby'!$A$7:$I$53,8,FALSE))=TRUE,"",VLOOKUP($A379,'Úklidové služby'!$A$7:$I$53,8,FALSE))</f>
        <v/>
      </c>
      <c r="I379" s="232" t="str">
        <f>IF(ISNA(VLOOKUP($A379,'Úklidové služby'!$A$7:$I$53,9,FALSE))=TRUE,"",VLOOKUP($A379,'Úklidové služby'!$A$7:$I$53,9,FALSE))</f>
        <v/>
      </c>
      <c r="J379" s="194" t="str">
        <f t="shared" si="16"/>
        <v/>
      </c>
      <c r="K379" s="237" t="str">
        <f t="shared" si="17"/>
        <v/>
      </c>
    </row>
    <row r="380" spans="1:11" ht="15" hidden="1" outlineLevel="1">
      <c r="A380" s="48"/>
      <c r="B380" s="14" t="s">
        <v>20</v>
      </c>
      <c r="C380" s="73" t="s">
        <v>122</v>
      </c>
      <c r="D380" s="15" t="s">
        <v>25</v>
      </c>
      <c r="E380" s="100">
        <v>1.5</v>
      </c>
      <c r="F380" s="66" t="str">
        <f>IF(ISNA(VLOOKUP($A380,'Úklidové služby'!$A$7:$I$53,6,FALSE))=TRUE,"",VLOOKUP($A380,'Úklidové služby'!$A$7:$I$53,6,FALSE))</f>
        <v/>
      </c>
      <c r="G380" s="16" t="str">
        <f>IF(ISNA(VLOOKUP($A380,'Úklidové služby'!$A$7:$I$53,7,FALSE))=TRUE,"",VLOOKUP($A380,'Úklidové služby'!$A$7:$I$53,7,FALSE))</f>
        <v/>
      </c>
      <c r="H380" s="148" t="str">
        <f>IF(ISNA(VLOOKUP($A380,'Úklidové služby'!$A$7:$I$53,8,FALSE))=TRUE,"",VLOOKUP($A380,'Úklidové služby'!$A$7:$I$53,8,FALSE))</f>
        <v/>
      </c>
      <c r="I380" s="232" t="str">
        <f>IF(ISNA(VLOOKUP($A380,'Úklidové služby'!$A$7:$I$53,9,FALSE))=TRUE,"",VLOOKUP($A380,'Úklidové služby'!$A$7:$I$53,9,FALSE))</f>
        <v/>
      </c>
      <c r="J380" s="194" t="str">
        <f t="shared" si="16"/>
        <v/>
      </c>
      <c r="K380" s="237" t="str">
        <f t="shared" si="17"/>
        <v/>
      </c>
    </row>
    <row r="381" spans="1:11" ht="14.5" customHeight="1" hidden="1" outlineLevel="1">
      <c r="A381" s="9"/>
      <c r="B381" s="14" t="s">
        <v>98</v>
      </c>
      <c r="C381" s="70" t="s">
        <v>126</v>
      </c>
      <c r="D381" s="134" t="s">
        <v>61</v>
      </c>
      <c r="E381" s="100">
        <v>1.74</v>
      </c>
      <c r="F381" s="938"/>
      <c r="G381" s="17"/>
      <c r="H381" s="67"/>
      <c r="I381" s="232"/>
      <c r="J381" s="189"/>
      <c r="K381" s="237"/>
    </row>
    <row r="382" spans="1:11" ht="15" hidden="1" outlineLevel="1">
      <c r="A382" s="48"/>
      <c r="B382" s="14" t="s">
        <v>98</v>
      </c>
      <c r="C382" s="70" t="s">
        <v>127</v>
      </c>
      <c r="D382" s="15" t="s">
        <v>14</v>
      </c>
      <c r="E382" s="100">
        <v>6.2</v>
      </c>
      <c r="F382" s="66" t="str">
        <f>IF(ISNA(VLOOKUP($A382,'Úklidové služby'!$A$7:$I$53,6,FALSE))=TRUE,"",VLOOKUP($A382,'Úklidové služby'!$A$7:$I$53,6,FALSE))</f>
        <v/>
      </c>
      <c r="G382" s="16" t="str">
        <f>IF(ISNA(VLOOKUP($A382,'Úklidové služby'!$A$7:$I$53,7,FALSE))=TRUE,"",VLOOKUP($A382,'Úklidové služby'!$A$7:$I$53,7,FALSE))</f>
        <v/>
      </c>
      <c r="H382" s="148" t="str">
        <f>IF(ISNA(VLOOKUP($A382,'Úklidové služby'!$A$7:$I$53,8,FALSE))=TRUE,"",VLOOKUP($A382,'Úklidové služby'!$A$7:$I$53,8,FALSE))</f>
        <v/>
      </c>
      <c r="I382" s="232" t="str">
        <f>IF(ISNA(VLOOKUP($A382,'Úklidové služby'!$A$7:$I$53,9,FALSE))=TRUE,"",VLOOKUP($A382,'Úklidové služby'!$A$7:$I$53,9,FALSE))</f>
        <v/>
      </c>
      <c r="J382" s="194" t="str">
        <f t="shared" si="16"/>
        <v/>
      </c>
      <c r="K382" s="237" t="str">
        <f t="shared" si="17"/>
        <v/>
      </c>
    </row>
    <row r="383" spans="1:11" ht="15" hidden="1" outlineLevel="1">
      <c r="A383" s="48"/>
      <c r="B383" s="14" t="s">
        <v>98</v>
      </c>
      <c r="C383" s="70" t="s">
        <v>128</v>
      </c>
      <c r="D383" s="15" t="s">
        <v>14</v>
      </c>
      <c r="E383" s="100">
        <v>5.6</v>
      </c>
      <c r="F383" s="66" t="str">
        <f>IF(ISNA(VLOOKUP($A383,'Úklidové služby'!$A$7:$I$53,6,FALSE))=TRUE,"",VLOOKUP($A383,'Úklidové služby'!$A$7:$I$53,6,FALSE))</f>
        <v/>
      </c>
      <c r="G383" s="16" t="str">
        <f>IF(ISNA(VLOOKUP($A383,'Úklidové služby'!$A$7:$I$53,7,FALSE))=TRUE,"",VLOOKUP($A383,'Úklidové služby'!$A$7:$I$53,7,FALSE))</f>
        <v/>
      </c>
      <c r="H383" s="148" t="str">
        <f>IF(ISNA(VLOOKUP($A383,'Úklidové služby'!$A$7:$I$53,8,FALSE))=TRUE,"",VLOOKUP($A383,'Úklidové služby'!$A$7:$I$53,8,FALSE))</f>
        <v/>
      </c>
      <c r="I383" s="232" t="str">
        <f>IF(ISNA(VLOOKUP($A383,'Úklidové služby'!$A$7:$I$53,9,FALSE))=TRUE,"",VLOOKUP($A383,'Úklidové služby'!$A$7:$I$53,9,FALSE))</f>
        <v/>
      </c>
      <c r="J383" s="194" t="str">
        <f t="shared" si="16"/>
        <v/>
      </c>
      <c r="K383" s="237" t="str">
        <f t="shared" si="17"/>
        <v/>
      </c>
    </row>
    <row r="384" spans="1:11" ht="15" hidden="1" outlineLevel="1">
      <c r="A384" s="48"/>
      <c r="B384" s="14" t="s">
        <v>98</v>
      </c>
      <c r="C384" s="70" t="s">
        <v>129</v>
      </c>
      <c r="D384" s="15" t="s">
        <v>97</v>
      </c>
      <c r="E384" s="100">
        <v>5.6</v>
      </c>
      <c r="F384" s="66" t="str">
        <f>IF(ISNA(VLOOKUP($A384,'Úklidové služby'!$A$7:$I$53,6,FALSE))=TRUE,"",VLOOKUP($A384,'Úklidové služby'!$A$7:$I$53,6,FALSE))</f>
        <v/>
      </c>
      <c r="G384" s="16" t="str">
        <f>IF(ISNA(VLOOKUP($A384,'Úklidové služby'!$A$7:$I$53,7,FALSE))=TRUE,"",VLOOKUP($A384,'Úklidové služby'!$A$7:$I$53,7,FALSE))</f>
        <v/>
      </c>
      <c r="H384" s="151" t="str">
        <f>IF(ISNA(VLOOKUP($A384,'Úklidové služby'!$A$7:$I$53,8,FALSE))=TRUE,"",VLOOKUP($A384,'Úklidové služby'!$A$7:$I$53,8,FALSE))</f>
        <v/>
      </c>
      <c r="I384" s="235" t="str">
        <f>IF(ISNA(VLOOKUP($A384,'Úklidové služby'!$A$7:$I$53,9,FALSE))=TRUE,"",VLOOKUP($A384,'Úklidové služby'!$A$7:$I$53,9,FALSE))</f>
        <v/>
      </c>
      <c r="J384" s="194" t="str">
        <f t="shared" si="16"/>
        <v/>
      </c>
      <c r="K384" s="242" t="str">
        <f t="shared" si="17"/>
        <v/>
      </c>
    </row>
    <row r="385" spans="1:11" ht="15" collapsed="1">
      <c r="A385" s="18">
        <v>36</v>
      </c>
      <c r="B385" s="19" t="s">
        <v>49</v>
      </c>
      <c r="C385" s="44"/>
      <c r="D385" s="44"/>
      <c r="E385" s="97">
        <f>SUM(E386:E399)</f>
        <v>35.33699999999999</v>
      </c>
      <c r="F385" s="54" t="str">
        <f>IF(ISNA(VLOOKUP($A385,'Úklidové služby'!$A$7:$I$53,6,FALSE))=TRUE,"",VLOOKUP($A385,'Úklidové služby'!$A$7:$I$53,6,FALSE))</f>
        <v>m2</v>
      </c>
      <c r="G385" s="24">
        <f>IF(ISNA(VLOOKUP($A385,'Úklidové služby'!$A$7:$I$53,7,FALSE))=TRUE,"",VLOOKUP($A385,'Úklidové služby'!$A$7:$I$53,7,FALSE))</f>
        <v>0</v>
      </c>
      <c r="H385" s="45" t="str">
        <f>IF(ISNA(VLOOKUP($A385,'Úklidové služby'!$A$7:$I$53,8,FALSE))=TRUE,"",VLOOKUP($A385,'Úklidové služby'!$A$7:$I$53,8,FALSE))</f>
        <v>1x za měsíc</v>
      </c>
      <c r="I385" s="184">
        <f>IF(ISNA(VLOOKUP($A385,'Úklidové služby'!$A$7:$I$53,9,FALSE))=TRUE,"",VLOOKUP($A385,'Úklidové služby'!$A$7:$I$53,9,FALSE))</f>
        <v>12</v>
      </c>
      <c r="J385" s="76">
        <f t="shared" si="16"/>
        <v>0</v>
      </c>
      <c r="K385" s="241">
        <f t="shared" si="17"/>
        <v>0</v>
      </c>
    </row>
    <row r="386" spans="1:11" ht="15" hidden="1" outlineLevel="1">
      <c r="A386" s="48"/>
      <c r="B386" s="14" t="s">
        <v>8</v>
      </c>
      <c r="C386" s="70" t="s">
        <v>102</v>
      </c>
      <c r="D386" s="15" t="s">
        <v>88</v>
      </c>
      <c r="E386" s="100">
        <v>1.475</v>
      </c>
      <c r="F386" s="66" t="str">
        <f>IF(ISNA(VLOOKUP($A386,'Úklidové služby'!$A$7:$I$53,6,FALSE))=TRUE,"",VLOOKUP($A386,'Úklidové služby'!$A$7:$I$53,6,FALSE))</f>
        <v/>
      </c>
      <c r="G386" s="16" t="str">
        <f>IF(ISNA(VLOOKUP($A386,'Úklidové služby'!$A$7:$I$53,7,FALSE))=TRUE,"",VLOOKUP($A386,'Úklidové služby'!$A$7:$I$53,7,FALSE))</f>
        <v/>
      </c>
      <c r="H386" s="148" t="str">
        <f>IF(ISNA(VLOOKUP($A386,'Úklidové služby'!$A$7:$I$53,8,FALSE))=TRUE,"",VLOOKUP($A386,'Úklidové služby'!$A$7:$I$53,8,FALSE))</f>
        <v/>
      </c>
      <c r="I386" s="232" t="str">
        <f>IF(ISNA(VLOOKUP($A386,'Úklidové služby'!$A$7:$I$53,9,FALSE))=TRUE,"",VLOOKUP($A386,'Úklidové služby'!$A$7:$I$53,9,FALSE))</f>
        <v/>
      </c>
      <c r="J386" s="194" t="str">
        <f t="shared" si="16"/>
        <v/>
      </c>
      <c r="K386" s="237" t="str">
        <f t="shared" si="17"/>
        <v/>
      </c>
    </row>
    <row r="387" spans="1:11" ht="15" hidden="1" outlineLevel="1">
      <c r="A387" s="48"/>
      <c r="B387" s="14" t="s">
        <v>8</v>
      </c>
      <c r="C387" s="70" t="s">
        <v>103</v>
      </c>
      <c r="D387" s="15" t="s">
        <v>89</v>
      </c>
      <c r="E387" s="100">
        <v>1.07</v>
      </c>
      <c r="F387" s="66" t="str">
        <f>IF(ISNA(VLOOKUP($A387,'Úklidové služby'!$A$7:$I$53,6,FALSE))=TRUE,"",VLOOKUP($A387,'Úklidové služby'!$A$7:$I$53,6,FALSE))</f>
        <v/>
      </c>
      <c r="G387" s="16" t="str">
        <f>IF(ISNA(VLOOKUP($A387,'Úklidové služby'!$A$7:$I$53,7,FALSE))=TRUE,"",VLOOKUP($A387,'Úklidové služby'!$A$7:$I$53,7,FALSE))</f>
        <v/>
      </c>
      <c r="H387" s="148" t="str">
        <f>IF(ISNA(VLOOKUP($A387,'Úklidové služby'!$A$7:$I$53,8,FALSE))=TRUE,"",VLOOKUP($A387,'Úklidové služby'!$A$7:$I$53,8,FALSE))</f>
        <v/>
      </c>
      <c r="I387" s="232" t="str">
        <f>IF(ISNA(VLOOKUP($A387,'Úklidové služby'!$A$7:$I$53,9,FALSE))=TRUE,"",VLOOKUP($A387,'Úklidové služby'!$A$7:$I$53,9,FALSE))</f>
        <v/>
      </c>
      <c r="J387" s="194" t="str">
        <f t="shared" si="16"/>
        <v/>
      </c>
      <c r="K387" s="237" t="str">
        <f t="shared" si="17"/>
        <v/>
      </c>
    </row>
    <row r="388" spans="1:11" ht="15" hidden="1" outlineLevel="1">
      <c r="A388" s="48"/>
      <c r="B388" s="14" t="s">
        <v>8</v>
      </c>
      <c r="C388" s="70" t="s">
        <v>104</v>
      </c>
      <c r="D388" s="15" t="s">
        <v>90</v>
      </c>
      <c r="E388" s="100">
        <v>0.32</v>
      </c>
      <c r="F388" s="66" t="str">
        <f>IF(ISNA(VLOOKUP($A388,'Úklidové služby'!$A$7:$I$53,6,FALSE))=TRUE,"",VLOOKUP($A388,'Úklidové služby'!$A$7:$I$53,6,FALSE))</f>
        <v/>
      </c>
      <c r="G388" s="16" t="str">
        <f>IF(ISNA(VLOOKUP($A388,'Úklidové služby'!$A$7:$I$53,7,FALSE))=TRUE,"",VLOOKUP($A388,'Úklidové služby'!$A$7:$I$53,7,FALSE))</f>
        <v/>
      </c>
      <c r="H388" s="148" t="str">
        <f>IF(ISNA(VLOOKUP($A388,'Úklidové služby'!$A$7:$I$53,8,FALSE))=TRUE,"",VLOOKUP($A388,'Úklidové služby'!$A$7:$I$53,8,FALSE))</f>
        <v/>
      </c>
      <c r="I388" s="232" t="str">
        <f>IF(ISNA(VLOOKUP($A388,'Úklidové služby'!$A$7:$I$53,9,FALSE))=TRUE,"",VLOOKUP($A388,'Úklidové služby'!$A$7:$I$53,9,FALSE))</f>
        <v/>
      </c>
      <c r="J388" s="194" t="str">
        <f t="shared" si="16"/>
        <v/>
      </c>
      <c r="K388" s="237" t="str">
        <f t="shared" si="17"/>
        <v/>
      </c>
    </row>
    <row r="389" spans="1:11" ht="15" hidden="1" outlineLevel="1">
      <c r="A389" s="48"/>
      <c r="B389" s="14" t="s">
        <v>8</v>
      </c>
      <c r="C389" s="70" t="s">
        <v>105</v>
      </c>
      <c r="D389" s="15" t="s">
        <v>91</v>
      </c>
      <c r="E389" s="100">
        <v>17.5</v>
      </c>
      <c r="F389" s="66" t="str">
        <f>IF(ISNA(VLOOKUP($A389,'Úklidové služby'!$A$7:$I$53,6,FALSE))=TRUE,"",VLOOKUP($A389,'Úklidové služby'!$A$7:$I$53,6,FALSE))</f>
        <v/>
      </c>
      <c r="G389" s="16" t="str">
        <f>IF(ISNA(VLOOKUP($A389,'Úklidové služby'!$A$7:$I$53,7,FALSE))=TRUE,"",VLOOKUP($A389,'Úklidové služby'!$A$7:$I$53,7,FALSE))</f>
        <v/>
      </c>
      <c r="H389" s="148" t="str">
        <f>IF(ISNA(VLOOKUP($A389,'Úklidové služby'!$A$7:$I$53,8,FALSE))=TRUE,"",VLOOKUP($A389,'Úklidové služby'!$A$7:$I$53,8,FALSE))</f>
        <v/>
      </c>
      <c r="I389" s="232" t="str">
        <f>IF(ISNA(VLOOKUP($A389,'Úklidové služby'!$A$7:$I$53,9,FALSE))=TRUE,"",VLOOKUP($A389,'Úklidové služby'!$A$7:$I$53,9,FALSE))</f>
        <v/>
      </c>
      <c r="J389" s="194" t="str">
        <f t="shared" si="16"/>
        <v/>
      </c>
      <c r="K389" s="237" t="str">
        <f t="shared" si="17"/>
        <v/>
      </c>
    </row>
    <row r="390" spans="1:11" ht="15" hidden="1" outlineLevel="1">
      <c r="A390" s="48"/>
      <c r="B390" s="14" t="s">
        <v>8</v>
      </c>
      <c r="C390" s="70" t="s">
        <v>106</v>
      </c>
      <c r="D390" s="15" t="s">
        <v>92</v>
      </c>
      <c r="E390" s="100">
        <v>0.714</v>
      </c>
      <c r="F390" s="66" t="str">
        <f>IF(ISNA(VLOOKUP($A390,'Úklidové služby'!$A$7:$I$53,6,FALSE))=TRUE,"",VLOOKUP($A390,'Úklidové služby'!$A$7:$I$53,6,FALSE))</f>
        <v/>
      </c>
      <c r="G390" s="16" t="str">
        <f>IF(ISNA(VLOOKUP($A390,'Úklidové služby'!$A$7:$I$53,7,FALSE))=TRUE,"",VLOOKUP($A390,'Úklidové služby'!$A$7:$I$53,7,FALSE))</f>
        <v/>
      </c>
      <c r="H390" s="148" t="str">
        <f>IF(ISNA(VLOOKUP($A390,'Úklidové služby'!$A$7:$I$53,8,FALSE))=TRUE,"",VLOOKUP($A390,'Úklidové služby'!$A$7:$I$53,8,FALSE))</f>
        <v/>
      </c>
      <c r="I390" s="232" t="str">
        <f>IF(ISNA(VLOOKUP($A390,'Úklidové služby'!$A$7:$I$53,9,FALSE))=TRUE,"",VLOOKUP($A390,'Úklidové služby'!$A$7:$I$53,9,FALSE))</f>
        <v/>
      </c>
      <c r="J390" s="194" t="str">
        <f t="shared" si="16"/>
        <v/>
      </c>
      <c r="K390" s="237" t="str">
        <f t="shared" si="17"/>
        <v/>
      </c>
    </row>
    <row r="391" spans="1:11" ht="15" hidden="1" outlineLevel="1">
      <c r="A391" s="48"/>
      <c r="B391" s="14" t="s">
        <v>8</v>
      </c>
      <c r="C391" s="70" t="s">
        <v>107</v>
      </c>
      <c r="D391" s="134" t="s">
        <v>90</v>
      </c>
      <c r="E391" s="100">
        <v>0.519</v>
      </c>
      <c r="F391" s="66" t="str">
        <f>IF(ISNA(VLOOKUP($A391,'Úklidové služby'!$A$7:$I$53,6,FALSE))=TRUE,"",VLOOKUP($A391,'Úklidové služby'!$A$7:$I$53,6,FALSE))</f>
        <v/>
      </c>
      <c r="G391" s="16" t="str">
        <f>IF(ISNA(VLOOKUP($A391,'Úklidové služby'!$A$7:$I$53,7,FALSE))=TRUE,"",VLOOKUP($A391,'Úklidové služby'!$A$7:$I$53,7,FALSE))</f>
        <v/>
      </c>
      <c r="H391" s="148" t="str">
        <f>IF(ISNA(VLOOKUP($A391,'Úklidové služby'!$A$7:$I$53,8,FALSE))=TRUE,"",VLOOKUP($A391,'Úklidové služby'!$A$7:$I$53,8,FALSE))</f>
        <v/>
      </c>
      <c r="I391" s="232" t="str">
        <f>IF(ISNA(VLOOKUP($A391,'Úklidové služby'!$A$7:$I$53,9,FALSE))=TRUE,"",VLOOKUP($A391,'Úklidové služby'!$A$7:$I$53,9,FALSE))</f>
        <v/>
      </c>
      <c r="J391" s="194" t="str">
        <f t="shared" si="16"/>
        <v/>
      </c>
      <c r="K391" s="237" t="str">
        <f t="shared" si="17"/>
        <v/>
      </c>
    </row>
    <row r="392" spans="1:11" ht="15" hidden="1" outlineLevel="1">
      <c r="A392" s="48"/>
      <c r="B392" s="14" t="s">
        <v>20</v>
      </c>
      <c r="C392" s="70" t="s">
        <v>119</v>
      </c>
      <c r="D392" s="15" t="s">
        <v>90</v>
      </c>
      <c r="E392" s="100">
        <v>1.095</v>
      </c>
      <c r="F392" s="66" t="str">
        <f>IF(ISNA(VLOOKUP($A392,'Úklidové služby'!$A$7:$I$53,6,FALSE))=TRUE,"",VLOOKUP($A392,'Úklidové služby'!$A$7:$I$53,6,FALSE))</f>
        <v/>
      </c>
      <c r="G392" s="16" t="str">
        <f>IF(ISNA(VLOOKUP($A392,'Úklidové služby'!$A$7:$I$53,7,FALSE))=TRUE,"",VLOOKUP($A392,'Úklidové služby'!$A$7:$I$53,7,FALSE))</f>
        <v/>
      </c>
      <c r="H392" s="148" t="str">
        <f>IF(ISNA(VLOOKUP($A392,'Úklidové služby'!$A$7:$I$53,8,FALSE))=TRUE,"",VLOOKUP($A392,'Úklidové služby'!$A$7:$I$53,8,FALSE))</f>
        <v/>
      </c>
      <c r="I392" s="232" t="str">
        <f>IF(ISNA(VLOOKUP($A392,'Úklidové služby'!$A$7:$I$53,9,FALSE))=TRUE,"",VLOOKUP($A392,'Úklidové služby'!$A$7:$I$53,9,FALSE))</f>
        <v/>
      </c>
      <c r="J392" s="194" t="str">
        <f t="shared" si="16"/>
        <v/>
      </c>
      <c r="K392" s="237" t="str">
        <f t="shared" si="17"/>
        <v/>
      </c>
    </row>
    <row r="393" spans="1:11" ht="15" hidden="1" outlineLevel="1">
      <c r="A393" s="48"/>
      <c r="B393" s="14" t="s">
        <v>20</v>
      </c>
      <c r="C393" s="73" t="s">
        <v>120</v>
      </c>
      <c r="D393" s="134" t="s">
        <v>90</v>
      </c>
      <c r="E393" s="100">
        <v>0.654</v>
      </c>
      <c r="F393" s="66" t="str">
        <f>IF(ISNA(VLOOKUP($A393,'Úklidové služby'!$A$7:$I$53,6,FALSE))=TRUE,"",VLOOKUP($A393,'Úklidové služby'!$A$7:$I$53,6,FALSE))</f>
        <v/>
      </c>
      <c r="G393" s="16" t="str">
        <f>IF(ISNA(VLOOKUP($A393,'Úklidové služby'!$A$7:$I$53,7,FALSE))=TRUE,"",VLOOKUP($A393,'Úklidové služby'!$A$7:$I$53,7,FALSE))</f>
        <v/>
      </c>
      <c r="H393" s="148" t="str">
        <f>IF(ISNA(VLOOKUP($A393,'Úklidové služby'!$A$7:$I$53,8,FALSE))=TRUE,"",VLOOKUP($A393,'Úklidové služby'!$A$7:$I$53,8,FALSE))</f>
        <v/>
      </c>
      <c r="I393" s="232" t="str">
        <f>IF(ISNA(VLOOKUP($A393,'Úklidové služby'!$A$7:$I$53,9,FALSE))=TRUE,"",VLOOKUP($A393,'Úklidové služby'!$A$7:$I$53,9,FALSE))</f>
        <v/>
      </c>
      <c r="J393" s="194" t="str">
        <f t="shared" si="16"/>
        <v/>
      </c>
      <c r="K393" s="237" t="str">
        <f t="shared" si="17"/>
        <v/>
      </c>
    </row>
    <row r="394" spans="1:11" ht="14.5" customHeight="1" hidden="1" outlineLevel="1">
      <c r="A394" s="9"/>
      <c r="B394" s="14" t="s">
        <v>20</v>
      </c>
      <c r="C394" s="73" t="s">
        <v>122</v>
      </c>
      <c r="D394" s="15" t="s">
        <v>25</v>
      </c>
      <c r="E394" s="100">
        <v>0.48</v>
      </c>
      <c r="F394" s="938"/>
      <c r="G394" s="17"/>
      <c r="H394" s="67"/>
      <c r="I394" s="232"/>
      <c r="J394" s="190"/>
      <c r="K394" s="237"/>
    </row>
    <row r="395" spans="1:11" ht="15" hidden="1" outlineLevel="1">
      <c r="A395" s="48"/>
      <c r="B395" s="14" t="s">
        <v>20</v>
      </c>
      <c r="C395" s="70" t="s">
        <v>123</v>
      </c>
      <c r="D395" s="15" t="s">
        <v>90</v>
      </c>
      <c r="E395" s="100">
        <v>1.658</v>
      </c>
      <c r="F395" s="66" t="str">
        <f>IF(ISNA(VLOOKUP($A395,'Úklidové služby'!$A$7:$I$53,6,FALSE))=TRUE,"",VLOOKUP($A395,'Úklidové služby'!$A$7:$I$53,6,FALSE))</f>
        <v/>
      </c>
      <c r="G395" s="16" t="str">
        <f>IF(ISNA(VLOOKUP($A395,'Úklidové služby'!$A$7:$I$53,7,FALSE))=TRUE,"",VLOOKUP($A395,'Úklidové služby'!$A$7:$I$53,7,FALSE))</f>
        <v/>
      </c>
      <c r="H395" s="148" t="str">
        <f>IF(ISNA(VLOOKUP($A395,'Úklidové služby'!$A$7:$I$53,8,FALSE))=TRUE,"",VLOOKUP($A395,'Úklidové služby'!$A$7:$I$53,8,FALSE))</f>
        <v/>
      </c>
      <c r="I395" s="232" t="str">
        <f>IF(ISNA(VLOOKUP($A395,'Úklidové služby'!$A$7:$I$53,9,FALSE))=TRUE,"",VLOOKUP($A395,'Úklidové služby'!$A$7:$I$53,9,FALSE))</f>
        <v/>
      </c>
      <c r="J395" s="194" t="str">
        <f t="shared" si="16"/>
        <v/>
      </c>
      <c r="K395" s="237" t="str">
        <f t="shared" si="17"/>
        <v/>
      </c>
    </row>
    <row r="396" spans="1:11" ht="15" hidden="1" outlineLevel="1">
      <c r="A396" s="48"/>
      <c r="B396" s="14" t="s">
        <v>20</v>
      </c>
      <c r="C396" s="70" t="s">
        <v>124</v>
      </c>
      <c r="D396" s="15" t="s">
        <v>90</v>
      </c>
      <c r="E396" s="100">
        <v>1.428</v>
      </c>
      <c r="F396" s="66" t="str">
        <f>IF(ISNA(VLOOKUP($A396,'Úklidové služby'!$A$7:$I$53,6,FALSE))=TRUE,"",VLOOKUP($A396,'Úklidové služby'!$A$7:$I$53,6,FALSE))</f>
        <v/>
      </c>
      <c r="G396" s="16" t="str">
        <f>IF(ISNA(VLOOKUP($A396,'Úklidové služby'!$A$7:$I$53,7,FALSE))=TRUE,"",VLOOKUP($A396,'Úklidové služby'!$A$7:$I$53,7,FALSE))</f>
        <v/>
      </c>
      <c r="H396" s="148" t="str">
        <f>IF(ISNA(VLOOKUP($A396,'Úklidové služby'!$A$7:$I$53,8,FALSE))=TRUE,"",VLOOKUP($A396,'Úklidové služby'!$A$7:$I$53,8,FALSE))</f>
        <v/>
      </c>
      <c r="I396" s="232" t="str">
        <f>IF(ISNA(VLOOKUP($A396,'Úklidové služby'!$A$7:$I$53,9,FALSE))=TRUE,"",VLOOKUP($A396,'Úklidové služby'!$A$7:$I$53,9,FALSE))</f>
        <v/>
      </c>
      <c r="J396" s="194" t="str">
        <f t="shared" si="16"/>
        <v/>
      </c>
      <c r="K396" s="237" t="str">
        <f t="shared" si="17"/>
        <v/>
      </c>
    </row>
    <row r="397" spans="1:11" ht="15" hidden="1" outlineLevel="1">
      <c r="A397" s="48"/>
      <c r="B397" s="14" t="s">
        <v>20</v>
      </c>
      <c r="C397" s="140" t="s">
        <v>131</v>
      </c>
      <c r="D397" s="15" t="s">
        <v>90</v>
      </c>
      <c r="E397" s="100">
        <v>1.764</v>
      </c>
      <c r="F397" s="66" t="str">
        <f>IF(ISNA(VLOOKUP($A397,'Úklidové služby'!$A$7:$I$53,6,FALSE))=TRUE,"",VLOOKUP($A397,'Úklidové služby'!$A$7:$I$53,6,FALSE))</f>
        <v/>
      </c>
      <c r="G397" s="16" t="str">
        <f>IF(ISNA(VLOOKUP($A397,'Úklidové služby'!$A$7:$I$53,7,FALSE))=TRUE,"",VLOOKUP($A397,'Úklidové služby'!$A$7:$I$53,7,FALSE))</f>
        <v/>
      </c>
      <c r="H397" s="148" t="str">
        <f>IF(ISNA(VLOOKUP($A397,'Úklidové služby'!$A$7:$I$53,8,FALSE))=TRUE,"",VLOOKUP($A397,'Úklidové služby'!$A$7:$I$53,8,FALSE))</f>
        <v/>
      </c>
      <c r="I397" s="232" t="str">
        <f>IF(ISNA(VLOOKUP($A397,'Úklidové služby'!$A$7:$I$53,9,FALSE))=TRUE,"",VLOOKUP($A397,'Úklidové služby'!$A$7:$I$53,9,FALSE))</f>
        <v/>
      </c>
      <c r="J397" s="194" t="str">
        <f t="shared" si="16"/>
        <v/>
      </c>
      <c r="K397" s="237" t="str">
        <f t="shared" si="17"/>
        <v/>
      </c>
    </row>
    <row r="398" spans="1:11" ht="15" hidden="1" outlineLevel="1">
      <c r="A398" s="48"/>
      <c r="B398" s="14" t="s">
        <v>98</v>
      </c>
      <c r="C398" s="70" t="s">
        <v>130</v>
      </c>
      <c r="D398" s="15" t="s">
        <v>99</v>
      </c>
      <c r="E398" s="100">
        <v>4</v>
      </c>
      <c r="F398" s="66" t="str">
        <f>IF(ISNA(VLOOKUP($A398,'Úklidové služby'!$A$7:$I$53,6,FALSE))=TRUE,"",VLOOKUP($A398,'Úklidové služby'!$A$7:$I$53,6,FALSE))</f>
        <v/>
      </c>
      <c r="G398" s="16" t="str">
        <f>IF(ISNA(VLOOKUP($A398,'Úklidové služby'!$A$7:$I$53,7,FALSE))=TRUE,"",VLOOKUP($A398,'Úklidové služby'!$A$7:$I$53,7,FALSE))</f>
        <v/>
      </c>
      <c r="H398" s="148" t="str">
        <f>IF(ISNA(VLOOKUP($A398,'Úklidové služby'!$A$7:$I$53,8,FALSE))=TRUE,"",VLOOKUP($A398,'Úklidové služby'!$A$7:$I$53,8,FALSE))</f>
        <v/>
      </c>
      <c r="I398" s="232" t="str">
        <f>IF(ISNA(VLOOKUP($A398,'Úklidové služby'!$A$7:$I$53,9,FALSE))=TRUE,"",VLOOKUP($A398,'Úklidové služby'!$A$7:$I$53,9,FALSE))</f>
        <v/>
      </c>
      <c r="J398" s="194" t="str">
        <f t="shared" si="16"/>
        <v/>
      </c>
      <c r="K398" s="237" t="str">
        <f t="shared" si="17"/>
        <v/>
      </c>
    </row>
    <row r="399" spans="1:11" ht="15" hidden="1" outlineLevel="1">
      <c r="A399" s="48"/>
      <c r="B399" s="14" t="s">
        <v>98</v>
      </c>
      <c r="C399" s="140" t="s">
        <v>132</v>
      </c>
      <c r="D399" s="15" t="s">
        <v>100</v>
      </c>
      <c r="E399" s="100">
        <v>2.66</v>
      </c>
      <c r="F399" s="66" t="str">
        <f>IF(ISNA(VLOOKUP($A399,'Úklidové služby'!$A$7:$I$53,6,FALSE))=TRUE,"",VLOOKUP($A399,'Úklidové služby'!$A$7:$I$53,6,FALSE))</f>
        <v/>
      </c>
      <c r="G399" s="16" t="str">
        <f>IF(ISNA(VLOOKUP($A399,'Úklidové služby'!$A$7:$I$53,7,FALSE))=TRUE,"",VLOOKUP($A399,'Úklidové služby'!$A$7:$I$53,7,FALSE))</f>
        <v/>
      </c>
      <c r="H399" s="151" t="str">
        <f>IF(ISNA(VLOOKUP($A399,'Úklidové služby'!$A$7:$I$53,8,FALSE))=TRUE,"",VLOOKUP($A399,'Úklidové služby'!$A$7:$I$53,8,FALSE))</f>
        <v/>
      </c>
      <c r="I399" s="235" t="str">
        <f>IF(ISNA(VLOOKUP($A399,'Úklidové služby'!$A$7:$I$53,9,FALSE))=TRUE,"",VLOOKUP($A399,'Úklidové služby'!$A$7:$I$53,9,FALSE))</f>
        <v/>
      </c>
      <c r="J399" s="194" t="str">
        <f aca="true" t="shared" si="20" ref="J399:J429">IF(ISERR(E399*G399*I399)=TRUE,"",E399*G399*I399)</f>
        <v/>
      </c>
      <c r="K399" s="242" t="str">
        <f aca="true" t="shared" si="21" ref="K399:K429">IF(ISERR(J399/12)=TRUE,"",J399/12)</f>
        <v/>
      </c>
    </row>
    <row r="400" spans="1:11" ht="15" collapsed="1">
      <c r="A400" s="18">
        <v>37</v>
      </c>
      <c r="B400" s="19" t="s">
        <v>51</v>
      </c>
      <c r="C400" s="44"/>
      <c r="D400" s="44"/>
      <c r="E400" s="97">
        <f>SUM(E401:E414)</f>
        <v>17.408</v>
      </c>
      <c r="F400" s="54" t="str">
        <f>IF(ISNA(VLOOKUP($A400,'Úklidové služby'!$A$7:$I$53,6,FALSE))=TRUE,"",VLOOKUP($A400,'Úklidové služby'!$A$7:$I$53,6,FALSE))</f>
        <v>m2</v>
      </c>
      <c r="G400" s="24">
        <f>IF(ISNA(VLOOKUP($A400,'Úklidové služby'!$A$7:$I$53,7,FALSE))=TRUE,"",VLOOKUP($A400,'Úklidové služby'!$A$7:$I$53,7,FALSE))</f>
        <v>0</v>
      </c>
      <c r="H400" s="45" t="str">
        <f>IF(ISNA(VLOOKUP($A400,'Úklidové služby'!$A$7:$I$53,8,FALSE))=TRUE,"",VLOOKUP($A400,'Úklidové služby'!$A$7:$I$53,8,FALSE))</f>
        <v>1x za měsíc</v>
      </c>
      <c r="I400" s="184">
        <f>IF(ISNA(VLOOKUP($A400,'Úklidové služby'!$A$7:$I$53,9,FALSE))=TRUE,"",VLOOKUP($A400,'Úklidové služby'!$A$7:$I$53,9,FALSE))</f>
        <v>12</v>
      </c>
      <c r="J400" s="76">
        <f t="shared" si="20"/>
        <v>0</v>
      </c>
      <c r="K400" s="241">
        <f t="shared" si="21"/>
        <v>0</v>
      </c>
    </row>
    <row r="401" spans="1:11" ht="15" hidden="1" outlineLevel="1">
      <c r="A401" s="48"/>
      <c r="B401" s="14" t="s">
        <v>8</v>
      </c>
      <c r="C401" s="70" t="s">
        <v>102</v>
      </c>
      <c r="D401" s="15" t="s">
        <v>88</v>
      </c>
      <c r="E401" s="100">
        <v>1</v>
      </c>
      <c r="F401" s="66" t="str">
        <f>IF(ISNA(VLOOKUP($A401,'Úklidové služby'!$A$7:$I$53,6,FALSE))=TRUE,"",VLOOKUP($A401,'Úklidové služby'!$A$7:$I$53,6,FALSE))</f>
        <v/>
      </c>
      <c r="G401" s="16" t="str">
        <f>IF(ISNA(VLOOKUP($A401,'Úklidové služby'!$A$7:$I$53,7,FALSE))=TRUE,"",VLOOKUP($A401,'Úklidové služby'!$A$7:$I$53,7,FALSE))</f>
        <v/>
      </c>
      <c r="H401" s="148" t="str">
        <f>IF(ISNA(VLOOKUP($A401,'Úklidové služby'!$A$7:$I$53,8,FALSE))=TRUE,"",VLOOKUP($A401,'Úklidové služby'!$A$7:$I$53,8,FALSE))</f>
        <v/>
      </c>
      <c r="I401" s="232" t="str">
        <f>IF(ISNA(VLOOKUP($A401,'Úklidové služby'!$A$7:$I$53,9,FALSE))=TRUE,"",VLOOKUP($A401,'Úklidové služby'!$A$7:$I$53,9,FALSE))</f>
        <v/>
      </c>
      <c r="J401" s="194" t="str">
        <f t="shared" si="20"/>
        <v/>
      </c>
      <c r="K401" s="237" t="str">
        <f t="shared" si="21"/>
        <v/>
      </c>
    </row>
    <row r="402" spans="1:11" ht="15" hidden="1" outlineLevel="1">
      <c r="A402" s="48"/>
      <c r="B402" s="14" t="s">
        <v>8</v>
      </c>
      <c r="C402" s="70" t="s">
        <v>103</v>
      </c>
      <c r="D402" s="15" t="s">
        <v>89</v>
      </c>
      <c r="E402" s="100">
        <v>1.5</v>
      </c>
      <c r="F402" s="66" t="str">
        <f>IF(ISNA(VLOOKUP($A402,'Úklidové služby'!$A$7:$I$53,6,FALSE))=TRUE,"",VLOOKUP($A402,'Úklidové služby'!$A$7:$I$53,6,FALSE))</f>
        <v/>
      </c>
      <c r="G402" s="16" t="str">
        <f>IF(ISNA(VLOOKUP($A402,'Úklidové služby'!$A$7:$I$53,7,FALSE))=TRUE,"",VLOOKUP($A402,'Úklidové služby'!$A$7:$I$53,7,FALSE))</f>
        <v/>
      </c>
      <c r="H402" s="148" t="str">
        <f>IF(ISNA(VLOOKUP($A402,'Úklidové služby'!$A$7:$I$53,8,FALSE))=TRUE,"",VLOOKUP($A402,'Úklidové služby'!$A$7:$I$53,8,FALSE))</f>
        <v/>
      </c>
      <c r="I402" s="232" t="str">
        <f>IF(ISNA(VLOOKUP($A402,'Úklidové služby'!$A$7:$I$53,9,FALSE))=TRUE,"",VLOOKUP($A402,'Úklidové služby'!$A$7:$I$53,9,FALSE))</f>
        <v/>
      </c>
      <c r="J402" s="194" t="str">
        <f t="shared" si="20"/>
        <v/>
      </c>
      <c r="K402" s="237" t="str">
        <f t="shared" si="21"/>
        <v/>
      </c>
    </row>
    <row r="403" spans="1:11" ht="15" hidden="1" outlineLevel="1">
      <c r="A403" s="48"/>
      <c r="B403" s="14" t="s">
        <v>8</v>
      </c>
      <c r="C403" s="70" t="s">
        <v>104</v>
      </c>
      <c r="D403" s="15" t="s">
        <v>90</v>
      </c>
      <c r="E403" s="100">
        <v>2.556</v>
      </c>
      <c r="F403" s="66" t="str">
        <f>IF(ISNA(VLOOKUP($A403,'Úklidové služby'!$A$7:$I$53,6,FALSE))=TRUE,"",VLOOKUP($A403,'Úklidové služby'!$A$7:$I$53,6,FALSE))</f>
        <v/>
      </c>
      <c r="G403" s="16" t="str">
        <f>IF(ISNA(VLOOKUP($A403,'Úklidové služby'!$A$7:$I$53,7,FALSE))=TRUE,"",VLOOKUP($A403,'Úklidové služby'!$A$7:$I$53,7,FALSE))</f>
        <v/>
      </c>
      <c r="H403" s="148" t="str">
        <f>IF(ISNA(VLOOKUP($A403,'Úklidové služby'!$A$7:$I$53,8,FALSE))=TRUE,"",VLOOKUP($A403,'Úklidové služby'!$A$7:$I$53,8,FALSE))</f>
        <v/>
      </c>
      <c r="I403" s="232" t="str">
        <f>IF(ISNA(VLOOKUP($A403,'Úklidové služby'!$A$7:$I$53,9,FALSE))=TRUE,"",VLOOKUP($A403,'Úklidové služby'!$A$7:$I$53,9,FALSE))</f>
        <v/>
      </c>
      <c r="J403" s="194" t="str">
        <f t="shared" si="20"/>
        <v/>
      </c>
      <c r="K403" s="237" t="str">
        <f t="shared" si="21"/>
        <v/>
      </c>
    </row>
    <row r="404" spans="1:11" ht="15" hidden="1" outlineLevel="1">
      <c r="A404" s="48"/>
      <c r="B404" s="14" t="s">
        <v>8</v>
      </c>
      <c r="C404" s="70" t="s">
        <v>106</v>
      </c>
      <c r="D404" s="15" t="s">
        <v>92</v>
      </c>
      <c r="E404" s="100">
        <v>0.82</v>
      </c>
      <c r="F404" s="66" t="str">
        <f>IF(ISNA(VLOOKUP($A404,'Úklidové služby'!$A$7:$I$53,6,FALSE))=TRUE,"",VLOOKUP($A404,'Úklidové služby'!$A$7:$I$53,6,FALSE))</f>
        <v/>
      </c>
      <c r="G404" s="16" t="str">
        <f>IF(ISNA(VLOOKUP($A404,'Úklidové služby'!$A$7:$I$53,7,FALSE))=TRUE,"",VLOOKUP($A404,'Úklidové služby'!$A$7:$I$53,7,FALSE))</f>
        <v/>
      </c>
      <c r="H404" s="148" t="str">
        <f>IF(ISNA(VLOOKUP($A404,'Úklidové služby'!$A$7:$I$53,8,FALSE))=TRUE,"",VLOOKUP($A404,'Úklidové služby'!$A$7:$I$53,8,FALSE))</f>
        <v/>
      </c>
      <c r="I404" s="232" t="str">
        <f>IF(ISNA(VLOOKUP($A404,'Úklidové služby'!$A$7:$I$53,9,FALSE))=TRUE,"",VLOOKUP($A404,'Úklidové služby'!$A$7:$I$53,9,FALSE))</f>
        <v/>
      </c>
      <c r="J404" s="194" t="str">
        <f t="shared" si="20"/>
        <v/>
      </c>
      <c r="K404" s="237" t="str">
        <f t="shared" si="21"/>
        <v/>
      </c>
    </row>
    <row r="405" spans="1:11" ht="15" hidden="1" outlineLevel="1">
      <c r="A405" s="48"/>
      <c r="B405" s="14" t="s">
        <v>8</v>
      </c>
      <c r="C405" s="70" t="s">
        <v>107</v>
      </c>
      <c r="D405" s="134" t="s">
        <v>90</v>
      </c>
      <c r="E405" s="100">
        <v>0.5</v>
      </c>
      <c r="F405" s="66" t="str">
        <f>IF(ISNA(VLOOKUP($A405,'Úklidové služby'!$A$7:$I$53,6,FALSE))=TRUE,"",VLOOKUP($A405,'Úklidové služby'!$A$7:$I$53,6,FALSE))</f>
        <v/>
      </c>
      <c r="G405" s="16" t="str">
        <f>IF(ISNA(VLOOKUP($A405,'Úklidové služby'!$A$7:$I$53,7,FALSE))=TRUE,"",VLOOKUP($A405,'Úklidové služby'!$A$7:$I$53,7,FALSE))</f>
        <v/>
      </c>
      <c r="H405" s="148" t="str">
        <f>IF(ISNA(VLOOKUP($A405,'Úklidové služby'!$A$7:$I$53,8,FALSE))=TRUE,"",VLOOKUP($A405,'Úklidové služby'!$A$7:$I$53,8,FALSE))</f>
        <v/>
      </c>
      <c r="I405" s="232" t="str">
        <f>IF(ISNA(VLOOKUP($A405,'Úklidové služby'!$A$7:$I$53,9,FALSE))=TRUE,"",VLOOKUP($A405,'Úklidové služby'!$A$7:$I$53,9,FALSE))</f>
        <v/>
      </c>
      <c r="J405" s="194" t="str">
        <f t="shared" si="20"/>
        <v/>
      </c>
      <c r="K405" s="237" t="str">
        <f t="shared" si="21"/>
        <v/>
      </c>
    </row>
    <row r="406" spans="1:11" ht="14.5" customHeight="1" hidden="1" outlineLevel="1">
      <c r="A406" s="9"/>
      <c r="B406" s="14" t="s">
        <v>8</v>
      </c>
      <c r="C406" s="70" t="s">
        <v>105</v>
      </c>
      <c r="D406" s="15" t="s">
        <v>91</v>
      </c>
      <c r="E406" s="100">
        <v>1.604</v>
      </c>
      <c r="F406" s="938"/>
      <c r="G406" s="17"/>
      <c r="H406" s="67"/>
      <c r="I406" s="232"/>
      <c r="J406" s="189"/>
      <c r="K406" s="237"/>
    </row>
    <row r="407" spans="1:11" ht="15" hidden="1" outlineLevel="1">
      <c r="A407" s="48"/>
      <c r="B407" s="14" t="s">
        <v>20</v>
      </c>
      <c r="C407" s="70" t="s">
        <v>119</v>
      </c>
      <c r="D407" s="15" t="s">
        <v>90</v>
      </c>
      <c r="E407" s="100">
        <v>0.852</v>
      </c>
      <c r="F407" s="66" t="str">
        <f>IF(ISNA(VLOOKUP($A407,'Úklidové služby'!$A$7:$I$53,6,FALSE))=TRUE,"",VLOOKUP($A407,'Úklidové služby'!$A$7:$I$53,6,FALSE))</f>
        <v/>
      </c>
      <c r="G407" s="16" t="str">
        <f>IF(ISNA(VLOOKUP($A407,'Úklidové služby'!$A$7:$I$53,7,FALSE))=TRUE,"",VLOOKUP($A407,'Úklidové služby'!$A$7:$I$53,7,FALSE))</f>
        <v/>
      </c>
      <c r="H407" s="148" t="str">
        <f>IF(ISNA(VLOOKUP($A407,'Úklidové služby'!$A$7:$I$53,8,FALSE))=TRUE,"",VLOOKUP($A407,'Úklidové služby'!$A$7:$I$53,8,FALSE))</f>
        <v/>
      </c>
      <c r="I407" s="232" t="str">
        <f>IF(ISNA(VLOOKUP($A407,'Úklidové služby'!$A$7:$I$53,9,FALSE))=TRUE,"",VLOOKUP($A407,'Úklidové služby'!$A$7:$I$53,9,FALSE))</f>
        <v/>
      </c>
      <c r="J407" s="194" t="str">
        <f t="shared" si="20"/>
        <v/>
      </c>
      <c r="K407" s="237" t="str">
        <f t="shared" si="21"/>
        <v/>
      </c>
    </row>
    <row r="408" spans="1:11" ht="15" hidden="1" outlineLevel="1">
      <c r="A408" s="48"/>
      <c r="B408" s="14" t="s">
        <v>20</v>
      </c>
      <c r="C408" s="73" t="s">
        <v>120</v>
      </c>
      <c r="D408" s="134" t="s">
        <v>90</v>
      </c>
      <c r="E408" s="100">
        <v>0.852</v>
      </c>
      <c r="F408" s="66" t="str">
        <f>IF(ISNA(VLOOKUP($A408,'Úklidové služby'!$A$7:$I$53,6,FALSE))=TRUE,"",VLOOKUP($A408,'Úklidové služby'!$A$7:$I$53,6,FALSE))</f>
        <v/>
      </c>
      <c r="G408" s="16" t="str">
        <f>IF(ISNA(VLOOKUP($A408,'Úklidové služby'!$A$7:$I$53,7,FALSE))=TRUE,"",VLOOKUP($A408,'Úklidové služby'!$A$7:$I$53,7,FALSE))</f>
        <v/>
      </c>
      <c r="H408" s="148" t="str">
        <f>IF(ISNA(VLOOKUP($A408,'Úklidové služby'!$A$7:$I$53,8,FALSE))=TRUE,"",VLOOKUP($A408,'Úklidové služby'!$A$7:$I$53,8,FALSE))</f>
        <v/>
      </c>
      <c r="I408" s="232" t="str">
        <f>IF(ISNA(VLOOKUP($A408,'Úklidové služby'!$A$7:$I$53,9,FALSE))=TRUE,"",VLOOKUP($A408,'Úklidové služby'!$A$7:$I$53,9,FALSE))</f>
        <v/>
      </c>
      <c r="J408" s="194" t="str">
        <f t="shared" si="20"/>
        <v/>
      </c>
      <c r="K408" s="237" t="str">
        <f t="shared" si="21"/>
        <v/>
      </c>
    </row>
    <row r="409" spans="1:11" ht="15" hidden="1" outlineLevel="1">
      <c r="A409" s="48"/>
      <c r="B409" s="14" t="s">
        <v>20</v>
      </c>
      <c r="C409" s="70" t="s">
        <v>123</v>
      </c>
      <c r="D409" s="15" t="s">
        <v>90</v>
      </c>
      <c r="E409" s="100">
        <v>0.5</v>
      </c>
      <c r="F409" s="66" t="str">
        <f>IF(ISNA(VLOOKUP($A409,'Úklidové služby'!$A$7:$I$53,6,FALSE))=TRUE,"",VLOOKUP($A409,'Úklidové služby'!$A$7:$I$53,6,FALSE))</f>
        <v/>
      </c>
      <c r="G409" s="16" t="str">
        <f>IF(ISNA(VLOOKUP($A409,'Úklidové služby'!$A$7:$I$53,7,FALSE))=TRUE,"",VLOOKUP($A409,'Úklidové služby'!$A$7:$I$53,7,FALSE))</f>
        <v/>
      </c>
      <c r="H409" s="148" t="str">
        <f>IF(ISNA(VLOOKUP($A409,'Úklidové služby'!$A$7:$I$53,8,FALSE))=TRUE,"",VLOOKUP($A409,'Úklidové služby'!$A$7:$I$53,8,FALSE))</f>
        <v/>
      </c>
      <c r="I409" s="232" t="str">
        <f>IF(ISNA(VLOOKUP($A409,'Úklidové služby'!$A$7:$I$53,9,FALSE))=TRUE,"",VLOOKUP($A409,'Úklidové služby'!$A$7:$I$53,9,FALSE))</f>
        <v/>
      </c>
      <c r="J409" s="194" t="str">
        <f t="shared" si="20"/>
        <v/>
      </c>
      <c r="K409" s="237" t="str">
        <f t="shared" si="21"/>
        <v/>
      </c>
    </row>
    <row r="410" spans="1:11" ht="15" hidden="1" outlineLevel="1">
      <c r="A410" s="48"/>
      <c r="B410" s="14" t="s">
        <v>20</v>
      </c>
      <c r="C410" s="70" t="s">
        <v>124</v>
      </c>
      <c r="D410" s="15" t="s">
        <v>90</v>
      </c>
      <c r="E410" s="100">
        <v>0.5</v>
      </c>
      <c r="F410" s="66" t="str">
        <f>IF(ISNA(VLOOKUP($A410,'Úklidové služby'!$A$7:$I$53,6,FALSE))=TRUE,"",VLOOKUP($A410,'Úklidové služby'!$A$7:$I$53,6,FALSE))</f>
        <v/>
      </c>
      <c r="G410" s="16" t="str">
        <f>IF(ISNA(VLOOKUP($A410,'Úklidové služby'!$A$7:$I$53,7,FALSE))=TRUE,"",VLOOKUP($A410,'Úklidové služby'!$A$7:$I$53,7,FALSE))</f>
        <v/>
      </c>
      <c r="H410" s="148" t="str">
        <f>IF(ISNA(VLOOKUP($A410,'Úklidové služby'!$A$7:$I$53,8,FALSE))=TRUE,"",VLOOKUP($A410,'Úklidové služby'!$A$7:$I$53,8,FALSE))</f>
        <v/>
      </c>
      <c r="I410" s="232" t="str">
        <f>IF(ISNA(VLOOKUP($A410,'Úklidové služby'!$A$7:$I$53,9,FALSE))=TRUE,"",VLOOKUP($A410,'Úklidové služby'!$A$7:$I$53,9,FALSE))</f>
        <v/>
      </c>
      <c r="J410" s="194" t="str">
        <f t="shared" si="20"/>
        <v/>
      </c>
      <c r="K410" s="237" t="str">
        <f t="shared" si="21"/>
        <v/>
      </c>
    </row>
    <row r="411" spans="1:11" ht="15" hidden="1" outlineLevel="1">
      <c r="A411" s="48"/>
      <c r="B411" s="14" t="s">
        <v>20</v>
      </c>
      <c r="C411" s="140" t="s">
        <v>131</v>
      </c>
      <c r="D411" s="15" t="s">
        <v>90</v>
      </c>
      <c r="E411" s="100">
        <v>1.408</v>
      </c>
      <c r="F411" s="66" t="str">
        <f>IF(ISNA(VLOOKUP($A411,'Úklidové služby'!$A$7:$I$53,6,FALSE))=TRUE,"",VLOOKUP($A411,'Úklidové služby'!$A$7:$I$53,6,FALSE))</f>
        <v/>
      </c>
      <c r="G411" s="16" t="str">
        <f>IF(ISNA(VLOOKUP($A411,'Úklidové služby'!$A$7:$I$53,7,FALSE))=TRUE,"",VLOOKUP($A411,'Úklidové služby'!$A$7:$I$53,7,FALSE))</f>
        <v/>
      </c>
      <c r="H411" s="148" t="str">
        <f>IF(ISNA(VLOOKUP($A411,'Úklidové služby'!$A$7:$I$53,8,FALSE))=TRUE,"",VLOOKUP($A411,'Úklidové služby'!$A$7:$I$53,8,FALSE))</f>
        <v/>
      </c>
      <c r="I411" s="232" t="str">
        <f>IF(ISNA(VLOOKUP($A411,'Úklidové služby'!$A$7:$I$53,9,FALSE))=TRUE,"",VLOOKUP($A411,'Úklidové služby'!$A$7:$I$53,9,FALSE))</f>
        <v/>
      </c>
      <c r="J411" s="194" t="str">
        <f t="shared" si="20"/>
        <v/>
      </c>
      <c r="K411" s="237" t="str">
        <f t="shared" si="21"/>
        <v/>
      </c>
    </row>
    <row r="412" spans="1:11" ht="15" hidden="1" outlineLevel="1">
      <c r="A412" s="48"/>
      <c r="B412" s="14" t="s">
        <v>98</v>
      </c>
      <c r="C412" s="70" t="s">
        <v>130</v>
      </c>
      <c r="D412" s="15" t="s">
        <v>99</v>
      </c>
      <c r="E412" s="100">
        <v>2.056</v>
      </c>
      <c r="F412" s="66" t="str">
        <f>IF(ISNA(VLOOKUP($A412,'Úklidové služby'!$A$7:$I$53,6,FALSE))=TRUE,"",VLOOKUP($A412,'Úklidové služby'!$A$7:$I$53,6,FALSE))</f>
        <v/>
      </c>
      <c r="G412" s="16" t="str">
        <f>IF(ISNA(VLOOKUP($A412,'Úklidové služby'!$A$7:$I$53,7,FALSE))=TRUE,"",VLOOKUP($A412,'Úklidové služby'!$A$7:$I$53,7,FALSE))</f>
        <v/>
      </c>
      <c r="H412" s="148" t="str">
        <f>IF(ISNA(VLOOKUP($A412,'Úklidové služby'!$A$7:$I$53,8,FALSE))=TRUE,"",VLOOKUP($A412,'Úklidové služby'!$A$7:$I$53,8,FALSE))</f>
        <v/>
      </c>
      <c r="I412" s="232" t="str">
        <f>IF(ISNA(VLOOKUP($A412,'Úklidové služby'!$A$7:$I$53,9,FALSE))=TRUE,"",VLOOKUP($A412,'Úklidové služby'!$A$7:$I$53,9,FALSE))</f>
        <v/>
      </c>
      <c r="J412" s="194" t="str">
        <f t="shared" si="20"/>
        <v/>
      </c>
      <c r="K412" s="237" t="str">
        <f t="shared" si="21"/>
        <v/>
      </c>
    </row>
    <row r="413" spans="1:11" ht="15" hidden="1" outlineLevel="1">
      <c r="A413" s="48"/>
      <c r="B413" s="147" t="s">
        <v>98</v>
      </c>
      <c r="C413" s="140" t="s">
        <v>142</v>
      </c>
      <c r="D413" s="15" t="s">
        <v>143</v>
      </c>
      <c r="E413" s="100">
        <v>1.056</v>
      </c>
      <c r="F413" s="66" t="str">
        <f>IF(ISNA(VLOOKUP($A413,'Úklidové služby'!$A$7:$I$53,6,FALSE))=TRUE,"",VLOOKUP($A413,'Úklidové služby'!$A$7:$I$53,6,FALSE))</f>
        <v/>
      </c>
      <c r="G413" s="16" t="str">
        <f>IF(ISNA(VLOOKUP($A413,'Úklidové služby'!$A$7:$I$53,7,FALSE))=TRUE,"",VLOOKUP($A413,'Úklidové služby'!$A$7:$I$53,7,FALSE))</f>
        <v/>
      </c>
      <c r="H413" s="148" t="str">
        <f>IF(ISNA(VLOOKUP($A413,'Úklidové služby'!$A$7:$I$53,8,FALSE))=TRUE,"",VLOOKUP($A413,'Úklidové služby'!$A$7:$I$53,8,FALSE))</f>
        <v/>
      </c>
      <c r="I413" s="232" t="str">
        <f>IF(ISNA(VLOOKUP($A413,'Úklidové služby'!$A$7:$I$53,9,FALSE))=TRUE,"",VLOOKUP($A413,'Úklidové služby'!$A$7:$I$53,9,FALSE))</f>
        <v/>
      </c>
      <c r="J413" s="194" t="str">
        <f t="shared" si="20"/>
        <v/>
      </c>
      <c r="K413" s="237" t="str">
        <f t="shared" si="21"/>
        <v/>
      </c>
    </row>
    <row r="414" spans="1:11" ht="15" hidden="1" outlineLevel="1">
      <c r="A414" s="48"/>
      <c r="B414" s="14" t="s">
        <v>98</v>
      </c>
      <c r="C414" s="140" t="s">
        <v>132</v>
      </c>
      <c r="D414" s="15" t="s">
        <v>100</v>
      </c>
      <c r="E414" s="100">
        <v>2.204</v>
      </c>
      <c r="F414" s="66" t="str">
        <f>IF(ISNA(VLOOKUP($A414,'Úklidové služby'!$A$7:$I$53,6,FALSE))=TRUE,"",VLOOKUP($A414,'Úklidové služby'!$A$7:$I$53,6,FALSE))</f>
        <v/>
      </c>
      <c r="G414" s="16" t="str">
        <f>IF(ISNA(VLOOKUP($A414,'Úklidové služby'!$A$7:$I$53,7,FALSE))=TRUE,"",VLOOKUP($A414,'Úklidové služby'!$A$7:$I$53,7,FALSE))</f>
        <v/>
      </c>
      <c r="H414" s="151" t="str">
        <f>IF(ISNA(VLOOKUP($A414,'Úklidové služby'!$A$7:$I$53,8,FALSE))=TRUE,"",VLOOKUP($A414,'Úklidové služby'!$A$7:$I$53,8,FALSE))</f>
        <v/>
      </c>
      <c r="I414" s="235" t="str">
        <f>IF(ISNA(VLOOKUP($A414,'Úklidové služby'!$A$7:$I$53,9,FALSE))=TRUE,"",VLOOKUP($A414,'Úklidové služby'!$A$7:$I$53,9,FALSE))</f>
        <v/>
      </c>
      <c r="J414" s="194" t="str">
        <f t="shared" si="20"/>
        <v/>
      </c>
      <c r="K414" s="242" t="str">
        <f t="shared" si="21"/>
        <v/>
      </c>
    </row>
    <row r="415" spans="1:11" ht="15" collapsed="1">
      <c r="A415" s="18">
        <v>38</v>
      </c>
      <c r="B415" s="19" t="s">
        <v>52</v>
      </c>
      <c r="C415" s="44"/>
      <c r="D415" s="44"/>
      <c r="E415" s="97">
        <f>SUM(E416:E417)</f>
        <v>2</v>
      </c>
      <c r="F415" s="54" t="str">
        <f>IF(ISNA(VLOOKUP($A415,'Úklidové služby'!$A$7:$I$53,6,FALSE))=TRUE,"",VLOOKUP($A415,'Úklidové služby'!$A$7:$I$53,6,FALSE))</f>
        <v>ks</v>
      </c>
      <c r="G415" s="24">
        <f>IF(ISNA(VLOOKUP($A415,'Úklidové služby'!$A$7:$I$53,7,FALSE))=TRUE,"",VLOOKUP($A415,'Úklidové služby'!$A$7:$I$53,7,FALSE))</f>
        <v>0</v>
      </c>
      <c r="H415" s="45" t="str">
        <f>IF(ISNA(VLOOKUP($A415,'Úklidové služby'!$A$7:$I$53,8,FALSE))=TRUE,"",VLOOKUP($A415,'Úklidové služby'!$A$7:$I$53,8,FALSE))</f>
        <v>1x za měsíc</v>
      </c>
      <c r="I415" s="184">
        <f>IF(ISNA(VLOOKUP($A415,'Úklidové služby'!$A$7:$I$53,9,FALSE))=TRUE,"",VLOOKUP($A415,'Úklidové služby'!$A$7:$I$53,9,FALSE))</f>
        <v>12</v>
      </c>
      <c r="J415" s="76">
        <f t="shared" si="20"/>
        <v>0</v>
      </c>
      <c r="K415" s="241">
        <f t="shared" si="21"/>
        <v>0</v>
      </c>
    </row>
    <row r="416" spans="1:11" ht="15" hidden="1" outlineLevel="1">
      <c r="A416" s="48"/>
      <c r="B416" s="14" t="s">
        <v>20</v>
      </c>
      <c r="C416" s="73" t="s">
        <v>121</v>
      </c>
      <c r="D416" s="15" t="s">
        <v>61</v>
      </c>
      <c r="E416" s="100">
        <v>1</v>
      </c>
      <c r="F416" s="66" t="str">
        <f>IF(ISNA(VLOOKUP($A416,'Úklidové služby'!$A$7:$I$53,6,FALSE))=TRUE,"",VLOOKUP($A416,'Úklidové služby'!$A$7:$I$53,6,FALSE))</f>
        <v/>
      </c>
      <c r="G416" s="16" t="str">
        <f>IF(ISNA(VLOOKUP($A416,'Úklidové služby'!$A$7:$I$53,7,FALSE))=TRUE,"",VLOOKUP($A416,'Úklidové služby'!$A$7:$I$53,7,FALSE))</f>
        <v/>
      </c>
      <c r="H416" s="148" t="str">
        <f>IF(ISNA(VLOOKUP($A416,'Úklidové služby'!$A$7:$I$53,8,FALSE))=TRUE,"",VLOOKUP($A416,'Úklidové služby'!$A$7:$I$53,8,FALSE))</f>
        <v/>
      </c>
      <c r="I416" s="232" t="str">
        <f>IF(ISNA(VLOOKUP($A416,'Úklidové služby'!$A$7:$I$53,9,FALSE))=TRUE,"",VLOOKUP($A416,'Úklidové služby'!$A$7:$I$53,9,FALSE))</f>
        <v/>
      </c>
      <c r="J416" s="194" t="str">
        <f t="shared" si="20"/>
        <v/>
      </c>
      <c r="K416" s="237" t="str">
        <f t="shared" si="21"/>
        <v/>
      </c>
    </row>
    <row r="417" spans="1:11" ht="15" hidden="1" outlineLevel="1">
      <c r="A417" s="48"/>
      <c r="B417" s="14" t="s">
        <v>98</v>
      </c>
      <c r="C417" s="70" t="s">
        <v>126</v>
      </c>
      <c r="D417" s="134" t="s">
        <v>61</v>
      </c>
      <c r="E417" s="100">
        <v>1</v>
      </c>
      <c r="F417" s="66" t="str">
        <f>IF(ISNA(VLOOKUP($A417,'Úklidové služby'!$A$7:$I$53,6,FALSE))=TRUE,"",VLOOKUP($A417,'Úklidové služby'!$A$7:$I$53,6,FALSE))</f>
        <v/>
      </c>
      <c r="G417" s="16" t="str">
        <f>IF(ISNA(VLOOKUP($A417,'Úklidové služby'!$A$7:$I$53,7,FALSE))=TRUE,"",VLOOKUP($A417,'Úklidové služby'!$A$7:$I$53,7,FALSE))</f>
        <v/>
      </c>
      <c r="H417" s="148" t="str">
        <f>IF(ISNA(VLOOKUP($A417,'Úklidové služby'!$A$7:$I$53,8,FALSE))=TRUE,"",VLOOKUP($A417,'Úklidové služby'!$A$7:$I$53,8,FALSE))</f>
        <v/>
      </c>
      <c r="I417" s="232" t="str">
        <f>IF(ISNA(VLOOKUP($A417,'Úklidové služby'!$A$7:$I$53,9,FALSE))=TRUE,"",VLOOKUP($A417,'Úklidové služby'!$A$7:$I$53,9,FALSE))</f>
        <v/>
      </c>
      <c r="J417" s="194" t="str">
        <f t="shared" si="20"/>
        <v/>
      </c>
      <c r="K417" s="237" t="str">
        <f t="shared" si="21"/>
        <v/>
      </c>
    </row>
    <row r="418" spans="1:11" ht="15" collapsed="1">
      <c r="A418" s="18">
        <v>39</v>
      </c>
      <c r="B418" s="19" t="s">
        <v>5</v>
      </c>
      <c r="C418" s="20"/>
      <c r="D418" s="21"/>
      <c r="E418" s="97">
        <f>SUM(E419:E421)</f>
        <v>17.6</v>
      </c>
      <c r="F418" s="23" t="str">
        <f>IF(ISNA(VLOOKUP($A418,'Úklidové služby'!$A$7:$I$53,6,FALSE))=TRUE,"",VLOOKUP($A418,'Úklidové služby'!$A$7:$I$53,6,FALSE))</f>
        <v>m2</v>
      </c>
      <c r="G418" s="24">
        <f>IF(ISNA(VLOOKUP($A418,'Úklidové služby'!$A$7:$I$53,7,FALSE))=TRUE,"",VLOOKUP($A418,'Úklidové služby'!$A$7:$I$53,7,FALSE))</f>
        <v>0</v>
      </c>
      <c r="H418" s="219" t="str">
        <f>IF(ISNA(VLOOKUP($A418,'Úklidové služby'!$A$7:$I$53,8,FALSE))=TRUE,"",VLOOKUP($A418,'Úklidové služby'!$A$7:$I$53,8,FALSE))</f>
        <v>1x za 3 měsíce</v>
      </c>
      <c r="I418" s="186">
        <f>IF(ISNA(VLOOKUP($A418,'Úklidové služby'!$A$7:$I$53,9,FALSE))=TRUE,"",VLOOKUP($A418,'Úklidové služby'!$A$7:$I$53,9,FALSE))</f>
        <v>4</v>
      </c>
      <c r="J418" s="76">
        <f t="shared" si="20"/>
        <v>0</v>
      </c>
      <c r="K418" s="243">
        <f t="shared" si="21"/>
        <v>0</v>
      </c>
    </row>
    <row r="419" spans="1:11" ht="15" hidden="1" outlineLevel="1">
      <c r="A419" s="9"/>
      <c r="B419" s="63" t="s">
        <v>8</v>
      </c>
      <c r="C419" s="140" t="s">
        <v>137</v>
      </c>
      <c r="D419" s="62" t="s">
        <v>57</v>
      </c>
      <c r="E419" s="100">
        <v>1.6</v>
      </c>
      <c r="F419" s="89" t="str">
        <f>IF(ISNA(VLOOKUP($A419,'Úklidové služby'!$A$7:$I$53,6,FALSE))=TRUE,"",VLOOKUP($A419,'Úklidové služby'!$A$7:$I$53,6,FALSE))</f>
        <v/>
      </c>
      <c r="G419" s="17" t="str">
        <f>IF(ISNA(VLOOKUP($A419,'Úklidové služby'!$A$7:$I$53,7,FALSE))=TRUE,"",VLOOKUP($A419,'Úklidové služby'!$A$7:$I$53,7,FALSE))</f>
        <v/>
      </c>
      <c r="H419" s="67" t="str">
        <f>IF(ISNA(VLOOKUP($A419,'Úklidové služby'!$A$7:$I$53,8,FALSE))=TRUE,"",VLOOKUP($A419,'Úklidové služby'!$A$7:$I$53,8,FALSE))</f>
        <v/>
      </c>
      <c r="I419" s="232" t="str">
        <f>IF(ISNA(VLOOKUP($A419,'Úklidové služby'!$A$7:$I$53,9,FALSE))=TRUE,"",VLOOKUP($A419,'Úklidové služby'!$A$7:$I$53,9,FALSE))</f>
        <v/>
      </c>
      <c r="J419" s="189" t="str">
        <f t="shared" si="20"/>
        <v/>
      </c>
      <c r="K419" s="237" t="str">
        <f t="shared" si="21"/>
        <v/>
      </c>
    </row>
    <row r="420" spans="1:11" ht="15" hidden="1" outlineLevel="1">
      <c r="A420" s="9"/>
      <c r="B420" s="143" t="s">
        <v>98</v>
      </c>
      <c r="C420" s="140" t="s">
        <v>138</v>
      </c>
      <c r="D420" s="62" t="s">
        <v>140</v>
      </c>
      <c r="E420" s="100">
        <v>8.6</v>
      </c>
      <c r="F420" s="89" t="str">
        <f>IF(ISNA(VLOOKUP($A420,'Úklidové služby'!$A$7:$I$53,6,FALSE))=TRUE,"",VLOOKUP($A420,'Úklidové služby'!$A$7:$I$53,6,FALSE))</f>
        <v/>
      </c>
      <c r="G420" s="17" t="str">
        <f>IF(ISNA(VLOOKUP($A420,'Úklidové služby'!$A$7:$I$53,7,FALSE))=TRUE,"",VLOOKUP($A420,'Úklidové služby'!$A$7:$I$53,7,FALSE))</f>
        <v/>
      </c>
      <c r="H420" s="67" t="str">
        <f>IF(ISNA(VLOOKUP($A420,'Úklidové služby'!$A$7:$I$53,8,FALSE))=TRUE,"",VLOOKUP($A420,'Úklidové služby'!$A$7:$I$53,8,FALSE))</f>
        <v/>
      </c>
      <c r="I420" s="232" t="str">
        <f>IF(ISNA(VLOOKUP($A420,'Úklidové služby'!$A$7:$I$53,9,FALSE))=TRUE,"",VLOOKUP($A420,'Úklidové služby'!$A$7:$I$53,9,FALSE))</f>
        <v/>
      </c>
      <c r="J420" s="189" t="str">
        <f t="shared" si="20"/>
        <v/>
      </c>
      <c r="K420" s="237" t="str">
        <f t="shared" si="21"/>
        <v/>
      </c>
    </row>
    <row r="421" spans="1:11" ht="15" hidden="1" outlineLevel="1">
      <c r="A421" s="2"/>
      <c r="B421" s="25" t="s">
        <v>98</v>
      </c>
      <c r="C421" s="142" t="s">
        <v>139</v>
      </c>
      <c r="D421" s="27" t="s">
        <v>141</v>
      </c>
      <c r="E421" s="102">
        <v>7.4</v>
      </c>
      <c r="F421" s="64" t="str">
        <f>IF(ISNA(VLOOKUP($A421,'Úklidové služby'!$A$7:$I$53,6,FALSE))=TRUE,"",VLOOKUP($A421,'Úklidové služby'!$A$7:$I$53,6,FALSE))</f>
        <v/>
      </c>
      <c r="G421" s="30" t="str">
        <f>IF(ISNA(VLOOKUP($A421,'Úklidové služby'!$A$7:$I$53,7,FALSE))=TRUE,"",VLOOKUP($A421,'Úklidové služby'!$A$7:$I$53,7,FALSE))</f>
        <v/>
      </c>
      <c r="H421" s="220" t="str">
        <f>IF(ISNA(VLOOKUP($A421,'Úklidové služby'!$A$7:$I$53,8,FALSE))=TRUE,"",VLOOKUP($A421,'Úklidové služby'!$A$7:$I$53,8,FALSE))</f>
        <v/>
      </c>
      <c r="I421" s="235" t="str">
        <f>IF(ISNA(VLOOKUP($A421,'Úklidové služby'!$A$7:$I$53,9,FALSE))=TRUE,"",VLOOKUP($A421,'Úklidové služby'!$A$7:$I$53,9,FALSE))</f>
        <v/>
      </c>
      <c r="J421" s="196" t="str">
        <f t="shared" si="20"/>
        <v/>
      </c>
      <c r="K421" s="242" t="str">
        <f t="shared" si="21"/>
        <v/>
      </c>
    </row>
    <row r="422" spans="1:11" ht="15" collapsed="1">
      <c r="A422" s="18">
        <v>40</v>
      </c>
      <c r="B422" s="19" t="s">
        <v>26</v>
      </c>
      <c r="C422" s="20"/>
      <c r="D422" s="21"/>
      <c r="E422" s="97">
        <f>SUM(E423:E425)</f>
        <v>17.6</v>
      </c>
      <c r="F422" s="23" t="str">
        <f>IF(ISNA(VLOOKUP($A422,'Úklidové služby'!$A$7:$I$53,6,FALSE))=TRUE,"",VLOOKUP($A422,'Úklidové služby'!$A$7:$I$53,6,FALSE))</f>
        <v>m2</v>
      </c>
      <c r="G422" s="24">
        <f>IF(ISNA(VLOOKUP($A422,'Úklidové služby'!$A$7:$I$53,7,FALSE))=TRUE,"",VLOOKUP($A422,'Úklidové služby'!$A$7:$I$53,7,FALSE))</f>
        <v>0</v>
      </c>
      <c r="H422" s="219" t="str">
        <f>IF(ISNA(VLOOKUP($A422,'Úklidové služby'!$A$7:$I$53,8,FALSE))=TRUE,"",VLOOKUP($A422,'Úklidové služby'!$A$7:$I$53,8,FALSE))</f>
        <v>1x za 3 měsíce</v>
      </c>
      <c r="I422" s="186">
        <f>IF(ISNA(VLOOKUP($A422,'Úklidové služby'!$A$7:$I$53,9,FALSE))=TRUE,"",VLOOKUP($A422,'Úklidové služby'!$A$7:$I$53,9,FALSE))</f>
        <v>4</v>
      </c>
      <c r="J422" s="76">
        <f t="shared" si="20"/>
        <v>0</v>
      </c>
      <c r="K422" s="243">
        <f t="shared" si="21"/>
        <v>0</v>
      </c>
    </row>
    <row r="423" spans="1:11" ht="15" hidden="1" outlineLevel="1">
      <c r="A423" s="9"/>
      <c r="B423" s="63" t="s">
        <v>8</v>
      </c>
      <c r="C423" s="140" t="s">
        <v>137</v>
      </c>
      <c r="D423" s="62" t="s">
        <v>57</v>
      </c>
      <c r="E423" s="100">
        <v>1.6</v>
      </c>
      <c r="F423" s="89" t="str">
        <f>IF(ISNA(VLOOKUP($A423,'Úklidové služby'!$A$7:$I$53,6,FALSE))=TRUE,"",VLOOKUP($A423,'Úklidové služby'!$A$7:$I$53,6,FALSE))</f>
        <v/>
      </c>
      <c r="G423" s="17" t="str">
        <f>IF(ISNA(VLOOKUP($A423,'Úklidové služby'!$A$7:$I$53,7,FALSE))=TRUE,"",VLOOKUP($A423,'Úklidové služby'!$A$7:$I$53,7,FALSE))</f>
        <v/>
      </c>
      <c r="H423" s="67" t="str">
        <f>IF(ISNA(VLOOKUP($A423,'Úklidové služby'!$A$7:$I$53,8,FALSE))=TRUE,"",VLOOKUP($A423,'Úklidové služby'!$A$7:$I$53,8,FALSE))</f>
        <v/>
      </c>
      <c r="I423" s="232" t="str">
        <f>IF(ISNA(VLOOKUP($A423,'Úklidové služby'!$A$7:$I$53,9,FALSE))=TRUE,"",VLOOKUP($A423,'Úklidové služby'!$A$7:$I$53,9,FALSE))</f>
        <v/>
      </c>
      <c r="J423" s="189" t="str">
        <f t="shared" si="20"/>
        <v/>
      </c>
      <c r="K423" s="237" t="str">
        <f t="shared" si="21"/>
        <v/>
      </c>
    </row>
    <row r="424" spans="1:11" ht="15" hidden="1" outlineLevel="1">
      <c r="A424" s="9"/>
      <c r="B424" s="143" t="s">
        <v>98</v>
      </c>
      <c r="C424" s="140" t="s">
        <v>138</v>
      </c>
      <c r="D424" s="62" t="s">
        <v>140</v>
      </c>
      <c r="E424" s="100">
        <v>8.6</v>
      </c>
      <c r="F424" s="89" t="str">
        <f>IF(ISNA(VLOOKUP($A424,'Úklidové služby'!$A$7:$I$53,6,FALSE))=TRUE,"",VLOOKUP($A424,'Úklidové služby'!$A$7:$I$53,6,FALSE))</f>
        <v/>
      </c>
      <c r="G424" s="17" t="str">
        <f>IF(ISNA(VLOOKUP($A424,'Úklidové služby'!$A$7:$I$53,7,FALSE))=TRUE,"",VLOOKUP($A424,'Úklidové služby'!$A$7:$I$53,7,FALSE))</f>
        <v/>
      </c>
      <c r="H424" s="67" t="str">
        <f>IF(ISNA(VLOOKUP($A424,'Úklidové služby'!$A$7:$I$53,8,FALSE))=TRUE,"",VLOOKUP($A424,'Úklidové služby'!$A$7:$I$53,8,FALSE))</f>
        <v/>
      </c>
      <c r="I424" s="232" t="str">
        <f>IF(ISNA(VLOOKUP($A424,'Úklidové služby'!$A$7:$I$53,9,FALSE))=TRUE,"",VLOOKUP($A424,'Úklidové služby'!$A$7:$I$53,9,FALSE))</f>
        <v/>
      </c>
      <c r="J424" s="189" t="str">
        <f t="shared" si="20"/>
        <v/>
      </c>
      <c r="K424" s="237" t="str">
        <f t="shared" si="21"/>
        <v/>
      </c>
    </row>
    <row r="425" spans="1:11" ht="15" hidden="1" outlineLevel="1">
      <c r="A425" s="2"/>
      <c r="B425" s="25" t="s">
        <v>98</v>
      </c>
      <c r="C425" s="142" t="s">
        <v>139</v>
      </c>
      <c r="D425" s="27" t="s">
        <v>141</v>
      </c>
      <c r="E425" s="102">
        <v>7.4</v>
      </c>
      <c r="F425" s="64" t="str">
        <f>IF(ISNA(VLOOKUP($A425,'Úklidové služby'!$A$7:$I$53,6,FALSE))=TRUE,"",VLOOKUP($A425,'Úklidové služby'!$A$7:$I$53,6,FALSE))</f>
        <v/>
      </c>
      <c r="G425" s="30" t="str">
        <f>IF(ISNA(VLOOKUP($A425,'Úklidové služby'!$A$7:$I$53,7,FALSE))=TRUE,"",VLOOKUP($A425,'Úklidové služby'!$A$7:$I$53,7,FALSE))</f>
        <v/>
      </c>
      <c r="H425" s="220" t="str">
        <f>IF(ISNA(VLOOKUP($A425,'Úklidové služby'!$A$7:$I$53,8,FALSE))=TRUE,"",VLOOKUP($A425,'Úklidové služby'!$A$7:$I$53,8,FALSE))</f>
        <v/>
      </c>
      <c r="I425" s="235" t="str">
        <f>IF(ISNA(VLOOKUP($A425,'Úklidové služby'!$A$7:$I$53,9,FALSE))=TRUE,"",VLOOKUP($A425,'Úklidové služby'!$A$7:$I$53,9,FALSE))</f>
        <v/>
      </c>
      <c r="J425" s="196" t="str">
        <f t="shared" si="20"/>
        <v/>
      </c>
      <c r="K425" s="242" t="str">
        <f t="shared" si="21"/>
        <v/>
      </c>
    </row>
    <row r="426" spans="1:11" ht="15">
      <c r="A426" s="2">
        <v>41</v>
      </c>
      <c r="B426" s="19" t="s">
        <v>27</v>
      </c>
      <c r="C426" s="26"/>
      <c r="D426" s="57"/>
      <c r="E426" s="97">
        <v>0</v>
      </c>
      <c r="F426" s="64" t="str">
        <f>IF(ISNA(VLOOKUP($A426,'Úklidové služby'!$A$7:$I$53,6,FALSE))=TRUE,"",VLOOKUP($A426,'Úklidové služby'!$A$7:$I$53,6,FALSE))</f>
        <v>m2</v>
      </c>
      <c r="G426" s="24">
        <f>IF(ISNA(VLOOKUP($A426,'Úklidové služby'!$A$7:$I$53,7,FALSE))=TRUE,"",VLOOKUP($A426,'Úklidové služby'!$A$7:$I$53,7,FALSE))</f>
        <v>0</v>
      </c>
      <c r="H426" s="219" t="str">
        <f>IF(ISNA(VLOOKUP($A426,'Úklidové služby'!$A$7:$I$53,8,FALSE))=TRUE,"",VLOOKUP($A426,'Úklidové služby'!$A$7:$I$53,8,FALSE))</f>
        <v>1x za 3 měsíce</v>
      </c>
      <c r="I426" s="186">
        <f>IF(ISNA(VLOOKUP($A426,'Úklidové služby'!$A$7:$I$53,9,FALSE))=TRUE,"",VLOOKUP($A426,'Úklidové služby'!$A$7:$I$53,9,FALSE))</f>
        <v>4</v>
      </c>
      <c r="J426" s="76">
        <f t="shared" si="20"/>
        <v>0</v>
      </c>
      <c r="K426" s="243">
        <f t="shared" si="21"/>
        <v>0</v>
      </c>
    </row>
    <row r="427" spans="1:11" ht="15" collapsed="1">
      <c r="A427" s="2">
        <v>42</v>
      </c>
      <c r="B427" s="19" t="s">
        <v>442</v>
      </c>
      <c r="C427" s="26"/>
      <c r="D427" s="57"/>
      <c r="E427" s="97">
        <f>SUM(E428)</f>
        <v>0.91</v>
      </c>
      <c r="F427" s="64" t="str">
        <f>IF(ISNA(VLOOKUP($A427,'Úklidové služby'!$A$7:$I$53,6,FALSE))=TRUE,"",VLOOKUP($A427,'Úklidové služby'!$A$7:$I$53,6,FALSE))</f>
        <v>m2</v>
      </c>
      <c r="G427" s="24">
        <f>IF(ISNA(VLOOKUP($A427,'Úklidové služby'!$A$7:$I$53,7,FALSE))=TRUE,"",VLOOKUP($A427,'Úklidové služby'!$A$7:$I$53,7,FALSE))</f>
        <v>0</v>
      </c>
      <c r="H427" s="219" t="str">
        <f>IF(ISNA(VLOOKUP($A427,'Úklidové služby'!$A$7:$I$53,8,FALSE))=TRUE,"",VLOOKUP($A427,'Úklidové služby'!$A$7:$I$53,8,FALSE))</f>
        <v>1x za 3 měsíce</v>
      </c>
      <c r="I427" s="186">
        <f>IF(ISNA(VLOOKUP($A427,'Úklidové služby'!$A$7:$I$53,9,FALSE))=TRUE,"",VLOOKUP($A427,'Úklidové služby'!$A$7:$I$53,9,FALSE))</f>
        <v>4</v>
      </c>
      <c r="J427" s="76">
        <f t="shared" si="20"/>
        <v>0</v>
      </c>
      <c r="K427" s="243">
        <f t="shared" si="21"/>
        <v>0</v>
      </c>
    </row>
    <row r="428" spans="1:11" ht="15" hidden="1" outlineLevel="1">
      <c r="A428" s="18"/>
      <c r="B428" s="940" t="s">
        <v>98</v>
      </c>
      <c r="C428" s="120" t="s">
        <v>138</v>
      </c>
      <c r="D428" s="21" t="s">
        <v>140</v>
      </c>
      <c r="E428" s="122">
        <v>0.91</v>
      </c>
      <c r="F428" s="124" t="str">
        <f>IF(ISNA(VLOOKUP($A428,'Úklidové služby'!$A$7:$I$53,6,FALSE))=TRUE,"",VLOOKUP($A428,'Úklidové služby'!$A$7:$I$53,6,FALSE))</f>
        <v/>
      </c>
      <c r="G428" s="17" t="str">
        <f>IF(ISNA(VLOOKUP($A428,'Úklidové služby'!$A$7:$I$53,7,FALSE))=TRUE,"",VLOOKUP($A428,'Úklidové služby'!$A$7:$I$53,7,FALSE))</f>
        <v/>
      </c>
      <c r="H428" s="67" t="str">
        <f>IF(ISNA(VLOOKUP($A428,'Úklidové služby'!$A$7:$I$53,8,FALSE))=TRUE,"",VLOOKUP($A428,'Úklidové služby'!$A$7:$I$53,8,FALSE))</f>
        <v/>
      </c>
      <c r="I428" s="232" t="str">
        <f>IF(ISNA(VLOOKUP($A428,'Úklidové služby'!$A$7:$I$53,9,FALSE))=TRUE,"",VLOOKUP($A428,'Úklidové služby'!$A$7:$I$53,9,FALSE))</f>
        <v/>
      </c>
      <c r="J428" s="189" t="str">
        <f t="shared" si="20"/>
        <v/>
      </c>
      <c r="K428" s="237" t="str">
        <f t="shared" si="21"/>
        <v/>
      </c>
    </row>
    <row r="429" spans="1:11" ht="15" collapsed="1">
      <c r="A429" s="2">
        <v>43</v>
      </c>
      <c r="B429" s="3" t="s">
        <v>40</v>
      </c>
      <c r="C429" s="26"/>
      <c r="D429" s="59"/>
      <c r="E429" s="111">
        <f>SUM(E430:E432)</f>
        <v>3</v>
      </c>
      <c r="F429" s="64" t="str">
        <f>IF(ISNA(VLOOKUP($A429,'Úklidové služby'!$A$7:$I$53,6,FALSE))=TRUE,"",VLOOKUP($A429,'Úklidové služby'!$A$7:$I$53,6,FALSE))</f>
        <v>místnost</v>
      </c>
      <c r="G429" s="24">
        <f>IF(ISNA(VLOOKUP($A429,'Úklidové služby'!$A$7:$I$53,7,FALSE))=TRUE,"",VLOOKUP($A429,'Úklidové služby'!$A$7:$I$53,7,FALSE))</f>
        <v>0</v>
      </c>
      <c r="H429" s="219" t="str">
        <f>IF(ISNA(VLOOKUP($A429,'Úklidové služby'!$A$7:$I$53,8,FALSE))=TRUE,"",VLOOKUP($A429,'Úklidové služby'!$A$7:$I$53,8,FALSE))</f>
        <v>1x za 3 měsíce</v>
      </c>
      <c r="I429" s="186">
        <f>IF(ISNA(VLOOKUP($A429,'Úklidové služby'!$A$7:$I$53,9,FALSE))=TRUE,"",VLOOKUP($A429,'Úklidové služby'!$A$7:$I$53,9,FALSE))</f>
        <v>4</v>
      </c>
      <c r="J429" s="76">
        <f t="shared" si="20"/>
        <v>0</v>
      </c>
      <c r="K429" s="243">
        <f t="shared" si="21"/>
        <v>0</v>
      </c>
    </row>
    <row r="430" spans="1:11" ht="15" hidden="1" outlineLevel="1">
      <c r="A430" s="9"/>
      <c r="B430" s="63" t="s">
        <v>8</v>
      </c>
      <c r="C430" s="140" t="s">
        <v>137</v>
      </c>
      <c r="D430" s="62" t="s">
        <v>57</v>
      </c>
      <c r="E430" s="100">
        <v>1</v>
      </c>
      <c r="F430" s="89" t="str">
        <f>IF(ISNA(VLOOKUP($A430,'Úklidové služby'!$A$7:$I$53,6,FALSE))=TRUE,"",VLOOKUP($A430,'Úklidové služby'!$A$7:$I$53,6,FALSE))</f>
        <v/>
      </c>
      <c r="G430" s="17" t="str">
        <f>IF(ISNA(VLOOKUP($A430,'Úklidové služby'!$A$7:$I$53,7,FALSE))=TRUE,"",VLOOKUP($A430,'Úklidové služby'!$A$7:$I$53,7,FALSE))</f>
        <v/>
      </c>
      <c r="H430" s="67" t="str">
        <f>IF(ISNA(VLOOKUP($A430,'Úklidové služby'!$A$7:$I$53,8,FALSE))=TRUE,"",VLOOKUP($A430,'Úklidové služby'!$A$7:$I$53,8,FALSE))</f>
        <v/>
      </c>
      <c r="I430" s="232" t="str">
        <f>IF(ISNA(VLOOKUP($A430,'Úklidové služby'!$A$7:$I$53,9,FALSE))=TRUE,"",VLOOKUP($A430,'Úklidové služby'!$A$7:$I$53,9,FALSE))</f>
        <v/>
      </c>
      <c r="J430" s="189" t="str">
        <f aca="true" t="shared" si="22" ref="J430:J443">IF(ISERR(E430*G430*I430)=TRUE,"",E430*G430*I430)</f>
        <v/>
      </c>
      <c r="K430" s="237" t="str">
        <f aca="true" t="shared" si="23" ref="K430:K443">IF(ISERR(J430/12)=TRUE,"",J430/12)</f>
        <v/>
      </c>
    </row>
    <row r="431" spans="1:11" ht="15" hidden="1" outlineLevel="1">
      <c r="A431" s="9"/>
      <c r="B431" s="143" t="s">
        <v>98</v>
      </c>
      <c r="C431" s="140" t="s">
        <v>138</v>
      </c>
      <c r="D431" s="62" t="s">
        <v>140</v>
      </c>
      <c r="E431" s="100">
        <v>1</v>
      </c>
      <c r="F431" s="89" t="str">
        <f>IF(ISNA(VLOOKUP($A431,'Úklidové služby'!$A$7:$I$53,6,FALSE))=TRUE,"",VLOOKUP($A431,'Úklidové služby'!$A$7:$I$53,6,FALSE))</f>
        <v/>
      </c>
      <c r="G431" s="17" t="str">
        <f>IF(ISNA(VLOOKUP($A431,'Úklidové služby'!$A$7:$I$53,7,FALSE))=TRUE,"",VLOOKUP($A431,'Úklidové služby'!$A$7:$I$53,7,FALSE))</f>
        <v/>
      </c>
      <c r="H431" s="67" t="str">
        <f>IF(ISNA(VLOOKUP($A431,'Úklidové služby'!$A$7:$I$53,8,FALSE))=TRUE,"",VLOOKUP($A431,'Úklidové služby'!$A$7:$I$53,8,FALSE))</f>
        <v/>
      </c>
      <c r="I431" s="232" t="str">
        <f>IF(ISNA(VLOOKUP($A431,'Úklidové služby'!$A$7:$I$53,9,FALSE))=TRUE,"",VLOOKUP($A431,'Úklidové služby'!$A$7:$I$53,9,FALSE))</f>
        <v/>
      </c>
      <c r="J431" s="189" t="str">
        <f t="shared" si="22"/>
        <v/>
      </c>
      <c r="K431" s="237" t="str">
        <f t="shared" si="23"/>
        <v/>
      </c>
    </row>
    <row r="432" spans="1:11" ht="15" hidden="1" outlineLevel="1">
      <c r="A432" s="2"/>
      <c r="B432" s="25" t="s">
        <v>98</v>
      </c>
      <c r="C432" s="142" t="s">
        <v>139</v>
      </c>
      <c r="D432" s="27" t="s">
        <v>141</v>
      </c>
      <c r="E432" s="102">
        <v>1</v>
      </c>
      <c r="F432" s="64" t="str">
        <f>IF(ISNA(VLOOKUP($A432,'Úklidové služby'!$A$7:$I$53,6,FALSE))=TRUE,"",VLOOKUP($A432,'Úklidové služby'!$A$7:$I$53,6,FALSE))</f>
        <v/>
      </c>
      <c r="G432" s="30" t="str">
        <f>IF(ISNA(VLOOKUP($A432,'Úklidové služby'!$A$7:$I$53,7,FALSE))=TRUE,"",VLOOKUP($A432,'Úklidové služby'!$A$7:$I$53,7,FALSE))</f>
        <v/>
      </c>
      <c r="H432" s="220" t="str">
        <f>IF(ISNA(VLOOKUP($A432,'Úklidové služby'!$A$7:$I$53,8,FALSE))=TRUE,"",VLOOKUP($A432,'Úklidové služby'!$A$7:$I$53,8,FALSE))</f>
        <v/>
      </c>
      <c r="I432" s="235" t="str">
        <f>IF(ISNA(VLOOKUP($A432,'Úklidové služby'!$A$7:$I$53,9,FALSE))=TRUE,"",VLOOKUP($A432,'Úklidové služby'!$A$7:$I$53,9,FALSE))</f>
        <v/>
      </c>
      <c r="J432" s="196" t="str">
        <f t="shared" si="22"/>
        <v/>
      </c>
      <c r="K432" s="242" t="str">
        <f t="shared" si="23"/>
        <v/>
      </c>
    </row>
    <row r="433" spans="1:11" ht="15" collapsed="1">
      <c r="A433" s="2">
        <v>44</v>
      </c>
      <c r="B433" s="19" t="s">
        <v>42</v>
      </c>
      <c r="C433" s="5"/>
      <c r="D433" s="5"/>
      <c r="E433" s="97">
        <f>SUM(E434:E436)</f>
        <v>3</v>
      </c>
      <c r="F433" s="45" t="str">
        <f>IF(ISNA(VLOOKUP($A433,'Úklidové služby'!$A$7:$I$53,6,FALSE))=TRUE,"",VLOOKUP($A433,'Úklidové služby'!$A$7:$I$53,6,FALSE))</f>
        <v>místnost</v>
      </c>
      <c r="G433" s="24">
        <f>IF(ISNA(VLOOKUP($A433,'Úklidové služby'!$A$7:$I$53,7,FALSE))=TRUE,"",VLOOKUP($A433,'Úklidové služby'!$A$7:$I$53,7,FALSE))</f>
        <v>0</v>
      </c>
      <c r="H433" s="60" t="str">
        <f>IF(ISNA(VLOOKUP($A433,'Úklidové služby'!$A$7:$I$53,8,FALSE))=TRUE,"",VLOOKUP($A433,'Úklidové služby'!$A$7:$I$53,8,FALSE))</f>
        <v>1x za 3 měsíce</v>
      </c>
      <c r="I433" s="236">
        <f>IF(ISNA(VLOOKUP($A433,'Úklidové služby'!$A$7:$I$53,9,FALSE))=TRUE,"",VLOOKUP($A433,'Úklidové služby'!$A$7:$I$53,9,FALSE))</f>
        <v>4</v>
      </c>
      <c r="J433" s="76">
        <f t="shared" si="22"/>
        <v>0</v>
      </c>
      <c r="K433" s="245">
        <f t="shared" si="23"/>
        <v>0</v>
      </c>
    </row>
    <row r="434" spans="1:11" ht="15" hidden="1" outlineLevel="1">
      <c r="A434" s="9"/>
      <c r="B434" s="63" t="s">
        <v>8</v>
      </c>
      <c r="C434" s="140" t="s">
        <v>137</v>
      </c>
      <c r="D434" s="62" t="s">
        <v>57</v>
      </c>
      <c r="E434" s="100">
        <v>1</v>
      </c>
      <c r="F434" s="89" t="str">
        <f>IF(ISNA(VLOOKUP($A434,'Úklidové služby'!$A$7:$I$53,6,FALSE))=TRUE,"",VLOOKUP($A434,'Úklidové služby'!$A$7:$I$53,6,FALSE))</f>
        <v/>
      </c>
      <c r="G434" s="13" t="str">
        <f>IF(ISNA(VLOOKUP($A434,'Úklidové služby'!$A$7:$I$53,7,FALSE))=TRUE,"",VLOOKUP($A434,'Úklidové služby'!$A$7:$I$53,7,FALSE))</f>
        <v/>
      </c>
      <c r="H434" s="67" t="str">
        <f>IF(ISNA(VLOOKUP($A434,'Úklidové služby'!$A$7:$I$53,8,FALSE))=TRUE,"",VLOOKUP($A434,'Úklidové služby'!$A$7:$I$53,8,FALSE))</f>
        <v/>
      </c>
      <c r="I434" s="232" t="str">
        <f>IF(ISNA(VLOOKUP($A434,'Úklidové služby'!$A$7:$I$53,9,FALSE))=TRUE,"",VLOOKUP($A434,'Úklidové služby'!$A$7:$I$53,9,FALSE))</f>
        <v/>
      </c>
      <c r="J434" s="189" t="str">
        <f t="shared" si="22"/>
        <v/>
      </c>
      <c r="K434" s="237" t="str">
        <f t="shared" si="23"/>
        <v/>
      </c>
    </row>
    <row r="435" spans="1:11" ht="15" hidden="1" outlineLevel="1">
      <c r="A435" s="9"/>
      <c r="B435" s="143" t="s">
        <v>98</v>
      </c>
      <c r="C435" s="140" t="s">
        <v>138</v>
      </c>
      <c r="D435" s="62" t="s">
        <v>140</v>
      </c>
      <c r="E435" s="106">
        <v>1</v>
      </c>
      <c r="F435" s="89" t="str">
        <f>IF(ISNA(VLOOKUP($A435,'Úklidové služby'!$A$7:$I$53,6,FALSE))=TRUE,"",VLOOKUP($A435,'Úklidové služby'!$A$7:$I$53,6,FALSE))</f>
        <v/>
      </c>
      <c r="G435" s="17" t="str">
        <f>IF(ISNA(VLOOKUP($A435,'Úklidové služby'!$A$7:$I$53,7,FALSE))=TRUE,"",VLOOKUP($A435,'Úklidové služby'!$A$7:$I$53,7,FALSE))</f>
        <v/>
      </c>
      <c r="H435" s="67" t="str">
        <f>IF(ISNA(VLOOKUP($A435,'Úklidové služby'!$A$7:$I$53,8,FALSE))=TRUE,"",VLOOKUP($A435,'Úklidové služby'!$A$7:$I$53,8,FALSE))</f>
        <v/>
      </c>
      <c r="I435" s="232" t="str">
        <f>IF(ISNA(VLOOKUP($A435,'Úklidové služby'!$A$7:$I$53,9,FALSE))=TRUE,"",VLOOKUP($A435,'Úklidové služby'!$A$7:$I$53,9,FALSE))</f>
        <v/>
      </c>
      <c r="J435" s="189" t="str">
        <f t="shared" si="22"/>
        <v/>
      </c>
      <c r="K435" s="237" t="str">
        <f t="shared" si="23"/>
        <v/>
      </c>
    </row>
    <row r="436" spans="1:11" ht="15" hidden="1" outlineLevel="1">
      <c r="A436" s="2"/>
      <c r="B436" s="25" t="s">
        <v>98</v>
      </c>
      <c r="C436" s="142" t="s">
        <v>139</v>
      </c>
      <c r="D436" s="27" t="s">
        <v>141</v>
      </c>
      <c r="E436" s="102">
        <v>1</v>
      </c>
      <c r="F436" s="64" t="str">
        <f>IF(ISNA(VLOOKUP($A436,'Úklidové služby'!$A$7:$I$53,6,FALSE))=TRUE,"",VLOOKUP($A436,'Úklidové služby'!$A$7:$I$53,6,FALSE))</f>
        <v/>
      </c>
      <c r="G436" s="30" t="str">
        <f>IF(ISNA(VLOOKUP($A436,'Úklidové služby'!$A$7:$I$53,7,FALSE))=TRUE,"",VLOOKUP($A436,'Úklidové služby'!$A$7:$I$53,7,FALSE))</f>
        <v/>
      </c>
      <c r="H436" s="220" t="str">
        <f>IF(ISNA(VLOOKUP($A436,'Úklidové služby'!$A$7:$I$53,8,FALSE))=TRUE,"",VLOOKUP($A436,'Úklidové služby'!$A$7:$I$53,8,FALSE))</f>
        <v/>
      </c>
      <c r="I436" s="235" t="str">
        <f>IF(ISNA(VLOOKUP($A436,'Úklidové služby'!$A$7:$I$53,9,FALSE))=TRUE,"",VLOOKUP($A436,'Úklidové služby'!$A$7:$I$53,9,FALSE))</f>
        <v/>
      </c>
      <c r="J436" s="196" t="str">
        <f t="shared" si="22"/>
        <v/>
      </c>
      <c r="K436" s="242" t="str">
        <f t="shared" si="23"/>
        <v/>
      </c>
    </row>
    <row r="437" spans="1:11" ht="15" collapsed="1">
      <c r="A437" s="2">
        <v>45</v>
      </c>
      <c r="B437" s="3" t="s">
        <v>45</v>
      </c>
      <c r="C437" s="26"/>
      <c r="D437" s="57"/>
      <c r="E437" s="97">
        <f>SUM(E438:E439)</f>
        <v>2</v>
      </c>
      <c r="F437" s="45" t="str">
        <f>IF(ISNA(VLOOKUP($A437,'Úklidové služby'!$A$7:$I$53,6,FALSE))=TRUE,"",VLOOKUP($A437,'Úklidové služby'!$A$7:$I$53,6,FALSE))</f>
        <v>ks</v>
      </c>
      <c r="G437" s="24">
        <f>IF(ISNA(VLOOKUP($A437,'Úklidové služby'!$A$7:$I$53,7,FALSE))=TRUE,"",VLOOKUP($A437,'Úklidové služby'!$A$7:$I$53,7,FALSE))</f>
        <v>0</v>
      </c>
      <c r="H437" s="60" t="str">
        <f>IF(ISNA(VLOOKUP($A437,'Úklidové služby'!$A$7:$I$53,8,FALSE))=TRUE,"",VLOOKUP($A437,'Úklidové služby'!$A$7:$I$53,8,FALSE))</f>
        <v>1x za 3 měsíce</v>
      </c>
      <c r="I437" s="236">
        <f>IF(ISNA(VLOOKUP($A437,'Úklidové služby'!$A$7:$I$53,9,FALSE))=TRUE,"",VLOOKUP($A437,'Úklidové služby'!$A$7:$I$53,9,FALSE))</f>
        <v>4</v>
      </c>
      <c r="J437" s="76">
        <f t="shared" si="22"/>
        <v>0</v>
      </c>
      <c r="K437" s="245">
        <f t="shared" si="23"/>
        <v>0</v>
      </c>
    </row>
    <row r="438" spans="1:11" ht="15" hidden="1" outlineLevel="1">
      <c r="A438" s="9"/>
      <c r="B438" s="143" t="s">
        <v>98</v>
      </c>
      <c r="C438" s="140" t="s">
        <v>138</v>
      </c>
      <c r="D438" s="62" t="s">
        <v>140</v>
      </c>
      <c r="E438" s="106">
        <v>1</v>
      </c>
      <c r="F438" s="89" t="str">
        <f>IF(ISNA(VLOOKUP($A438,'Úklidové služby'!$A$7:$I$53,6,FALSE))=TRUE,"",VLOOKUP($A438,'Úklidové služby'!$A$7:$I$53,6,FALSE))</f>
        <v/>
      </c>
      <c r="G438" s="17" t="str">
        <f>IF(ISNA(VLOOKUP($A438,'Úklidové služby'!$A$7:$I$53,7,FALSE))=TRUE,"",VLOOKUP($A438,'Úklidové služby'!$A$7:$I$53,7,FALSE))</f>
        <v/>
      </c>
      <c r="H438" s="67" t="str">
        <f>IF(ISNA(VLOOKUP($A438,'Úklidové služby'!$A$7:$I$53,8,FALSE))=TRUE,"",VLOOKUP($A438,'Úklidové služby'!$A$7:$I$53,8,FALSE))</f>
        <v/>
      </c>
      <c r="I438" s="232" t="str">
        <f>IF(ISNA(VLOOKUP($A438,'Úklidové služby'!$A$7:$I$53,9,FALSE))=TRUE,"",VLOOKUP($A438,'Úklidové služby'!$A$7:$I$53,9,FALSE))</f>
        <v/>
      </c>
      <c r="J438" s="189" t="str">
        <f t="shared" si="22"/>
        <v/>
      </c>
      <c r="K438" s="237" t="str">
        <f t="shared" si="23"/>
        <v/>
      </c>
    </row>
    <row r="439" spans="1:11" ht="15" hidden="1" outlineLevel="1">
      <c r="A439" s="2"/>
      <c r="B439" s="25" t="s">
        <v>98</v>
      </c>
      <c r="C439" s="142" t="s">
        <v>139</v>
      </c>
      <c r="D439" s="27" t="s">
        <v>141</v>
      </c>
      <c r="E439" s="102">
        <v>1</v>
      </c>
      <c r="F439" s="64" t="str">
        <f>IF(ISNA(VLOOKUP($A439,'Úklidové služby'!$A$7:$I$53,6,FALSE))=TRUE,"",VLOOKUP($A439,'Úklidové služby'!$A$7:$I$53,6,FALSE))</f>
        <v/>
      </c>
      <c r="G439" s="30" t="str">
        <f>IF(ISNA(VLOOKUP($A439,'Úklidové služby'!$A$7:$I$53,7,FALSE))=TRUE,"",VLOOKUP($A439,'Úklidové služby'!$A$7:$I$53,7,FALSE))</f>
        <v/>
      </c>
      <c r="H439" s="220" t="str">
        <f>IF(ISNA(VLOOKUP($A439,'Úklidové služby'!$A$7:$I$53,8,FALSE))=TRUE,"",VLOOKUP($A439,'Úklidové služby'!$A$7:$I$53,8,FALSE))</f>
        <v/>
      </c>
      <c r="I439" s="235" t="str">
        <f>IF(ISNA(VLOOKUP($A439,'Úklidové služby'!$A$7:$I$53,9,FALSE))=TRUE,"",VLOOKUP($A439,'Úklidové služby'!$A$7:$I$53,9,FALSE))</f>
        <v/>
      </c>
      <c r="J439" s="196" t="str">
        <f t="shared" si="22"/>
        <v/>
      </c>
      <c r="K439" s="242" t="str">
        <f t="shared" si="23"/>
        <v/>
      </c>
    </row>
    <row r="440" spans="1:11" ht="15" collapsed="1">
      <c r="A440" s="2">
        <v>46</v>
      </c>
      <c r="B440" s="3" t="s">
        <v>47</v>
      </c>
      <c r="C440" s="26"/>
      <c r="D440" s="57"/>
      <c r="E440" s="97">
        <f>SUM(E441:E442)</f>
        <v>2</v>
      </c>
      <c r="F440" s="64" t="str">
        <f>IF(ISNA(VLOOKUP($A440,'Úklidové služby'!$A$7:$I$53,6,FALSE))=TRUE,"",VLOOKUP($A440,'Úklidové služby'!$A$7:$I$53,6,FALSE))</f>
        <v>ks</v>
      </c>
      <c r="G440" s="24">
        <f>IF(ISNA(VLOOKUP($A440,'Úklidové služby'!$A$7:$I$53,7,FALSE))=TRUE,"",VLOOKUP($A440,'Úklidové služby'!$A$7:$I$53,7,FALSE))</f>
        <v>0</v>
      </c>
      <c r="H440" s="219" t="str">
        <f>IF(ISNA(VLOOKUP($A440,'Úklidové služby'!$A$7:$I$53,8,FALSE))=TRUE,"",VLOOKUP($A440,'Úklidové služby'!$A$7:$I$53,8,FALSE))</f>
        <v>1x za 3 měsíce</v>
      </c>
      <c r="I440" s="186">
        <f>IF(ISNA(VLOOKUP($A440,'Úklidové služby'!$A$7:$I$53,9,FALSE))=TRUE,"",VLOOKUP($A440,'Úklidové služby'!$A$7:$I$53,9,FALSE))</f>
        <v>4</v>
      </c>
      <c r="J440" s="76">
        <f t="shared" si="22"/>
        <v>0</v>
      </c>
      <c r="K440" s="243">
        <f t="shared" si="23"/>
        <v>0</v>
      </c>
    </row>
    <row r="441" spans="1:11" ht="15" hidden="1" outlineLevel="1">
      <c r="A441" s="9"/>
      <c r="B441" s="143" t="s">
        <v>98</v>
      </c>
      <c r="C441" s="140" t="s">
        <v>138</v>
      </c>
      <c r="D441" s="62" t="s">
        <v>140</v>
      </c>
      <c r="E441" s="106">
        <v>1</v>
      </c>
      <c r="F441" s="89" t="str">
        <f>IF(ISNA(VLOOKUP($A441,'Úklidové služby'!$A$7:$I$53,6,FALSE))=TRUE,"",VLOOKUP($A441,'Úklidové služby'!$A$7:$I$53,6,FALSE))</f>
        <v/>
      </c>
      <c r="G441" s="17" t="str">
        <f>IF(ISNA(VLOOKUP($A441,'Úklidové služby'!$A$7:$I$53,7,FALSE))=TRUE,"",VLOOKUP($A441,'Úklidové služby'!$A$7:$I$53,7,FALSE))</f>
        <v/>
      </c>
      <c r="H441" s="67" t="str">
        <f>IF(ISNA(VLOOKUP($A441,'Úklidové služby'!$A$7:$I$53,8,FALSE))=TRUE,"",VLOOKUP($A441,'Úklidové služby'!$A$7:$I$53,8,FALSE))</f>
        <v/>
      </c>
      <c r="I441" s="232" t="str">
        <f>IF(ISNA(VLOOKUP($A441,'Úklidové služby'!$A$7:$I$53,9,FALSE))=TRUE,"",VLOOKUP($A441,'Úklidové služby'!$A$7:$I$53,9,FALSE))</f>
        <v/>
      </c>
      <c r="J441" s="189" t="str">
        <f t="shared" si="22"/>
        <v/>
      </c>
      <c r="K441" s="237" t="str">
        <f t="shared" si="23"/>
        <v/>
      </c>
    </row>
    <row r="442" spans="1:11" ht="15" hidden="1" outlineLevel="1">
      <c r="A442" s="2"/>
      <c r="B442" s="25" t="s">
        <v>98</v>
      </c>
      <c r="C442" s="142" t="s">
        <v>139</v>
      </c>
      <c r="D442" s="27" t="s">
        <v>141</v>
      </c>
      <c r="E442" s="102">
        <v>1</v>
      </c>
      <c r="F442" s="64" t="str">
        <f>IF(ISNA(VLOOKUP($A442,'Úklidové služby'!$A$7:$I$53,6,FALSE))=TRUE,"",VLOOKUP($A442,'Úklidové služby'!$A$7:$I$53,6,FALSE))</f>
        <v/>
      </c>
      <c r="G442" s="30" t="str">
        <f>IF(ISNA(VLOOKUP($A442,'Úklidové služby'!$A$7:$I$53,7,FALSE))=TRUE,"",VLOOKUP($A442,'Úklidové služby'!$A$7:$I$53,7,FALSE))</f>
        <v/>
      </c>
      <c r="H442" s="220" t="str">
        <f>IF(ISNA(VLOOKUP($A442,'Úklidové služby'!$A$7:$I$53,8,FALSE))=TRUE,"",VLOOKUP($A442,'Úklidové služby'!$A$7:$I$53,8,FALSE))</f>
        <v/>
      </c>
      <c r="I442" s="235" t="str">
        <f>IF(ISNA(VLOOKUP($A442,'Úklidové služby'!$A$7:$I$53,9,FALSE))=TRUE,"",VLOOKUP($A442,'Úklidové služby'!$A$7:$I$53,9,FALSE))</f>
        <v/>
      </c>
      <c r="J442" s="196" t="str">
        <f t="shared" si="22"/>
        <v/>
      </c>
      <c r="K442" s="242" t="str">
        <f t="shared" si="23"/>
        <v/>
      </c>
    </row>
    <row r="443" spans="1:11" ht="15" collapsed="1" thickBot="1">
      <c r="A443" s="2">
        <v>47</v>
      </c>
      <c r="B443" s="3" t="s">
        <v>58</v>
      </c>
      <c r="C443" s="5"/>
      <c r="D443" s="5"/>
      <c r="E443" s="97">
        <f>SUM(E444:E464)</f>
        <v>56.80345</v>
      </c>
      <c r="F443" s="45" t="str">
        <f>IF(ISNA(VLOOKUP($A443,'Úklidové služby'!$A$7:$I$53,6,FALSE))=TRUE,"",VLOOKUP($A443,'Úklidové služby'!$A$7:$I$53,6,FALSE))</f>
        <v>m2</v>
      </c>
      <c r="G443" s="24">
        <f>IF(ISNA(VLOOKUP($A443,'Úklidové služby'!$A$7:$I$53,7,FALSE))=TRUE,"",VLOOKUP($A443,'Úklidové služby'!$A$7:$I$53,7,FALSE))</f>
        <v>0</v>
      </c>
      <c r="H443" s="60" t="str">
        <f>IF(ISNA(VLOOKUP($A443,'Úklidové služby'!$A$7:$I$53,8,FALSE))=TRUE,"",VLOOKUP($A443,'Úklidové služby'!$A$7:$I$53,8,FALSE))</f>
        <v>1x za 6 měsíců</v>
      </c>
      <c r="I443" s="236">
        <f>IF(ISNA(VLOOKUP($A443,'Úklidové služby'!$A$7:$I$53,9,FALSE))=TRUE,"",VLOOKUP($A443,'Úklidové služby'!$A$7:$I$53,9,FALSE))</f>
        <v>2</v>
      </c>
      <c r="J443" s="76">
        <f t="shared" si="22"/>
        <v>0</v>
      </c>
      <c r="K443" s="668">
        <f t="shared" si="23"/>
        <v>0</v>
      </c>
    </row>
    <row r="444" spans="1:11" ht="15" hidden="1" outlineLevel="1">
      <c r="A444" s="48"/>
      <c r="B444" s="10" t="s">
        <v>8</v>
      </c>
      <c r="C444" s="69" t="s">
        <v>101</v>
      </c>
      <c r="D444" s="11" t="s">
        <v>61</v>
      </c>
      <c r="E444" s="100">
        <f>SUMIF(Okna!$C$43:$C$82,C444,Okna!$I$43:$I$82)</f>
        <v>7.5264</v>
      </c>
      <c r="F444" s="66"/>
      <c r="G444" s="16"/>
      <c r="H444" s="16"/>
      <c r="I444" s="148"/>
      <c r="J444" s="82"/>
      <c r="K444" s="230"/>
    </row>
    <row r="445" spans="1:11" ht="15" hidden="1" outlineLevel="1">
      <c r="A445" s="48"/>
      <c r="B445" s="14" t="s">
        <v>8</v>
      </c>
      <c r="C445" s="70" t="s">
        <v>102</v>
      </c>
      <c r="D445" s="15" t="s">
        <v>88</v>
      </c>
      <c r="E445" s="100">
        <f>SUMIF(Okna!$C$43:$C$82,C445,Okna!$I$43:$I$82)</f>
        <v>4.008</v>
      </c>
      <c r="F445" s="66"/>
      <c r="G445" s="16"/>
      <c r="H445" s="16"/>
      <c r="I445" s="148"/>
      <c r="J445" s="82"/>
      <c r="K445" s="230"/>
    </row>
    <row r="446" spans="1:11" ht="15" hidden="1" outlineLevel="1">
      <c r="A446" s="48"/>
      <c r="B446" s="14" t="s">
        <v>8</v>
      </c>
      <c r="C446" s="70" t="s">
        <v>103</v>
      </c>
      <c r="D446" s="15" t="s">
        <v>89</v>
      </c>
      <c r="E446" s="100">
        <f>SUMIF(Okna!$C$43:$C$82,C446,Okna!$I$43:$I$82)</f>
        <v>2.004</v>
      </c>
      <c r="F446" s="66"/>
      <c r="G446" s="16"/>
      <c r="H446" s="16"/>
      <c r="I446" s="148"/>
      <c r="J446" s="82"/>
      <c r="K446" s="230"/>
    </row>
    <row r="447" spans="1:11" ht="15" hidden="1" outlineLevel="1">
      <c r="A447" s="48"/>
      <c r="B447" s="14" t="s">
        <v>8</v>
      </c>
      <c r="C447" s="70" t="s">
        <v>104</v>
      </c>
      <c r="D447" s="15" t="s">
        <v>90</v>
      </c>
      <c r="E447" s="100">
        <f>SUMIF(Okna!$C$43:$C$82,C447,Okna!$I$43:$I$82)</f>
        <v>2.8520000000000003</v>
      </c>
      <c r="F447" s="66"/>
      <c r="G447" s="16"/>
      <c r="H447" s="16"/>
      <c r="I447" s="148"/>
      <c r="J447" s="82"/>
      <c r="K447" s="230"/>
    </row>
    <row r="448" spans="1:11" ht="15" hidden="1" outlineLevel="1">
      <c r="A448" s="48"/>
      <c r="B448" s="14" t="s">
        <v>8</v>
      </c>
      <c r="C448" s="70" t="s">
        <v>105</v>
      </c>
      <c r="D448" s="15" t="s">
        <v>91</v>
      </c>
      <c r="E448" s="100">
        <f>SUMIF(Okna!$C$43:$C$82,C448,Okna!$I$43:$I$82)</f>
        <v>3.6608</v>
      </c>
      <c r="F448" s="66"/>
      <c r="G448" s="16"/>
      <c r="H448" s="16"/>
      <c r="I448" s="148"/>
      <c r="J448" s="82"/>
      <c r="K448" s="230"/>
    </row>
    <row r="449" spans="1:11" ht="15" hidden="1" outlineLevel="1">
      <c r="A449" s="48"/>
      <c r="B449" s="14" t="s">
        <v>8</v>
      </c>
      <c r="C449" s="70" t="s">
        <v>106</v>
      </c>
      <c r="D449" s="15" t="s">
        <v>92</v>
      </c>
      <c r="E449" s="100">
        <f>SUMIF(Okna!$C$43:$C$82,C449,Okna!$I$43:$I$82)</f>
        <v>1.77</v>
      </c>
      <c r="F449" s="66"/>
      <c r="G449" s="16"/>
      <c r="H449" s="16"/>
      <c r="I449" s="148"/>
      <c r="J449" s="82"/>
      <c r="K449" s="230"/>
    </row>
    <row r="450" spans="1:11" ht="15" hidden="1" outlineLevel="1">
      <c r="A450" s="48"/>
      <c r="B450" s="14" t="s">
        <v>8</v>
      </c>
      <c r="C450" s="70" t="s">
        <v>107</v>
      </c>
      <c r="D450" s="134" t="s">
        <v>90</v>
      </c>
      <c r="E450" s="100">
        <f>SUMIF(Okna!$C$43:$C$82,C450,Okna!$I$43:$I$82)</f>
        <v>1.77</v>
      </c>
      <c r="F450" s="66"/>
      <c r="G450" s="16"/>
      <c r="H450" s="16"/>
      <c r="I450" s="148"/>
      <c r="J450" s="82"/>
      <c r="K450" s="230"/>
    </row>
    <row r="451" spans="1:11" ht="15" hidden="1" outlineLevel="1">
      <c r="A451" s="48"/>
      <c r="B451" s="14" t="s">
        <v>20</v>
      </c>
      <c r="C451" s="70" t="s">
        <v>115</v>
      </c>
      <c r="D451" s="15" t="s">
        <v>95</v>
      </c>
      <c r="E451" s="100">
        <f>SUMIF(Okna!$C$43:$C$82,C451,Okna!$I$43:$I$82)</f>
        <v>0.73625</v>
      </c>
      <c r="F451" s="66"/>
      <c r="G451" s="16"/>
      <c r="H451" s="16"/>
      <c r="I451" s="148"/>
      <c r="J451" s="82"/>
      <c r="K451" s="230"/>
    </row>
    <row r="452" spans="1:11" ht="15" hidden="1" outlineLevel="1">
      <c r="A452" s="48"/>
      <c r="B452" s="14" t="s">
        <v>20</v>
      </c>
      <c r="C452" s="70" t="s">
        <v>118</v>
      </c>
      <c r="D452" s="15" t="s">
        <v>97</v>
      </c>
      <c r="E452" s="100">
        <f>SUMIF(Okna!$C$43:$C$82,C452,Okna!$I$43:$I$82)</f>
        <v>1.7646</v>
      </c>
      <c r="F452" s="66"/>
      <c r="G452" s="16"/>
      <c r="H452" s="16"/>
      <c r="I452" s="148"/>
      <c r="J452" s="82"/>
      <c r="K452" s="230"/>
    </row>
    <row r="453" spans="1:11" ht="15" hidden="1" outlineLevel="1">
      <c r="A453" s="48"/>
      <c r="B453" s="14" t="s">
        <v>20</v>
      </c>
      <c r="C453" s="70" t="s">
        <v>119</v>
      </c>
      <c r="D453" s="15" t="s">
        <v>90</v>
      </c>
      <c r="E453" s="100">
        <f>SUMIF(Okna!$C$43:$C$82,C453,Okna!$I$43:$I$82)</f>
        <v>1.7646</v>
      </c>
      <c r="F453" s="66"/>
      <c r="G453" s="16"/>
      <c r="H453" s="16"/>
      <c r="I453" s="148"/>
      <c r="J453" s="82"/>
      <c r="K453" s="230"/>
    </row>
    <row r="454" spans="1:11" ht="15" hidden="1" outlineLevel="1">
      <c r="A454" s="48"/>
      <c r="B454" s="14" t="s">
        <v>20</v>
      </c>
      <c r="C454" s="73" t="s">
        <v>120</v>
      </c>
      <c r="D454" s="134" t="s">
        <v>90</v>
      </c>
      <c r="E454" s="100">
        <f>SUMIF(Okna!$C$43:$C$82,C454,Okna!$I$43:$I$82)</f>
        <v>1.7646</v>
      </c>
      <c r="F454" s="66"/>
      <c r="G454" s="16"/>
      <c r="H454" s="16"/>
      <c r="I454" s="148"/>
      <c r="J454" s="82"/>
      <c r="K454" s="230"/>
    </row>
    <row r="455" spans="1:11" ht="15" hidden="1" outlineLevel="1">
      <c r="A455" s="48"/>
      <c r="B455" s="14" t="s">
        <v>20</v>
      </c>
      <c r="C455" s="73" t="s">
        <v>121</v>
      </c>
      <c r="D455" s="15" t="s">
        <v>61</v>
      </c>
      <c r="E455" s="100">
        <f>SUMIF(Okna!$C$43:$C$82,C455,Okna!$I$43:$I$82)</f>
        <v>3.5292</v>
      </c>
      <c r="F455" s="66"/>
      <c r="G455" s="16"/>
      <c r="H455" s="16"/>
      <c r="I455" s="148"/>
      <c r="J455" s="82"/>
      <c r="K455" s="230"/>
    </row>
    <row r="456" spans="1:11" ht="15" hidden="1" outlineLevel="1">
      <c r="A456" s="48"/>
      <c r="B456" s="14" t="s">
        <v>20</v>
      </c>
      <c r="C456" s="70" t="s">
        <v>123</v>
      </c>
      <c r="D456" s="15" t="s">
        <v>90</v>
      </c>
      <c r="E456" s="100">
        <f>SUMIF(Okna!$C$43:$C$82,C456,Okna!$I$43:$I$82)</f>
        <v>1.8025</v>
      </c>
      <c r="F456" s="66"/>
      <c r="G456" s="16"/>
      <c r="H456" s="16"/>
      <c r="I456" s="148"/>
      <c r="J456" s="82"/>
      <c r="K456" s="230"/>
    </row>
    <row r="457" spans="1:11" ht="15" hidden="1" outlineLevel="1">
      <c r="A457" s="48"/>
      <c r="B457" s="14" t="s">
        <v>20</v>
      </c>
      <c r="C457" s="70" t="s">
        <v>124</v>
      </c>
      <c r="D457" s="15" t="s">
        <v>90</v>
      </c>
      <c r="E457" s="100">
        <f>SUMIF(Okna!$C$43:$C$82,C457,Okna!$I$43:$I$82)</f>
        <v>1.8025</v>
      </c>
      <c r="F457" s="66"/>
      <c r="G457" s="16"/>
      <c r="H457" s="16"/>
      <c r="I457" s="148"/>
      <c r="J457" s="82"/>
      <c r="K457" s="230"/>
    </row>
    <row r="458" spans="1:11" ht="15" hidden="1" outlineLevel="1">
      <c r="A458" s="48"/>
      <c r="B458" s="14" t="s">
        <v>20</v>
      </c>
      <c r="C458" s="140" t="s">
        <v>131</v>
      </c>
      <c r="D458" s="15" t="s">
        <v>90</v>
      </c>
      <c r="E458" s="100">
        <f>SUMIF(Okna!$C$43:$C$82,C458,Okna!$I$43:$I$82)</f>
        <v>3.605</v>
      </c>
      <c r="F458" s="66"/>
      <c r="G458" s="16"/>
      <c r="H458" s="16"/>
      <c r="I458" s="148"/>
      <c r="J458" s="82"/>
      <c r="K458" s="230"/>
    </row>
    <row r="459" spans="1:11" ht="15" hidden="1" outlineLevel="1">
      <c r="A459" s="48"/>
      <c r="B459" s="14" t="s">
        <v>98</v>
      </c>
      <c r="C459" s="70" t="s">
        <v>129</v>
      </c>
      <c r="D459" s="15" t="s">
        <v>97</v>
      </c>
      <c r="E459" s="100">
        <f>SUMIF(Okna!$C$43:$C$82,C459,Okna!$I$43:$I$82)</f>
        <v>1.827</v>
      </c>
      <c r="F459" s="66"/>
      <c r="G459" s="16"/>
      <c r="H459" s="16"/>
      <c r="I459" s="148"/>
      <c r="J459" s="82"/>
      <c r="K459" s="230"/>
    </row>
    <row r="460" spans="1:11" ht="15" hidden="1" outlineLevel="1">
      <c r="A460" s="48"/>
      <c r="B460" s="14" t="s">
        <v>98</v>
      </c>
      <c r="C460" s="70" t="s">
        <v>130</v>
      </c>
      <c r="D460" s="15" t="s">
        <v>99</v>
      </c>
      <c r="E460" s="100">
        <f>SUMIF(Okna!$C$43:$C$82,C460,Okna!$I$43:$I$82)</f>
        <v>3.654</v>
      </c>
      <c r="F460" s="66"/>
      <c r="G460" s="16"/>
      <c r="H460" s="16"/>
      <c r="I460" s="148"/>
      <c r="J460" s="82"/>
      <c r="K460" s="230"/>
    </row>
    <row r="461" spans="1:11" ht="15" hidden="1" outlineLevel="1">
      <c r="A461" s="48"/>
      <c r="B461" s="143" t="s">
        <v>98</v>
      </c>
      <c r="C461" s="140" t="s">
        <v>142</v>
      </c>
      <c r="D461" s="15" t="s">
        <v>143</v>
      </c>
      <c r="E461" s="100">
        <f>SUMIF(Okna!$C$43:$C$82,C461,Okna!$I$43:$I$82)</f>
        <v>3.654</v>
      </c>
      <c r="F461" s="66"/>
      <c r="G461" s="16"/>
      <c r="H461" s="16"/>
      <c r="I461" s="148"/>
      <c r="J461" s="82"/>
      <c r="K461" s="230"/>
    </row>
    <row r="462" spans="1:11" ht="15" hidden="1" outlineLevel="1">
      <c r="A462" s="48"/>
      <c r="B462" s="14" t="s">
        <v>98</v>
      </c>
      <c r="C462" s="140" t="s">
        <v>132</v>
      </c>
      <c r="D462" s="15" t="s">
        <v>100</v>
      </c>
      <c r="E462" s="100">
        <f>SUMIF(Okna!$C$43:$C$82,C462,Okna!$I$43:$I$82)</f>
        <v>3.654</v>
      </c>
      <c r="F462" s="66"/>
      <c r="G462" s="16"/>
      <c r="H462" s="16"/>
      <c r="I462" s="148"/>
      <c r="J462" s="82"/>
      <c r="K462" s="230"/>
    </row>
    <row r="463" spans="1:11" ht="15" hidden="1" outlineLevel="1">
      <c r="A463" s="48"/>
      <c r="B463" s="143" t="s">
        <v>98</v>
      </c>
      <c r="C463" s="140" t="s">
        <v>138</v>
      </c>
      <c r="D463" s="15" t="s">
        <v>140</v>
      </c>
      <c r="E463" s="100">
        <f>SUMIF(Okna!$C$43:$C$82,C463,Okna!$I$43:$I$82)</f>
        <v>1.827</v>
      </c>
      <c r="F463" s="66"/>
      <c r="G463" s="16"/>
      <c r="H463" s="16"/>
      <c r="I463" s="148"/>
      <c r="J463" s="82"/>
      <c r="K463" s="230"/>
    </row>
    <row r="464" spans="1:11" ht="15" hidden="1" outlineLevel="1" thickBot="1">
      <c r="A464" s="83"/>
      <c r="B464" s="84" t="s">
        <v>98</v>
      </c>
      <c r="C464" s="152" t="s">
        <v>139</v>
      </c>
      <c r="D464" s="153" t="s">
        <v>141</v>
      </c>
      <c r="E464" s="100">
        <f>SUMIF(Okna!$C$43:$C$82,C464,Okna!$I$43:$I$82)</f>
        <v>1.827</v>
      </c>
      <c r="F464" s="95"/>
      <c r="G464" s="87"/>
      <c r="H464" s="87"/>
      <c r="I464" s="221"/>
      <c r="J464" s="88"/>
      <c r="K464" s="249"/>
    </row>
    <row r="465" spans="1:11" ht="15" thickBot="1">
      <c r="A465" s="1126" t="s">
        <v>269</v>
      </c>
      <c r="B465" s="1127"/>
      <c r="C465" s="1127"/>
      <c r="D465" s="1127"/>
      <c r="E465" s="1127"/>
      <c r="F465" s="1127"/>
      <c r="G465" s="1127"/>
      <c r="H465" s="1127"/>
      <c r="I465" s="1131"/>
      <c r="J465" s="231">
        <f>SUM(J7:J464)</f>
        <v>0</v>
      </c>
      <c r="K465" s="901">
        <f>SUM(K7:K464)</f>
        <v>0</v>
      </c>
    </row>
  </sheetData>
  <sheetProtection sheet="1" objects="1" scenarios="1"/>
  <mergeCells count="2">
    <mergeCell ref="B6:D6"/>
    <mergeCell ref="A465:I465"/>
  </mergeCells>
  <printOptions horizontalCentered="1"/>
  <pageMargins left="0.1968503937007874" right="0.1968503937007874" top="0.15748031496062992" bottom="0.42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C45:C49 C11:C15 C79:C82 C147 C161:C165 C226:C229 C297:C300 C372 C121 C403:C405 C447:C450 C148:C149" twoDigitTextYear="1"/>
    <ignoredError sqref="E41 E422 E279 E1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691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08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4.8515625" style="1" customWidth="1"/>
    <col min="11" max="11" width="13.7109375" style="1" customWidth="1"/>
    <col min="12" max="12" width="8.7109375" style="1" hidden="1" customWidth="1"/>
    <col min="13" max="13" width="8.7109375" style="1" customWidth="1"/>
    <col min="14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413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705.2699999999999</v>
      </c>
    </row>
    <row r="7" spans="1:12" ht="15" collapsed="1">
      <c r="A7" s="2">
        <v>1</v>
      </c>
      <c r="B7" s="3" t="s">
        <v>5</v>
      </c>
      <c r="C7" s="3"/>
      <c r="D7" s="5"/>
      <c r="E7" s="981">
        <f>SUM(E8:E44)</f>
        <v>705.2699999999999</v>
      </c>
      <c r="F7" s="65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53" t="str">
        <f>IF(ISNA(VLOOKUP($A7,'Úklidové služby'!$A$7:$I$53,8,FALSE))=TRUE,"",VLOOKUP($A7,'Úklidové služby'!$A$7:$I$53,8,FALSE))</f>
        <v>1x za den</v>
      </c>
      <c r="I7" s="184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41">
        <f>IF(ISERR(J7/12)=TRUE,"",J7/12)</f>
        <v>0</v>
      </c>
      <c r="L7" s="1">
        <f>SUMIF(A:A,'Úklidové služby'!A8,E:E)</f>
        <v>705.2699999999999</v>
      </c>
    </row>
    <row r="8" spans="1:12" ht="15" hidden="1" outlineLevel="1">
      <c r="A8" s="9"/>
      <c r="B8" s="14" t="s">
        <v>8</v>
      </c>
      <c r="C8" s="70" t="s">
        <v>173</v>
      </c>
      <c r="D8" s="56" t="s">
        <v>154</v>
      </c>
      <c r="E8" s="99">
        <f>SUMIF('Soupis úklidových prací'!$C$82:$C$147,C8,'Soupis úklidových prací'!$D$82:$D$147)</f>
        <v>97</v>
      </c>
      <c r="F8" s="89"/>
      <c r="G8" s="13"/>
      <c r="H8" s="12"/>
      <c r="I8" s="232"/>
      <c r="J8" s="188"/>
      <c r="K8" s="237"/>
      <c r="L8" s="1">
        <f>SUMIF(A:A,'Úklidové služby'!A9,E:E)</f>
        <v>474.76</v>
      </c>
    </row>
    <row r="9" spans="1:12" ht="15" hidden="1" outlineLevel="1">
      <c r="A9" s="9"/>
      <c r="B9" s="14" t="s">
        <v>8</v>
      </c>
      <c r="C9" s="70" t="s">
        <v>174</v>
      </c>
      <c r="D9" s="154" t="s">
        <v>155</v>
      </c>
      <c r="E9" s="100">
        <f>SUMIF('Soupis úklidových prací'!$C$82:$C$147,C9,'Soupis úklidových prací'!$D$82:$D$147)</f>
        <v>54</v>
      </c>
      <c r="F9" s="89"/>
      <c r="G9" s="17"/>
      <c r="H9" s="12"/>
      <c r="I9" s="232"/>
      <c r="J9" s="189"/>
      <c r="K9" s="237"/>
      <c r="L9" s="1">
        <f>SUMIF(A:A,'Úklidové služby'!A10,E:E)</f>
        <v>56</v>
      </c>
    </row>
    <row r="10" spans="1:12" ht="15" hidden="1" outlineLevel="1">
      <c r="A10" s="9"/>
      <c r="B10" s="14" t="s">
        <v>8</v>
      </c>
      <c r="C10" s="70" t="s">
        <v>175</v>
      </c>
      <c r="D10" s="154" t="s">
        <v>156</v>
      </c>
      <c r="E10" s="100">
        <v>80</v>
      </c>
      <c r="F10" s="89"/>
      <c r="G10" s="17"/>
      <c r="H10" s="12"/>
      <c r="I10" s="232"/>
      <c r="J10" s="189"/>
      <c r="K10" s="237"/>
      <c r="L10" s="1">
        <f>SUMIF(A:A,'Úklidové služby'!A11,E:E)</f>
        <v>56</v>
      </c>
    </row>
    <row r="11" spans="1:12" ht="15" hidden="1" outlineLevel="1">
      <c r="A11" s="9"/>
      <c r="B11" s="14" t="s">
        <v>8</v>
      </c>
      <c r="C11" s="70" t="s">
        <v>176</v>
      </c>
      <c r="D11" s="154" t="s">
        <v>157</v>
      </c>
      <c r="E11" s="100">
        <f>SUMIF('Soupis úklidových prací'!$C$82:$C$147,C11,'Soupis úklidových prací'!$D$82:$D$147)</f>
        <v>17.3</v>
      </c>
      <c r="F11" s="89"/>
      <c r="G11" s="17"/>
      <c r="H11" s="12"/>
      <c r="I11" s="232"/>
      <c r="J11" s="189"/>
      <c r="K11" s="237"/>
      <c r="L11" s="1">
        <f>SUMIF(A:A,'Úklidové služby'!A12,E:E)</f>
        <v>13</v>
      </c>
    </row>
    <row r="12" spans="1:12" ht="15" hidden="1" outlineLevel="1">
      <c r="A12" s="9"/>
      <c r="B12" s="14" t="s">
        <v>8</v>
      </c>
      <c r="C12" s="70" t="s">
        <v>177</v>
      </c>
      <c r="D12" s="154" t="s">
        <v>158</v>
      </c>
      <c r="E12" s="100">
        <f>SUMIF('Soupis úklidových prací'!$C$82:$C$147,C12,'Soupis úklidových prací'!$D$82:$D$147)</f>
        <v>14.5</v>
      </c>
      <c r="F12" s="89"/>
      <c r="G12" s="17"/>
      <c r="H12" s="12"/>
      <c r="I12" s="232"/>
      <c r="J12" s="189"/>
      <c r="K12" s="237"/>
      <c r="L12" s="1">
        <f>SUMIF(A:A,'Úklidové služby'!A13,E:E)</f>
        <v>10</v>
      </c>
    </row>
    <row r="13" spans="1:12" ht="15" hidden="1" outlineLevel="1">
      <c r="A13" s="9"/>
      <c r="B13" s="14" t="s">
        <v>8</v>
      </c>
      <c r="C13" s="70" t="s">
        <v>178</v>
      </c>
      <c r="D13" s="62" t="s">
        <v>25</v>
      </c>
      <c r="E13" s="100">
        <f>SUMIF('Soupis úklidových prací'!$C$82:$C$147,C13,'Soupis úklidových prací'!$D$82:$D$147)</f>
        <v>17.8</v>
      </c>
      <c r="F13" s="89"/>
      <c r="G13" s="17"/>
      <c r="H13" s="12"/>
      <c r="I13" s="232"/>
      <c r="J13" s="189"/>
      <c r="K13" s="237"/>
      <c r="L13" s="1">
        <f>SUMIF(A:A,'Úklidové služby'!A14,E:E)</f>
        <v>90.48899999999999</v>
      </c>
    </row>
    <row r="14" spans="1:12" ht="15" hidden="1" outlineLevel="1">
      <c r="A14" s="9"/>
      <c r="B14" s="14" t="s">
        <v>8</v>
      </c>
      <c r="C14" s="70" t="s">
        <v>179</v>
      </c>
      <c r="D14" s="62" t="s">
        <v>16</v>
      </c>
      <c r="E14" s="100">
        <f>SUMIF('Soupis úklidových prací'!$C$82:$C$147,C14,'Soupis úklidových prací'!$D$82:$D$147)</f>
        <v>8.4</v>
      </c>
      <c r="F14" s="89"/>
      <c r="G14" s="17"/>
      <c r="H14" s="12"/>
      <c r="I14" s="232"/>
      <c r="J14" s="189"/>
      <c r="K14" s="237"/>
      <c r="L14" s="1">
        <f>SUMIF(A:A,'Úklidové služby'!A15,E:E)</f>
        <v>51</v>
      </c>
    </row>
    <row r="15" spans="1:12" ht="15" hidden="1" outlineLevel="1">
      <c r="A15" s="9"/>
      <c r="B15" s="14" t="s">
        <v>8</v>
      </c>
      <c r="C15" s="70" t="s">
        <v>180</v>
      </c>
      <c r="D15" s="62" t="s">
        <v>159</v>
      </c>
      <c r="E15" s="100">
        <f>SUMIF('Soupis úklidových prací'!$C$82:$C$147,C15,'Soupis úklidových prací'!$D$82:$D$147)</f>
        <v>2.9</v>
      </c>
      <c r="F15" s="89"/>
      <c r="G15" s="17"/>
      <c r="H15" s="12"/>
      <c r="I15" s="232"/>
      <c r="J15" s="189"/>
      <c r="K15" s="237"/>
      <c r="L15" s="1">
        <f>SUMIF(A:A,'Úklidové služby'!A16,E:E)</f>
        <v>0</v>
      </c>
    </row>
    <row r="16" spans="1:12" ht="15" hidden="1" outlineLevel="1">
      <c r="A16" s="9"/>
      <c r="B16" s="14" t="s">
        <v>8</v>
      </c>
      <c r="C16" s="70" t="s">
        <v>181</v>
      </c>
      <c r="D16" s="62" t="s">
        <v>94</v>
      </c>
      <c r="E16" s="100">
        <f>SUMIF('Soupis úklidových prací'!$C$82:$C$147,C16,'Soupis úklidových prací'!$D$82:$D$147)</f>
        <v>1.8</v>
      </c>
      <c r="F16" s="89"/>
      <c r="G16" s="17"/>
      <c r="H16" s="12"/>
      <c r="I16" s="232"/>
      <c r="J16" s="189"/>
      <c r="K16" s="237"/>
      <c r="L16" s="1">
        <f>SUMIF(A:A,'Úklidové služby'!A17,E:E)</f>
        <v>0</v>
      </c>
    </row>
    <row r="17" spans="1:12" ht="15" hidden="1" outlineLevel="1">
      <c r="A17" s="9"/>
      <c r="B17" s="14" t="s">
        <v>20</v>
      </c>
      <c r="C17" s="70" t="s">
        <v>136</v>
      </c>
      <c r="D17" s="154" t="s">
        <v>61</v>
      </c>
      <c r="E17" s="100">
        <f>SUMIF('Soupis úklidových prací'!$C$82:$C$147,C17,'Soupis úklidových prací'!$D$82:$D$147)</f>
        <v>70.4</v>
      </c>
      <c r="F17" s="89"/>
      <c r="G17" s="17"/>
      <c r="H17" s="12"/>
      <c r="I17" s="232"/>
      <c r="J17" s="189"/>
      <c r="K17" s="237"/>
      <c r="L17" s="1">
        <f>SUMIF(A:A,'Úklidové služby'!A18,E:E)</f>
        <v>0</v>
      </c>
    </row>
    <row r="18" spans="1:12" ht="15" hidden="1" outlineLevel="1">
      <c r="A18" s="9"/>
      <c r="B18" s="14" t="s">
        <v>20</v>
      </c>
      <c r="C18" s="70" t="s">
        <v>133</v>
      </c>
      <c r="D18" s="62" t="s">
        <v>25</v>
      </c>
      <c r="E18" s="100">
        <f>SUMIF('Soupis úklidových prací'!$C$82:$C$147,C18,'Soupis úklidových prací'!$D$82:$D$147)</f>
        <v>4.24</v>
      </c>
      <c r="F18" s="89"/>
      <c r="G18" s="17"/>
      <c r="H18" s="12"/>
      <c r="I18" s="232"/>
      <c r="J18" s="189"/>
      <c r="K18" s="237"/>
      <c r="L18" s="1">
        <f>SUMIF(A:A,'Úklidové služby'!A19,E:E)</f>
        <v>0</v>
      </c>
    </row>
    <row r="19" spans="1:12" ht="15" hidden="1" outlineLevel="1">
      <c r="A19" s="9"/>
      <c r="B19" s="14" t="s">
        <v>20</v>
      </c>
      <c r="C19" s="70" t="s">
        <v>114</v>
      </c>
      <c r="D19" s="62" t="s">
        <v>157</v>
      </c>
      <c r="E19" s="100">
        <f>SUMIF('Soupis úklidových prací'!$C$82:$C$147,C19,'Soupis úklidových prací'!$D$82:$D$147)</f>
        <v>16.17</v>
      </c>
      <c r="F19" s="89"/>
      <c r="G19" s="17"/>
      <c r="H19" s="12"/>
      <c r="I19" s="232"/>
      <c r="J19" s="189"/>
      <c r="K19" s="237"/>
      <c r="L19" s="1">
        <f>SUMIF(A:A,'Úklidové služby'!A20,E:E)</f>
        <v>0</v>
      </c>
    </row>
    <row r="20" spans="1:12" ht="15" hidden="1" outlineLevel="1">
      <c r="A20" s="9"/>
      <c r="B20" s="14" t="s">
        <v>20</v>
      </c>
      <c r="C20" s="70" t="s">
        <v>137</v>
      </c>
      <c r="D20" s="62" t="s">
        <v>160</v>
      </c>
      <c r="E20" s="100">
        <f>SUMIF('Soupis úklidových prací'!$C$82:$C$147,C20,'Soupis úklidových prací'!$D$82:$D$147)</f>
        <v>3.4</v>
      </c>
      <c r="F20" s="89"/>
      <c r="G20" s="17"/>
      <c r="H20" s="12"/>
      <c r="I20" s="232"/>
      <c r="J20" s="189"/>
      <c r="K20" s="237"/>
      <c r="L20" s="1">
        <f>SUMIF(A:A,'Úklidové služby'!A21,E:E)</f>
        <v>12.6657</v>
      </c>
    </row>
    <row r="21" spans="1:12" ht="15" hidden="1" outlineLevel="1">
      <c r="A21" s="9"/>
      <c r="B21" s="14" t="s">
        <v>20</v>
      </c>
      <c r="C21" s="70" t="s">
        <v>109</v>
      </c>
      <c r="D21" s="154" t="s">
        <v>16</v>
      </c>
      <c r="E21" s="100">
        <f>SUMIF('Soupis úklidových prací'!$C$82:$C$147,C21,'Soupis úklidových prací'!$D$82:$D$147)</f>
        <v>11.7</v>
      </c>
      <c r="F21" s="89"/>
      <c r="G21" s="17"/>
      <c r="H21" s="12"/>
      <c r="I21" s="232"/>
      <c r="J21" s="189"/>
      <c r="K21" s="237"/>
      <c r="L21" s="1">
        <f>SUMIF(A:A,'Úklidové služby'!A22,E:E)</f>
        <v>0</v>
      </c>
    </row>
    <row r="22" spans="1:12" ht="15" hidden="1" outlineLevel="1">
      <c r="A22" s="9"/>
      <c r="B22" s="14" t="s">
        <v>20</v>
      </c>
      <c r="C22" s="70" t="s">
        <v>107</v>
      </c>
      <c r="D22" s="154" t="s">
        <v>80</v>
      </c>
      <c r="E22" s="100">
        <f>SUMIF('Soupis úklidových prací'!$C$82:$C$147,C22,'Soupis úklidových prací'!$D$82:$D$147)</f>
        <v>6</v>
      </c>
      <c r="F22" s="89"/>
      <c r="G22" s="17"/>
      <c r="H22" s="12"/>
      <c r="I22" s="232"/>
      <c r="J22" s="189"/>
      <c r="K22" s="237"/>
      <c r="L22" s="1">
        <f>SUMIF(A:A,'Úklidové služby'!A23,E:E)</f>
        <v>10</v>
      </c>
    </row>
    <row r="23" spans="1:12" ht="15" hidden="1" outlineLevel="1">
      <c r="A23" s="9"/>
      <c r="B23" s="14" t="s">
        <v>20</v>
      </c>
      <c r="C23" s="70" t="s">
        <v>113</v>
      </c>
      <c r="D23" s="62" t="s">
        <v>14</v>
      </c>
      <c r="E23" s="100">
        <f>SUMIF('Soupis úklidových prací'!$C$82:$C$147,C23,'Soupis úklidových prací'!$D$82:$D$147)</f>
        <v>5.4</v>
      </c>
      <c r="F23" s="89"/>
      <c r="G23" s="17"/>
      <c r="H23" s="12"/>
      <c r="I23" s="232"/>
      <c r="J23" s="189"/>
      <c r="K23" s="237"/>
      <c r="L23" s="1">
        <f>SUMIF(A:A,'Úklidové služby'!A24,E:E)</f>
        <v>317.14699999999993</v>
      </c>
    </row>
    <row r="24" spans="1:12" ht="15" hidden="1" outlineLevel="1">
      <c r="A24" s="9"/>
      <c r="B24" s="14" t="s">
        <v>20</v>
      </c>
      <c r="C24" s="70" t="s">
        <v>105</v>
      </c>
      <c r="D24" s="62" t="s">
        <v>161</v>
      </c>
      <c r="E24" s="100">
        <f>SUMIF('Soupis úklidových prací'!$C$82:$C$147,C24,'Soupis úklidových prací'!$D$82:$D$147)</f>
        <v>4.3</v>
      </c>
      <c r="F24" s="89"/>
      <c r="G24" s="17"/>
      <c r="H24" s="12"/>
      <c r="I24" s="232"/>
      <c r="J24" s="189"/>
      <c r="K24" s="237"/>
      <c r="L24" s="1">
        <f>SUMIF(A:A,'Úklidové služby'!A25,E:E)</f>
        <v>3</v>
      </c>
    </row>
    <row r="25" spans="1:12" ht="15" hidden="1" outlineLevel="1">
      <c r="A25" s="9"/>
      <c r="B25" s="14" t="s">
        <v>20</v>
      </c>
      <c r="C25" s="70" t="s">
        <v>108</v>
      </c>
      <c r="D25" s="62" t="s">
        <v>162</v>
      </c>
      <c r="E25" s="100">
        <f>SUMIF('Soupis úklidových prací'!$C$82:$C$147,C25,'Soupis úklidových prací'!$D$82:$D$147)</f>
        <v>20.1</v>
      </c>
      <c r="F25" s="89"/>
      <c r="G25" s="17"/>
      <c r="H25" s="12"/>
      <c r="I25" s="232"/>
      <c r="J25" s="189"/>
      <c r="K25" s="237"/>
      <c r="L25" s="1">
        <f>SUMIF(A:A,'Úklidové služby'!A26,E:E)</f>
        <v>48</v>
      </c>
    </row>
    <row r="26" spans="1:12" ht="15" hidden="1" outlineLevel="1">
      <c r="A26" s="9"/>
      <c r="B26" s="14" t="s">
        <v>20</v>
      </c>
      <c r="C26" s="70" t="s">
        <v>182</v>
      </c>
      <c r="D26" s="154" t="s">
        <v>157</v>
      </c>
      <c r="E26" s="100">
        <f>SUMIF('Soupis úklidových prací'!$C$82:$C$147,C26,'Soupis úklidových prací'!$D$82:$D$147)</f>
        <v>6.9</v>
      </c>
      <c r="F26" s="89"/>
      <c r="G26" s="17"/>
      <c r="H26" s="12"/>
      <c r="I26" s="232"/>
      <c r="J26" s="189"/>
      <c r="K26" s="237"/>
      <c r="L26" s="1">
        <f>SUMIF(A:A,'Úklidové služby'!A27,E:E)</f>
        <v>2</v>
      </c>
    </row>
    <row r="27" spans="1:12" ht="15" hidden="1" outlineLevel="1">
      <c r="A27" s="9"/>
      <c r="B27" s="14" t="s">
        <v>20</v>
      </c>
      <c r="C27" s="70" t="s">
        <v>183</v>
      </c>
      <c r="D27" s="154" t="s">
        <v>163</v>
      </c>
      <c r="E27" s="100">
        <f>SUMIF('Soupis úklidových prací'!$C$82:$C$147,C27,'Soupis úklidových prací'!$D$82:$D$147)</f>
        <v>10.6</v>
      </c>
      <c r="F27" s="89"/>
      <c r="G27" s="17"/>
      <c r="H27" s="12"/>
      <c r="I27" s="232"/>
      <c r="J27" s="189"/>
      <c r="K27" s="237"/>
      <c r="L27" s="1">
        <f>SUMIF(A:A,'Úklidové služby'!A28,E:E)</f>
        <v>0</v>
      </c>
    </row>
    <row r="28" spans="1:12" ht="15" hidden="1" outlineLevel="1">
      <c r="A28" s="9"/>
      <c r="B28" s="14" t="s">
        <v>20</v>
      </c>
      <c r="C28" s="70" t="s">
        <v>184</v>
      </c>
      <c r="D28" s="62" t="s">
        <v>164</v>
      </c>
      <c r="E28" s="100">
        <f>SUMIF('Soupis úklidových prací'!$C$82:$C$147,C28,'Soupis úklidových prací'!$D$82:$D$147)</f>
        <v>9.36</v>
      </c>
      <c r="F28" s="89"/>
      <c r="G28" s="17"/>
      <c r="H28" s="12"/>
      <c r="I28" s="232"/>
      <c r="J28" s="189"/>
      <c r="K28" s="237"/>
      <c r="L28" s="1">
        <f>SUMIF(A:A,'Úklidové služby'!A29,E:E)</f>
        <v>0</v>
      </c>
    </row>
    <row r="29" spans="1:12" ht="15" hidden="1" outlineLevel="1">
      <c r="A29" s="9"/>
      <c r="B29" s="14" t="s">
        <v>20</v>
      </c>
      <c r="C29" s="70" t="s">
        <v>185</v>
      </c>
      <c r="D29" s="62" t="s">
        <v>95</v>
      </c>
      <c r="E29" s="100">
        <f>SUMIF('Soupis úklidových prací'!$C$82:$C$147,C29,'Soupis úklidových prací'!$D$82:$D$147)</f>
        <v>10</v>
      </c>
      <c r="F29" s="89"/>
      <c r="G29" s="17"/>
      <c r="H29" s="12"/>
      <c r="I29" s="232"/>
      <c r="J29" s="189"/>
      <c r="K29" s="237"/>
      <c r="L29" s="1">
        <f>SUMIF(A:A,'Úklidové služby'!A30,E:E)</f>
        <v>0</v>
      </c>
    </row>
    <row r="30" spans="1:12" ht="15" hidden="1" outlineLevel="1">
      <c r="A30" s="9"/>
      <c r="B30" s="14" t="s">
        <v>98</v>
      </c>
      <c r="C30" s="70" t="s">
        <v>119</v>
      </c>
      <c r="D30" s="62" t="s">
        <v>61</v>
      </c>
      <c r="E30" s="100">
        <f>SUMIF('Soupis úklidových prací'!$C$82:$C$147,C30,'Soupis úklidových prací'!$D$82:$D$147)</f>
        <v>47</v>
      </c>
      <c r="F30" s="89"/>
      <c r="G30" s="17"/>
      <c r="H30" s="12"/>
      <c r="I30" s="232"/>
      <c r="J30" s="189"/>
      <c r="K30" s="237"/>
      <c r="L30" s="1">
        <f>SUMIF(A:A,'Úklidové služby'!A31,E:E)</f>
        <v>0</v>
      </c>
    </row>
    <row r="31" spans="1:12" ht="15" hidden="1" outlineLevel="1">
      <c r="A31" s="9"/>
      <c r="B31" s="14" t="s">
        <v>98</v>
      </c>
      <c r="C31" s="70" t="s">
        <v>124</v>
      </c>
      <c r="D31" s="154" t="s">
        <v>165</v>
      </c>
      <c r="E31" s="100">
        <f>SUMIF('Soupis úklidových prací'!$C$82:$C$147,C31,'Soupis úklidových prací'!$D$82:$D$147)</f>
        <v>31.5</v>
      </c>
      <c r="F31" s="89"/>
      <c r="G31" s="17"/>
      <c r="H31" s="12"/>
      <c r="I31" s="232"/>
      <c r="J31" s="189"/>
      <c r="K31" s="237"/>
      <c r="L31" s="1">
        <f>SUMIF(A:A,'Úklidové služby'!A32,E:E)</f>
        <v>0</v>
      </c>
    </row>
    <row r="32" spans="1:12" ht="15" hidden="1" outlineLevel="1">
      <c r="A32" s="9"/>
      <c r="B32" s="14" t="s">
        <v>98</v>
      </c>
      <c r="C32" s="70" t="s">
        <v>186</v>
      </c>
      <c r="D32" s="154" t="s">
        <v>166</v>
      </c>
      <c r="E32" s="100">
        <f>SUMIF('Soupis úklidových prací'!$C$82:$C$147,C32,'Soupis úklidových prací'!$D$82:$D$147)</f>
        <v>21</v>
      </c>
      <c r="F32" s="89"/>
      <c r="G32" s="17"/>
      <c r="H32" s="12"/>
      <c r="I32" s="232"/>
      <c r="J32" s="189"/>
      <c r="K32" s="237"/>
      <c r="L32" s="1">
        <f>SUMIF(A:A,'Úklidové služby'!A33,E:E)</f>
        <v>0</v>
      </c>
    </row>
    <row r="33" spans="1:12" ht="15" hidden="1" outlineLevel="1">
      <c r="A33" s="9"/>
      <c r="B33" s="14" t="s">
        <v>98</v>
      </c>
      <c r="C33" s="70" t="s">
        <v>187</v>
      </c>
      <c r="D33" s="62" t="s">
        <v>25</v>
      </c>
      <c r="E33" s="100">
        <f>SUMIF('Soupis úklidových prací'!$C$82:$C$147,C33,'Soupis úklidových prací'!$D$82:$D$147)</f>
        <v>3.4</v>
      </c>
      <c r="F33" s="89"/>
      <c r="G33" s="17"/>
      <c r="H33" s="12"/>
      <c r="I33" s="232"/>
      <c r="J33" s="189"/>
      <c r="K33" s="237"/>
      <c r="L33" s="1">
        <f>SUMIF(A:A,'Úklidové služby'!A34,E:E)</f>
        <v>0</v>
      </c>
    </row>
    <row r="34" spans="1:12" ht="15" hidden="1" outlineLevel="1">
      <c r="A34" s="9"/>
      <c r="B34" s="14" t="s">
        <v>98</v>
      </c>
      <c r="C34" s="70" t="s">
        <v>131</v>
      </c>
      <c r="D34" s="62" t="s">
        <v>167</v>
      </c>
      <c r="E34" s="100">
        <f>SUMIF('Soupis úklidových prací'!$C$82:$C$147,C34,'Soupis úklidových prací'!$D$82:$D$147)</f>
        <v>10.5</v>
      </c>
      <c r="F34" s="89"/>
      <c r="G34" s="17"/>
      <c r="H34" s="12"/>
      <c r="I34" s="232"/>
      <c r="J34" s="189"/>
      <c r="K34" s="237"/>
      <c r="L34" s="1">
        <f>SUMIF(A:A,'Úklidové služby'!A35,E:E)</f>
        <v>0</v>
      </c>
    </row>
    <row r="35" spans="1:12" ht="15" hidden="1" outlineLevel="1">
      <c r="A35" s="9"/>
      <c r="B35" s="14" t="s">
        <v>98</v>
      </c>
      <c r="C35" s="70" t="s">
        <v>188</v>
      </c>
      <c r="D35" s="62" t="s">
        <v>14</v>
      </c>
      <c r="E35" s="100">
        <f>SUMIF('Soupis úklidových prací'!$C$82:$C$147,C35,'Soupis úklidových prací'!$D$82:$D$147)</f>
        <v>5.3</v>
      </c>
      <c r="F35" s="89"/>
      <c r="G35" s="17"/>
      <c r="H35" s="12"/>
      <c r="I35" s="232"/>
      <c r="J35" s="189"/>
      <c r="K35" s="237"/>
      <c r="L35" s="1">
        <f>SUMIF(A:A,'Úklidové služby'!A36,E:E)</f>
        <v>0</v>
      </c>
    </row>
    <row r="36" spans="1:12" ht="15" hidden="1" outlineLevel="1">
      <c r="A36" s="9"/>
      <c r="B36" s="14" t="s">
        <v>98</v>
      </c>
      <c r="C36" s="70" t="s">
        <v>189</v>
      </c>
      <c r="D36" s="154" t="s">
        <v>168</v>
      </c>
      <c r="E36" s="100">
        <f>SUMIF('Soupis úklidových prací'!$C$82:$C$147,C36,'Soupis úklidových prací'!$D$82:$D$147)</f>
        <v>5</v>
      </c>
      <c r="F36" s="89"/>
      <c r="G36" s="17"/>
      <c r="H36" s="12"/>
      <c r="I36" s="232"/>
      <c r="J36" s="189"/>
      <c r="K36" s="237"/>
      <c r="L36" s="1">
        <f>SUMIF(A:A,'Úklidové služby'!A37,E:E)</f>
        <v>51</v>
      </c>
    </row>
    <row r="37" spans="1:12" ht="15" hidden="1" outlineLevel="1">
      <c r="A37" s="9"/>
      <c r="B37" s="14" t="s">
        <v>98</v>
      </c>
      <c r="C37" s="140" t="s">
        <v>190</v>
      </c>
      <c r="D37" s="154" t="s">
        <v>169</v>
      </c>
      <c r="E37" s="100">
        <f>SUMIF('Soupis úklidových prací'!$C$82:$C$147,C37,'Soupis úklidových prací'!$D$82:$D$147)</f>
        <v>8.4</v>
      </c>
      <c r="F37" s="89"/>
      <c r="G37" s="17"/>
      <c r="H37" s="12"/>
      <c r="I37" s="232"/>
      <c r="J37" s="189"/>
      <c r="K37" s="237"/>
      <c r="L37" s="1">
        <f>SUMIF(A:A,'Úklidové služby'!A38,E:E)</f>
        <v>51</v>
      </c>
    </row>
    <row r="38" spans="1:12" ht="15" hidden="1" outlineLevel="1">
      <c r="A38" s="9"/>
      <c r="B38" s="14" t="s">
        <v>98</v>
      </c>
      <c r="C38" s="70" t="s">
        <v>191</v>
      </c>
      <c r="D38" s="62" t="s">
        <v>16</v>
      </c>
      <c r="E38" s="100">
        <f>SUMIF('Soupis úklidových prací'!$C$82:$C$147,C38,'Soupis úklidových prací'!$D$82:$D$147)</f>
        <v>4</v>
      </c>
      <c r="F38" s="89"/>
      <c r="G38" s="17"/>
      <c r="H38" s="12"/>
      <c r="I38" s="232"/>
      <c r="J38" s="189"/>
      <c r="K38" s="237"/>
      <c r="L38" s="1">
        <f>SUMIF(A:A,'Úklidové služby'!A39,E:E)</f>
        <v>50</v>
      </c>
    </row>
    <row r="39" spans="1:12" ht="15" hidden="1" outlineLevel="1">
      <c r="A39" s="9"/>
      <c r="B39" s="14" t="s">
        <v>98</v>
      </c>
      <c r="C39" s="140" t="s">
        <v>406</v>
      </c>
      <c r="D39" s="62" t="s">
        <v>170</v>
      </c>
      <c r="E39" s="100">
        <f>SUMIF('Soupis úklidových prací'!$C$82:$C$147,C39,'Soupis úklidových prací'!$D$82:$D$147)</f>
        <v>10</v>
      </c>
      <c r="F39" s="89"/>
      <c r="G39" s="17"/>
      <c r="H39" s="12"/>
      <c r="I39" s="232"/>
      <c r="J39" s="189"/>
      <c r="K39" s="237"/>
      <c r="L39" s="1">
        <f>SUMIF(A:A,'Úklidové služby'!A40,E:E)</f>
        <v>13.83</v>
      </c>
    </row>
    <row r="40" spans="1:12" ht="15" hidden="1" outlineLevel="1">
      <c r="A40" s="9"/>
      <c r="B40" s="14" t="s">
        <v>98</v>
      </c>
      <c r="C40" s="70" t="s">
        <v>193</v>
      </c>
      <c r="D40" s="62" t="s">
        <v>163</v>
      </c>
      <c r="E40" s="100">
        <f>SUMIF('Soupis úklidových prací'!$C$82:$C$147,C40,'Soupis úklidových prací'!$D$82:$D$147)</f>
        <v>28.9</v>
      </c>
      <c r="F40" s="89"/>
      <c r="G40" s="17"/>
      <c r="H40" s="12"/>
      <c r="I40" s="232"/>
      <c r="J40" s="189"/>
      <c r="K40" s="237"/>
      <c r="L40" s="1">
        <f>SUMIF(A:A,'Úklidové služby'!A41,E:E)</f>
        <v>175.53500000000003</v>
      </c>
    </row>
    <row r="41" spans="1:12" ht="15" hidden="1" outlineLevel="1">
      <c r="A41" s="9"/>
      <c r="B41" s="14" t="s">
        <v>98</v>
      </c>
      <c r="C41" s="70" t="s">
        <v>194</v>
      </c>
      <c r="D41" s="154" t="s">
        <v>95</v>
      </c>
      <c r="E41" s="100">
        <f>SUMIF('Soupis úklidových prací'!$C$82:$C$147,C41,'Soupis úklidových prací'!$D$82:$D$147)</f>
        <v>10</v>
      </c>
      <c r="F41" s="89"/>
      <c r="G41" s="17"/>
      <c r="H41" s="12"/>
      <c r="I41" s="232"/>
      <c r="J41" s="189"/>
      <c r="K41" s="237"/>
      <c r="L41" s="1">
        <f>SUMIF(A:A,'Úklidové služby'!A42,E:E)</f>
        <v>83.797</v>
      </c>
    </row>
    <row r="42" spans="1:12" ht="15" hidden="1" outlineLevel="1">
      <c r="A42" s="9"/>
      <c r="B42" s="14" t="s">
        <v>98</v>
      </c>
      <c r="C42" s="70" t="s">
        <v>120</v>
      </c>
      <c r="D42" s="154" t="s">
        <v>171</v>
      </c>
      <c r="E42" s="100">
        <f>SUMIF('Soupis úklidových prací'!$C$82:$C$147,C42,'Soupis úklidových prací'!$D$82:$D$147)</f>
        <v>8.7</v>
      </c>
      <c r="F42" s="89"/>
      <c r="G42" s="17"/>
      <c r="H42" s="12"/>
      <c r="I42" s="232"/>
      <c r="J42" s="189"/>
      <c r="K42" s="237"/>
      <c r="L42" s="1">
        <f>SUMIF(A:A,'Úklidové služby'!A43,E:E)</f>
        <v>131.64799999999997</v>
      </c>
    </row>
    <row r="43" spans="1:12" ht="15" hidden="1" outlineLevel="1">
      <c r="A43" s="9"/>
      <c r="B43" s="14" t="s">
        <v>98</v>
      </c>
      <c r="C43" s="70" t="s">
        <v>122</v>
      </c>
      <c r="D43" s="62" t="s">
        <v>166</v>
      </c>
      <c r="E43" s="100">
        <f>SUMIF('Soupis úklidových prací'!$C$82:$C$147,C43,'Soupis úklidových prací'!$D$82:$D$147)</f>
        <v>19.3</v>
      </c>
      <c r="F43" s="89"/>
      <c r="G43" s="17"/>
      <c r="H43" s="12"/>
      <c r="I43" s="232"/>
      <c r="J43" s="189"/>
      <c r="K43" s="237"/>
      <c r="L43" s="1">
        <f>SUMIF(A:A,'Úklidové služby'!A44,E:E)</f>
        <v>5</v>
      </c>
    </row>
    <row r="44" spans="1:12" ht="15" hidden="1" outlineLevel="1">
      <c r="A44" s="2"/>
      <c r="B44" s="25" t="s">
        <v>98</v>
      </c>
      <c r="C44" s="71" t="s">
        <v>121</v>
      </c>
      <c r="D44" s="116" t="s">
        <v>172</v>
      </c>
      <c r="E44" s="102">
        <f>SUMIF('Soupis úklidových prací'!$C$82:$C$147,C44,'Soupis úklidových prací'!$D$82:$D$147)</f>
        <v>20</v>
      </c>
      <c r="F44" s="64"/>
      <c r="G44" s="30"/>
      <c r="H44" s="29"/>
      <c r="I44" s="232"/>
      <c r="J44" s="189"/>
      <c r="K44" s="242"/>
      <c r="L44" s="1">
        <f>SUMIF(A:A,'Úklidové služby'!A45,E:E)</f>
        <v>77.64999999999999</v>
      </c>
    </row>
    <row r="45" spans="1:12" ht="15" collapsed="1">
      <c r="A45" s="2">
        <v>2</v>
      </c>
      <c r="B45" s="156" t="s">
        <v>26</v>
      </c>
      <c r="C45" s="26"/>
      <c r="D45" s="57"/>
      <c r="E45" s="111">
        <f>SUM(E46:E82)</f>
        <v>705.2699999999999</v>
      </c>
      <c r="F45" s="65" t="str">
        <f>IF(ISNA(VLOOKUP($A45,'Úklidové služby'!$A$7:$I$53,6,FALSE))=TRUE,"",VLOOKUP($A45,'Úklidové služby'!$A$7:$I$53,6,FALSE))</f>
        <v>m2</v>
      </c>
      <c r="G45" s="8">
        <f>IF(ISNA(VLOOKUP($A45,'Úklidové služby'!$A$7:$I$53,7,FALSE))=TRUE,"",VLOOKUP($A45,'Úklidové služby'!$A$7:$I$53,7,FALSE))</f>
        <v>0</v>
      </c>
      <c r="H45" s="228" t="str">
        <f>IF(ISNA(VLOOKUP($A45,'Úklidové služby'!$A$7:$I$53,8,FALSE))=TRUE,"",VLOOKUP($A45,'Úklidové služby'!$A$7:$I$53,8,FALSE))</f>
        <v>1x za den</v>
      </c>
      <c r="I45" s="185">
        <f>IF(ISNA(VLOOKUP($A45,'Úklidové služby'!$A$7:$I$53,9,FALSE))=TRUE,"",VLOOKUP($A45,'Úklidové služby'!$A$7:$I$53,9,FALSE))</f>
        <v>251</v>
      </c>
      <c r="J45" s="76">
        <f aca="true" t="shared" si="0" ref="J45:J109">IF(ISERR(E45*G45*I45)=TRUE,"",E45*G45*I45)</f>
        <v>0</v>
      </c>
      <c r="K45" s="241">
        <f aca="true" t="shared" si="1" ref="K45:K109">IF(ISERR(J45/12)=TRUE,"",J45/12)</f>
        <v>0</v>
      </c>
      <c r="L45" s="1">
        <f>SUMIF(A:A,'Úklidové služby'!A46,E:E)</f>
        <v>77.64999999999999</v>
      </c>
    </row>
    <row r="46" spans="1:12" ht="15" hidden="1" outlineLevel="1">
      <c r="A46" s="9"/>
      <c r="B46" s="10" t="s">
        <v>8</v>
      </c>
      <c r="C46" s="69" t="s">
        <v>173</v>
      </c>
      <c r="D46" s="11" t="s">
        <v>154</v>
      </c>
      <c r="E46" s="99">
        <v>97</v>
      </c>
      <c r="F46" s="89" t="str">
        <f>IF(ISNA(VLOOKUP($A46,'Úklidové služby'!$A$7:$I$53,6,FALSE))=TRUE,"",VLOOKUP($A46,'Úklidové služby'!$A$7:$I$53,6,FALSE))</f>
        <v/>
      </c>
      <c r="G46" s="13" t="str">
        <f>IF(ISNA(VLOOKUP($A46,'Úklidové služby'!$A$7:$I$53,7,FALSE))=TRUE,"",VLOOKUP($A46,'Úklidové služby'!$A$7:$I$53,7,FALSE))</f>
        <v/>
      </c>
      <c r="H46" s="67" t="str">
        <f>IF(ISNA(VLOOKUP($A46,'Úklidové služby'!$A$7:$I$53,8,FALSE))=TRUE,"",VLOOKUP($A46,'Úklidové služby'!$A$7:$I$53,8,FALSE))</f>
        <v/>
      </c>
      <c r="I46" s="232" t="str">
        <f>IF(ISNA(VLOOKUP($A46,'Úklidové služby'!$A$7:$I$53,9,FALSE))=TRUE,"",VLOOKUP($A46,'Úklidové služby'!$A$7:$I$53,9,FALSE))</f>
        <v/>
      </c>
      <c r="J46" s="188" t="str">
        <f t="shared" si="0"/>
        <v/>
      </c>
      <c r="K46" s="237" t="str">
        <f t="shared" si="1"/>
        <v/>
      </c>
      <c r="L46" s="1">
        <f>SUMIF(A:A,'Úklidové služby'!A47,E:E)</f>
        <v>20</v>
      </c>
    </row>
    <row r="47" spans="1:12" ht="15" hidden="1" outlineLevel="1">
      <c r="A47" s="9"/>
      <c r="B47" s="14" t="s">
        <v>8</v>
      </c>
      <c r="C47" s="70" t="s">
        <v>174</v>
      </c>
      <c r="D47" s="15" t="s">
        <v>155</v>
      </c>
      <c r="E47" s="100">
        <v>54</v>
      </c>
      <c r="F47" s="89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 t="shared" si="0"/>
        <v/>
      </c>
      <c r="K47" s="237" t="str">
        <f t="shared" si="1"/>
        <v/>
      </c>
      <c r="L47" s="1">
        <f>SUMIF(A:A,'Úklidové služby'!A48,E:E)</f>
        <v>3.09</v>
      </c>
    </row>
    <row r="48" spans="1:12" ht="15" hidden="1" outlineLevel="1">
      <c r="A48" s="9"/>
      <c r="B48" s="14" t="s">
        <v>8</v>
      </c>
      <c r="C48" s="70" t="s">
        <v>175</v>
      </c>
      <c r="D48" s="15" t="s">
        <v>156</v>
      </c>
      <c r="E48" s="100">
        <v>80</v>
      </c>
      <c r="F48" s="89" t="str">
        <f>IF(ISNA(VLOOKUP($A48,'Úklidové služby'!$A$7:$I$53,6,FALSE))=TRUE,"",VLOOKUP($A48,'Úklidové služby'!$A$7:$I$53,6,FALSE))</f>
        <v/>
      </c>
      <c r="G48" s="17" t="str">
        <f>IF(ISNA(VLOOKUP($A48,'Úklidové služby'!$A$7:$I$53,7,FALSE))=TRUE,"",VLOOKUP($A48,'Úklidové služby'!$A$7:$I$53,7,FALSE))</f>
        <v/>
      </c>
      <c r="H48" s="67" t="str">
        <f>IF(ISNA(VLOOKUP($A48,'Úklidové služby'!$A$7:$I$53,8,FALSE))=TRUE,"",VLOOKUP($A48,'Úklidové služby'!$A$7:$I$53,8,FALSE))</f>
        <v/>
      </c>
      <c r="I48" s="232" t="str">
        <f>IF(ISNA(VLOOKUP($A48,'Úklidové služby'!$A$7:$I$53,9,FALSE))=TRUE,"",VLOOKUP($A48,'Úklidové služby'!$A$7:$I$53,9,FALSE))</f>
        <v/>
      </c>
      <c r="J48" s="189" t="str">
        <f t="shared" si="0"/>
        <v/>
      </c>
      <c r="K48" s="237" t="str">
        <f t="shared" si="1"/>
        <v/>
      </c>
      <c r="L48" s="1">
        <f>SUMIF(A:A,'Úklidové služby'!A49,E:E)</f>
        <v>9</v>
      </c>
    </row>
    <row r="49" spans="1:12" ht="15" hidden="1" outlineLevel="1">
      <c r="A49" s="9"/>
      <c r="B49" s="14" t="s">
        <v>8</v>
      </c>
      <c r="C49" s="70" t="s">
        <v>176</v>
      </c>
      <c r="D49" s="15" t="s">
        <v>157</v>
      </c>
      <c r="E49" s="100">
        <v>17.3</v>
      </c>
      <c r="F49" s="89" t="str">
        <f>IF(ISNA(VLOOKUP($A49,'Úklidové služby'!$A$7:$I$53,6,FALSE))=TRUE,"",VLOOKUP($A49,'Úklidové služby'!$A$7:$I$53,6,FALSE))</f>
        <v/>
      </c>
      <c r="G49" s="17" t="str">
        <f>IF(ISNA(VLOOKUP($A49,'Úklidové služby'!$A$7:$I$53,7,FALSE))=TRUE,"",VLOOKUP($A49,'Úklidové služby'!$A$7:$I$53,7,FALSE))</f>
        <v/>
      </c>
      <c r="H49" s="67" t="str">
        <f>IF(ISNA(VLOOKUP($A49,'Úklidové služby'!$A$7:$I$53,8,FALSE))=TRUE,"",VLOOKUP($A49,'Úklidové služby'!$A$7:$I$53,8,FALSE))</f>
        <v/>
      </c>
      <c r="I49" s="232" t="str">
        <f>IF(ISNA(VLOOKUP($A49,'Úklidové služby'!$A$7:$I$53,9,FALSE))=TRUE,"",VLOOKUP($A49,'Úklidové služby'!$A$7:$I$53,9,FALSE))</f>
        <v/>
      </c>
      <c r="J49" s="189" t="str">
        <f t="shared" si="0"/>
        <v/>
      </c>
      <c r="K49" s="237" t="str">
        <f t="shared" si="1"/>
        <v/>
      </c>
      <c r="L49" s="1">
        <f>SUMIF(A:A,'Úklidové služby'!A50,E:E)</f>
        <v>9</v>
      </c>
    </row>
    <row r="50" spans="1:12" ht="15" hidden="1" outlineLevel="1">
      <c r="A50" s="9"/>
      <c r="B50" s="14" t="s">
        <v>8</v>
      </c>
      <c r="C50" s="70" t="s">
        <v>177</v>
      </c>
      <c r="D50" s="15" t="s">
        <v>158</v>
      </c>
      <c r="E50" s="100">
        <v>14.5</v>
      </c>
      <c r="F50" s="89" t="str">
        <f>IF(ISNA(VLOOKUP($A50,'Úklidové služby'!$A$7:$I$53,6,FALSE))=TRUE,"",VLOOKUP($A50,'Úklidové služby'!$A$7:$I$53,6,FALSE))</f>
        <v/>
      </c>
      <c r="G50" s="17" t="str">
        <f>IF(ISNA(VLOOKUP($A50,'Úklidové služby'!$A$7:$I$53,7,FALSE))=TRUE,"",VLOOKUP($A50,'Úklidové služby'!$A$7:$I$53,7,FALSE))</f>
        <v/>
      </c>
      <c r="H50" s="67" t="str">
        <f>IF(ISNA(VLOOKUP($A50,'Úklidové služby'!$A$7:$I$53,8,FALSE))=TRUE,"",VLOOKUP($A50,'Úklidové služby'!$A$7:$I$53,8,FALSE))</f>
        <v/>
      </c>
      <c r="I50" s="232" t="str">
        <f>IF(ISNA(VLOOKUP($A50,'Úklidové služby'!$A$7:$I$53,9,FALSE))=TRUE,"",VLOOKUP($A50,'Úklidové služby'!$A$7:$I$53,9,FALSE))</f>
        <v/>
      </c>
      <c r="J50" s="189" t="str">
        <f t="shared" si="0"/>
        <v/>
      </c>
      <c r="K50" s="237" t="str">
        <f t="shared" si="1"/>
        <v/>
      </c>
      <c r="L50" s="1">
        <f>SUMIF(A:A,'Úklidové služby'!A51,E:E)</f>
        <v>4</v>
      </c>
    </row>
    <row r="51" spans="1:12" ht="15" hidden="1" outlineLevel="1">
      <c r="A51" s="9"/>
      <c r="B51" s="14" t="s">
        <v>8</v>
      </c>
      <c r="C51" s="70" t="s">
        <v>178</v>
      </c>
      <c r="D51" s="15" t="s">
        <v>25</v>
      </c>
      <c r="E51" s="100">
        <v>17.8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3</v>
      </c>
    </row>
    <row r="52" spans="1:12" ht="15" hidden="1" outlineLevel="1">
      <c r="A52" s="9"/>
      <c r="B52" s="14" t="s">
        <v>8</v>
      </c>
      <c r="C52" s="70" t="s">
        <v>179</v>
      </c>
      <c r="D52" s="134" t="s">
        <v>16</v>
      </c>
      <c r="E52" s="100">
        <v>8.4</v>
      </c>
      <c r="F52" s="89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67" t="str">
        <f>IF(ISNA(VLOOKUP($A52,'Úklidové služby'!$A$7:$I$53,8,FALSE))=TRUE,"",VLOOKUP($A52,'Úklidové služby'!$A$7:$I$53,8,FALSE))</f>
        <v/>
      </c>
      <c r="I52" s="232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37" t="str">
        <f t="shared" si="1"/>
        <v/>
      </c>
      <c r="L52" s="1">
        <f>SUMIF(A:A,'Úklidové služby'!A53,E:E)</f>
        <v>185.95099999999996</v>
      </c>
    </row>
    <row r="53" spans="1:11" ht="15" hidden="1" outlineLevel="1">
      <c r="A53" s="9"/>
      <c r="B53" s="14" t="s">
        <v>8</v>
      </c>
      <c r="C53" s="70" t="s">
        <v>180</v>
      </c>
      <c r="D53" s="15" t="s">
        <v>159</v>
      </c>
      <c r="E53" s="100">
        <v>2.9</v>
      </c>
      <c r="F53" s="89" t="str">
        <f>IF(ISNA(VLOOKUP($A53,'Úklidové služby'!$A$7:$I$53,6,FALSE))=TRUE,"",VLOOKUP($A53,'Úklidové služby'!$A$7:$I$53,6,FALSE))</f>
        <v/>
      </c>
      <c r="G53" s="17" t="str">
        <f>IF(ISNA(VLOOKUP($A53,'Úklidové služby'!$A$7:$I$53,7,FALSE))=TRUE,"",VLOOKUP($A53,'Úklidové služby'!$A$7:$I$53,7,FALSE))</f>
        <v/>
      </c>
      <c r="H53" s="67" t="str">
        <f>IF(ISNA(VLOOKUP($A53,'Úklidové služby'!$A$7:$I$53,8,FALSE))=TRUE,"",VLOOKUP($A53,'Úklidové služby'!$A$7:$I$53,8,FALSE))</f>
        <v/>
      </c>
      <c r="I53" s="232" t="str">
        <f>IF(ISNA(VLOOKUP($A53,'Úklidové služby'!$A$7:$I$53,9,FALSE))=TRUE,"",VLOOKUP($A53,'Úklidové služby'!$A$7:$I$53,9,FALSE))</f>
        <v/>
      </c>
      <c r="J53" s="189" t="str">
        <f t="shared" si="0"/>
        <v/>
      </c>
      <c r="K53" s="237" t="str">
        <f t="shared" si="1"/>
        <v/>
      </c>
    </row>
    <row r="54" spans="1:11" ht="15" hidden="1" outlineLevel="1">
      <c r="A54" s="9"/>
      <c r="B54" s="14" t="s">
        <v>8</v>
      </c>
      <c r="C54" s="70" t="s">
        <v>181</v>
      </c>
      <c r="D54" s="15" t="s">
        <v>94</v>
      </c>
      <c r="E54" s="100">
        <v>1.8</v>
      </c>
      <c r="F54" s="89" t="str">
        <f>IF(ISNA(VLOOKUP($A54,'Úklidové služby'!$A$7:$I$53,6,FALSE))=TRUE,"",VLOOKUP($A54,'Úklidové služby'!$A$7:$I$53,6,FALSE))</f>
        <v/>
      </c>
      <c r="G54" s="17" t="str">
        <f>IF(ISNA(VLOOKUP($A54,'Úklidové služby'!$A$7:$I$53,7,FALSE))=TRUE,"",VLOOKUP($A54,'Úklidové služby'!$A$7:$I$53,7,FALSE))</f>
        <v/>
      </c>
      <c r="H54" s="67" t="str">
        <f>IF(ISNA(VLOOKUP($A54,'Úklidové služby'!$A$7:$I$53,8,FALSE))=TRUE,"",VLOOKUP($A54,'Úklidové služby'!$A$7:$I$53,8,FALSE))</f>
        <v/>
      </c>
      <c r="I54" s="232" t="str">
        <f>IF(ISNA(VLOOKUP($A54,'Úklidové služby'!$A$7:$I$53,9,FALSE))=TRUE,"",VLOOKUP($A54,'Úklidové služby'!$A$7:$I$53,9,FALSE))</f>
        <v/>
      </c>
      <c r="J54" s="189" t="str">
        <f t="shared" si="0"/>
        <v/>
      </c>
      <c r="K54" s="237" t="str">
        <f t="shared" si="1"/>
        <v/>
      </c>
    </row>
    <row r="55" spans="1:11" ht="15" hidden="1" outlineLevel="1">
      <c r="A55" s="9"/>
      <c r="B55" s="14" t="s">
        <v>20</v>
      </c>
      <c r="C55" s="70" t="s">
        <v>136</v>
      </c>
      <c r="D55" s="15" t="s">
        <v>61</v>
      </c>
      <c r="E55" s="100">
        <v>70.4</v>
      </c>
      <c r="F55" s="89" t="str">
        <f>IF(ISNA(VLOOKUP($A55,'Úklidové služby'!$A$7:$I$53,6,FALSE))=TRUE,"",VLOOKUP($A55,'Úklidové služby'!$A$7:$I$53,6,FALSE))</f>
        <v/>
      </c>
      <c r="G55" s="17" t="str">
        <f>IF(ISNA(VLOOKUP($A55,'Úklidové služby'!$A$7:$I$53,7,FALSE))=TRUE,"",VLOOKUP($A55,'Úklidové služby'!$A$7:$I$53,7,FALSE))</f>
        <v/>
      </c>
      <c r="H55" s="67" t="str">
        <f>IF(ISNA(VLOOKUP($A55,'Úklidové služby'!$A$7:$I$53,8,FALSE))=TRUE,"",VLOOKUP($A55,'Úklidové služby'!$A$7:$I$53,8,FALSE))</f>
        <v/>
      </c>
      <c r="I55" s="232" t="str">
        <f>IF(ISNA(VLOOKUP($A55,'Úklidové služby'!$A$7:$I$53,9,FALSE))=TRUE,"",VLOOKUP($A55,'Úklidové služby'!$A$7:$I$53,9,FALSE))</f>
        <v/>
      </c>
      <c r="J55" s="189" t="str">
        <f t="shared" si="0"/>
        <v/>
      </c>
      <c r="K55" s="237" t="str">
        <f t="shared" si="1"/>
        <v/>
      </c>
    </row>
    <row r="56" spans="1:11" ht="15" hidden="1" outlineLevel="1">
      <c r="A56" s="9"/>
      <c r="B56" s="14" t="s">
        <v>20</v>
      </c>
      <c r="C56" s="70" t="s">
        <v>133</v>
      </c>
      <c r="D56" s="15" t="s">
        <v>25</v>
      </c>
      <c r="E56" s="100">
        <v>4.24</v>
      </c>
      <c r="F56" s="89" t="str">
        <f>IF(ISNA(VLOOKUP($A56,'Úklidové služby'!$A$7:$I$53,6,FALSE))=TRUE,"",VLOOKUP($A56,'Úklidové služby'!$A$7:$I$53,6,FALSE))</f>
        <v/>
      </c>
      <c r="G56" s="17" t="str">
        <f>IF(ISNA(VLOOKUP($A56,'Úklidové služby'!$A$7:$I$53,7,FALSE))=TRUE,"",VLOOKUP($A56,'Úklidové služby'!$A$7:$I$53,7,FALSE))</f>
        <v/>
      </c>
      <c r="H56" s="67" t="str">
        <f>IF(ISNA(VLOOKUP($A56,'Úklidové služby'!$A$7:$I$53,8,FALSE))=TRUE,"",VLOOKUP($A56,'Úklidové služby'!$A$7:$I$53,8,FALSE))</f>
        <v/>
      </c>
      <c r="I56" s="232" t="str">
        <f>IF(ISNA(VLOOKUP($A56,'Úklidové služby'!$A$7:$I$53,9,FALSE))=TRUE,"",VLOOKUP($A56,'Úklidové služby'!$A$7:$I$53,9,FALSE))</f>
        <v/>
      </c>
      <c r="J56" s="189" t="str">
        <f t="shared" si="0"/>
        <v/>
      </c>
      <c r="K56" s="237" t="str">
        <f t="shared" si="1"/>
        <v/>
      </c>
    </row>
    <row r="57" spans="1:11" ht="15" hidden="1" outlineLevel="1">
      <c r="A57" s="9"/>
      <c r="B57" s="14" t="s">
        <v>20</v>
      </c>
      <c r="C57" s="70" t="s">
        <v>114</v>
      </c>
      <c r="D57" s="15" t="s">
        <v>157</v>
      </c>
      <c r="E57" s="100">
        <v>16.17</v>
      </c>
      <c r="F57" s="89" t="str">
        <f>IF(ISNA(VLOOKUP($A57,'Úklidové služby'!$A$7:$I$53,6,FALSE))=TRUE,"",VLOOKUP($A57,'Úklidové služby'!$A$7:$I$53,6,FALSE))</f>
        <v/>
      </c>
      <c r="G57" s="17" t="str">
        <f>IF(ISNA(VLOOKUP($A57,'Úklidové služby'!$A$7:$I$53,7,FALSE))=TRUE,"",VLOOKUP($A57,'Úklidové služby'!$A$7:$I$53,7,FALSE))</f>
        <v/>
      </c>
      <c r="H57" s="67" t="str">
        <f>IF(ISNA(VLOOKUP($A57,'Úklidové služby'!$A$7:$I$53,8,FALSE))=TRUE,"",VLOOKUP($A57,'Úklidové služby'!$A$7:$I$53,8,FALSE))</f>
        <v/>
      </c>
      <c r="I57" s="232" t="str">
        <f>IF(ISNA(VLOOKUP($A57,'Úklidové služby'!$A$7:$I$53,9,FALSE))=TRUE,"",VLOOKUP($A57,'Úklidové služby'!$A$7:$I$53,9,FALSE))</f>
        <v/>
      </c>
      <c r="J57" s="189" t="str">
        <f t="shared" si="0"/>
        <v/>
      </c>
      <c r="K57" s="237" t="str">
        <f t="shared" si="1"/>
        <v/>
      </c>
    </row>
    <row r="58" spans="1:11" ht="15" hidden="1" outlineLevel="1">
      <c r="A58" s="9"/>
      <c r="B58" s="14" t="s">
        <v>20</v>
      </c>
      <c r="C58" s="70" t="s">
        <v>137</v>
      </c>
      <c r="D58" s="15" t="s">
        <v>160</v>
      </c>
      <c r="E58" s="100">
        <v>3.4</v>
      </c>
      <c r="F58" s="89" t="str">
        <f>IF(ISNA(VLOOKUP($A58,'Úklidové služby'!$A$7:$I$53,6,FALSE))=TRUE,"",VLOOKUP($A58,'Úklidové služby'!$A$7:$I$53,6,FALSE))</f>
        <v/>
      </c>
      <c r="G58" s="17" t="str">
        <f>IF(ISNA(VLOOKUP($A58,'Úklidové služby'!$A$7:$I$53,7,FALSE))=TRUE,"",VLOOKUP($A58,'Úklidové služby'!$A$7:$I$53,7,FALSE))</f>
        <v/>
      </c>
      <c r="H58" s="67" t="str">
        <f>IF(ISNA(VLOOKUP($A58,'Úklidové služby'!$A$7:$I$53,8,FALSE))=TRUE,"",VLOOKUP($A58,'Úklidové služby'!$A$7:$I$53,8,FALSE))</f>
        <v/>
      </c>
      <c r="I58" s="232" t="str">
        <f>IF(ISNA(VLOOKUP($A58,'Úklidové služby'!$A$7:$I$53,9,FALSE))=TRUE,"",VLOOKUP($A58,'Úklidové služby'!$A$7:$I$53,9,FALSE))</f>
        <v/>
      </c>
      <c r="J58" s="189" t="str">
        <f t="shared" si="0"/>
        <v/>
      </c>
      <c r="K58" s="237" t="str">
        <f t="shared" si="1"/>
        <v/>
      </c>
    </row>
    <row r="59" spans="1:11" ht="15" hidden="1" outlineLevel="1">
      <c r="A59" s="9"/>
      <c r="B59" s="14" t="s">
        <v>20</v>
      </c>
      <c r="C59" s="70" t="s">
        <v>109</v>
      </c>
      <c r="D59" s="15" t="s">
        <v>16</v>
      </c>
      <c r="E59" s="100">
        <v>11.7</v>
      </c>
      <c r="F59" s="89" t="str">
        <f>IF(ISNA(VLOOKUP($A59,'Úklidové služby'!$A$7:$I$53,6,FALSE))=TRUE,"",VLOOKUP($A59,'Úklidové služby'!$A$7:$I$53,6,FALSE))</f>
        <v/>
      </c>
      <c r="G59" s="17" t="str">
        <f>IF(ISNA(VLOOKUP($A59,'Úklidové služby'!$A$7:$I$53,7,FALSE))=TRUE,"",VLOOKUP($A59,'Úklidové služby'!$A$7:$I$53,7,FALSE))</f>
        <v/>
      </c>
      <c r="H59" s="67" t="str">
        <f>IF(ISNA(VLOOKUP($A59,'Úklidové služby'!$A$7:$I$53,8,FALSE))=TRUE,"",VLOOKUP($A59,'Úklidové služby'!$A$7:$I$53,8,FALSE))</f>
        <v/>
      </c>
      <c r="I59" s="232" t="str">
        <f>IF(ISNA(VLOOKUP($A59,'Úklidové služby'!$A$7:$I$53,9,FALSE))=TRUE,"",VLOOKUP($A59,'Úklidové služby'!$A$7:$I$53,9,FALSE))</f>
        <v/>
      </c>
      <c r="J59" s="189" t="str">
        <f t="shared" si="0"/>
        <v/>
      </c>
      <c r="K59" s="237" t="str">
        <f t="shared" si="1"/>
        <v/>
      </c>
    </row>
    <row r="60" spans="1:11" ht="15" hidden="1" outlineLevel="1">
      <c r="A60" s="9"/>
      <c r="B60" s="14" t="s">
        <v>20</v>
      </c>
      <c r="C60" s="70" t="s">
        <v>107</v>
      </c>
      <c r="D60" s="15" t="s">
        <v>80</v>
      </c>
      <c r="E60" s="100">
        <v>6</v>
      </c>
      <c r="F60" s="89" t="str">
        <f>IF(ISNA(VLOOKUP($A60,'Úklidové služby'!$A$7:$I$53,6,FALSE))=TRUE,"",VLOOKUP($A60,'Úklidové služby'!$A$7:$I$53,6,FALSE))</f>
        <v/>
      </c>
      <c r="G60" s="17" t="str">
        <f>IF(ISNA(VLOOKUP($A60,'Úklidové služby'!$A$7:$I$53,7,FALSE))=TRUE,"",VLOOKUP($A60,'Úklidové služby'!$A$7:$I$53,7,FALSE))</f>
        <v/>
      </c>
      <c r="H60" s="67" t="str">
        <f>IF(ISNA(VLOOKUP($A60,'Úklidové služby'!$A$7:$I$53,8,FALSE))=TRUE,"",VLOOKUP($A60,'Úklidové služby'!$A$7:$I$53,8,FALSE))</f>
        <v/>
      </c>
      <c r="I60" s="232" t="str">
        <f>IF(ISNA(VLOOKUP($A60,'Úklidové služby'!$A$7:$I$53,9,FALSE))=TRUE,"",VLOOKUP($A60,'Úklidové služby'!$A$7:$I$53,9,FALSE))</f>
        <v/>
      </c>
      <c r="J60" s="189" t="str">
        <f t="shared" si="0"/>
        <v/>
      </c>
      <c r="K60" s="237" t="str">
        <f t="shared" si="1"/>
        <v/>
      </c>
    </row>
    <row r="61" spans="1:11" ht="15" hidden="1" outlineLevel="1">
      <c r="A61" s="9"/>
      <c r="B61" s="14" t="s">
        <v>20</v>
      </c>
      <c r="C61" s="70" t="s">
        <v>113</v>
      </c>
      <c r="D61" s="15" t="s">
        <v>14</v>
      </c>
      <c r="E61" s="100">
        <v>5.4</v>
      </c>
      <c r="F61" s="89" t="str">
        <f>IF(ISNA(VLOOKUP($A61,'Úklidové služby'!$A$7:$I$53,6,FALSE))=TRUE,"",VLOOKUP($A61,'Úklidové služby'!$A$7:$I$53,6,FALSE))</f>
        <v/>
      </c>
      <c r="G61" s="17" t="str">
        <f>IF(ISNA(VLOOKUP($A61,'Úklidové služby'!$A$7:$I$53,7,FALSE))=TRUE,"",VLOOKUP($A61,'Úklidové služby'!$A$7:$I$53,7,FALSE))</f>
        <v/>
      </c>
      <c r="H61" s="67" t="str">
        <f>IF(ISNA(VLOOKUP($A61,'Úklidové služby'!$A$7:$I$53,8,FALSE))=TRUE,"",VLOOKUP($A61,'Úklidové služby'!$A$7:$I$53,8,FALSE))</f>
        <v/>
      </c>
      <c r="I61" s="232" t="str">
        <f>IF(ISNA(VLOOKUP($A61,'Úklidové služby'!$A$7:$I$53,9,FALSE))=TRUE,"",VLOOKUP($A61,'Úklidové služby'!$A$7:$I$53,9,FALSE))</f>
        <v/>
      </c>
      <c r="J61" s="189" t="str">
        <f t="shared" si="0"/>
        <v/>
      </c>
      <c r="K61" s="237" t="str">
        <f t="shared" si="1"/>
        <v/>
      </c>
    </row>
    <row r="62" spans="1:11" ht="15" hidden="1" outlineLevel="1">
      <c r="A62" s="9"/>
      <c r="B62" s="14" t="s">
        <v>20</v>
      </c>
      <c r="C62" s="70" t="s">
        <v>105</v>
      </c>
      <c r="D62" s="15" t="s">
        <v>161</v>
      </c>
      <c r="E62" s="100">
        <v>4.3</v>
      </c>
      <c r="F62" s="89" t="str">
        <f>IF(ISNA(VLOOKUP($A62,'Úklidové služby'!$A$7:$I$53,6,FALSE))=TRUE,"",VLOOKUP($A62,'Úklidové služby'!$A$7:$I$53,6,FALSE))</f>
        <v/>
      </c>
      <c r="G62" s="17" t="str">
        <f>IF(ISNA(VLOOKUP($A62,'Úklidové služby'!$A$7:$I$53,7,FALSE))=TRUE,"",VLOOKUP($A62,'Úklidové služby'!$A$7:$I$53,7,FALSE))</f>
        <v/>
      </c>
      <c r="H62" s="67" t="str">
        <f>IF(ISNA(VLOOKUP($A62,'Úklidové služby'!$A$7:$I$53,8,FALSE))=TRUE,"",VLOOKUP($A62,'Úklidové služby'!$A$7:$I$53,8,FALSE))</f>
        <v/>
      </c>
      <c r="I62" s="232" t="str">
        <f>IF(ISNA(VLOOKUP($A62,'Úklidové služby'!$A$7:$I$53,9,FALSE))=TRUE,"",VLOOKUP($A62,'Úklidové služby'!$A$7:$I$53,9,FALSE))</f>
        <v/>
      </c>
      <c r="J62" s="189" t="str">
        <f t="shared" si="0"/>
        <v/>
      </c>
      <c r="K62" s="237" t="str">
        <f t="shared" si="1"/>
        <v/>
      </c>
    </row>
    <row r="63" spans="1:11" ht="15" hidden="1" outlineLevel="1">
      <c r="A63" s="9"/>
      <c r="B63" s="14" t="s">
        <v>20</v>
      </c>
      <c r="C63" s="70" t="s">
        <v>108</v>
      </c>
      <c r="D63" s="15" t="s">
        <v>162</v>
      </c>
      <c r="E63" s="100">
        <v>20.1</v>
      </c>
      <c r="F63" s="89" t="str">
        <f>IF(ISNA(VLOOKUP($A63,'Úklidové služby'!$A$7:$I$53,6,FALSE))=TRUE,"",VLOOKUP($A63,'Úklidové služby'!$A$7:$I$53,6,FALSE))</f>
        <v/>
      </c>
      <c r="G63" s="17" t="str">
        <f>IF(ISNA(VLOOKUP($A63,'Úklidové služby'!$A$7:$I$53,7,FALSE))=TRUE,"",VLOOKUP($A63,'Úklidové služby'!$A$7:$I$53,7,FALSE))</f>
        <v/>
      </c>
      <c r="H63" s="67" t="str">
        <f>IF(ISNA(VLOOKUP($A63,'Úklidové služby'!$A$7:$I$53,8,FALSE))=TRUE,"",VLOOKUP($A63,'Úklidové služby'!$A$7:$I$53,8,FALSE))</f>
        <v/>
      </c>
      <c r="I63" s="232" t="str">
        <f>IF(ISNA(VLOOKUP($A63,'Úklidové služby'!$A$7:$I$53,9,FALSE))=TRUE,"",VLOOKUP($A63,'Úklidové služby'!$A$7:$I$53,9,FALSE))</f>
        <v/>
      </c>
      <c r="J63" s="189" t="str">
        <f t="shared" si="0"/>
        <v/>
      </c>
      <c r="K63" s="237" t="str">
        <f t="shared" si="1"/>
        <v/>
      </c>
    </row>
    <row r="64" spans="1:11" ht="15" hidden="1" outlineLevel="1">
      <c r="A64" s="9"/>
      <c r="B64" s="14" t="s">
        <v>20</v>
      </c>
      <c r="C64" s="70" t="s">
        <v>182</v>
      </c>
      <c r="D64" s="15" t="s">
        <v>157</v>
      </c>
      <c r="E64" s="100">
        <v>6.9</v>
      </c>
      <c r="F64" s="89" t="str">
        <f>IF(ISNA(VLOOKUP($A64,'Úklidové služby'!$A$7:$I$53,6,FALSE))=TRUE,"",VLOOKUP($A64,'Úklidové služby'!$A$7:$I$53,6,FALSE))</f>
        <v/>
      </c>
      <c r="G64" s="17" t="str">
        <f>IF(ISNA(VLOOKUP($A64,'Úklidové služby'!$A$7:$I$53,7,FALSE))=TRUE,"",VLOOKUP($A64,'Úklidové služby'!$A$7:$I$53,7,FALSE))</f>
        <v/>
      </c>
      <c r="H64" s="67" t="str">
        <f>IF(ISNA(VLOOKUP($A64,'Úklidové služby'!$A$7:$I$53,8,FALSE))=TRUE,"",VLOOKUP($A64,'Úklidové služby'!$A$7:$I$53,8,FALSE))</f>
        <v/>
      </c>
      <c r="I64" s="232" t="str">
        <f>IF(ISNA(VLOOKUP($A64,'Úklidové služby'!$A$7:$I$53,9,FALSE))=TRUE,"",VLOOKUP($A64,'Úklidové služby'!$A$7:$I$53,9,FALSE))</f>
        <v/>
      </c>
      <c r="J64" s="189" t="str">
        <f t="shared" si="0"/>
        <v/>
      </c>
      <c r="K64" s="237" t="str">
        <f t="shared" si="1"/>
        <v/>
      </c>
    </row>
    <row r="65" spans="1:11" ht="15" hidden="1" outlineLevel="1">
      <c r="A65" s="9"/>
      <c r="B65" s="14" t="s">
        <v>20</v>
      </c>
      <c r="C65" s="70" t="s">
        <v>183</v>
      </c>
      <c r="D65" s="15" t="s">
        <v>163</v>
      </c>
      <c r="E65" s="100">
        <v>10.6</v>
      </c>
      <c r="F65" s="89" t="str">
        <f>IF(ISNA(VLOOKUP($A65,'Úklidové služby'!$A$7:$I$53,6,FALSE))=TRUE,"",VLOOKUP($A65,'Úklidové služby'!$A$7:$I$53,6,FALSE))</f>
        <v/>
      </c>
      <c r="G65" s="17" t="str">
        <f>IF(ISNA(VLOOKUP($A65,'Úklidové služby'!$A$7:$I$53,7,FALSE))=TRUE,"",VLOOKUP($A65,'Úklidové služby'!$A$7:$I$53,7,FALSE))</f>
        <v/>
      </c>
      <c r="H65" s="67" t="str">
        <f>IF(ISNA(VLOOKUP($A65,'Úklidové služby'!$A$7:$I$53,8,FALSE))=TRUE,"",VLOOKUP($A65,'Úklidové služby'!$A$7:$I$53,8,FALSE))</f>
        <v/>
      </c>
      <c r="I65" s="232" t="str">
        <f>IF(ISNA(VLOOKUP($A65,'Úklidové služby'!$A$7:$I$53,9,FALSE))=TRUE,"",VLOOKUP($A65,'Úklidové služby'!$A$7:$I$53,9,FALSE))</f>
        <v/>
      </c>
      <c r="J65" s="189" t="str">
        <f t="shared" si="0"/>
        <v/>
      </c>
      <c r="K65" s="237" t="str">
        <f t="shared" si="1"/>
        <v/>
      </c>
    </row>
    <row r="66" spans="1:11" ht="15" hidden="1" outlineLevel="1">
      <c r="A66" s="9"/>
      <c r="B66" s="14" t="s">
        <v>20</v>
      </c>
      <c r="C66" s="70" t="s">
        <v>184</v>
      </c>
      <c r="D66" s="15" t="s">
        <v>164</v>
      </c>
      <c r="E66" s="100">
        <v>9.36</v>
      </c>
      <c r="F66" s="89" t="str">
        <f>IF(ISNA(VLOOKUP($A66,'Úklidové služby'!$A$7:$I$53,6,FALSE))=TRUE,"",VLOOKUP($A66,'Úklidové služby'!$A$7:$I$53,6,FALSE))</f>
        <v/>
      </c>
      <c r="G66" s="17" t="str">
        <f>IF(ISNA(VLOOKUP($A66,'Úklidové služby'!$A$7:$I$53,7,FALSE))=TRUE,"",VLOOKUP($A66,'Úklidové služby'!$A$7:$I$53,7,FALSE))</f>
        <v/>
      </c>
      <c r="H66" s="67" t="str">
        <f>IF(ISNA(VLOOKUP($A66,'Úklidové služby'!$A$7:$I$53,8,FALSE))=TRUE,"",VLOOKUP($A66,'Úklidové služby'!$A$7:$I$53,8,FALSE))</f>
        <v/>
      </c>
      <c r="I66" s="232" t="str">
        <f>IF(ISNA(VLOOKUP($A66,'Úklidové služby'!$A$7:$I$53,9,FALSE))=TRUE,"",VLOOKUP($A66,'Úklidové služby'!$A$7:$I$53,9,FALSE))</f>
        <v/>
      </c>
      <c r="J66" s="189" t="str">
        <f t="shared" si="0"/>
        <v/>
      </c>
      <c r="K66" s="237" t="str">
        <f t="shared" si="1"/>
        <v/>
      </c>
    </row>
    <row r="67" spans="1:11" ht="15" hidden="1" outlineLevel="1">
      <c r="A67" s="9"/>
      <c r="B67" s="14" t="s">
        <v>20</v>
      </c>
      <c r="C67" s="70" t="s">
        <v>185</v>
      </c>
      <c r="D67" s="15" t="s">
        <v>95</v>
      </c>
      <c r="E67" s="100">
        <v>10</v>
      </c>
      <c r="F67" s="89" t="str">
        <f>IF(ISNA(VLOOKUP($A67,'Úklidové služby'!$A$7:$I$53,6,FALSE))=TRUE,"",VLOOKUP($A67,'Úklidové služby'!$A$7:$I$53,6,FALSE))</f>
        <v/>
      </c>
      <c r="G67" s="17" t="str">
        <f>IF(ISNA(VLOOKUP($A67,'Úklidové služby'!$A$7:$I$53,7,FALSE))=TRUE,"",VLOOKUP($A67,'Úklidové služby'!$A$7:$I$53,7,FALSE))</f>
        <v/>
      </c>
      <c r="H67" s="67" t="str">
        <f>IF(ISNA(VLOOKUP($A67,'Úklidové služby'!$A$7:$I$53,8,FALSE))=TRUE,"",VLOOKUP($A67,'Úklidové služby'!$A$7:$I$53,8,FALSE))</f>
        <v/>
      </c>
      <c r="I67" s="232" t="str">
        <f>IF(ISNA(VLOOKUP($A67,'Úklidové služby'!$A$7:$I$53,9,FALSE))=TRUE,"",VLOOKUP($A67,'Úklidové služby'!$A$7:$I$53,9,FALSE))</f>
        <v/>
      </c>
      <c r="J67" s="189" t="str">
        <f t="shared" si="0"/>
        <v/>
      </c>
      <c r="K67" s="237" t="str">
        <f t="shared" si="1"/>
        <v/>
      </c>
    </row>
    <row r="68" spans="1:11" ht="15" hidden="1" outlineLevel="1">
      <c r="A68" s="9"/>
      <c r="B68" s="14" t="s">
        <v>98</v>
      </c>
      <c r="C68" s="70" t="s">
        <v>119</v>
      </c>
      <c r="D68" s="15" t="s">
        <v>61</v>
      </c>
      <c r="E68" s="100">
        <v>47</v>
      </c>
      <c r="F68" s="89" t="str">
        <f>IF(ISNA(VLOOKUP($A68,'Úklidové služby'!$A$7:$I$53,6,FALSE))=TRUE,"",VLOOKUP($A68,'Úklidové služby'!$A$7:$I$53,6,FALSE))</f>
        <v/>
      </c>
      <c r="G68" s="17" t="str">
        <f>IF(ISNA(VLOOKUP($A68,'Úklidové služby'!$A$7:$I$53,7,FALSE))=TRUE,"",VLOOKUP($A68,'Úklidové služby'!$A$7:$I$53,7,FALSE))</f>
        <v/>
      </c>
      <c r="H68" s="67" t="str">
        <f>IF(ISNA(VLOOKUP($A68,'Úklidové služby'!$A$7:$I$53,8,FALSE))=TRUE,"",VLOOKUP($A68,'Úklidové služby'!$A$7:$I$53,8,FALSE))</f>
        <v/>
      </c>
      <c r="I68" s="232" t="str">
        <f>IF(ISNA(VLOOKUP($A68,'Úklidové služby'!$A$7:$I$53,9,FALSE))=TRUE,"",VLOOKUP($A68,'Úklidové služby'!$A$7:$I$53,9,FALSE))</f>
        <v/>
      </c>
      <c r="J68" s="189" t="str">
        <f t="shared" si="0"/>
        <v/>
      </c>
      <c r="K68" s="237" t="str">
        <f t="shared" si="1"/>
        <v/>
      </c>
    </row>
    <row r="69" spans="1:11" ht="15" hidden="1" outlineLevel="1">
      <c r="A69" s="9"/>
      <c r="B69" s="14" t="s">
        <v>98</v>
      </c>
      <c r="C69" s="70" t="s">
        <v>124</v>
      </c>
      <c r="D69" s="15" t="s">
        <v>165</v>
      </c>
      <c r="E69" s="100">
        <v>31.5</v>
      </c>
      <c r="F69" s="89" t="str">
        <f>IF(ISNA(VLOOKUP($A69,'Úklidové služby'!$A$7:$I$53,6,FALSE))=TRUE,"",VLOOKUP($A69,'Úklidové služby'!$A$7:$I$53,6,FALSE))</f>
        <v/>
      </c>
      <c r="G69" s="17" t="str">
        <f>IF(ISNA(VLOOKUP($A69,'Úklidové služby'!$A$7:$I$53,7,FALSE))=TRUE,"",VLOOKUP($A69,'Úklidové služby'!$A$7:$I$53,7,FALSE))</f>
        <v/>
      </c>
      <c r="H69" s="67" t="str">
        <f>IF(ISNA(VLOOKUP($A69,'Úklidové služby'!$A$7:$I$53,8,FALSE))=TRUE,"",VLOOKUP($A69,'Úklidové služby'!$A$7:$I$53,8,FALSE))</f>
        <v/>
      </c>
      <c r="I69" s="232" t="str">
        <f>IF(ISNA(VLOOKUP($A69,'Úklidové služby'!$A$7:$I$53,9,FALSE))=TRUE,"",VLOOKUP($A69,'Úklidové služby'!$A$7:$I$53,9,FALSE))</f>
        <v/>
      </c>
      <c r="J69" s="189" t="str">
        <f t="shared" si="0"/>
        <v/>
      </c>
      <c r="K69" s="237" t="str">
        <f t="shared" si="1"/>
        <v/>
      </c>
    </row>
    <row r="70" spans="1:11" ht="15" hidden="1" outlineLevel="1">
      <c r="A70" s="9"/>
      <c r="B70" s="14" t="s">
        <v>98</v>
      </c>
      <c r="C70" s="70" t="s">
        <v>186</v>
      </c>
      <c r="D70" s="15" t="s">
        <v>166</v>
      </c>
      <c r="E70" s="100">
        <v>21</v>
      </c>
      <c r="F70" s="89" t="str">
        <f>IF(ISNA(VLOOKUP($A70,'Úklidové služby'!$A$7:$I$53,6,FALSE))=TRUE,"",VLOOKUP($A70,'Úklidové služby'!$A$7:$I$53,6,FALSE))</f>
        <v/>
      </c>
      <c r="G70" s="17" t="str">
        <f>IF(ISNA(VLOOKUP($A70,'Úklidové služby'!$A$7:$I$53,7,FALSE))=TRUE,"",VLOOKUP($A70,'Úklidové služby'!$A$7:$I$53,7,FALSE))</f>
        <v/>
      </c>
      <c r="H70" s="67" t="str">
        <f>IF(ISNA(VLOOKUP($A70,'Úklidové služby'!$A$7:$I$53,8,FALSE))=TRUE,"",VLOOKUP($A70,'Úklidové služby'!$A$7:$I$53,8,FALSE))</f>
        <v/>
      </c>
      <c r="I70" s="232" t="str">
        <f>IF(ISNA(VLOOKUP($A70,'Úklidové služby'!$A$7:$I$53,9,FALSE))=TRUE,"",VLOOKUP($A70,'Úklidové služby'!$A$7:$I$53,9,FALSE))</f>
        <v/>
      </c>
      <c r="J70" s="189" t="str">
        <f t="shared" si="0"/>
        <v/>
      </c>
      <c r="K70" s="237" t="str">
        <f t="shared" si="1"/>
        <v/>
      </c>
    </row>
    <row r="71" spans="1:11" ht="15" hidden="1" outlineLevel="1">
      <c r="A71" s="9"/>
      <c r="B71" s="14" t="s">
        <v>98</v>
      </c>
      <c r="C71" s="70" t="s">
        <v>187</v>
      </c>
      <c r="D71" s="15" t="s">
        <v>25</v>
      </c>
      <c r="E71" s="100">
        <v>3.4</v>
      </c>
      <c r="F71" s="89" t="str">
        <f>IF(ISNA(VLOOKUP($A71,'Úklidové služby'!$A$7:$I$53,6,FALSE))=TRUE,"",VLOOKUP($A71,'Úklidové služby'!$A$7:$I$53,6,FALSE))</f>
        <v/>
      </c>
      <c r="G71" s="17" t="str">
        <f>IF(ISNA(VLOOKUP($A71,'Úklidové služby'!$A$7:$I$53,7,FALSE))=TRUE,"",VLOOKUP($A71,'Úklidové služby'!$A$7:$I$53,7,FALSE))</f>
        <v/>
      </c>
      <c r="H71" s="67" t="str">
        <f>IF(ISNA(VLOOKUP($A71,'Úklidové služby'!$A$7:$I$53,8,FALSE))=TRUE,"",VLOOKUP($A71,'Úklidové služby'!$A$7:$I$53,8,FALSE))</f>
        <v/>
      </c>
      <c r="I71" s="232" t="str">
        <f>IF(ISNA(VLOOKUP($A71,'Úklidové služby'!$A$7:$I$53,9,FALSE))=TRUE,"",VLOOKUP($A71,'Úklidové služby'!$A$7:$I$53,9,FALSE))</f>
        <v/>
      </c>
      <c r="J71" s="189" t="str">
        <f t="shared" si="0"/>
        <v/>
      </c>
      <c r="K71" s="237" t="str">
        <f t="shared" si="1"/>
        <v/>
      </c>
    </row>
    <row r="72" spans="1:11" ht="15" hidden="1" outlineLevel="1">
      <c r="A72" s="9"/>
      <c r="B72" s="14" t="s">
        <v>98</v>
      </c>
      <c r="C72" s="70" t="s">
        <v>131</v>
      </c>
      <c r="D72" s="15" t="s">
        <v>167</v>
      </c>
      <c r="E72" s="100">
        <v>10.5</v>
      </c>
      <c r="F72" s="89" t="str">
        <f>IF(ISNA(VLOOKUP($A72,'Úklidové služby'!$A$7:$I$53,6,FALSE))=TRUE,"",VLOOKUP($A72,'Úklidové služby'!$A$7:$I$53,6,FALSE))</f>
        <v/>
      </c>
      <c r="G72" s="17" t="str">
        <f>IF(ISNA(VLOOKUP($A72,'Úklidové služby'!$A$7:$I$53,7,FALSE))=TRUE,"",VLOOKUP($A72,'Úklidové služby'!$A$7:$I$53,7,FALSE))</f>
        <v/>
      </c>
      <c r="H72" s="67" t="str">
        <f>IF(ISNA(VLOOKUP($A72,'Úklidové služby'!$A$7:$I$53,8,FALSE))=TRUE,"",VLOOKUP($A72,'Úklidové služby'!$A$7:$I$53,8,FALSE))</f>
        <v/>
      </c>
      <c r="I72" s="232" t="str">
        <f>IF(ISNA(VLOOKUP($A72,'Úklidové služby'!$A$7:$I$53,9,FALSE))=TRUE,"",VLOOKUP($A72,'Úklidové služby'!$A$7:$I$53,9,FALSE))</f>
        <v/>
      </c>
      <c r="J72" s="189" t="str">
        <f t="shared" si="0"/>
        <v/>
      </c>
      <c r="K72" s="237" t="str">
        <f t="shared" si="1"/>
        <v/>
      </c>
    </row>
    <row r="73" spans="1:11" ht="15" hidden="1" outlineLevel="1">
      <c r="A73" s="9"/>
      <c r="B73" s="14" t="s">
        <v>98</v>
      </c>
      <c r="C73" s="140" t="s">
        <v>188</v>
      </c>
      <c r="D73" s="15" t="s">
        <v>14</v>
      </c>
      <c r="E73" s="100">
        <v>5.3</v>
      </c>
      <c r="F73" s="89" t="str">
        <f>IF(ISNA(VLOOKUP($A73,'Úklidové služby'!$A$7:$I$53,6,FALSE))=TRUE,"",VLOOKUP($A73,'Úklidové služby'!$A$7:$I$53,6,FALSE))</f>
        <v/>
      </c>
      <c r="G73" s="17" t="str">
        <f>IF(ISNA(VLOOKUP($A73,'Úklidové služby'!$A$7:$I$53,7,FALSE))=TRUE,"",VLOOKUP($A73,'Úklidové služby'!$A$7:$I$53,7,FALSE))</f>
        <v/>
      </c>
      <c r="H73" s="67" t="str">
        <f>IF(ISNA(VLOOKUP($A73,'Úklidové služby'!$A$7:$I$53,8,FALSE))=TRUE,"",VLOOKUP($A73,'Úklidové služby'!$A$7:$I$53,8,FALSE))</f>
        <v/>
      </c>
      <c r="I73" s="232" t="str">
        <f>IF(ISNA(VLOOKUP($A73,'Úklidové služby'!$A$7:$I$53,9,FALSE))=TRUE,"",VLOOKUP($A73,'Úklidové služby'!$A$7:$I$53,9,FALSE))</f>
        <v/>
      </c>
      <c r="J73" s="189" t="str">
        <f t="shared" si="0"/>
        <v/>
      </c>
      <c r="K73" s="237" t="str">
        <f t="shared" si="1"/>
        <v/>
      </c>
    </row>
    <row r="74" spans="1:11" ht="15" hidden="1" outlineLevel="1">
      <c r="A74" s="9"/>
      <c r="B74" s="14" t="s">
        <v>98</v>
      </c>
      <c r="C74" s="70" t="s">
        <v>189</v>
      </c>
      <c r="D74" s="15" t="s">
        <v>168</v>
      </c>
      <c r="E74" s="100">
        <v>5</v>
      </c>
      <c r="F74" s="89" t="str">
        <f>IF(ISNA(VLOOKUP($A74,'Úklidové služby'!$A$7:$I$53,6,FALSE))=TRUE,"",VLOOKUP($A74,'Úklidové služby'!$A$7:$I$53,6,FALSE))</f>
        <v/>
      </c>
      <c r="G74" s="17" t="str">
        <f>IF(ISNA(VLOOKUP($A74,'Úklidové služby'!$A$7:$I$53,7,FALSE))=TRUE,"",VLOOKUP($A74,'Úklidové služby'!$A$7:$I$53,7,FALSE))</f>
        <v/>
      </c>
      <c r="H74" s="67" t="str">
        <f>IF(ISNA(VLOOKUP($A74,'Úklidové služby'!$A$7:$I$53,8,FALSE))=TRUE,"",VLOOKUP($A74,'Úklidové služby'!$A$7:$I$53,8,FALSE))</f>
        <v/>
      </c>
      <c r="I74" s="232" t="str">
        <f>IF(ISNA(VLOOKUP($A74,'Úklidové služby'!$A$7:$I$53,9,FALSE))=TRUE,"",VLOOKUP($A74,'Úklidové služby'!$A$7:$I$53,9,FALSE))</f>
        <v/>
      </c>
      <c r="J74" s="189" t="str">
        <f t="shared" si="0"/>
        <v/>
      </c>
      <c r="K74" s="237" t="str">
        <f t="shared" si="1"/>
        <v/>
      </c>
    </row>
    <row r="75" spans="1:11" ht="15" hidden="1" outlineLevel="1">
      <c r="A75" s="9"/>
      <c r="B75" s="14" t="s">
        <v>98</v>
      </c>
      <c r="C75" s="70" t="s">
        <v>190</v>
      </c>
      <c r="D75" s="15" t="s">
        <v>169</v>
      </c>
      <c r="E75" s="100">
        <v>8.4</v>
      </c>
      <c r="F75" s="89" t="str">
        <f>IF(ISNA(VLOOKUP($A75,'Úklidové služby'!$A$7:$I$53,6,FALSE))=TRUE,"",VLOOKUP($A75,'Úklidové služby'!$A$7:$I$53,6,FALSE))</f>
        <v/>
      </c>
      <c r="G75" s="17" t="str">
        <f>IF(ISNA(VLOOKUP($A75,'Úklidové služby'!$A$7:$I$53,7,FALSE))=TRUE,"",VLOOKUP($A75,'Úklidové služby'!$A$7:$I$53,7,FALSE))</f>
        <v/>
      </c>
      <c r="H75" s="67" t="str">
        <f>IF(ISNA(VLOOKUP($A75,'Úklidové služby'!$A$7:$I$53,8,FALSE))=TRUE,"",VLOOKUP($A75,'Úklidové služby'!$A$7:$I$53,8,FALSE))</f>
        <v/>
      </c>
      <c r="I75" s="232" t="str">
        <f>IF(ISNA(VLOOKUP($A75,'Úklidové služby'!$A$7:$I$53,9,FALSE))=TRUE,"",VLOOKUP($A75,'Úklidové služby'!$A$7:$I$53,9,FALSE))</f>
        <v/>
      </c>
      <c r="J75" s="189" t="str">
        <f t="shared" si="0"/>
        <v/>
      </c>
      <c r="K75" s="237" t="str">
        <f t="shared" si="1"/>
        <v/>
      </c>
    </row>
    <row r="76" spans="1:11" ht="15" hidden="1" outlineLevel="1">
      <c r="A76" s="9"/>
      <c r="B76" s="14" t="s">
        <v>98</v>
      </c>
      <c r="C76" s="70" t="s">
        <v>191</v>
      </c>
      <c r="D76" s="15" t="s">
        <v>16</v>
      </c>
      <c r="E76" s="100">
        <v>4</v>
      </c>
      <c r="F76" s="89" t="str">
        <f>IF(ISNA(VLOOKUP($A76,'Úklidové služby'!$A$7:$I$53,6,FALSE))=TRUE,"",VLOOKUP($A76,'Úklidové služby'!$A$7:$I$53,6,FALSE))</f>
        <v/>
      </c>
      <c r="G76" s="17" t="str">
        <f>IF(ISNA(VLOOKUP($A76,'Úklidové služby'!$A$7:$I$53,7,FALSE))=TRUE,"",VLOOKUP($A76,'Úklidové služby'!$A$7:$I$53,7,FALSE))</f>
        <v/>
      </c>
      <c r="H76" s="67" t="str">
        <f>IF(ISNA(VLOOKUP($A76,'Úklidové služby'!$A$7:$I$53,8,FALSE))=TRUE,"",VLOOKUP($A76,'Úklidové služby'!$A$7:$I$53,8,FALSE))</f>
        <v/>
      </c>
      <c r="I76" s="232" t="str">
        <f>IF(ISNA(VLOOKUP($A76,'Úklidové služby'!$A$7:$I$53,9,FALSE))=TRUE,"",VLOOKUP($A76,'Úklidové služby'!$A$7:$I$53,9,FALSE))</f>
        <v/>
      </c>
      <c r="J76" s="189" t="str">
        <f t="shared" si="0"/>
        <v/>
      </c>
      <c r="K76" s="237" t="str">
        <f t="shared" si="1"/>
        <v/>
      </c>
    </row>
    <row r="77" spans="1:11" ht="15" hidden="1" outlineLevel="1">
      <c r="A77" s="9"/>
      <c r="B77" s="14" t="s">
        <v>98</v>
      </c>
      <c r="C77" s="70" t="s">
        <v>192</v>
      </c>
      <c r="D77" s="134" t="s">
        <v>170</v>
      </c>
      <c r="E77" s="100">
        <v>10</v>
      </c>
      <c r="F77" s="89" t="str">
        <f>IF(ISNA(VLOOKUP($A77,'Úklidové služby'!$A$7:$I$53,6,FALSE))=TRUE,"",VLOOKUP($A77,'Úklidové služby'!$A$7:$I$53,6,FALSE))</f>
        <v/>
      </c>
      <c r="G77" s="17" t="str">
        <f>IF(ISNA(VLOOKUP($A77,'Úklidové služby'!$A$7:$I$53,7,FALSE))=TRUE,"",VLOOKUP($A77,'Úklidové služby'!$A$7:$I$53,7,FALSE))</f>
        <v/>
      </c>
      <c r="H77" s="67" t="str">
        <f>IF(ISNA(VLOOKUP($A77,'Úklidové služby'!$A$7:$I$53,8,FALSE))=TRUE,"",VLOOKUP($A77,'Úklidové služby'!$A$7:$I$53,8,FALSE))</f>
        <v/>
      </c>
      <c r="I77" s="232" t="str">
        <f>IF(ISNA(VLOOKUP($A77,'Úklidové služby'!$A$7:$I$53,9,FALSE))=TRUE,"",VLOOKUP($A77,'Úklidové služby'!$A$7:$I$53,9,FALSE))</f>
        <v/>
      </c>
      <c r="J77" s="189" t="str">
        <f t="shared" si="0"/>
        <v/>
      </c>
      <c r="K77" s="237" t="str">
        <f t="shared" si="1"/>
        <v/>
      </c>
    </row>
    <row r="78" spans="1:11" ht="15" hidden="1" outlineLevel="1">
      <c r="A78" s="9"/>
      <c r="B78" s="14" t="s">
        <v>98</v>
      </c>
      <c r="C78" s="70" t="s">
        <v>193</v>
      </c>
      <c r="D78" s="15" t="s">
        <v>163</v>
      </c>
      <c r="E78" s="100">
        <v>28.9</v>
      </c>
      <c r="F78" s="89" t="str">
        <f>IF(ISNA(VLOOKUP($A78,'Úklidové služby'!$A$7:$I$53,6,FALSE))=TRUE,"",VLOOKUP($A78,'Úklidové služby'!$A$7:$I$53,6,FALSE))</f>
        <v/>
      </c>
      <c r="G78" s="17" t="str">
        <f>IF(ISNA(VLOOKUP($A78,'Úklidové služby'!$A$7:$I$53,7,FALSE))=TRUE,"",VLOOKUP($A78,'Úklidové služby'!$A$7:$I$53,7,FALSE))</f>
        <v/>
      </c>
      <c r="H78" s="67" t="str">
        <f>IF(ISNA(VLOOKUP($A78,'Úklidové služby'!$A$7:$I$53,8,FALSE))=TRUE,"",VLOOKUP($A78,'Úklidové služby'!$A$7:$I$53,8,FALSE))</f>
        <v/>
      </c>
      <c r="I78" s="232" t="str">
        <f>IF(ISNA(VLOOKUP($A78,'Úklidové služby'!$A$7:$I$53,9,FALSE))=TRUE,"",VLOOKUP($A78,'Úklidové služby'!$A$7:$I$53,9,FALSE))</f>
        <v/>
      </c>
      <c r="J78" s="189" t="str">
        <f t="shared" si="0"/>
        <v/>
      </c>
      <c r="K78" s="237" t="str">
        <f t="shared" si="1"/>
        <v/>
      </c>
    </row>
    <row r="79" spans="1:11" ht="15" hidden="1" outlineLevel="1">
      <c r="A79" s="9"/>
      <c r="B79" s="14" t="s">
        <v>98</v>
      </c>
      <c r="C79" s="70" t="s">
        <v>194</v>
      </c>
      <c r="D79" s="15" t="s">
        <v>95</v>
      </c>
      <c r="E79" s="100">
        <v>10</v>
      </c>
      <c r="F79" s="89" t="str">
        <f>IF(ISNA(VLOOKUP($A79,'Úklidové služby'!$A$7:$I$53,6,FALSE))=TRUE,"",VLOOKUP($A79,'Úklidové služby'!$A$7:$I$53,6,FALSE))</f>
        <v/>
      </c>
      <c r="G79" s="17" t="str">
        <f>IF(ISNA(VLOOKUP($A79,'Úklidové služby'!$A$7:$I$53,7,FALSE))=TRUE,"",VLOOKUP($A79,'Úklidové služby'!$A$7:$I$53,7,FALSE))</f>
        <v/>
      </c>
      <c r="H79" s="67" t="str">
        <f>IF(ISNA(VLOOKUP($A79,'Úklidové služby'!$A$7:$I$53,8,FALSE))=TRUE,"",VLOOKUP($A79,'Úklidové služby'!$A$7:$I$53,8,FALSE))</f>
        <v/>
      </c>
      <c r="I79" s="232" t="str">
        <f>IF(ISNA(VLOOKUP($A79,'Úklidové služby'!$A$7:$I$53,9,FALSE))=TRUE,"",VLOOKUP($A79,'Úklidové služby'!$A$7:$I$53,9,FALSE))</f>
        <v/>
      </c>
      <c r="J79" s="189" t="str">
        <f t="shared" si="0"/>
        <v/>
      </c>
      <c r="K79" s="237" t="str">
        <f t="shared" si="1"/>
        <v/>
      </c>
    </row>
    <row r="80" spans="1:11" ht="15" hidden="1" outlineLevel="1">
      <c r="A80" s="9"/>
      <c r="B80" s="14" t="s">
        <v>98</v>
      </c>
      <c r="C80" s="70" t="s">
        <v>120</v>
      </c>
      <c r="D80" s="15" t="s">
        <v>171</v>
      </c>
      <c r="E80" s="100">
        <v>8.7</v>
      </c>
      <c r="F80" s="89" t="str">
        <f>IF(ISNA(VLOOKUP($A80,'Úklidové služby'!$A$7:$I$53,6,FALSE))=TRUE,"",VLOOKUP($A80,'Úklidové služby'!$A$7:$I$53,6,FALSE))</f>
        <v/>
      </c>
      <c r="G80" s="17" t="str">
        <f>IF(ISNA(VLOOKUP($A80,'Úklidové služby'!$A$7:$I$53,7,FALSE))=TRUE,"",VLOOKUP($A80,'Úklidové služby'!$A$7:$I$53,7,FALSE))</f>
        <v/>
      </c>
      <c r="H80" s="67" t="str">
        <f>IF(ISNA(VLOOKUP($A80,'Úklidové služby'!$A$7:$I$53,8,FALSE))=TRUE,"",VLOOKUP($A80,'Úklidové služby'!$A$7:$I$53,8,FALSE))</f>
        <v/>
      </c>
      <c r="I80" s="232" t="str">
        <f>IF(ISNA(VLOOKUP($A80,'Úklidové služby'!$A$7:$I$53,9,FALSE))=TRUE,"",VLOOKUP($A80,'Úklidové služby'!$A$7:$I$53,9,FALSE))</f>
        <v/>
      </c>
      <c r="J80" s="189" t="str">
        <f t="shared" si="0"/>
        <v/>
      </c>
      <c r="K80" s="237" t="str">
        <f t="shared" si="1"/>
        <v/>
      </c>
    </row>
    <row r="81" spans="1:11" ht="15" hidden="1" outlineLevel="1">
      <c r="A81" s="9"/>
      <c r="B81" s="14" t="s">
        <v>98</v>
      </c>
      <c r="C81" s="70" t="s">
        <v>122</v>
      </c>
      <c r="D81" s="15" t="s">
        <v>166</v>
      </c>
      <c r="E81" s="100">
        <v>19.3</v>
      </c>
      <c r="F81" s="89" t="str">
        <f>IF(ISNA(VLOOKUP($A81,'Úklidové služby'!$A$7:$I$53,6,FALSE))=TRUE,"",VLOOKUP($A81,'Úklidové služby'!$A$7:$I$53,6,FALSE))</f>
        <v/>
      </c>
      <c r="G81" s="17" t="str">
        <f>IF(ISNA(VLOOKUP($A81,'Úklidové služby'!$A$7:$I$53,7,FALSE))=TRUE,"",VLOOKUP($A81,'Úklidové služby'!$A$7:$I$53,7,FALSE))</f>
        <v/>
      </c>
      <c r="H81" s="67" t="str">
        <f>IF(ISNA(VLOOKUP($A81,'Úklidové služby'!$A$7:$I$53,8,FALSE))=TRUE,"",VLOOKUP($A81,'Úklidové služby'!$A$7:$I$53,8,FALSE))</f>
        <v/>
      </c>
      <c r="I81" s="232" t="str">
        <f>IF(ISNA(VLOOKUP($A81,'Úklidové služby'!$A$7:$I$53,9,FALSE))=TRUE,"",VLOOKUP($A81,'Úklidové služby'!$A$7:$I$53,9,FALSE))</f>
        <v/>
      </c>
      <c r="J81" s="189" t="str">
        <f t="shared" si="0"/>
        <v/>
      </c>
      <c r="K81" s="237" t="str">
        <f t="shared" si="1"/>
        <v/>
      </c>
    </row>
    <row r="82" spans="1:11" ht="15" hidden="1" outlineLevel="1">
      <c r="A82" s="50"/>
      <c r="B82" s="14" t="s">
        <v>98</v>
      </c>
      <c r="C82" s="70" t="s">
        <v>121</v>
      </c>
      <c r="D82" s="15" t="s">
        <v>172</v>
      </c>
      <c r="E82" s="100">
        <v>20</v>
      </c>
      <c r="F82" s="89" t="str">
        <f>IF(ISNA(VLOOKUP($A82,'Úklidové služby'!$A$7:$I$53,6,FALSE))=TRUE,"",VLOOKUP($A82,'Úklidové služby'!$A$7:$I$53,6,FALSE))</f>
        <v/>
      </c>
      <c r="G82" s="17" t="str">
        <f>IF(ISNA(VLOOKUP($A82,'Úklidové služby'!$A$7:$I$53,7,FALSE))=TRUE,"",VLOOKUP($A82,'Úklidové služby'!$A$7:$I$53,7,FALSE))</f>
        <v/>
      </c>
      <c r="H82" s="67" t="str">
        <f>IF(ISNA(VLOOKUP($A82,'Úklidové služby'!$A$7:$I$53,8,FALSE))=TRUE,"",VLOOKUP($A82,'Úklidové služby'!$A$7:$I$53,8,FALSE))</f>
        <v/>
      </c>
      <c r="I82" s="232" t="str">
        <f>IF(ISNA(VLOOKUP($A82,'Úklidové služby'!$A$7:$I$53,9,FALSE))=TRUE,"",VLOOKUP($A82,'Úklidové služby'!$A$7:$I$53,9,FALSE))</f>
        <v/>
      </c>
      <c r="J82" s="189" t="str">
        <f t="shared" si="0"/>
        <v/>
      </c>
      <c r="K82" s="237" t="str">
        <f t="shared" si="1"/>
        <v/>
      </c>
    </row>
    <row r="83" spans="1:11" ht="15" collapsed="1">
      <c r="A83" s="2">
        <v>3</v>
      </c>
      <c r="B83" s="19" t="s">
        <v>27</v>
      </c>
      <c r="C83" s="19"/>
      <c r="D83" s="31"/>
      <c r="E83" s="97">
        <f>SUM(E84:E98)</f>
        <v>474.76</v>
      </c>
      <c r="F83" s="23" t="str">
        <f>IF(ISNA(VLOOKUP($A83,'Úklidové služby'!$A$7:$I$53,6,FALSE))=TRUE,"",VLOOKUP($A83,'Úklidové služby'!$A$7:$I$53,6,FALSE))</f>
        <v>m2</v>
      </c>
      <c r="G83" s="24">
        <f>IF(ISNA(VLOOKUP($A83,'Úklidové služby'!$A$7:$I$53,7,FALSE))=TRUE,"",VLOOKUP($A83,'Úklidové služby'!$A$7:$I$53,7,FALSE))</f>
        <v>0</v>
      </c>
      <c r="H83" s="227" t="str">
        <f>IF(ISNA(VLOOKUP($A83,'Úklidové služby'!$A$7:$I$53,8,FALSE))=TRUE,"",VLOOKUP($A83,'Úklidové služby'!$A$7:$I$53,8,FALSE))</f>
        <v>1x za den</v>
      </c>
      <c r="I83" s="185">
        <f>IF(ISNA(VLOOKUP($A83,'Úklidové služby'!$A$7:$I$53,9,FALSE))=TRUE,"",VLOOKUP($A83,'Úklidové služby'!$A$7:$I$53,9,FALSE))</f>
        <v>251</v>
      </c>
      <c r="J83" s="76">
        <f t="shared" si="0"/>
        <v>0</v>
      </c>
      <c r="K83" s="238">
        <f t="shared" si="1"/>
        <v>0</v>
      </c>
    </row>
    <row r="84" spans="1:11" ht="15" hidden="1" outlineLevel="1">
      <c r="A84" s="9"/>
      <c r="B84" s="10" t="s">
        <v>8</v>
      </c>
      <c r="C84" s="69" t="s">
        <v>175</v>
      </c>
      <c r="D84" s="11" t="s">
        <v>156</v>
      </c>
      <c r="E84" s="99">
        <v>7</v>
      </c>
      <c r="F84" s="89" t="str">
        <f>IF(ISNA(VLOOKUP($A84,'Úklidové služby'!$A$7:$I$53,6,FALSE))=TRUE,"",VLOOKUP($A84,'Úklidové služby'!$A$7:$I$53,6,FALSE))</f>
        <v/>
      </c>
      <c r="G84" s="13" t="str">
        <f>IF(ISNA(VLOOKUP($A84,'Úklidové služby'!$A$7:$I$53,7,FALSE))=TRUE,"",VLOOKUP($A84,'Úklidové služby'!$A$7:$I$53,7,FALSE))</f>
        <v/>
      </c>
      <c r="H84" s="67" t="str">
        <f>IF(ISNA(VLOOKUP($A84,'Úklidové služby'!$A$7:$I$53,8,FALSE))=TRUE,"",VLOOKUP($A84,'Úklidové služby'!$A$7:$I$53,8,FALSE))</f>
        <v/>
      </c>
      <c r="I84" s="232" t="str">
        <f>IF(ISNA(VLOOKUP($A84,'Úklidové služby'!$A$7:$I$53,9,FALSE))=TRUE,"",VLOOKUP($A84,'Úklidové služby'!$A$7:$I$53,9,FALSE))</f>
        <v/>
      </c>
      <c r="J84" s="188" t="str">
        <f t="shared" si="0"/>
        <v/>
      </c>
      <c r="K84" s="237" t="str">
        <f t="shared" si="1"/>
        <v/>
      </c>
    </row>
    <row r="85" spans="1:11" ht="15" hidden="1" outlineLevel="1">
      <c r="A85" s="9"/>
      <c r="B85" s="14" t="s">
        <v>8</v>
      </c>
      <c r="C85" s="70" t="s">
        <v>205</v>
      </c>
      <c r="D85" s="15" t="s">
        <v>195</v>
      </c>
      <c r="E85" s="100">
        <v>59</v>
      </c>
      <c r="F85" s="89" t="str">
        <f>IF(ISNA(VLOOKUP($A85,'Úklidové služby'!$A$7:$I$53,6,FALSE))=TRUE,"",VLOOKUP($A85,'Úklidové služby'!$A$7:$I$53,6,FALSE))</f>
        <v/>
      </c>
      <c r="G85" s="17" t="str">
        <f>IF(ISNA(VLOOKUP($A85,'Úklidové služby'!$A$7:$I$53,7,FALSE))=TRUE,"",VLOOKUP($A85,'Úklidové služby'!$A$7:$I$53,7,FALSE))</f>
        <v/>
      </c>
      <c r="H85" s="67" t="str">
        <f>IF(ISNA(VLOOKUP($A85,'Úklidové služby'!$A$7:$I$53,8,FALSE))=TRUE,"",VLOOKUP($A85,'Úklidové služby'!$A$7:$I$53,8,FALSE))</f>
        <v/>
      </c>
      <c r="I85" s="232" t="str">
        <f>IF(ISNA(VLOOKUP($A85,'Úklidové služby'!$A$7:$I$53,9,FALSE))=TRUE,"",VLOOKUP($A85,'Úklidové služby'!$A$7:$I$53,9,FALSE))</f>
        <v/>
      </c>
      <c r="J85" s="189" t="str">
        <f t="shared" si="0"/>
        <v/>
      </c>
      <c r="K85" s="237" t="str">
        <f t="shared" si="1"/>
        <v/>
      </c>
    </row>
    <row r="86" spans="1:11" ht="15" hidden="1" outlineLevel="1">
      <c r="A86" s="9"/>
      <c r="B86" s="14" t="s">
        <v>8</v>
      </c>
      <c r="C86" s="70" t="s">
        <v>206</v>
      </c>
      <c r="D86" s="15" t="s">
        <v>196</v>
      </c>
      <c r="E86" s="100">
        <v>34</v>
      </c>
      <c r="F86" s="89" t="str">
        <f>IF(ISNA(VLOOKUP($A86,'Úklidové služby'!$A$7:$I$53,6,FALSE))=TRUE,"",VLOOKUP($A86,'Úklidové služby'!$A$7:$I$53,6,FALSE))</f>
        <v/>
      </c>
      <c r="G86" s="17" t="str">
        <f>IF(ISNA(VLOOKUP($A86,'Úklidové služby'!$A$7:$I$53,7,FALSE))=TRUE,"",VLOOKUP($A86,'Úklidové služby'!$A$7:$I$53,7,FALSE))</f>
        <v/>
      </c>
      <c r="H86" s="67" t="str">
        <f>IF(ISNA(VLOOKUP($A86,'Úklidové služby'!$A$7:$I$53,8,FALSE))=TRUE,"",VLOOKUP($A86,'Úklidové služby'!$A$7:$I$53,8,FALSE))</f>
        <v/>
      </c>
      <c r="I86" s="232" t="str">
        <f>IF(ISNA(VLOOKUP($A86,'Úklidové služby'!$A$7:$I$53,9,FALSE))=TRUE,"",VLOOKUP($A86,'Úklidové služby'!$A$7:$I$53,9,FALSE))</f>
        <v/>
      </c>
      <c r="J86" s="189" t="str">
        <f t="shared" si="0"/>
        <v/>
      </c>
      <c r="K86" s="237" t="str">
        <f t="shared" si="1"/>
        <v/>
      </c>
    </row>
    <row r="87" spans="1:11" ht="15" hidden="1" outlineLevel="1">
      <c r="A87" s="9"/>
      <c r="B87" s="14" t="s">
        <v>20</v>
      </c>
      <c r="C87" s="70" t="s">
        <v>111</v>
      </c>
      <c r="D87" s="15" t="s">
        <v>195</v>
      </c>
      <c r="E87" s="100">
        <v>22.2</v>
      </c>
      <c r="F87" s="89" t="str">
        <f>IF(ISNA(VLOOKUP($A87,'Úklidové služby'!$A$7:$I$53,6,FALSE))=TRUE,"",VLOOKUP($A87,'Úklidové služby'!$A$7:$I$53,6,FALSE))</f>
        <v/>
      </c>
      <c r="G87" s="17" t="str">
        <f>IF(ISNA(VLOOKUP($A87,'Úklidové služby'!$A$7:$I$53,7,FALSE))=TRUE,"",VLOOKUP($A87,'Úklidové služby'!$A$7:$I$53,7,FALSE))</f>
        <v/>
      </c>
      <c r="H87" s="67" t="str">
        <f>IF(ISNA(VLOOKUP($A87,'Úklidové služby'!$A$7:$I$53,8,FALSE))=TRUE,"",VLOOKUP($A87,'Úklidové služby'!$A$7:$I$53,8,FALSE))</f>
        <v/>
      </c>
      <c r="I87" s="232" t="str">
        <f>IF(ISNA(VLOOKUP($A87,'Úklidové služby'!$A$7:$I$53,9,FALSE))=TRUE,"",VLOOKUP($A87,'Úklidové služby'!$A$7:$I$53,9,FALSE))</f>
        <v/>
      </c>
      <c r="J87" s="189" t="str">
        <f t="shared" si="0"/>
        <v/>
      </c>
      <c r="K87" s="237" t="str">
        <f t="shared" si="1"/>
        <v/>
      </c>
    </row>
    <row r="88" spans="1:11" ht="15" hidden="1" outlineLevel="1">
      <c r="A88" s="9"/>
      <c r="B88" s="14" t="s">
        <v>20</v>
      </c>
      <c r="C88" s="70" t="s">
        <v>110</v>
      </c>
      <c r="D88" s="15" t="s">
        <v>195</v>
      </c>
      <c r="E88" s="100">
        <v>19.6</v>
      </c>
      <c r="F88" s="89" t="str">
        <f>IF(ISNA(VLOOKUP($A88,'Úklidové služby'!$A$7:$I$53,6,FALSE))=TRUE,"",VLOOKUP($A88,'Úklidové služby'!$A$7:$I$53,6,FALSE))</f>
        <v/>
      </c>
      <c r="G88" s="17" t="str">
        <f>IF(ISNA(VLOOKUP($A88,'Úklidové služby'!$A$7:$I$53,7,FALSE))=TRUE,"",VLOOKUP($A88,'Úklidové služby'!$A$7:$I$53,7,FALSE))</f>
        <v/>
      </c>
      <c r="H88" s="67" t="str">
        <f>IF(ISNA(VLOOKUP($A88,'Úklidové služby'!$A$7:$I$53,8,FALSE))=TRUE,"",VLOOKUP($A88,'Úklidové služby'!$A$7:$I$53,8,FALSE))</f>
        <v/>
      </c>
      <c r="I88" s="232" t="str">
        <f>IF(ISNA(VLOOKUP($A88,'Úklidové služby'!$A$7:$I$53,9,FALSE))=TRUE,"",VLOOKUP($A88,'Úklidové služby'!$A$7:$I$53,9,FALSE))</f>
        <v/>
      </c>
      <c r="J88" s="189" t="str">
        <f t="shared" si="0"/>
        <v/>
      </c>
      <c r="K88" s="237" t="str">
        <f t="shared" si="1"/>
        <v/>
      </c>
    </row>
    <row r="89" spans="1:11" ht="15" hidden="1" outlineLevel="1">
      <c r="A89" s="9"/>
      <c r="B89" s="14" t="s">
        <v>20</v>
      </c>
      <c r="C89" s="70" t="s">
        <v>104</v>
      </c>
      <c r="D89" s="15" t="s">
        <v>162</v>
      </c>
      <c r="E89" s="100">
        <v>35.2</v>
      </c>
      <c r="F89" s="89" t="str">
        <f>IF(ISNA(VLOOKUP($A89,'Úklidové služby'!$A$7:$I$53,6,FALSE))=TRUE,"",VLOOKUP($A89,'Úklidové služby'!$A$7:$I$53,6,FALSE))</f>
        <v/>
      </c>
      <c r="G89" s="17" t="str">
        <f>IF(ISNA(VLOOKUP($A89,'Úklidové služby'!$A$7:$I$53,7,FALSE))=TRUE,"",VLOOKUP($A89,'Úklidové služby'!$A$7:$I$53,7,FALSE))</f>
        <v/>
      </c>
      <c r="H89" s="67" t="str">
        <f>IF(ISNA(VLOOKUP($A89,'Úklidové služby'!$A$7:$I$53,8,FALSE))=TRUE,"",VLOOKUP($A89,'Úklidové služby'!$A$7:$I$53,8,FALSE))</f>
        <v/>
      </c>
      <c r="I89" s="232" t="str">
        <f>IF(ISNA(VLOOKUP($A89,'Úklidové služby'!$A$7:$I$53,9,FALSE))=TRUE,"",VLOOKUP($A89,'Úklidové služby'!$A$7:$I$53,9,FALSE))</f>
        <v/>
      </c>
      <c r="J89" s="189" t="str">
        <f t="shared" si="0"/>
        <v/>
      </c>
      <c r="K89" s="237" t="str">
        <f t="shared" si="1"/>
        <v/>
      </c>
    </row>
    <row r="90" spans="1:11" ht="15" hidden="1" outlineLevel="1">
      <c r="A90" s="9"/>
      <c r="B90" s="14" t="s">
        <v>20</v>
      </c>
      <c r="C90" s="70" t="s">
        <v>207</v>
      </c>
      <c r="D90" s="134" t="s">
        <v>197</v>
      </c>
      <c r="E90" s="100">
        <v>24</v>
      </c>
      <c r="F90" s="89" t="str">
        <f>IF(ISNA(VLOOKUP($A90,'Úklidové služby'!$A$7:$I$53,6,FALSE))=TRUE,"",VLOOKUP($A90,'Úklidové služby'!$A$7:$I$53,6,FALSE))</f>
        <v/>
      </c>
      <c r="G90" s="17" t="str">
        <f>IF(ISNA(VLOOKUP($A90,'Úklidové služby'!$A$7:$I$53,7,FALSE))=TRUE,"",VLOOKUP($A90,'Úklidové služby'!$A$7:$I$53,7,FALSE))</f>
        <v/>
      </c>
      <c r="H90" s="67" t="str">
        <f>IF(ISNA(VLOOKUP($A90,'Úklidové služby'!$A$7:$I$53,8,FALSE))=TRUE,"",VLOOKUP($A90,'Úklidové služby'!$A$7:$I$53,8,FALSE))</f>
        <v/>
      </c>
      <c r="I90" s="232" t="str">
        <f>IF(ISNA(VLOOKUP($A90,'Úklidové služby'!$A$7:$I$53,9,FALSE))=TRUE,"",VLOOKUP($A90,'Úklidové služby'!$A$7:$I$53,9,FALSE))</f>
        <v/>
      </c>
      <c r="J90" s="189" t="str">
        <f t="shared" si="0"/>
        <v/>
      </c>
      <c r="K90" s="237" t="str">
        <f t="shared" si="1"/>
        <v/>
      </c>
    </row>
    <row r="91" spans="1:11" ht="15" hidden="1" outlineLevel="1">
      <c r="A91" s="9"/>
      <c r="B91" s="14" t="s">
        <v>20</v>
      </c>
      <c r="C91" s="70" t="s">
        <v>208</v>
      </c>
      <c r="D91" s="15" t="s">
        <v>162</v>
      </c>
      <c r="E91" s="100">
        <v>39</v>
      </c>
      <c r="F91" s="89" t="str">
        <f>IF(ISNA(VLOOKUP($A91,'Úklidové služby'!$A$7:$I$53,6,FALSE))=TRUE,"",VLOOKUP($A91,'Úklidové služby'!$A$7:$I$53,6,FALSE))</f>
        <v/>
      </c>
      <c r="G91" s="17" t="str">
        <f>IF(ISNA(VLOOKUP($A91,'Úklidové služby'!$A$7:$I$53,7,FALSE))=TRUE,"",VLOOKUP($A91,'Úklidové služby'!$A$7:$I$53,7,FALSE))</f>
        <v/>
      </c>
      <c r="H91" s="67" t="str">
        <f>IF(ISNA(VLOOKUP($A91,'Úklidové služby'!$A$7:$I$53,8,FALSE))=TRUE,"",VLOOKUP($A91,'Úklidové služby'!$A$7:$I$53,8,FALSE))</f>
        <v/>
      </c>
      <c r="I91" s="232" t="str">
        <f>IF(ISNA(VLOOKUP($A91,'Úklidové služby'!$A$7:$I$53,9,FALSE))=TRUE,"",VLOOKUP($A91,'Úklidové služby'!$A$7:$I$53,9,FALSE))</f>
        <v/>
      </c>
      <c r="J91" s="189" t="str">
        <f t="shared" si="0"/>
        <v/>
      </c>
      <c r="K91" s="237" t="str">
        <f t="shared" si="1"/>
        <v/>
      </c>
    </row>
    <row r="92" spans="1:11" ht="15" hidden="1" outlineLevel="1">
      <c r="A92" s="9"/>
      <c r="B92" s="14" t="s">
        <v>20</v>
      </c>
      <c r="C92" s="70" t="s">
        <v>101</v>
      </c>
      <c r="D92" s="15" t="s">
        <v>198</v>
      </c>
      <c r="E92" s="100">
        <v>40.9</v>
      </c>
      <c r="F92" s="89" t="str">
        <f>IF(ISNA(VLOOKUP($A92,'Úklidové služby'!$A$7:$I$53,6,FALSE))=TRUE,"",VLOOKUP($A92,'Úklidové služby'!$A$7:$I$53,6,FALSE))</f>
        <v/>
      </c>
      <c r="G92" s="17" t="str">
        <f>IF(ISNA(VLOOKUP($A92,'Úklidové služby'!$A$7:$I$53,7,FALSE))=TRUE,"",VLOOKUP($A92,'Úklidové služby'!$A$7:$I$53,7,FALSE))</f>
        <v/>
      </c>
      <c r="H92" s="67" t="str">
        <f>IF(ISNA(VLOOKUP($A92,'Úklidové služby'!$A$7:$I$53,8,FALSE))=TRUE,"",VLOOKUP($A92,'Úklidové služby'!$A$7:$I$53,8,FALSE))</f>
        <v/>
      </c>
      <c r="I92" s="232" t="str">
        <f>IF(ISNA(VLOOKUP($A92,'Úklidové služby'!$A$7:$I$53,9,FALSE))=TRUE,"",VLOOKUP($A92,'Úklidové služby'!$A$7:$I$53,9,FALSE))</f>
        <v/>
      </c>
      <c r="J92" s="189" t="str">
        <f t="shared" si="0"/>
        <v/>
      </c>
      <c r="K92" s="237" t="str">
        <f t="shared" si="1"/>
        <v/>
      </c>
    </row>
    <row r="93" spans="1:11" ht="15" hidden="1" outlineLevel="1">
      <c r="A93" s="9"/>
      <c r="B93" s="14" t="s">
        <v>20</v>
      </c>
      <c r="C93" s="140" t="s">
        <v>112</v>
      </c>
      <c r="D93" s="15" t="s">
        <v>199</v>
      </c>
      <c r="E93" s="100">
        <v>37</v>
      </c>
      <c r="F93" s="89" t="str">
        <f>IF(ISNA(VLOOKUP($A93,'Úklidové služby'!$A$7:$I$53,6,FALSE))=TRUE,"",VLOOKUP($A93,'Úklidové služby'!$A$7:$I$53,6,FALSE))</f>
        <v/>
      </c>
      <c r="G93" s="17" t="str">
        <f>IF(ISNA(VLOOKUP($A93,'Úklidové služby'!$A$7:$I$53,7,FALSE))=TRUE,"",VLOOKUP($A93,'Úklidové služby'!$A$7:$I$53,7,FALSE))</f>
        <v/>
      </c>
      <c r="H93" s="67" t="str">
        <f>IF(ISNA(VLOOKUP($A93,'Úklidové služby'!$A$7:$I$53,8,FALSE))=TRUE,"",VLOOKUP($A93,'Úklidové služby'!$A$7:$I$53,8,FALSE))</f>
        <v/>
      </c>
      <c r="I93" s="232" t="str">
        <f>IF(ISNA(VLOOKUP($A93,'Úklidové služby'!$A$7:$I$53,9,FALSE))=TRUE,"",VLOOKUP($A93,'Úklidové služby'!$A$7:$I$53,9,FALSE))</f>
        <v/>
      </c>
      <c r="J93" s="189" t="str">
        <f t="shared" si="0"/>
        <v/>
      </c>
      <c r="K93" s="237" t="str">
        <f t="shared" si="1"/>
        <v/>
      </c>
    </row>
    <row r="94" spans="1:11" ht="15" hidden="1" outlineLevel="1">
      <c r="A94" s="9"/>
      <c r="B94" s="14" t="s">
        <v>20</v>
      </c>
      <c r="C94" s="70" t="s">
        <v>102</v>
      </c>
      <c r="D94" s="15" t="s">
        <v>200</v>
      </c>
      <c r="E94" s="100">
        <v>24</v>
      </c>
      <c r="F94" s="89" t="str">
        <f>IF(ISNA(VLOOKUP($A94,'Úklidové služby'!$A$7:$I$53,6,FALSE))=TRUE,"",VLOOKUP($A94,'Úklidové služby'!$A$7:$I$53,6,FALSE))</f>
        <v/>
      </c>
      <c r="G94" s="17" t="str">
        <f>IF(ISNA(VLOOKUP($A94,'Úklidové služby'!$A$7:$I$53,7,FALSE))=TRUE,"",VLOOKUP($A94,'Úklidové služby'!$A$7:$I$53,7,FALSE))</f>
        <v/>
      </c>
      <c r="H94" s="67" t="str">
        <f>IF(ISNA(VLOOKUP($A94,'Úklidové služby'!$A$7:$I$53,8,FALSE))=TRUE,"",VLOOKUP($A94,'Úklidové služby'!$A$7:$I$53,8,FALSE))</f>
        <v/>
      </c>
      <c r="I94" s="232" t="str">
        <f>IF(ISNA(VLOOKUP($A94,'Úklidové služby'!$A$7:$I$53,9,FALSE))=TRUE,"",VLOOKUP($A94,'Úklidové služby'!$A$7:$I$53,9,FALSE))</f>
        <v/>
      </c>
      <c r="J94" s="189" t="str">
        <f t="shared" si="0"/>
        <v/>
      </c>
      <c r="K94" s="237" t="str">
        <f t="shared" si="1"/>
        <v/>
      </c>
    </row>
    <row r="95" spans="1:11" ht="15" hidden="1" outlineLevel="1">
      <c r="A95" s="9"/>
      <c r="B95" s="14" t="s">
        <v>98</v>
      </c>
      <c r="C95" s="70" t="s">
        <v>209</v>
      </c>
      <c r="D95" s="15" t="s">
        <v>201</v>
      </c>
      <c r="E95" s="100">
        <v>17.7</v>
      </c>
      <c r="F95" s="89" t="str">
        <f>IF(ISNA(VLOOKUP($A95,'Úklidové služby'!$A$7:$I$53,6,FALSE))=TRUE,"",VLOOKUP($A95,'Úklidové služby'!$A$7:$I$53,6,FALSE))</f>
        <v/>
      </c>
      <c r="G95" s="17" t="str">
        <f>IF(ISNA(VLOOKUP($A95,'Úklidové služby'!$A$7:$I$53,7,FALSE))=TRUE,"",VLOOKUP($A95,'Úklidové služby'!$A$7:$I$53,7,FALSE))</f>
        <v/>
      </c>
      <c r="H95" s="67" t="str">
        <f>IF(ISNA(VLOOKUP($A95,'Úklidové služby'!$A$7:$I$53,8,FALSE))=TRUE,"",VLOOKUP($A95,'Úklidové služby'!$A$7:$I$53,8,FALSE))</f>
        <v/>
      </c>
      <c r="I95" s="232" t="str">
        <f>IF(ISNA(VLOOKUP($A95,'Úklidové služby'!$A$7:$I$53,9,FALSE))=TRUE,"",VLOOKUP($A95,'Úklidové služby'!$A$7:$I$53,9,FALSE))</f>
        <v/>
      </c>
      <c r="J95" s="189" t="str">
        <f t="shared" si="0"/>
        <v/>
      </c>
      <c r="K95" s="237" t="str">
        <f t="shared" si="1"/>
        <v/>
      </c>
    </row>
    <row r="96" spans="1:11" ht="15" hidden="1" outlineLevel="1">
      <c r="A96" s="9"/>
      <c r="B96" s="14" t="s">
        <v>98</v>
      </c>
      <c r="C96" s="70" t="s">
        <v>210</v>
      </c>
      <c r="D96" s="15" t="s">
        <v>202</v>
      </c>
      <c r="E96" s="100">
        <v>18.5</v>
      </c>
      <c r="F96" s="89" t="str">
        <f>IF(ISNA(VLOOKUP($A96,'Úklidové služby'!$A$7:$I$53,6,FALSE))=TRUE,"",VLOOKUP($A96,'Úklidové služby'!$A$7:$I$53,6,FALSE))</f>
        <v/>
      </c>
      <c r="G96" s="17" t="str">
        <f>IF(ISNA(VLOOKUP($A96,'Úklidové služby'!$A$7:$I$53,7,FALSE))=TRUE,"",VLOOKUP($A96,'Úklidové služby'!$A$7:$I$53,7,FALSE))</f>
        <v/>
      </c>
      <c r="H96" s="67" t="str">
        <f>IF(ISNA(VLOOKUP($A96,'Úklidové služby'!$A$7:$I$53,8,FALSE))=TRUE,"",VLOOKUP($A96,'Úklidové služby'!$A$7:$I$53,8,FALSE))</f>
        <v/>
      </c>
      <c r="I96" s="232" t="str">
        <f>IF(ISNA(VLOOKUP($A96,'Úklidové služby'!$A$7:$I$53,9,FALSE))=TRUE,"",VLOOKUP($A96,'Úklidové služby'!$A$7:$I$53,9,FALSE))</f>
        <v/>
      </c>
      <c r="J96" s="189" t="str">
        <f t="shared" si="0"/>
        <v/>
      </c>
      <c r="K96" s="237" t="str">
        <f t="shared" si="1"/>
        <v/>
      </c>
    </row>
    <row r="97" spans="1:11" ht="15" hidden="1" outlineLevel="1">
      <c r="A97" s="9"/>
      <c r="B97" s="14" t="s">
        <v>98</v>
      </c>
      <c r="C97" s="70" t="s">
        <v>211</v>
      </c>
      <c r="D97" s="134" t="s">
        <v>203</v>
      </c>
      <c r="E97" s="100">
        <v>58.66</v>
      </c>
      <c r="F97" s="89" t="str">
        <f>IF(ISNA(VLOOKUP($A97,'Úklidové služby'!$A$7:$I$53,6,FALSE))=TRUE,"",VLOOKUP($A97,'Úklidové služby'!$A$7:$I$53,6,FALSE))</f>
        <v/>
      </c>
      <c r="G97" s="17" t="str">
        <f>IF(ISNA(VLOOKUP($A97,'Úklidové služby'!$A$7:$I$53,7,FALSE))=TRUE,"",VLOOKUP($A97,'Úklidové služby'!$A$7:$I$53,7,FALSE))</f>
        <v/>
      </c>
      <c r="H97" s="67" t="str">
        <f>IF(ISNA(VLOOKUP($A97,'Úklidové služby'!$A$7:$I$53,8,FALSE))=TRUE,"",VLOOKUP($A97,'Úklidové služby'!$A$7:$I$53,8,FALSE))</f>
        <v/>
      </c>
      <c r="I97" s="232" t="str">
        <f>IF(ISNA(VLOOKUP($A97,'Úklidové služby'!$A$7:$I$53,9,FALSE))=TRUE,"",VLOOKUP($A97,'Úklidové služby'!$A$7:$I$53,9,FALSE))</f>
        <v/>
      </c>
      <c r="J97" s="189" t="str">
        <f t="shared" si="0"/>
        <v/>
      </c>
      <c r="K97" s="237" t="str">
        <f t="shared" si="1"/>
        <v/>
      </c>
    </row>
    <row r="98" spans="1:11" ht="15" hidden="1" outlineLevel="1">
      <c r="A98" s="9"/>
      <c r="B98" s="14" t="s">
        <v>98</v>
      </c>
      <c r="C98" s="70" t="s">
        <v>212</v>
      </c>
      <c r="D98" s="116" t="s">
        <v>204</v>
      </c>
      <c r="E98" s="100">
        <v>38</v>
      </c>
      <c r="F98" s="125" t="str">
        <f>IF(ISNA(VLOOKUP($A98,'Úklidové služby'!$A$7:$I$53,6,FALSE))=TRUE,"",VLOOKUP($A98,'Úklidové služby'!$A$7:$I$53,6,FALSE))</f>
        <v/>
      </c>
      <c r="G98" s="17" t="str">
        <f>IF(ISNA(VLOOKUP($A98,'Úklidové služby'!$A$7:$I$53,7,FALSE))=TRUE,"",VLOOKUP($A98,'Úklidové služby'!$A$7:$I$53,7,FALSE))</f>
        <v/>
      </c>
      <c r="H98" s="67" t="str">
        <f>IF(ISNA(VLOOKUP($A98,'Úklidové služby'!$A$7:$I$53,8,FALSE))=TRUE,"",VLOOKUP($A98,'Úklidové služby'!$A$7:$I$53,8,FALSE))</f>
        <v/>
      </c>
      <c r="I98" s="232" t="str">
        <f>IF(ISNA(VLOOKUP($A98,'Úklidové služby'!$A$7:$I$53,9,FALSE))=TRUE,"",VLOOKUP($A98,'Úklidové služby'!$A$7:$I$53,9,FALSE))</f>
        <v/>
      </c>
      <c r="J98" s="189" t="str">
        <f t="shared" si="0"/>
        <v/>
      </c>
      <c r="K98" s="237" t="str">
        <f t="shared" si="1"/>
        <v/>
      </c>
    </row>
    <row r="99" spans="1:11" ht="15" collapsed="1">
      <c r="A99" s="18">
        <v>4</v>
      </c>
      <c r="B99" s="983" t="s">
        <v>297</v>
      </c>
      <c r="C99" s="44"/>
      <c r="D99" s="5"/>
      <c r="E99" s="97">
        <f>SUM(E100:E131)</f>
        <v>56</v>
      </c>
      <c r="F99" s="45" t="str">
        <f>IF(ISNA(VLOOKUP($A99,'Úklidové služby'!$A$7:$I$53,6,FALSE))=TRUE,"",VLOOKUP($A99,'Úklidové služby'!$A$7:$I$53,6,FALSE))</f>
        <v>ks</v>
      </c>
      <c r="G99" s="24">
        <f>IF(ISNA(VLOOKUP($A99,'Úklidové služby'!$A$7:$I$53,7,FALSE))=TRUE,"",VLOOKUP($A99,'Úklidové služby'!$A$7:$I$53,7,FALSE))</f>
        <v>0</v>
      </c>
      <c r="H99" s="227" t="str">
        <f>IF(ISNA(VLOOKUP($A99,'Úklidové služby'!$A$7:$I$53,8,FALSE))=TRUE,"",VLOOKUP($A99,'Úklidové služby'!$A$7:$I$53,8,FALSE))</f>
        <v>1x za den</v>
      </c>
      <c r="I99" s="185">
        <f>IF(ISNA(VLOOKUP($A99,'Úklidové služby'!$A$7:$I$53,9,FALSE))=TRUE,"",VLOOKUP($A99,'Úklidové služby'!$A$7:$I$53,9,FALSE))</f>
        <v>251</v>
      </c>
      <c r="J99" s="76">
        <f t="shared" si="0"/>
        <v>0</v>
      </c>
      <c r="K99" s="238">
        <f t="shared" si="1"/>
        <v>0</v>
      </c>
    </row>
    <row r="100" spans="1:11" ht="15" hidden="1" outlineLevel="1">
      <c r="A100" s="9"/>
      <c r="B100" s="14" t="s">
        <v>8</v>
      </c>
      <c r="C100" s="70" t="s">
        <v>173</v>
      </c>
      <c r="D100" s="56" t="s">
        <v>154</v>
      </c>
      <c r="E100" s="100">
        <v>2</v>
      </c>
      <c r="F100" s="47" t="str">
        <f>IF(ISNA(VLOOKUP($A100,'Úklidové služby'!$A$7:$I$53,6,FALSE))=TRUE,"",VLOOKUP($A100,'Úklidové služby'!$A$7:$I$53,6,FALSE))</f>
        <v/>
      </c>
      <c r="G100" s="47" t="str">
        <f>IF(ISNA(VLOOKUP($A100,'Úklidové služby'!$A$7:$I$53,7,FALSE))=TRUE,"",VLOOKUP($A100,'Úklidové služby'!$A$7:$I$53,7,FALSE))</f>
        <v/>
      </c>
      <c r="H100" s="216" t="str">
        <f>IF(ISNA(VLOOKUP($A100,'Úklidové služby'!$A$7:$I$53,8,FALSE))=TRUE,"",VLOOKUP($A100,'Úklidové služby'!$A$7:$I$53,8,FALSE))</f>
        <v/>
      </c>
      <c r="I100" s="233" t="str">
        <f>IF(ISNA(VLOOKUP($A100,'Úklidové služby'!$A$7:$I$53,9,FALSE))=TRUE,"",VLOOKUP($A100,'Úklidové služby'!$A$7:$I$53,9,FALSE))</f>
        <v/>
      </c>
      <c r="J100" s="191" t="str">
        <f t="shared" si="0"/>
        <v/>
      </c>
      <c r="K100" s="239" t="str">
        <f t="shared" si="1"/>
        <v/>
      </c>
    </row>
    <row r="101" spans="1:11" ht="15" hidden="1" outlineLevel="1">
      <c r="A101" s="9"/>
      <c r="B101" s="14" t="s">
        <v>8</v>
      </c>
      <c r="C101" s="70" t="s">
        <v>205</v>
      </c>
      <c r="D101" s="15" t="s">
        <v>195</v>
      </c>
      <c r="E101" s="100">
        <v>4</v>
      </c>
      <c r="F101" s="49" t="str">
        <f>IF(ISNA(VLOOKUP($A101,'Úklidové služby'!$A$7:$I$53,6,FALSE))=TRUE,"",VLOOKUP($A101,'Úklidové služby'!$A$7:$I$53,6,FALSE))</f>
        <v/>
      </c>
      <c r="G101" s="49" t="str">
        <f>IF(ISNA(VLOOKUP($A101,'Úklidové služby'!$A$7:$I$53,7,FALSE))=TRUE,"",VLOOKUP($A101,'Úklidové služby'!$A$7:$I$53,7,FALSE))</f>
        <v/>
      </c>
      <c r="H101" s="217" t="str">
        <f>IF(ISNA(VLOOKUP($A101,'Úklidové služby'!$A$7:$I$53,8,FALSE))=TRUE,"",VLOOKUP($A101,'Úklidové služby'!$A$7:$I$53,8,FALSE))</f>
        <v/>
      </c>
      <c r="I101" s="234" t="str">
        <f>IF(ISNA(VLOOKUP($A101,'Úklidové služby'!$A$7:$I$53,9,FALSE))=TRUE,"",VLOOKUP($A101,'Úklidové služby'!$A$7:$I$53,9,FALSE))</f>
        <v/>
      </c>
      <c r="J101" s="192" t="str">
        <f t="shared" si="0"/>
        <v/>
      </c>
      <c r="K101" s="240" t="str">
        <f t="shared" si="1"/>
        <v/>
      </c>
    </row>
    <row r="102" spans="1:11" ht="15" hidden="1" outlineLevel="1">
      <c r="A102" s="9"/>
      <c r="B102" s="14" t="s">
        <v>8</v>
      </c>
      <c r="C102" s="70" t="s">
        <v>206</v>
      </c>
      <c r="D102" s="15" t="s">
        <v>196</v>
      </c>
      <c r="E102" s="100">
        <v>1</v>
      </c>
      <c r="F102" s="49" t="str">
        <f>IF(ISNA(VLOOKUP($A102,'Úklidové služby'!$A$7:$I$53,6,FALSE))=TRUE,"",VLOOKUP($A102,'Úklidové služby'!$A$7:$I$53,6,FALSE))</f>
        <v/>
      </c>
      <c r="G102" s="49" t="str">
        <f>IF(ISNA(VLOOKUP($A102,'Úklidové služby'!$A$7:$I$53,7,FALSE))=TRUE,"",VLOOKUP($A102,'Úklidové služby'!$A$7:$I$53,7,FALSE))</f>
        <v/>
      </c>
      <c r="H102" s="217" t="str">
        <f>IF(ISNA(VLOOKUP($A102,'Úklidové služby'!$A$7:$I$53,8,FALSE))=TRUE,"",VLOOKUP($A102,'Úklidové služby'!$A$7:$I$53,8,FALSE))</f>
        <v/>
      </c>
      <c r="I102" s="234" t="str">
        <f>IF(ISNA(VLOOKUP($A102,'Úklidové služby'!$A$7:$I$53,9,FALSE))=TRUE,"",VLOOKUP($A102,'Úklidové služby'!$A$7:$I$53,9,FALSE))</f>
        <v/>
      </c>
      <c r="J102" s="192" t="str">
        <f t="shared" si="0"/>
        <v/>
      </c>
      <c r="K102" s="240" t="str">
        <f t="shared" si="1"/>
        <v/>
      </c>
    </row>
    <row r="103" spans="1:11" ht="15" hidden="1" outlineLevel="1">
      <c r="A103" s="9"/>
      <c r="B103" s="14" t="s">
        <v>8</v>
      </c>
      <c r="C103" s="70" t="s">
        <v>177</v>
      </c>
      <c r="D103" s="15" t="s">
        <v>158</v>
      </c>
      <c r="E103" s="100">
        <v>1</v>
      </c>
      <c r="F103" s="49" t="str">
        <f>IF(ISNA(VLOOKUP($A103,'Úklidové služby'!$A$7:$I$53,6,FALSE))=TRUE,"",VLOOKUP($A103,'Úklidové služby'!$A$7:$I$53,6,FALSE))</f>
        <v/>
      </c>
      <c r="G103" s="49" t="str">
        <f>IF(ISNA(VLOOKUP($A103,'Úklidové služby'!$A$7:$I$53,7,FALSE))=TRUE,"",VLOOKUP($A103,'Úklidové služby'!$A$7:$I$53,7,FALSE))</f>
        <v/>
      </c>
      <c r="H103" s="217" t="str">
        <f>IF(ISNA(VLOOKUP($A103,'Úklidové služby'!$A$7:$I$53,8,FALSE))=TRUE,"",VLOOKUP($A103,'Úklidové služby'!$A$7:$I$53,8,FALSE))</f>
        <v/>
      </c>
      <c r="I103" s="234" t="str">
        <f>IF(ISNA(VLOOKUP($A103,'Úklidové služby'!$A$7:$I$53,9,FALSE))=TRUE,"",VLOOKUP($A103,'Úklidové služby'!$A$7:$I$53,9,FALSE))</f>
        <v/>
      </c>
      <c r="J103" s="192" t="str">
        <f t="shared" si="0"/>
        <v/>
      </c>
      <c r="K103" s="240" t="str">
        <f t="shared" si="1"/>
        <v/>
      </c>
    </row>
    <row r="104" spans="1:11" ht="15" hidden="1" outlineLevel="1">
      <c r="A104" s="9"/>
      <c r="B104" s="14" t="s">
        <v>8</v>
      </c>
      <c r="C104" s="70" t="s">
        <v>178</v>
      </c>
      <c r="D104" s="15" t="s">
        <v>25</v>
      </c>
      <c r="E104" s="100">
        <v>1</v>
      </c>
      <c r="F104" s="49" t="str">
        <f>IF(ISNA(VLOOKUP($A104,'Úklidové služby'!$A$7:$I$53,6,FALSE))=TRUE,"",VLOOKUP($A104,'Úklidové služby'!$A$7:$I$53,6,FALSE))</f>
        <v/>
      </c>
      <c r="G104" s="49" t="str">
        <f>IF(ISNA(VLOOKUP($A104,'Úklidové služby'!$A$7:$I$53,7,FALSE))=TRUE,"",VLOOKUP($A104,'Úklidové služby'!$A$7:$I$53,7,FALSE))</f>
        <v/>
      </c>
      <c r="H104" s="217" t="str">
        <f>IF(ISNA(VLOOKUP($A104,'Úklidové služby'!$A$7:$I$53,8,FALSE))=TRUE,"",VLOOKUP($A104,'Úklidové služby'!$A$7:$I$53,8,FALSE))</f>
        <v/>
      </c>
      <c r="I104" s="234" t="str">
        <f>IF(ISNA(VLOOKUP($A104,'Úklidové služby'!$A$7:$I$53,9,FALSE))=TRUE,"",VLOOKUP($A104,'Úklidové služby'!$A$7:$I$53,9,FALSE))</f>
        <v/>
      </c>
      <c r="J104" s="192" t="str">
        <f t="shared" si="0"/>
        <v/>
      </c>
      <c r="K104" s="240" t="str">
        <f t="shared" si="1"/>
        <v/>
      </c>
    </row>
    <row r="105" spans="1:11" ht="15" hidden="1" outlineLevel="1">
      <c r="A105" s="9"/>
      <c r="B105" s="14" t="s">
        <v>8</v>
      </c>
      <c r="C105" s="70" t="s">
        <v>179</v>
      </c>
      <c r="D105" s="15" t="s">
        <v>16</v>
      </c>
      <c r="E105" s="100">
        <v>1</v>
      </c>
      <c r="F105" s="49" t="str">
        <f>IF(ISNA(VLOOKUP($A105,'Úklidové služby'!$A$7:$I$53,6,FALSE))=TRUE,"",VLOOKUP($A105,'Úklidové služby'!$A$7:$I$53,6,FALSE))</f>
        <v/>
      </c>
      <c r="G105" s="49" t="str">
        <f>IF(ISNA(VLOOKUP($A105,'Úklidové služby'!$A$7:$I$53,7,FALSE))=TRUE,"",VLOOKUP($A105,'Úklidové služby'!$A$7:$I$53,7,FALSE))</f>
        <v/>
      </c>
      <c r="H105" s="217" t="str">
        <f>IF(ISNA(VLOOKUP($A105,'Úklidové služby'!$A$7:$I$53,8,FALSE))=TRUE,"",VLOOKUP($A105,'Úklidové služby'!$A$7:$I$53,8,FALSE))</f>
        <v/>
      </c>
      <c r="I105" s="234" t="str">
        <f>IF(ISNA(VLOOKUP($A105,'Úklidové služby'!$A$7:$I$53,9,FALSE))=TRUE,"",VLOOKUP($A105,'Úklidové služby'!$A$7:$I$53,9,FALSE))</f>
        <v/>
      </c>
      <c r="J105" s="192" t="str">
        <f t="shared" si="0"/>
        <v/>
      </c>
      <c r="K105" s="240" t="str">
        <f t="shared" si="1"/>
        <v/>
      </c>
    </row>
    <row r="106" spans="1:11" ht="15" hidden="1" outlineLevel="1">
      <c r="A106" s="9"/>
      <c r="B106" s="14" t="s">
        <v>8</v>
      </c>
      <c r="C106" s="70" t="s">
        <v>180</v>
      </c>
      <c r="D106" s="15" t="s">
        <v>159</v>
      </c>
      <c r="E106" s="100">
        <v>1</v>
      </c>
      <c r="F106" s="938" t="str">
        <f>IF(ISNA(VLOOKUP($A106,'Úklidové služby'!$A$7:$I$53,6,FALSE))=TRUE,"",VLOOKUP($A106,'Úklidové služby'!$A$7:$I$53,6,FALSE))</f>
        <v/>
      </c>
      <c r="G106" s="17" t="str">
        <f>IF(ISNA(VLOOKUP($A106,'Úklidové služby'!$A$7:$I$53,7,FALSE))=TRUE,"",VLOOKUP($A106,'Úklidové služby'!$A$7:$I$53,7,FALSE))</f>
        <v/>
      </c>
      <c r="H106" s="67" t="str">
        <f>IF(ISNA(VLOOKUP($A106,'Úklidové služby'!$A$7:$I$53,8,FALSE))=TRUE,"",VLOOKUP($A106,'Úklidové služby'!$A$7:$I$53,8,FALSE))</f>
        <v/>
      </c>
      <c r="I106" s="232" t="str">
        <f>IF(ISNA(VLOOKUP($A106,'Úklidové služby'!$A$7:$I$53,9,FALSE))=TRUE,"",VLOOKUP($A106,'Úklidové služby'!$A$7:$I$53,9,FALSE))</f>
        <v/>
      </c>
      <c r="J106" s="189" t="str">
        <f aca="true" t="shared" si="2" ref="J106">IF(ISERR(E106*G106*I106)=TRUE,"",E106*G106*I106)</f>
        <v/>
      </c>
      <c r="K106" s="237" t="str">
        <f aca="true" t="shared" si="3" ref="K106">IF(ISERR(J106/12)=TRUE,"",J106/12)</f>
        <v/>
      </c>
    </row>
    <row r="107" spans="1:11" ht="15" hidden="1" outlineLevel="1">
      <c r="A107" s="9"/>
      <c r="B107" s="14" t="s">
        <v>20</v>
      </c>
      <c r="C107" s="70" t="s">
        <v>111</v>
      </c>
      <c r="D107" s="15" t="s">
        <v>195</v>
      </c>
      <c r="E107" s="100">
        <v>1</v>
      </c>
      <c r="F107" s="49" t="str">
        <f>IF(ISNA(VLOOKUP($A107,'Úklidové služby'!$A$7:$I$53,6,FALSE))=TRUE,"",VLOOKUP($A107,'Úklidové služby'!$A$7:$I$53,6,FALSE))</f>
        <v/>
      </c>
      <c r="G107" s="49" t="str">
        <f>IF(ISNA(VLOOKUP($A107,'Úklidové služby'!$A$7:$I$53,7,FALSE))=TRUE,"",VLOOKUP($A107,'Úklidové služby'!$A$7:$I$53,7,FALSE))</f>
        <v/>
      </c>
      <c r="H107" s="217" t="str">
        <f>IF(ISNA(VLOOKUP($A107,'Úklidové služby'!$A$7:$I$53,8,FALSE))=TRUE,"",VLOOKUP($A107,'Úklidové služby'!$A$7:$I$53,8,FALSE))</f>
        <v/>
      </c>
      <c r="I107" s="234" t="str">
        <f>IF(ISNA(VLOOKUP($A107,'Úklidové služby'!$A$7:$I$53,9,FALSE))=TRUE,"",VLOOKUP($A107,'Úklidové služby'!$A$7:$I$53,9,FALSE))</f>
        <v/>
      </c>
      <c r="J107" s="192" t="str">
        <f t="shared" si="0"/>
        <v/>
      </c>
      <c r="K107" s="240" t="str">
        <f t="shared" si="1"/>
        <v/>
      </c>
    </row>
    <row r="108" spans="1:11" ht="15" hidden="1" outlineLevel="1">
      <c r="A108" s="9"/>
      <c r="B108" s="14" t="s">
        <v>20</v>
      </c>
      <c r="C108" s="70" t="s">
        <v>110</v>
      </c>
      <c r="D108" s="15" t="s">
        <v>195</v>
      </c>
      <c r="E108" s="100">
        <v>1</v>
      </c>
      <c r="F108" s="49" t="str">
        <f>IF(ISNA(VLOOKUP($A108,'Úklidové služby'!$A$7:$I$53,6,FALSE))=TRUE,"",VLOOKUP($A108,'Úklidové služby'!$A$7:$I$53,6,FALSE))</f>
        <v/>
      </c>
      <c r="G108" s="49" t="str">
        <f>IF(ISNA(VLOOKUP($A108,'Úklidové služby'!$A$7:$I$53,7,FALSE))=TRUE,"",VLOOKUP($A108,'Úklidové služby'!$A$7:$I$53,7,FALSE))</f>
        <v/>
      </c>
      <c r="H108" s="217" t="str">
        <f>IF(ISNA(VLOOKUP($A108,'Úklidové služby'!$A$7:$I$53,8,FALSE))=TRUE,"",VLOOKUP($A108,'Úklidové služby'!$A$7:$I$53,8,FALSE))</f>
        <v/>
      </c>
      <c r="I108" s="234" t="str">
        <f>IF(ISNA(VLOOKUP($A108,'Úklidové služby'!$A$7:$I$53,9,FALSE))=TRUE,"",VLOOKUP($A108,'Úklidové služby'!$A$7:$I$53,9,FALSE))</f>
        <v/>
      </c>
      <c r="J108" s="192" t="str">
        <f t="shared" si="0"/>
        <v/>
      </c>
      <c r="K108" s="240" t="str">
        <f t="shared" si="1"/>
        <v/>
      </c>
    </row>
    <row r="109" spans="1:11" ht="15" hidden="1" outlineLevel="1">
      <c r="A109" s="9"/>
      <c r="B109" s="14" t="s">
        <v>20</v>
      </c>
      <c r="C109" s="70" t="s">
        <v>133</v>
      </c>
      <c r="D109" s="62" t="s">
        <v>25</v>
      </c>
      <c r="E109" s="100">
        <v>2</v>
      </c>
      <c r="F109" s="49" t="str">
        <f>IF(ISNA(VLOOKUP($A109,'Úklidové služby'!$A$7:$I$53,6,FALSE))=TRUE,"",VLOOKUP($A109,'Úklidové služby'!$A$7:$I$53,6,FALSE))</f>
        <v/>
      </c>
      <c r="G109" s="49" t="str">
        <f>IF(ISNA(VLOOKUP($A109,'Úklidové služby'!$A$7:$I$53,7,FALSE))=TRUE,"",VLOOKUP($A109,'Úklidové služby'!$A$7:$I$53,7,FALSE))</f>
        <v/>
      </c>
      <c r="H109" s="217" t="str">
        <f>IF(ISNA(VLOOKUP($A109,'Úklidové služby'!$A$7:$I$53,8,FALSE))=TRUE,"",VLOOKUP($A109,'Úklidové služby'!$A$7:$I$53,8,FALSE))</f>
        <v/>
      </c>
      <c r="I109" s="234" t="str">
        <f>IF(ISNA(VLOOKUP($A109,'Úklidové služby'!$A$7:$I$53,9,FALSE))=TRUE,"",VLOOKUP($A109,'Úklidové služby'!$A$7:$I$53,9,FALSE))</f>
        <v/>
      </c>
      <c r="J109" s="192" t="str">
        <f t="shared" si="0"/>
        <v/>
      </c>
      <c r="K109" s="240" t="str">
        <f t="shared" si="1"/>
        <v/>
      </c>
    </row>
    <row r="110" spans="1:11" ht="15" hidden="1" outlineLevel="1">
      <c r="A110" s="9"/>
      <c r="B110" s="14" t="s">
        <v>20</v>
      </c>
      <c r="C110" s="70" t="s">
        <v>109</v>
      </c>
      <c r="D110" s="154" t="s">
        <v>16</v>
      </c>
      <c r="E110" s="100">
        <v>3</v>
      </c>
      <c r="F110" s="49" t="str">
        <f>IF(ISNA(VLOOKUP($A110,'Úklidové služby'!$A$7:$I$53,6,FALSE))=TRUE,"",VLOOKUP($A110,'Úklidové služby'!$A$7:$I$53,6,FALSE))</f>
        <v/>
      </c>
      <c r="G110" s="49" t="str">
        <f>IF(ISNA(VLOOKUP($A110,'Úklidové služby'!$A$7:$I$53,7,FALSE))=TRUE,"",VLOOKUP($A110,'Úklidové služby'!$A$7:$I$53,7,FALSE))</f>
        <v/>
      </c>
      <c r="H110" s="217" t="str">
        <f>IF(ISNA(VLOOKUP($A110,'Úklidové služby'!$A$7:$I$53,8,FALSE))=TRUE,"",VLOOKUP($A110,'Úklidové služby'!$A$7:$I$53,8,FALSE))</f>
        <v/>
      </c>
      <c r="I110" s="234" t="str">
        <f>IF(ISNA(VLOOKUP($A110,'Úklidové služby'!$A$7:$I$53,9,FALSE))=TRUE,"",VLOOKUP($A110,'Úklidové služby'!$A$7:$I$53,9,FALSE))</f>
        <v/>
      </c>
      <c r="J110" s="192" t="str">
        <f aca="true" t="shared" si="4" ref="J110:J180">IF(ISERR(E110*G110*I110)=TRUE,"",E110*G110*I110)</f>
        <v/>
      </c>
      <c r="K110" s="240" t="str">
        <f aca="true" t="shared" si="5" ref="K110:K180">IF(ISERR(J110/12)=TRUE,"",J110/12)</f>
        <v/>
      </c>
    </row>
    <row r="111" spans="1:11" ht="15" hidden="1" outlineLevel="1">
      <c r="A111" s="9"/>
      <c r="B111" s="14" t="s">
        <v>20</v>
      </c>
      <c r="C111" s="70" t="s">
        <v>107</v>
      </c>
      <c r="D111" s="154" t="s">
        <v>80</v>
      </c>
      <c r="E111" s="100">
        <v>1</v>
      </c>
      <c r="F111" s="49" t="str">
        <f>IF(ISNA(VLOOKUP($A111,'Úklidové služby'!$A$7:$I$53,6,FALSE))=TRUE,"",VLOOKUP($A111,'Úklidové služby'!$A$7:$I$53,6,FALSE))</f>
        <v/>
      </c>
      <c r="G111" s="49" t="str">
        <f>IF(ISNA(VLOOKUP($A111,'Úklidové služby'!$A$7:$I$53,7,FALSE))=TRUE,"",VLOOKUP($A111,'Úklidové služby'!$A$7:$I$53,7,FALSE))</f>
        <v/>
      </c>
      <c r="H111" s="217" t="str">
        <f>IF(ISNA(VLOOKUP($A111,'Úklidové služby'!$A$7:$I$53,8,FALSE))=TRUE,"",VLOOKUP($A111,'Úklidové služby'!$A$7:$I$53,8,FALSE))</f>
        <v/>
      </c>
      <c r="I111" s="234" t="str">
        <f>IF(ISNA(VLOOKUP($A111,'Úklidové služby'!$A$7:$I$53,9,FALSE))=TRUE,"",VLOOKUP($A111,'Úklidové služby'!$A$7:$I$53,9,FALSE))</f>
        <v/>
      </c>
      <c r="J111" s="192" t="str">
        <f t="shared" si="4"/>
        <v/>
      </c>
      <c r="K111" s="240" t="str">
        <f t="shared" si="5"/>
        <v/>
      </c>
    </row>
    <row r="112" spans="1:11" ht="15" hidden="1" outlineLevel="1">
      <c r="A112" s="9"/>
      <c r="B112" s="14" t="s">
        <v>20</v>
      </c>
      <c r="C112" s="70" t="s">
        <v>105</v>
      </c>
      <c r="D112" s="15" t="s">
        <v>161</v>
      </c>
      <c r="E112" s="100">
        <v>1</v>
      </c>
      <c r="F112" s="938" t="str">
        <f>IF(ISNA(VLOOKUP($A112,'Úklidové služby'!$A$7:$I$53,6,FALSE))=TRUE,"",VLOOKUP($A112,'Úklidové služby'!$A$7:$I$53,6,FALSE))</f>
        <v/>
      </c>
      <c r="G112" s="17" t="str">
        <f>IF(ISNA(VLOOKUP($A112,'Úklidové služby'!$A$7:$I$53,7,FALSE))=TRUE,"",VLOOKUP($A112,'Úklidové služby'!$A$7:$I$53,7,FALSE))</f>
        <v/>
      </c>
      <c r="H112" s="67" t="str">
        <f>IF(ISNA(VLOOKUP($A112,'Úklidové služby'!$A$7:$I$53,8,FALSE))=TRUE,"",VLOOKUP($A112,'Úklidové služby'!$A$7:$I$53,8,FALSE))</f>
        <v/>
      </c>
      <c r="I112" s="232" t="str">
        <f>IF(ISNA(VLOOKUP($A112,'Úklidové služby'!$A$7:$I$53,9,FALSE))=TRUE,"",VLOOKUP($A112,'Úklidové služby'!$A$7:$I$53,9,FALSE))</f>
        <v/>
      </c>
      <c r="J112" s="189" t="str">
        <f t="shared" si="4"/>
        <v/>
      </c>
      <c r="K112" s="237" t="str">
        <f t="shared" si="5"/>
        <v/>
      </c>
    </row>
    <row r="113" spans="1:11" ht="15" hidden="1" outlineLevel="1">
      <c r="A113" s="9"/>
      <c r="B113" s="14" t="s">
        <v>20</v>
      </c>
      <c r="C113" s="70" t="s">
        <v>108</v>
      </c>
      <c r="D113" s="62" t="s">
        <v>162</v>
      </c>
      <c r="E113" s="100">
        <v>2</v>
      </c>
      <c r="F113" s="49" t="str">
        <f>IF(ISNA(VLOOKUP($A113,'Úklidové služby'!$A$7:$I$53,6,FALSE))=TRUE,"",VLOOKUP($A113,'Úklidové služby'!$A$7:$I$53,6,FALSE))</f>
        <v/>
      </c>
      <c r="G113" s="49" t="str">
        <f>IF(ISNA(VLOOKUP($A113,'Úklidové služby'!$A$7:$I$53,7,FALSE))=TRUE,"",VLOOKUP($A113,'Úklidové služby'!$A$7:$I$53,7,FALSE))</f>
        <v/>
      </c>
      <c r="H113" s="217" t="str">
        <f>IF(ISNA(VLOOKUP($A113,'Úklidové služby'!$A$7:$I$53,8,FALSE))=TRUE,"",VLOOKUP($A113,'Úklidové služby'!$A$7:$I$53,8,FALSE))</f>
        <v/>
      </c>
      <c r="I113" s="234" t="str">
        <f>IF(ISNA(VLOOKUP($A113,'Úklidové služby'!$A$7:$I$53,9,FALSE))=TRUE,"",VLOOKUP($A113,'Úklidové služby'!$A$7:$I$53,9,FALSE))</f>
        <v/>
      </c>
      <c r="J113" s="192" t="str">
        <f t="shared" si="4"/>
        <v/>
      </c>
      <c r="K113" s="240" t="str">
        <f t="shared" si="5"/>
        <v/>
      </c>
    </row>
    <row r="114" spans="1:11" ht="15" hidden="1" outlineLevel="1">
      <c r="A114" s="9"/>
      <c r="B114" s="14" t="s">
        <v>20</v>
      </c>
      <c r="C114" s="70" t="s">
        <v>104</v>
      </c>
      <c r="D114" s="15" t="s">
        <v>162</v>
      </c>
      <c r="E114" s="100">
        <v>3</v>
      </c>
      <c r="F114" s="49" t="str">
        <f>IF(ISNA(VLOOKUP($A114,'Úklidové služby'!$A$7:$I$53,6,FALSE))=TRUE,"",VLOOKUP($A114,'Úklidové služby'!$A$7:$I$53,6,FALSE))</f>
        <v/>
      </c>
      <c r="G114" s="49" t="str">
        <f>IF(ISNA(VLOOKUP($A114,'Úklidové služby'!$A$7:$I$53,7,FALSE))=TRUE,"",VLOOKUP($A114,'Úklidové služby'!$A$7:$I$53,7,FALSE))</f>
        <v/>
      </c>
      <c r="H114" s="217" t="str">
        <f>IF(ISNA(VLOOKUP($A114,'Úklidové služby'!$A$7:$I$53,8,FALSE))=TRUE,"",VLOOKUP($A114,'Úklidové služby'!$A$7:$I$53,8,FALSE))</f>
        <v/>
      </c>
      <c r="I114" s="234" t="str">
        <f>IF(ISNA(VLOOKUP($A114,'Úklidové služby'!$A$7:$I$53,9,FALSE))=TRUE,"",VLOOKUP($A114,'Úklidové služby'!$A$7:$I$53,9,FALSE))</f>
        <v/>
      </c>
      <c r="J114" s="192" t="str">
        <f t="shared" si="4"/>
        <v/>
      </c>
      <c r="K114" s="240" t="str">
        <f t="shared" si="5"/>
        <v/>
      </c>
    </row>
    <row r="115" spans="1:11" ht="15" hidden="1" outlineLevel="1">
      <c r="A115" s="9"/>
      <c r="B115" s="14" t="s">
        <v>20</v>
      </c>
      <c r="C115" s="70" t="s">
        <v>207</v>
      </c>
      <c r="D115" s="134" t="s">
        <v>197</v>
      </c>
      <c r="E115" s="100">
        <v>1</v>
      </c>
      <c r="F115" s="49" t="str">
        <f>IF(ISNA(VLOOKUP($A115,'Úklidové služby'!$A$7:$I$53,6,FALSE))=TRUE,"",VLOOKUP($A115,'Úklidové služby'!$A$7:$I$53,6,FALSE))</f>
        <v/>
      </c>
      <c r="G115" s="49" t="str">
        <f>IF(ISNA(VLOOKUP($A115,'Úklidové služby'!$A$7:$I$53,7,FALSE))=TRUE,"",VLOOKUP($A115,'Úklidové služby'!$A$7:$I$53,7,FALSE))</f>
        <v/>
      </c>
      <c r="H115" s="217" t="str">
        <f>IF(ISNA(VLOOKUP($A115,'Úklidové služby'!$A$7:$I$53,8,FALSE))=TRUE,"",VLOOKUP($A115,'Úklidové služby'!$A$7:$I$53,8,FALSE))</f>
        <v/>
      </c>
      <c r="I115" s="234" t="str">
        <f>IF(ISNA(VLOOKUP($A115,'Úklidové služby'!$A$7:$I$53,9,FALSE))=TRUE,"",VLOOKUP($A115,'Úklidové služby'!$A$7:$I$53,9,FALSE))</f>
        <v/>
      </c>
      <c r="J115" s="192" t="str">
        <f t="shared" si="4"/>
        <v/>
      </c>
      <c r="K115" s="240" t="str">
        <f t="shared" si="5"/>
        <v/>
      </c>
    </row>
    <row r="116" spans="1:11" ht="15" hidden="1" outlineLevel="1">
      <c r="A116" s="9"/>
      <c r="B116" s="14" t="s">
        <v>20</v>
      </c>
      <c r="C116" s="70" t="s">
        <v>208</v>
      </c>
      <c r="D116" s="15" t="s">
        <v>162</v>
      </c>
      <c r="E116" s="100">
        <v>2</v>
      </c>
      <c r="F116" s="49" t="str">
        <f>IF(ISNA(VLOOKUP($A116,'Úklidové služby'!$A$7:$I$53,6,FALSE))=TRUE,"",VLOOKUP($A116,'Úklidové služby'!$A$7:$I$53,6,FALSE))</f>
        <v/>
      </c>
      <c r="G116" s="49" t="str">
        <f>IF(ISNA(VLOOKUP($A116,'Úklidové služby'!$A$7:$I$53,7,FALSE))=TRUE,"",VLOOKUP($A116,'Úklidové služby'!$A$7:$I$53,7,FALSE))</f>
        <v/>
      </c>
      <c r="H116" s="217" t="str">
        <f>IF(ISNA(VLOOKUP($A116,'Úklidové služby'!$A$7:$I$53,8,FALSE))=TRUE,"",VLOOKUP($A116,'Úklidové služby'!$A$7:$I$53,8,FALSE))</f>
        <v/>
      </c>
      <c r="I116" s="234" t="str">
        <f>IF(ISNA(VLOOKUP($A116,'Úklidové služby'!$A$7:$I$53,9,FALSE))=TRUE,"",VLOOKUP($A116,'Úklidové služby'!$A$7:$I$53,9,FALSE))</f>
        <v/>
      </c>
      <c r="J116" s="192" t="str">
        <f t="shared" si="4"/>
        <v/>
      </c>
      <c r="K116" s="240" t="str">
        <f t="shared" si="5"/>
        <v/>
      </c>
    </row>
    <row r="117" spans="1:11" ht="15" hidden="1" outlineLevel="1">
      <c r="A117" s="9"/>
      <c r="B117" s="14" t="s">
        <v>20</v>
      </c>
      <c r="C117" s="70" t="s">
        <v>101</v>
      </c>
      <c r="D117" s="15" t="s">
        <v>198</v>
      </c>
      <c r="E117" s="100">
        <v>3</v>
      </c>
      <c r="F117" s="49" t="str">
        <f>IF(ISNA(VLOOKUP($A117,'Úklidové služby'!$A$7:$I$53,6,FALSE))=TRUE,"",VLOOKUP($A117,'Úklidové služby'!$A$7:$I$53,6,FALSE))</f>
        <v/>
      </c>
      <c r="G117" s="49" t="str">
        <f>IF(ISNA(VLOOKUP($A117,'Úklidové služby'!$A$7:$I$53,7,FALSE))=TRUE,"",VLOOKUP($A117,'Úklidové služby'!$A$7:$I$53,7,FALSE))</f>
        <v/>
      </c>
      <c r="H117" s="217" t="str">
        <f>IF(ISNA(VLOOKUP($A117,'Úklidové služby'!$A$7:$I$53,8,FALSE))=TRUE,"",VLOOKUP($A117,'Úklidové služby'!$A$7:$I$53,8,FALSE))</f>
        <v/>
      </c>
      <c r="I117" s="234" t="str">
        <f>IF(ISNA(VLOOKUP($A117,'Úklidové služby'!$A$7:$I$53,9,FALSE))=TRUE,"",VLOOKUP($A117,'Úklidové služby'!$A$7:$I$53,9,FALSE))</f>
        <v/>
      </c>
      <c r="J117" s="192" t="str">
        <f t="shared" si="4"/>
        <v/>
      </c>
      <c r="K117" s="240" t="str">
        <f t="shared" si="5"/>
        <v/>
      </c>
    </row>
    <row r="118" spans="1:11" ht="15" hidden="1" outlineLevel="1">
      <c r="A118" s="9"/>
      <c r="B118" s="14" t="s">
        <v>20</v>
      </c>
      <c r="C118" s="140" t="s">
        <v>112</v>
      </c>
      <c r="D118" s="15" t="s">
        <v>199</v>
      </c>
      <c r="E118" s="100">
        <v>2</v>
      </c>
      <c r="F118" s="49" t="str">
        <f>IF(ISNA(VLOOKUP($A118,'Úklidové služby'!$A$7:$I$53,6,FALSE))=TRUE,"",VLOOKUP($A118,'Úklidové služby'!$A$7:$I$53,6,FALSE))</f>
        <v/>
      </c>
      <c r="G118" s="49" t="str">
        <f>IF(ISNA(VLOOKUP($A118,'Úklidové služby'!$A$7:$I$53,7,FALSE))=TRUE,"",VLOOKUP($A118,'Úklidové služby'!$A$7:$I$53,7,FALSE))</f>
        <v/>
      </c>
      <c r="H118" s="217" t="str">
        <f>IF(ISNA(VLOOKUP($A118,'Úklidové služby'!$A$7:$I$53,8,FALSE))=TRUE,"",VLOOKUP($A118,'Úklidové služby'!$A$7:$I$53,8,FALSE))</f>
        <v/>
      </c>
      <c r="I118" s="234" t="str">
        <f>IF(ISNA(VLOOKUP($A118,'Úklidové služby'!$A$7:$I$53,9,FALSE))=TRUE,"",VLOOKUP($A118,'Úklidové služby'!$A$7:$I$53,9,FALSE))</f>
        <v/>
      </c>
      <c r="J118" s="192" t="str">
        <f t="shared" si="4"/>
        <v/>
      </c>
      <c r="K118" s="240" t="str">
        <f t="shared" si="5"/>
        <v/>
      </c>
    </row>
    <row r="119" spans="1:11" ht="15" hidden="1" outlineLevel="1">
      <c r="A119" s="9"/>
      <c r="B119" s="14" t="s">
        <v>98</v>
      </c>
      <c r="C119" s="70" t="s">
        <v>124</v>
      </c>
      <c r="D119" s="154" t="s">
        <v>165</v>
      </c>
      <c r="E119" s="100">
        <v>2</v>
      </c>
      <c r="F119" s="49" t="str">
        <f>IF(ISNA(VLOOKUP($A119,'Úklidové služby'!$A$7:$I$53,6,FALSE))=TRUE,"",VLOOKUP($A119,'Úklidové služby'!$A$7:$I$53,6,FALSE))</f>
        <v/>
      </c>
      <c r="G119" s="49" t="str">
        <f>IF(ISNA(VLOOKUP($A119,'Úklidové služby'!$A$7:$I$53,7,FALSE))=TRUE,"",VLOOKUP($A119,'Úklidové služby'!$A$7:$I$53,7,FALSE))</f>
        <v/>
      </c>
      <c r="H119" s="217" t="str">
        <f>IF(ISNA(VLOOKUP($A119,'Úklidové služby'!$A$7:$I$53,8,FALSE))=TRUE,"",VLOOKUP($A119,'Úklidové služby'!$A$7:$I$53,8,FALSE))</f>
        <v/>
      </c>
      <c r="I119" s="234" t="str">
        <f>IF(ISNA(VLOOKUP($A119,'Úklidové služby'!$A$7:$I$53,9,FALSE))=TRUE,"",VLOOKUP($A119,'Úklidové služby'!$A$7:$I$53,9,FALSE))</f>
        <v/>
      </c>
      <c r="J119" s="192" t="str">
        <f t="shared" si="4"/>
        <v/>
      </c>
      <c r="K119" s="240" t="str">
        <f t="shared" si="5"/>
        <v/>
      </c>
    </row>
    <row r="120" spans="1:11" ht="15" hidden="1" outlineLevel="1">
      <c r="A120" s="9"/>
      <c r="B120" s="14" t="s">
        <v>98</v>
      </c>
      <c r="C120" s="70" t="s">
        <v>131</v>
      </c>
      <c r="D120" s="15" t="s">
        <v>167</v>
      </c>
      <c r="E120" s="100">
        <v>3</v>
      </c>
      <c r="F120" s="938" t="str">
        <f>IF(ISNA(VLOOKUP($A120,'Úklidové služby'!$A$7:$I$53,6,FALSE))=TRUE,"",VLOOKUP($A120,'Úklidové služby'!$A$7:$I$53,6,FALSE))</f>
        <v/>
      </c>
      <c r="G120" s="17" t="str">
        <f>IF(ISNA(VLOOKUP($A120,'Úklidové služby'!$A$7:$I$53,7,FALSE))=TRUE,"",VLOOKUP($A120,'Úklidové služby'!$A$7:$I$53,7,FALSE))</f>
        <v/>
      </c>
      <c r="H120" s="67" t="str">
        <f>IF(ISNA(VLOOKUP($A120,'Úklidové služby'!$A$7:$I$53,8,FALSE))=TRUE,"",VLOOKUP($A120,'Úklidové služby'!$A$7:$I$53,8,FALSE))</f>
        <v/>
      </c>
      <c r="I120" s="232" t="str">
        <f>IF(ISNA(VLOOKUP($A120,'Úklidové služby'!$A$7:$I$53,9,FALSE))=TRUE,"",VLOOKUP($A120,'Úklidové služby'!$A$7:$I$53,9,FALSE))</f>
        <v/>
      </c>
      <c r="J120" s="189" t="str">
        <f t="shared" si="4"/>
        <v/>
      </c>
      <c r="K120" s="237" t="str">
        <f t="shared" si="5"/>
        <v/>
      </c>
    </row>
    <row r="121" spans="1:11" ht="15" hidden="1" outlineLevel="1">
      <c r="A121" s="9"/>
      <c r="B121" s="14" t="s">
        <v>98</v>
      </c>
      <c r="C121" s="70" t="s">
        <v>186</v>
      </c>
      <c r="D121" s="154" t="s">
        <v>166</v>
      </c>
      <c r="E121" s="100">
        <v>2</v>
      </c>
      <c r="F121" s="49" t="str">
        <f>IF(ISNA(VLOOKUP($A121,'Úklidové služby'!$A$7:$I$53,6,FALSE))=TRUE,"",VLOOKUP($A121,'Úklidové služby'!$A$7:$I$53,6,FALSE))</f>
        <v/>
      </c>
      <c r="G121" s="49" t="str">
        <f>IF(ISNA(VLOOKUP($A121,'Úklidové služby'!$A$7:$I$53,7,FALSE))=TRUE,"",VLOOKUP($A121,'Úklidové služby'!$A$7:$I$53,7,FALSE))</f>
        <v/>
      </c>
      <c r="H121" s="217" t="str">
        <f>IF(ISNA(VLOOKUP($A121,'Úklidové služby'!$A$7:$I$53,8,FALSE))=TRUE,"",VLOOKUP($A121,'Úklidové služby'!$A$7:$I$53,8,FALSE))</f>
        <v/>
      </c>
      <c r="I121" s="234" t="str">
        <f>IF(ISNA(VLOOKUP($A121,'Úklidové služby'!$A$7:$I$53,9,FALSE))=TRUE,"",VLOOKUP($A121,'Úklidové služby'!$A$7:$I$53,9,FALSE))</f>
        <v/>
      </c>
      <c r="J121" s="192" t="str">
        <f t="shared" si="4"/>
        <v/>
      </c>
      <c r="K121" s="240" t="str">
        <f t="shared" si="5"/>
        <v/>
      </c>
    </row>
    <row r="122" spans="1:11" ht="15" hidden="1" outlineLevel="1">
      <c r="A122" s="9"/>
      <c r="B122" s="14" t="s">
        <v>98</v>
      </c>
      <c r="C122" s="70" t="s">
        <v>209</v>
      </c>
      <c r="D122" s="15" t="s">
        <v>201</v>
      </c>
      <c r="E122" s="100">
        <v>1</v>
      </c>
      <c r="F122" s="49" t="str">
        <f>IF(ISNA(VLOOKUP($A122,'Úklidové služby'!$A$7:$I$53,6,FALSE))=TRUE,"",VLOOKUP($A122,'Úklidové služby'!$A$7:$I$53,6,FALSE))</f>
        <v/>
      </c>
      <c r="G122" s="49" t="str">
        <f>IF(ISNA(VLOOKUP($A122,'Úklidové služby'!$A$7:$I$53,7,FALSE))=TRUE,"",VLOOKUP($A122,'Úklidové služby'!$A$7:$I$53,7,FALSE))</f>
        <v/>
      </c>
      <c r="H122" s="217" t="str">
        <f>IF(ISNA(VLOOKUP($A122,'Úklidové služby'!$A$7:$I$53,8,FALSE))=TRUE,"",VLOOKUP($A122,'Úklidové služby'!$A$7:$I$53,8,FALSE))</f>
        <v/>
      </c>
      <c r="I122" s="234" t="str">
        <f>IF(ISNA(VLOOKUP($A122,'Úklidové služby'!$A$7:$I$53,9,FALSE))=TRUE,"",VLOOKUP($A122,'Úklidové služby'!$A$7:$I$53,9,FALSE))</f>
        <v/>
      </c>
      <c r="J122" s="192" t="str">
        <f t="shared" si="4"/>
        <v/>
      </c>
      <c r="K122" s="240" t="str">
        <f t="shared" si="5"/>
        <v/>
      </c>
    </row>
    <row r="123" spans="1:11" ht="15" hidden="1" outlineLevel="1">
      <c r="A123" s="9"/>
      <c r="B123" s="14" t="s">
        <v>98</v>
      </c>
      <c r="C123" s="70" t="s">
        <v>187</v>
      </c>
      <c r="D123" s="62" t="s">
        <v>25</v>
      </c>
      <c r="E123" s="100">
        <v>1</v>
      </c>
      <c r="F123" s="49" t="str">
        <f>IF(ISNA(VLOOKUP($A123,'Úklidové služby'!$A$7:$I$53,6,FALSE))=TRUE,"",VLOOKUP($A123,'Úklidové služby'!$A$7:$I$53,6,FALSE))</f>
        <v/>
      </c>
      <c r="G123" s="49" t="str">
        <f>IF(ISNA(VLOOKUP($A123,'Úklidové služby'!$A$7:$I$53,7,FALSE))=TRUE,"",VLOOKUP($A123,'Úklidové služby'!$A$7:$I$53,7,FALSE))</f>
        <v/>
      </c>
      <c r="H123" s="217" t="str">
        <f>IF(ISNA(VLOOKUP($A123,'Úklidové služby'!$A$7:$I$53,8,FALSE))=TRUE,"",VLOOKUP($A123,'Úklidové služby'!$A$7:$I$53,8,FALSE))</f>
        <v/>
      </c>
      <c r="I123" s="234" t="str">
        <f>IF(ISNA(VLOOKUP($A123,'Úklidové služby'!$A$7:$I$53,9,FALSE))=TRUE,"",VLOOKUP($A123,'Úklidové služby'!$A$7:$I$53,9,FALSE))</f>
        <v/>
      </c>
      <c r="J123" s="192" t="str">
        <f t="shared" si="4"/>
        <v/>
      </c>
      <c r="K123" s="240" t="str">
        <f t="shared" si="5"/>
        <v/>
      </c>
    </row>
    <row r="124" spans="1:11" ht="15" hidden="1" outlineLevel="1">
      <c r="A124" s="9"/>
      <c r="B124" s="14" t="s">
        <v>98</v>
      </c>
      <c r="C124" s="70" t="s">
        <v>189</v>
      </c>
      <c r="D124" s="154" t="s">
        <v>168</v>
      </c>
      <c r="E124" s="100">
        <v>1</v>
      </c>
      <c r="F124" s="49" t="str">
        <f>IF(ISNA(VLOOKUP($A124,'Úklidové služby'!$A$7:$I$53,6,FALSE))=TRUE,"",VLOOKUP($A124,'Úklidové služby'!$A$7:$I$53,6,FALSE))</f>
        <v/>
      </c>
      <c r="G124" s="49" t="str">
        <f>IF(ISNA(VLOOKUP($A124,'Úklidové služby'!$A$7:$I$53,7,FALSE))=TRUE,"",VLOOKUP($A124,'Úklidové služby'!$A$7:$I$53,7,FALSE))</f>
        <v/>
      </c>
      <c r="H124" s="217" t="str">
        <f>IF(ISNA(VLOOKUP($A124,'Úklidové služby'!$A$7:$I$53,8,FALSE))=TRUE,"",VLOOKUP($A124,'Úklidové služby'!$A$7:$I$53,8,FALSE))</f>
        <v/>
      </c>
      <c r="I124" s="234" t="str">
        <f>IF(ISNA(VLOOKUP($A124,'Úklidové služby'!$A$7:$I$53,9,FALSE))=TRUE,"",VLOOKUP($A124,'Úklidové služby'!$A$7:$I$53,9,FALSE))</f>
        <v/>
      </c>
      <c r="J124" s="192" t="str">
        <f t="shared" si="4"/>
        <v/>
      </c>
      <c r="K124" s="240" t="str">
        <f t="shared" si="5"/>
        <v/>
      </c>
    </row>
    <row r="125" spans="1:11" ht="15" hidden="1" outlineLevel="1">
      <c r="A125" s="9"/>
      <c r="B125" s="14" t="s">
        <v>98</v>
      </c>
      <c r="C125" s="140" t="s">
        <v>190</v>
      </c>
      <c r="D125" s="154" t="s">
        <v>169</v>
      </c>
      <c r="E125" s="100">
        <v>1</v>
      </c>
      <c r="F125" s="49" t="str">
        <f>IF(ISNA(VLOOKUP($A125,'Úklidové služby'!$A$7:$I$53,6,FALSE))=TRUE,"",VLOOKUP($A125,'Úklidové služby'!$A$7:$I$53,6,FALSE))</f>
        <v/>
      </c>
      <c r="G125" s="49" t="str">
        <f>IF(ISNA(VLOOKUP($A125,'Úklidové služby'!$A$7:$I$53,7,FALSE))=TRUE,"",VLOOKUP($A125,'Úklidové služby'!$A$7:$I$53,7,FALSE))</f>
        <v/>
      </c>
      <c r="H125" s="217" t="str">
        <f>IF(ISNA(VLOOKUP($A125,'Úklidové služby'!$A$7:$I$53,8,FALSE))=TRUE,"",VLOOKUP($A125,'Úklidové služby'!$A$7:$I$53,8,FALSE))</f>
        <v/>
      </c>
      <c r="I125" s="234" t="str">
        <f>IF(ISNA(VLOOKUP($A125,'Úklidové služby'!$A$7:$I$53,9,FALSE))=TRUE,"",VLOOKUP($A125,'Úklidové služby'!$A$7:$I$53,9,FALSE))</f>
        <v/>
      </c>
      <c r="J125" s="192" t="str">
        <f t="shared" si="4"/>
        <v/>
      </c>
      <c r="K125" s="240" t="str">
        <f t="shared" si="5"/>
        <v/>
      </c>
    </row>
    <row r="126" spans="1:11" ht="15" hidden="1" outlineLevel="1">
      <c r="A126" s="9"/>
      <c r="B126" s="14" t="s">
        <v>98</v>
      </c>
      <c r="C126" s="70" t="s">
        <v>210</v>
      </c>
      <c r="D126" s="15" t="s">
        <v>202</v>
      </c>
      <c r="E126" s="100">
        <v>1</v>
      </c>
      <c r="F126" s="49" t="str">
        <f>IF(ISNA(VLOOKUP($A126,'Úklidové služby'!$A$7:$I$53,6,FALSE))=TRUE,"",VLOOKUP($A126,'Úklidové služby'!$A$7:$I$53,6,FALSE))</f>
        <v/>
      </c>
      <c r="G126" s="49" t="str">
        <f>IF(ISNA(VLOOKUP($A126,'Úklidové služby'!$A$7:$I$53,7,FALSE))=TRUE,"",VLOOKUP($A126,'Úklidové služby'!$A$7:$I$53,7,FALSE))</f>
        <v/>
      </c>
      <c r="H126" s="217" t="str">
        <f>IF(ISNA(VLOOKUP($A126,'Úklidové služby'!$A$7:$I$53,8,FALSE))=TRUE,"",VLOOKUP($A126,'Úklidové služby'!$A$7:$I$53,8,FALSE))</f>
        <v/>
      </c>
      <c r="I126" s="234" t="str">
        <f>IF(ISNA(VLOOKUP($A126,'Úklidové služby'!$A$7:$I$53,9,FALSE))=TRUE,"",VLOOKUP($A126,'Úklidové služby'!$A$7:$I$53,9,FALSE))</f>
        <v/>
      </c>
      <c r="J126" s="192" t="str">
        <f t="shared" si="4"/>
        <v/>
      </c>
      <c r="K126" s="240" t="str">
        <f t="shared" si="5"/>
        <v/>
      </c>
    </row>
    <row r="127" spans="1:11" ht="15" hidden="1" outlineLevel="1">
      <c r="A127" s="9"/>
      <c r="B127" s="14" t="s">
        <v>98</v>
      </c>
      <c r="C127" s="70" t="s">
        <v>211</v>
      </c>
      <c r="D127" s="134" t="s">
        <v>203</v>
      </c>
      <c r="E127" s="100">
        <v>4</v>
      </c>
      <c r="F127" s="49" t="str">
        <f>IF(ISNA(VLOOKUP($A127,'Úklidové služby'!$A$7:$I$53,6,FALSE))=TRUE,"",VLOOKUP($A127,'Úklidové služby'!$A$7:$I$53,6,FALSE))</f>
        <v/>
      </c>
      <c r="G127" s="49" t="str">
        <f>IF(ISNA(VLOOKUP($A127,'Úklidové služby'!$A$7:$I$53,7,FALSE))=TRUE,"",VLOOKUP($A127,'Úklidové služby'!$A$7:$I$53,7,FALSE))</f>
        <v/>
      </c>
      <c r="H127" s="217" t="str">
        <f>IF(ISNA(VLOOKUP($A127,'Úklidové služby'!$A$7:$I$53,8,FALSE))=TRUE,"",VLOOKUP($A127,'Úklidové služby'!$A$7:$I$53,8,FALSE))</f>
        <v/>
      </c>
      <c r="I127" s="234" t="str">
        <f>IF(ISNA(VLOOKUP($A127,'Úklidové služby'!$A$7:$I$53,9,FALSE))=TRUE,"",VLOOKUP($A127,'Úklidové služby'!$A$7:$I$53,9,FALSE))</f>
        <v/>
      </c>
      <c r="J127" s="192" t="str">
        <f t="shared" si="4"/>
        <v/>
      </c>
      <c r="K127" s="240" t="str">
        <f t="shared" si="5"/>
        <v/>
      </c>
    </row>
    <row r="128" spans="1:11" ht="15" hidden="1" outlineLevel="1">
      <c r="A128" s="9"/>
      <c r="B128" s="14" t="s">
        <v>98</v>
      </c>
      <c r="C128" s="140" t="s">
        <v>212</v>
      </c>
      <c r="D128" s="15" t="s">
        <v>204</v>
      </c>
      <c r="E128" s="100">
        <v>2</v>
      </c>
      <c r="F128" s="49" t="str">
        <f>IF(ISNA(VLOOKUP($A128,'Úklidové služby'!$A$7:$I$53,6,FALSE))=TRUE,"",VLOOKUP($A128,'Úklidové služby'!$A$7:$I$53,6,FALSE))</f>
        <v/>
      </c>
      <c r="G128" s="49" t="str">
        <f>IF(ISNA(VLOOKUP($A128,'Úklidové služby'!$A$7:$I$53,7,FALSE))=TRUE,"",VLOOKUP($A128,'Úklidové služby'!$A$7:$I$53,7,FALSE))</f>
        <v/>
      </c>
      <c r="H128" s="217" t="str">
        <f>IF(ISNA(VLOOKUP($A128,'Úklidové služby'!$A$7:$I$53,8,FALSE))=TRUE,"",VLOOKUP($A128,'Úklidové služby'!$A$7:$I$53,8,FALSE))</f>
        <v/>
      </c>
      <c r="I128" s="234" t="str">
        <f>IF(ISNA(VLOOKUP($A128,'Úklidové služby'!$A$7:$I$53,9,FALSE))=TRUE,"",VLOOKUP($A128,'Úklidové služby'!$A$7:$I$53,9,FALSE))</f>
        <v/>
      </c>
      <c r="J128" s="192" t="str">
        <f t="shared" si="4"/>
        <v/>
      </c>
      <c r="K128" s="240" t="str">
        <f t="shared" si="5"/>
        <v/>
      </c>
    </row>
    <row r="129" spans="1:11" ht="15" hidden="1" outlineLevel="1">
      <c r="A129" s="9"/>
      <c r="B129" s="14" t="s">
        <v>98</v>
      </c>
      <c r="C129" s="70" t="s">
        <v>191</v>
      </c>
      <c r="D129" s="15" t="s">
        <v>16</v>
      </c>
      <c r="E129" s="100">
        <v>1</v>
      </c>
      <c r="F129" s="938" t="str">
        <f>IF(ISNA(VLOOKUP($A129,'Úklidové služby'!$A$7:$I$53,6,FALSE))=TRUE,"",VLOOKUP($A129,'Úklidové služby'!$A$7:$I$53,6,FALSE))</f>
        <v/>
      </c>
      <c r="G129" s="17" t="str">
        <f>IF(ISNA(VLOOKUP($A129,'Úklidové služby'!$A$7:$I$53,7,FALSE))=TRUE,"",VLOOKUP($A129,'Úklidové služby'!$A$7:$I$53,7,FALSE))</f>
        <v/>
      </c>
      <c r="H129" s="67" t="str">
        <f>IF(ISNA(VLOOKUP($A129,'Úklidové služby'!$A$7:$I$53,8,FALSE))=TRUE,"",VLOOKUP($A129,'Úklidové služby'!$A$7:$I$53,8,FALSE))</f>
        <v/>
      </c>
      <c r="I129" s="232" t="str">
        <f>IF(ISNA(VLOOKUP($A129,'Úklidové služby'!$A$7:$I$53,9,FALSE))=TRUE,"",VLOOKUP($A129,'Úklidové služby'!$A$7:$I$53,9,FALSE))</f>
        <v/>
      </c>
      <c r="J129" s="189" t="str">
        <f t="shared" si="4"/>
        <v/>
      </c>
      <c r="K129" s="237" t="str">
        <f t="shared" si="5"/>
        <v/>
      </c>
    </row>
    <row r="130" spans="1:11" ht="15" hidden="1" outlineLevel="1">
      <c r="A130" s="9"/>
      <c r="B130" s="14" t="s">
        <v>98</v>
      </c>
      <c r="C130" s="70" t="s">
        <v>122</v>
      </c>
      <c r="D130" s="15" t="s">
        <v>166</v>
      </c>
      <c r="E130" s="100">
        <v>2</v>
      </c>
      <c r="F130" s="49" t="str">
        <f>IF(ISNA(VLOOKUP($A130,'Úklidové služby'!$A$7:$I$53,6,FALSE))=TRUE,"",VLOOKUP($A130,'Úklidové služby'!$A$7:$I$53,6,FALSE))</f>
        <v/>
      </c>
      <c r="G130" s="49" t="str">
        <f>IF(ISNA(VLOOKUP($A130,'Úklidové služby'!$A$7:$I$53,7,FALSE))=TRUE,"",VLOOKUP($A130,'Úklidové služby'!$A$7:$I$53,7,FALSE))</f>
        <v/>
      </c>
      <c r="H130" s="217" t="str">
        <f>IF(ISNA(VLOOKUP($A130,'Úklidové služby'!$A$7:$I$53,8,FALSE))=TRUE,"",VLOOKUP($A130,'Úklidové služby'!$A$7:$I$53,8,FALSE))</f>
        <v/>
      </c>
      <c r="I130" s="234" t="str">
        <f>IF(ISNA(VLOOKUP($A130,'Úklidové služby'!$A$7:$I$53,9,FALSE))=TRUE,"",VLOOKUP($A130,'Úklidové služby'!$A$7:$I$53,9,FALSE))</f>
        <v/>
      </c>
      <c r="J130" s="192" t="str">
        <f t="shared" si="4"/>
        <v/>
      </c>
      <c r="K130" s="240" t="str">
        <f t="shared" si="5"/>
        <v/>
      </c>
    </row>
    <row r="131" spans="1:11" ht="15" hidden="1" outlineLevel="1">
      <c r="A131" s="9"/>
      <c r="B131" s="14" t="s">
        <v>98</v>
      </c>
      <c r="C131" s="71" t="s">
        <v>121</v>
      </c>
      <c r="D131" s="27" t="s">
        <v>172</v>
      </c>
      <c r="E131" s="100">
        <v>2</v>
      </c>
      <c r="F131" s="112" t="str">
        <f>IF(ISNA(VLOOKUP($A131,'Úklidové služby'!$A$7:$I$53,6,FALSE))=TRUE,"",VLOOKUP($A131,'Úklidové služby'!$A$7:$I$53,6,FALSE))</f>
        <v/>
      </c>
      <c r="G131" s="49" t="str">
        <f>IF(ISNA(VLOOKUP($A131,'Úklidové služby'!$A$7:$I$53,7,FALSE))=TRUE,"",VLOOKUP($A131,'Úklidové služby'!$A$7:$I$53,7,FALSE))</f>
        <v/>
      </c>
      <c r="H131" s="217" t="str">
        <f>IF(ISNA(VLOOKUP($A131,'Úklidové služby'!$A$7:$I$53,8,FALSE))=TRUE,"",VLOOKUP($A131,'Úklidové služby'!$A$7:$I$53,8,FALSE))</f>
        <v/>
      </c>
      <c r="I131" s="234" t="str">
        <f>IF(ISNA(VLOOKUP($A131,'Úklidové služby'!$A$7:$I$53,9,FALSE))=TRUE,"",VLOOKUP($A131,'Úklidové služby'!$A$7:$I$53,9,FALSE))</f>
        <v/>
      </c>
      <c r="J131" s="192" t="str">
        <f t="shared" si="4"/>
        <v/>
      </c>
      <c r="K131" s="240" t="str">
        <f t="shared" si="5"/>
        <v/>
      </c>
    </row>
    <row r="132" spans="1:11" ht="15" collapsed="1">
      <c r="A132" s="18">
        <v>5</v>
      </c>
      <c r="B132" s="983" t="s">
        <v>445</v>
      </c>
      <c r="C132" s="5"/>
      <c r="D132" s="5"/>
      <c r="E132" s="97">
        <f>SUM(E133:E164)</f>
        <v>56</v>
      </c>
      <c r="F132" s="45" t="str">
        <f>IF(ISNA(VLOOKUP($A132,'Úklidové služby'!$A$7:$I$53,6,FALSE))=TRUE,"",VLOOKUP($A132,'Úklidové služby'!$A$7:$I$53,6,FALSE))</f>
        <v>ks</v>
      </c>
      <c r="G132" s="24">
        <f>IF(ISNA(VLOOKUP($A132,'Úklidové služby'!$A$7:$I$53,7,FALSE))=TRUE,"",VLOOKUP($A132,'Úklidové služby'!$A$7:$I$53,7,FALSE))</f>
        <v>0</v>
      </c>
      <c r="H132" s="227" t="str">
        <f>IF(ISNA(VLOOKUP($A132,'Úklidové služby'!$A$7:$I$53,8,FALSE))=TRUE,"",VLOOKUP($A132,'Úklidové služby'!$A$7:$I$53,8,FALSE))</f>
        <v>1x za den</v>
      </c>
      <c r="I132" s="185">
        <f>IF(ISNA(VLOOKUP($A132,'Úklidové služby'!$A$7:$I$53,9,FALSE))=TRUE,"",VLOOKUP($A132,'Úklidové služby'!$A$7:$I$53,9,FALSE))</f>
        <v>251</v>
      </c>
      <c r="J132" s="76">
        <f t="shared" si="4"/>
        <v>0</v>
      </c>
      <c r="K132" s="238">
        <f t="shared" si="5"/>
        <v>0</v>
      </c>
    </row>
    <row r="133" spans="1:11" ht="15" hidden="1" outlineLevel="1">
      <c r="A133" s="9"/>
      <c r="B133" s="14" t="s">
        <v>8</v>
      </c>
      <c r="C133" s="70" t="s">
        <v>173</v>
      </c>
      <c r="D133" s="56" t="s">
        <v>154</v>
      </c>
      <c r="E133" s="100">
        <v>2</v>
      </c>
      <c r="F133" s="47" t="str">
        <f>IF(ISNA(VLOOKUP($A133,'Úklidové služby'!$A$7:$I$53,6,FALSE))=TRUE,"",VLOOKUP($A133,'Úklidové služby'!$A$7:$I$53,6,FALSE))</f>
        <v/>
      </c>
      <c r="G133" s="47" t="str">
        <f>IF(ISNA(VLOOKUP($A133,'Úklidové služby'!$A$7:$I$53,7,FALSE))=TRUE,"",VLOOKUP($A133,'Úklidové služby'!$A$7:$I$53,7,FALSE))</f>
        <v/>
      </c>
      <c r="H133" s="216" t="str">
        <f>IF(ISNA(VLOOKUP($A133,'Úklidové služby'!$A$7:$I$53,8,FALSE))=TRUE,"",VLOOKUP($A133,'Úklidové služby'!$A$7:$I$53,8,FALSE))</f>
        <v/>
      </c>
      <c r="I133" s="233" t="str">
        <f>IF(ISNA(VLOOKUP($A133,'Úklidové služby'!$A$7:$I$53,9,FALSE))=TRUE,"",VLOOKUP($A133,'Úklidové služby'!$A$7:$I$53,9,FALSE))</f>
        <v/>
      </c>
      <c r="J133" s="191" t="str">
        <f t="shared" si="4"/>
        <v/>
      </c>
      <c r="K133" s="239" t="str">
        <f t="shared" si="5"/>
        <v/>
      </c>
    </row>
    <row r="134" spans="1:11" ht="15" hidden="1" outlineLevel="1">
      <c r="A134" s="9"/>
      <c r="B134" s="14" t="s">
        <v>8</v>
      </c>
      <c r="C134" s="70" t="s">
        <v>205</v>
      </c>
      <c r="D134" s="15" t="s">
        <v>195</v>
      </c>
      <c r="E134" s="100">
        <v>4</v>
      </c>
      <c r="F134" s="49" t="str">
        <f>IF(ISNA(VLOOKUP($A134,'Úklidové služby'!$A$7:$I$53,6,FALSE))=TRUE,"",VLOOKUP($A134,'Úklidové služby'!$A$7:$I$53,6,FALSE))</f>
        <v/>
      </c>
      <c r="G134" s="49" t="str">
        <f>IF(ISNA(VLOOKUP($A134,'Úklidové služby'!$A$7:$I$53,7,FALSE))=TRUE,"",VLOOKUP($A134,'Úklidové služby'!$A$7:$I$53,7,FALSE))</f>
        <v/>
      </c>
      <c r="H134" s="217" t="str">
        <f>IF(ISNA(VLOOKUP($A134,'Úklidové služby'!$A$7:$I$53,8,FALSE))=TRUE,"",VLOOKUP($A134,'Úklidové služby'!$A$7:$I$53,8,FALSE))</f>
        <v/>
      </c>
      <c r="I134" s="234" t="str">
        <f>IF(ISNA(VLOOKUP($A134,'Úklidové služby'!$A$7:$I$53,9,FALSE))=TRUE,"",VLOOKUP($A134,'Úklidové služby'!$A$7:$I$53,9,FALSE))</f>
        <v/>
      </c>
      <c r="J134" s="192" t="str">
        <f t="shared" si="4"/>
        <v/>
      </c>
      <c r="K134" s="240" t="str">
        <f t="shared" si="5"/>
        <v/>
      </c>
    </row>
    <row r="135" spans="1:11" ht="15" hidden="1" outlineLevel="1">
      <c r="A135" s="9"/>
      <c r="B135" s="14" t="s">
        <v>8</v>
      </c>
      <c r="C135" s="70" t="s">
        <v>206</v>
      </c>
      <c r="D135" s="15" t="s">
        <v>196</v>
      </c>
      <c r="E135" s="100">
        <v>1</v>
      </c>
      <c r="F135" s="49" t="str">
        <f>IF(ISNA(VLOOKUP($A135,'Úklidové služby'!$A$7:$I$53,6,FALSE))=TRUE,"",VLOOKUP($A135,'Úklidové služby'!$A$7:$I$53,6,FALSE))</f>
        <v/>
      </c>
      <c r="G135" s="49" t="str">
        <f>IF(ISNA(VLOOKUP($A135,'Úklidové služby'!$A$7:$I$53,7,FALSE))=TRUE,"",VLOOKUP($A135,'Úklidové služby'!$A$7:$I$53,7,FALSE))</f>
        <v/>
      </c>
      <c r="H135" s="217" t="str">
        <f>IF(ISNA(VLOOKUP($A135,'Úklidové služby'!$A$7:$I$53,8,FALSE))=TRUE,"",VLOOKUP($A135,'Úklidové služby'!$A$7:$I$53,8,FALSE))</f>
        <v/>
      </c>
      <c r="I135" s="234" t="str">
        <f>IF(ISNA(VLOOKUP($A135,'Úklidové služby'!$A$7:$I$53,9,FALSE))=TRUE,"",VLOOKUP($A135,'Úklidové služby'!$A$7:$I$53,9,FALSE))</f>
        <v/>
      </c>
      <c r="J135" s="192" t="str">
        <f t="shared" si="4"/>
        <v/>
      </c>
      <c r="K135" s="240" t="str">
        <f t="shared" si="5"/>
        <v/>
      </c>
    </row>
    <row r="136" spans="1:11" ht="15" hidden="1" outlineLevel="1">
      <c r="A136" s="9"/>
      <c r="B136" s="14" t="s">
        <v>8</v>
      </c>
      <c r="C136" s="70" t="s">
        <v>177</v>
      </c>
      <c r="D136" s="15" t="s">
        <v>158</v>
      </c>
      <c r="E136" s="100">
        <v>1</v>
      </c>
      <c r="F136" s="49" t="str">
        <f>IF(ISNA(VLOOKUP($A136,'Úklidové služby'!$A$7:$I$53,6,FALSE))=TRUE,"",VLOOKUP($A136,'Úklidové služby'!$A$7:$I$53,6,FALSE))</f>
        <v/>
      </c>
      <c r="G136" s="49" t="str">
        <f>IF(ISNA(VLOOKUP($A136,'Úklidové služby'!$A$7:$I$53,7,FALSE))=TRUE,"",VLOOKUP($A136,'Úklidové služby'!$A$7:$I$53,7,FALSE))</f>
        <v/>
      </c>
      <c r="H136" s="217" t="str">
        <f>IF(ISNA(VLOOKUP($A136,'Úklidové služby'!$A$7:$I$53,8,FALSE))=TRUE,"",VLOOKUP($A136,'Úklidové služby'!$A$7:$I$53,8,FALSE))</f>
        <v/>
      </c>
      <c r="I136" s="234" t="str">
        <f>IF(ISNA(VLOOKUP($A136,'Úklidové služby'!$A$7:$I$53,9,FALSE))=TRUE,"",VLOOKUP($A136,'Úklidové služby'!$A$7:$I$53,9,FALSE))</f>
        <v/>
      </c>
      <c r="J136" s="192" t="str">
        <f t="shared" si="4"/>
        <v/>
      </c>
      <c r="K136" s="240" t="str">
        <f t="shared" si="5"/>
        <v/>
      </c>
    </row>
    <row r="137" spans="1:11" ht="15" hidden="1" outlineLevel="1">
      <c r="A137" s="9"/>
      <c r="B137" s="14" t="s">
        <v>8</v>
      </c>
      <c r="C137" s="70" t="s">
        <v>178</v>
      </c>
      <c r="D137" s="15" t="s">
        <v>25</v>
      </c>
      <c r="E137" s="100">
        <v>1</v>
      </c>
      <c r="F137" s="49" t="str">
        <f>IF(ISNA(VLOOKUP($A137,'Úklidové služby'!$A$7:$I$53,6,FALSE))=TRUE,"",VLOOKUP($A137,'Úklidové služby'!$A$7:$I$53,6,FALSE))</f>
        <v/>
      </c>
      <c r="G137" s="49" t="str">
        <f>IF(ISNA(VLOOKUP($A137,'Úklidové služby'!$A$7:$I$53,7,FALSE))=TRUE,"",VLOOKUP($A137,'Úklidové služby'!$A$7:$I$53,7,FALSE))</f>
        <v/>
      </c>
      <c r="H137" s="217" t="str">
        <f>IF(ISNA(VLOOKUP($A137,'Úklidové služby'!$A$7:$I$53,8,FALSE))=TRUE,"",VLOOKUP($A137,'Úklidové služby'!$A$7:$I$53,8,FALSE))</f>
        <v/>
      </c>
      <c r="I137" s="234" t="str">
        <f>IF(ISNA(VLOOKUP($A137,'Úklidové služby'!$A$7:$I$53,9,FALSE))=TRUE,"",VLOOKUP($A137,'Úklidové služby'!$A$7:$I$53,9,FALSE))</f>
        <v/>
      </c>
      <c r="J137" s="192" t="str">
        <f t="shared" si="4"/>
        <v/>
      </c>
      <c r="K137" s="240" t="str">
        <f t="shared" si="5"/>
        <v/>
      </c>
    </row>
    <row r="138" spans="1:11" ht="15" hidden="1" outlineLevel="1">
      <c r="A138" s="9"/>
      <c r="B138" s="14" t="s">
        <v>8</v>
      </c>
      <c r="C138" s="70" t="s">
        <v>179</v>
      </c>
      <c r="D138" s="15" t="s">
        <v>16</v>
      </c>
      <c r="E138" s="100">
        <v>1</v>
      </c>
      <c r="F138" s="49" t="str">
        <f>IF(ISNA(VLOOKUP($A138,'Úklidové služby'!$A$7:$I$53,6,FALSE))=TRUE,"",VLOOKUP($A138,'Úklidové služby'!$A$7:$I$53,6,FALSE))</f>
        <v/>
      </c>
      <c r="G138" s="49" t="str">
        <f>IF(ISNA(VLOOKUP($A138,'Úklidové služby'!$A$7:$I$53,7,FALSE))=TRUE,"",VLOOKUP($A138,'Úklidové služby'!$A$7:$I$53,7,FALSE))</f>
        <v/>
      </c>
      <c r="H138" s="217" t="str">
        <f>IF(ISNA(VLOOKUP($A138,'Úklidové služby'!$A$7:$I$53,8,FALSE))=TRUE,"",VLOOKUP($A138,'Úklidové služby'!$A$7:$I$53,8,FALSE))</f>
        <v/>
      </c>
      <c r="I138" s="234" t="str">
        <f>IF(ISNA(VLOOKUP($A138,'Úklidové služby'!$A$7:$I$53,9,FALSE))=TRUE,"",VLOOKUP($A138,'Úklidové služby'!$A$7:$I$53,9,FALSE))</f>
        <v/>
      </c>
      <c r="J138" s="192" t="str">
        <f t="shared" si="4"/>
        <v/>
      </c>
      <c r="K138" s="240" t="str">
        <f t="shared" si="5"/>
        <v/>
      </c>
    </row>
    <row r="139" spans="1:11" ht="15" hidden="1" outlineLevel="1">
      <c r="A139" s="9"/>
      <c r="B139" s="14" t="s">
        <v>8</v>
      </c>
      <c r="C139" s="70" t="s">
        <v>180</v>
      </c>
      <c r="D139" s="15" t="s">
        <v>159</v>
      </c>
      <c r="E139" s="100">
        <v>1</v>
      </c>
      <c r="F139" s="938" t="str">
        <f>IF(ISNA(VLOOKUP($A139,'Úklidové služby'!$A$7:$I$53,6,FALSE))=TRUE,"",VLOOKUP($A139,'Úklidové služby'!$A$7:$I$53,6,FALSE))</f>
        <v/>
      </c>
      <c r="G139" s="17" t="str">
        <f>IF(ISNA(VLOOKUP($A139,'Úklidové služby'!$A$7:$I$53,7,FALSE))=TRUE,"",VLOOKUP($A139,'Úklidové služby'!$A$7:$I$53,7,FALSE))</f>
        <v/>
      </c>
      <c r="H139" s="67" t="str">
        <f>IF(ISNA(VLOOKUP($A139,'Úklidové služby'!$A$7:$I$53,8,FALSE))=TRUE,"",VLOOKUP($A139,'Úklidové služby'!$A$7:$I$53,8,FALSE))</f>
        <v/>
      </c>
      <c r="I139" s="232" t="str">
        <f>IF(ISNA(VLOOKUP($A139,'Úklidové služby'!$A$7:$I$53,9,FALSE))=TRUE,"",VLOOKUP($A139,'Úklidové služby'!$A$7:$I$53,9,FALSE))</f>
        <v/>
      </c>
      <c r="J139" s="189" t="str">
        <f t="shared" si="4"/>
        <v/>
      </c>
      <c r="K139" s="237" t="str">
        <f t="shared" si="5"/>
        <v/>
      </c>
    </row>
    <row r="140" spans="1:11" ht="15" hidden="1" outlineLevel="1">
      <c r="A140" s="9"/>
      <c r="B140" s="14" t="s">
        <v>20</v>
      </c>
      <c r="C140" s="70" t="s">
        <v>111</v>
      </c>
      <c r="D140" s="15" t="s">
        <v>195</v>
      </c>
      <c r="E140" s="100">
        <v>1</v>
      </c>
      <c r="F140" s="49" t="str">
        <f>IF(ISNA(VLOOKUP($A140,'Úklidové služby'!$A$7:$I$53,6,FALSE))=TRUE,"",VLOOKUP($A140,'Úklidové služby'!$A$7:$I$53,6,FALSE))</f>
        <v/>
      </c>
      <c r="G140" s="49" t="str">
        <f>IF(ISNA(VLOOKUP($A140,'Úklidové služby'!$A$7:$I$53,7,FALSE))=TRUE,"",VLOOKUP($A140,'Úklidové služby'!$A$7:$I$53,7,FALSE))</f>
        <v/>
      </c>
      <c r="H140" s="217" t="str">
        <f>IF(ISNA(VLOOKUP($A140,'Úklidové služby'!$A$7:$I$53,8,FALSE))=TRUE,"",VLOOKUP($A140,'Úklidové služby'!$A$7:$I$53,8,FALSE))</f>
        <v/>
      </c>
      <c r="I140" s="234" t="str">
        <f>IF(ISNA(VLOOKUP($A140,'Úklidové služby'!$A$7:$I$53,9,FALSE))=TRUE,"",VLOOKUP($A140,'Úklidové služby'!$A$7:$I$53,9,FALSE))</f>
        <v/>
      </c>
      <c r="J140" s="192" t="str">
        <f t="shared" si="4"/>
        <v/>
      </c>
      <c r="K140" s="240" t="str">
        <f t="shared" si="5"/>
        <v/>
      </c>
    </row>
    <row r="141" spans="1:11" ht="15" hidden="1" outlineLevel="1">
      <c r="A141" s="9"/>
      <c r="B141" s="14" t="s">
        <v>20</v>
      </c>
      <c r="C141" s="70" t="s">
        <v>110</v>
      </c>
      <c r="D141" s="15" t="s">
        <v>195</v>
      </c>
      <c r="E141" s="100">
        <v>1</v>
      </c>
      <c r="F141" s="49" t="str">
        <f>IF(ISNA(VLOOKUP($A141,'Úklidové služby'!$A$7:$I$53,6,FALSE))=TRUE,"",VLOOKUP($A141,'Úklidové služby'!$A$7:$I$53,6,FALSE))</f>
        <v/>
      </c>
      <c r="G141" s="49" t="str">
        <f>IF(ISNA(VLOOKUP($A141,'Úklidové služby'!$A$7:$I$53,7,FALSE))=TRUE,"",VLOOKUP($A141,'Úklidové služby'!$A$7:$I$53,7,FALSE))</f>
        <v/>
      </c>
      <c r="H141" s="217" t="str">
        <f>IF(ISNA(VLOOKUP($A141,'Úklidové služby'!$A$7:$I$53,8,FALSE))=TRUE,"",VLOOKUP($A141,'Úklidové služby'!$A$7:$I$53,8,FALSE))</f>
        <v/>
      </c>
      <c r="I141" s="234" t="str">
        <f>IF(ISNA(VLOOKUP($A141,'Úklidové služby'!$A$7:$I$53,9,FALSE))=TRUE,"",VLOOKUP($A141,'Úklidové služby'!$A$7:$I$53,9,FALSE))</f>
        <v/>
      </c>
      <c r="J141" s="192" t="str">
        <f t="shared" si="4"/>
        <v/>
      </c>
      <c r="K141" s="240" t="str">
        <f t="shared" si="5"/>
        <v/>
      </c>
    </row>
    <row r="142" spans="1:11" ht="15" hidden="1" outlineLevel="1">
      <c r="A142" s="9"/>
      <c r="B142" s="14" t="s">
        <v>20</v>
      </c>
      <c r="C142" s="70" t="s">
        <v>133</v>
      </c>
      <c r="D142" s="62" t="s">
        <v>25</v>
      </c>
      <c r="E142" s="100">
        <v>2</v>
      </c>
      <c r="F142" s="49" t="str">
        <f>IF(ISNA(VLOOKUP($A142,'Úklidové služby'!$A$7:$I$53,6,FALSE))=TRUE,"",VLOOKUP($A142,'Úklidové služby'!$A$7:$I$53,6,FALSE))</f>
        <v/>
      </c>
      <c r="G142" s="49" t="str">
        <f>IF(ISNA(VLOOKUP($A142,'Úklidové služby'!$A$7:$I$53,7,FALSE))=TRUE,"",VLOOKUP($A142,'Úklidové služby'!$A$7:$I$53,7,FALSE))</f>
        <v/>
      </c>
      <c r="H142" s="217" t="str">
        <f>IF(ISNA(VLOOKUP($A142,'Úklidové služby'!$A$7:$I$53,8,FALSE))=TRUE,"",VLOOKUP($A142,'Úklidové služby'!$A$7:$I$53,8,FALSE))</f>
        <v/>
      </c>
      <c r="I142" s="234" t="str">
        <f>IF(ISNA(VLOOKUP($A142,'Úklidové služby'!$A$7:$I$53,9,FALSE))=TRUE,"",VLOOKUP($A142,'Úklidové služby'!$A$7:$I$53,9,FALSE))</f>
        <v/>
      </c>
      <c r="J142" s="192" t="str">
        <f t="shared" si="4"/>
        <v/>
      </c>
      <c r="K142" s="240" t="str">
        <f t="shared" si="5"/>
        <v/>
      </c>
    </row>
    <row r="143" spans="1:11" ht="15" hidden="1" outlineLevel="1">
      <c r="A143" s="9"/>
      <c r="B143" s="14" t="s">
        <v>20</v>
      </c>
      <c r="C143" s="70" t="s">
        <v>109</v>
      </c>
      <c r="D143" s="154" t="s">
        <v>16</v>
      </c>
      <c r="E143" s="100">
        <v>3</v>
      </c>
      <c r="F143" s="49" t="str">
        <f>IF(ISNA(VLOOKUP($A143,'Úklidové služby'!$A$7:$I$53,6,FALSE))=TRUE,"",VLOOKUP($A143,'Úklidové služby'!$A$7:$I$53,6,FALSE))</f>
        <v/>
      </c>
      <c r="G143" s="49" t="str">
        <f>IF(ISNA(VLOOKUP($A143,'Úklidové služby'!$A$7:$I$53,7,FALSE))=TRUE,"",VLOOKUP($A143,'Úklidové služby'!$A$7:$I$53,7,FALSE))</f>
        <v/>
      </c>
      <c r="H143" s="217" t="str">
        <f>IF(ISNA(VLOOKUP($A143,'Úklidové služby'!$A$7:$I$53,8,FALSE))=TRUE,"",VLOOKUP($A143,'Úklidové služby'!$A$7:$I$53,8,FALSE))</f>
        <v/>
      </c>
      <c r="I143" s="234" t="str">
        <f>IF(ISNA(VLOOKUP($A143,'Úklidové služby'!$A$7:$I$53,9,FALSE))=TRUE,"",VLOOKUP($A143,'Úklidové služby'!$A$7:$I$53,9,FALSE))</f>
        <v/>
      </c>
      <c r="J143" s="192" t="str">
        <f aca="true" t="shared" si="6" ref="J143:J164">IF(ISERR(E143*G143*I143)=TRUE,"",E143*G143*I143)</f>
        <v/>
      </c>
      <c r="K143" s="240" t="str">
        <f aca="true" t="shared" si="7" ref="K143:K164">IF(ISERR(J143/12)=TRUE,"",J143/12)</f>
        <v/>
      </c>
    </row>
    <row r="144" spans="1:11" ht="15" hidden="1" outlineLevel="1">
      <c r="A144" s="9"/>
      <c r="B144" s="14" t="s">
        <v>20</v>
      </c>
      <c r="C144" s="70" t="s">
        <v>107</v>
      </c>
      <c r="D144" s="154" t="s">
        <v>80</v>
      </c>
      <c r="E144" s="100">
        <v>1</v>
      </c>
      <c r="F144" s="49" t="str">
        <f>IF(ISNA(VLOOKUP($A144,'Úklidové služby'!$A$7:$I$53,6,FALSE))=TRUE,"",VLOOKUP($A144,'Úklidové služby'!$A$7:$I$53,6,FALSE))</f>
        <v/>
      </c>
      <c r="G144" s="49" t="str">
        <f>IF(ISNA(VLOOKUP($A144,'Úklidové služby'!$A$7:$I$53,7,FALSE))=TRUE,"",VLOOKUP($A144,'Úklidové služby'!$A$7:$I$53,7,FALSE))</f>
        <v/>
      </c>
      <c r="H144" s="217" t="str">
        <f>IF(ISNA(VLOOKUP($A144,'Úklidové služby'!$A$7:$I$53,8,FALSE))=TRUE,"",VLOOKUP($A144,'Úklidové služby'!$A$7:$I$53,8,FALSE))</f>
        <v/>
      </c>
      <c r="I144" s="234" t="str">
        <f>IF(ISNA(VLOOKUP($A144,'Úklidové služby'!$A$7:$I$53,9,FALSE))=TRUE,"",VLOOKUP($A144,'Úklidové služby'!$A$7:$I$53,9,FALSE))</f>
        <v/>
      </c>
      <c r="J144" s="192" t="str">
        <f t="shared" si="6"/>
        <v/>
      </c>
      <c r="K144" s="240" t="str">
        <f t="shared" si="7"/>
        <v/>
      </c>
    </row>
    <row r="145" spans="1:11" ht="15" hidden="1" outlineLevel="1">
      <c r="A145" s="9"/>
      <c r="B145" s="14" t="s">
        <v>20</v>
      </c>
      <c r="C145" s="70" t="s">
        <v>105</v>
      </c>
      <c r="D145" s="15" t="s">
        <v>161</v>
      </c>
      <c r="E145" s="100">
        <v>1</v>
      </c>
      <c r="F145" s="938" t="str">
        <f>IF(ISNA(VLOOKUP($A145,'Úklidové služby'!$A$7:$I$53,6,FALSE))=TRUE,"",VLOOKUP($A145,'Úklidové služby'!$A$7:$I$53,6,FALSE))</f>
        <v/>
      </c>
      <c r="G145" s="17" t="str">
        <f>IF(ISNA(VLOOKUP($A145,'Úklidové služby'!$A$7:$I$53,7,FALSE))=TRUE,"",VLOOKUP($A145,'Úklidové služby'!$A$7:$I$53,7,FALSE))</f>
        <v/>
      </c>
      <c r="H145" s="67" t="str">
        <f>IF(ISNA(VLOOKUP($A145,'Úklidové služby'!$A$7:$I$53,8,FALSE))=TRUE,"",VLOOKUP($A145,'Úklidové služby'!$A$7:$I$53,8,FALSE))</f>
        <v/>
      </c>
      <c r="I145" s="232" t="str">
        <f>IF(ISNA(VLOOKUP($A145,'Úklidové služby'!$A$7:$I$53,9,FALSE))=TRUE,"",VLOOKUP($A145,'Úklidové služby'!$A$7:$I$53,9,FALSE))</f>
        <v/>
      </c>
      <c r="J145" s="189" t="str">
        <f t="shared" si="6"/>
        <v/>
      </c>
      <c r="K145" s="237" t="str">
        <f t="shared" si="7"/>
        <v/>
      </c>
    </row>
    <row r="146" spans="1:11" ht="15" hidden="1" outlineLevel="1">
      <c r="A146" s="9"/>
      <c r="B146" s="14" t="s">
        <v>20</v>
      </c>
      <c r="C146" s="70" t="s">
        <v>108</v>
      </c>
      <c r="D146" s="62" t="s">
        <v>162</v>
      </c>
      <c r="E146" s="100">
        <v>2</v>
      </c>
      <c r="F146" s="49" t="str">
        <f>IF(ISNA(VLOOKUP($A146,'Úklidové služby'!$A$7:$I$53,6,FALSE))=TRUE,"",VLOOKUP($A146,'Úklidové služby'!$A$7:$I$53,6,FALSE))</f>
        <v/>
      </c>
      <c r="G146" s="49" t="str">
        <f>IF(ISNA(VLOOKUP($A146,'Úklidové služby'!$A$7:$I$53,7,FALSE))=TRUE,"",VLOOKUP($A146,'Úklidové služby'!$A$7:$I$53,7,FALSE))</f>
        <v/>
      </c>
      <c r="H146" s="217" t="str">
        <f>IF(ISNA(VLOOKUP($A146,'Úklidové služby'!$A$7:$I$53,8,FALSE))=TRUE,"",VLOOKUP($A146,'Úklidové služby'!$A$7:$I$53,8,FALSE))</f>
        <v/>
      </c>
      <c r="I146" s="234" t="str">
        <f>IF(ISNA(VLOOKUP($A146,'Úklidové služby'!$A$7:$I$53,9,FALSE))=TRUE,"",VLOOKUP($A146,'Úklidové služby'!$A$7:$I$53,9,FALSE))</f>
        <v/>
      </c>
      <c r="J146" s="192" t="str">
        <f t="shared" si="6"/>
        <v/>
      </c>
      <c r="K146" s="240" t="str">
        <f t="shared" si="7"/>
        <v/>
      </c>
    </row>
    <row r="147" spans="1:11" ht="15" hidden="1" outlineLevel="1">
      <c r="A147" s="9"/>
      <c r="B147" s="14" t="s">
        <v>20</v>
      </c>
      <c r="C147" s="70" t="s">
        <v>104</v>
      </c>
      <c r="D147" s="15" t="s">
        <v>162</v>
      </c>
      <c r="E147" s="100">
        <v>3</v>
      </c>
      <c r="F147" s="49" t="str">
        <f>IF(ISNA(VLOOKUP($A147,'Úklidové služby'!$A$7:$I$53,6,FALSE))=TRUE,"",VLOOKUP($A147,'Úklidové služby'!$A$7:$I$53,6,FALSE))</f>
        <v/>
      </c>
      <c r="G147" s="49" t="str">
        <f>IF(ISNA(VLOOKUP($A147,'Úklidové služby'!$A$7:$I$53,7,FALSE))=TRUE,"",VLOOKUP($A147,'Úklidové služby'!$A$7:$I$53,7,FALSE))</f>
        <v/>
      </c>
      <c r="H147" s="217" t="str">
        <f>IF(ISNA(VLOOKUP($A147,'Úklidové služby'!$A$7:$I$53,8,FALSE))=TRUE,"",VLOOKUP($A147,'Úklidové služby'!$A$7:$I$53,8,FALSE))</f>
        <v/>
      </c>
      <c r="I147" s="234" t="str">
        <f>IF(ISNA(VLOOKUP($A147,'Úklidové služby'!$A$7:$I$53,9,FALSE))=TRUE,"",VLOOKUP($A147,'Úklidové služby'!$A$7:$I$53,9,FALSE))</f>
        <v/>
      </c>
      <c r="J147" s="192" t="str">
        <f t="shared" si="6"/>
        <v/>
      </c>
      <c r="K147" s="240" t="str">
        <f t="shared" si="7"/>
        <v/>
      </c>
    </row>
    <row r="148" spans="1:11" ht="15" hidden="1" outlineLevel="1">
      <c r="A148" s="9"/>
      <c r="B148" s="14" t="s">
        <v>20</v>
      </c>
      <c r="C148" s="70" t="s">
        <v>207</v>
      </c>
      <c r="D148" s="134" t="s">
        <v>197</v>
      </c>
      <c r="E148" s="100">
        <v>1</v>
      </c>
      <c r="F148" s="49" t="str">
        <f>IF(ISNA(VLOOKUP($A148,'Úklidové služby'!$A$7:$I$53,6,FALSE))=TRUE,"",VLOOKUP($A148,'Úklidové služby'!$A$7:$I$53,6,FALSE))</f>
        <v/>
      </c>
      <c r="G148" s="49" t="str">
        <f>IF(ISNA(VLOOKUP($A148,'Úklidové služby'!$A$7:$I$53,7,FALSE))=TRUE,"",VLOOKUP($A148,'Úklidové služby'!$A$7:$I$53,7,FALSE))</f>
        <v/>
      </c>
      <c r="H148" s="217" t="str">
        <f>IF(ISNA(VLOOKUP($A148,'Úklidové služby'!$A$7:$I$53,8,FALSE))=TRUE,"",VLOOKUP($A148,'Úklidové služby'!$A$7:$I$53,8,FALSE))</f>
        <v/>
      </c>
      <c r="I148" s="234" t="str">
        <f>IF(ISNA(VLOOKUP($A148,'Úklidové služby'!$A$7:$I$53,9,FALSE))=TRUE,"",VLOOKUP($A148,'Úklidové služby'!$A$7:$I$53,9,FALSE))</f>
        <v/>
      </c>
      <c r="J148" s="192" t="str">
        <f t="shared" si="6"/>
        <v/>
      </c>
      <c r="K148" s="240" t="str">
        <f t="shared" si="7"/>
        <v/>
      </c>
    </row>
    <row r="149" spans="1:11" ht="15" hidden="1" outlineLevel="1">
      <c r="A149" s="9"/>
      <c r="B149" s="14" t="s">
        <v>20</v>
      </c>
      <c r="C149" s="70" t="s">
        <v>208</v>
      </c>
      <c r="D149" s="15" t="s">
        <v>162</v>
      </c>
      <c r="E149" s="100">
        <v>2</v>
      </c>
      <c r="F149" s="49" t="str">
        <f>IF(ISNA(VLOOKUP($A149,'Úklidové služby'!$A$7:$I$53,6,FALSE))=TRUE,"",VLOOKUP($A149,'Úklidové služby'!$A$7:$I$53,6,FALSE))</f>
        <v/>
      </c>
      <c r="G149" s="49" t="str">
        <f>IF(ISNA(VLOOKUP($A149,'Úklidové služby'!$A$7:$I$53,7,FALSE))=TRUE,"",VLOOKUP($A149,'Úklidové služby'!$A$7:$I$53,7,FALSE))</f>
        <v/>
      </c>
      <c r="H149" s="217" t="str">
        <f>IF(ISNA(VLOOKUP($A149,'Úklidové služby'!$A$7:$I$53,8,FALSE))=TRUE,"",VLOOKUP($A149,'Úklidové služby'!$A$7:$I$53,8,FALSE))</f>
        <v/>
      </c>
      <c r="I149" s="234" t="str">
        <f>IF(ISNA(VLOOKUP($A149,'Úklidové služby'!$A$7:$I$53,9,FALSE))=TRUE,"",VLOOKUP($A149,'Úklidové služby'!$A$7:$I$53,9,FALSE))</f>
        <v/>
      </c>
      <c r="J149" s="192" t="str">
        <f t="shared" si="6"/>
        <v/>
      </c>
      <c r="K149" s="240" t="str">
        <f t="shared" si="7"/>
        <v/>
      </c>
    </row>
    <row r="150" spans="1:11" ht="15" hidden="1" outlineLevel="1">
      <c r="A150" s="9"/>
      <c r="B150" s="14" t="s">
        <v>20</v>
      </c>
      <c r="C150" s="70" t="s">
        <v>101</v>
      </c>
      <c r="D150" s="15" t="s">
        <v>198</v>
      </c>
      <c r="E150" s="100">
        <v>3</v>
      </c>
      <c r="F150" s="49" t="str">
        <f>IF(ISNA(VLOOKUP($A150,'Úklidové služby'!$A$7:$I$53,6,FALSE))=TRUE,"",VLOOKUP($A150,'Úklidové služby'!$A$7:$I$53,6,FALSE))</f>
        <v/>
      </c>
      <c r="G150" s="49" t="str">
        <f>IF(ISNA(VLOOKUP($A150,'Úklidové služby'!$A$7:$I$53,7,FALSE))=TRUE,"",VLOOKUP($A150,'Úklidové služby'!$A$7:$I$53,7,FALSE))</f>
        <v/>
      </c>
      <c r="H150" s="217" t="str">
        <f>IF(ISNA(VLOOKUP($A150,'Úklidové služby'!$A$7:$I$53,8,FALSE))=TRUE,"",VLOOKUP($A150,'Úklidové služby'!$A$7:$I$53,8,FALSE))</f>
        <v/>
      </c>
      <c r="I150" s="234" t="str">
        <f>IF(ISNA(VLOOKUP($A150,'Úklidové služby'!$A$7:$I$53,9,FALSE))=TRUE,"",VLOOKUP($A150,'Úklidové služby'!$A$7:$I$53,9,FALSE))</f>
        <v/>
      </c>
      <c r="J150" s="192" t="str">
        <f t="shared" si="6"/>
        <v/>
      </c>
      <c r="K150" s="240" t="str">
        <f t="shared" si="7"/>
        <v/>
      </c>
    </row>
    <row r="151" spans="1:11" ht="15" hidden="1" outlineLevel="1">
      <c r="A151" s="9"/>
      <c r="B151" s="14" t="s">
        <v>20</v>
      </c>
      <c r="C151" s="140" t="s">
        <v>112</v>
      </c>
      <c r="D151" s="15" t="s">
        <v>199</v>
      </c>
      <c r="E151" s="100">
        <v>2</v>
      </c>
      <c r="F151" s="49" t="str">
        <f>IF(ISNA(VLOOKUP($A151,'Úklidové služby'!$A$7:$I$53,6,FALSE))=TRUE,"",VLOOKUP($A151,'Úklidové služby'!$A$7:$I$53,6,FALSE))</f>
        <v/>
      </c>
      <c r="G151" s="49" t="str">
        <f>IF(ISNA(VLOOKUP($A151,'Úklidové služby'!$A$7:$I$53,7,FALSE))=TRUE,"",VLOOKUP($A151,'Úklidové služby'!$A$7:$I$53,7,FALSE))</f>
        <v/>
      </c>
      <c r="H151" s="217" t="str">
        <f>IF(ISNA(VLOOKUP($A151,'Úklidové služby'!$A$7:$I$53,8,FALSE))=TRUE,"",VLOOKUP($A151,'Úklidové služby'!$A$7:$I$53,8,FALSE))</f>
        <v/>
      </c>
      <c r="I151" s="234" t="str">
        <f>IF(ISNA(VLOOKUP($A151,'Úklidové služby'!$A$7:$I$53,9,FALSE))=TRUE,"",VLOOKUP($A151,'Úklidové služby'!$A$7:$I$53,9,FALSE))</f>
        <v/>
      </c>
      <c r="J151" s="192" t="str">
        <f t="shared" si="6"/>
        <v/>
      </c>
      <c r="K151" s="240" t="str">
        <f t="shared" si="7"/>
        <v/>
      </c>
    </row>
    <row r="152" spans="1:11" ht="15" hidden="1" outlineLevel="1">
      <c r="A152" s="9"/>
      <c r="B152" s="14" t="s">
        <v>98</v>
      </c>
      <c r="C152" s="70" t="s">
        <v>124</v>
      </c>
      <c r="D152" s="154" t="s">
        <v>165</v>
      </c>
      <c r="E152" s="100">
        <v>2</v>
      </c>
      <c r="F152" s="49" t="str">
        <f>IF(ISNA(VLOOKUP($A152,'Úklidové služby'!$A$7:$I$53,6,FALSE))=TRUE,"",VLOOKUP($A152,'Úklidové služby'!$A$7:$I$53,6,FALSE))</f>
        <v/>
      </c>
      <c r="G152" s="49" t="str">
        <f>IF(ISNA(VLOOKUP($A152,'Úklidové služby'!$A$7:$I$53,7,FALSE))=TRUE,"",VLOOKUP($A152,'Úklidové služby'!$A$7:$I$53,7,FALSE))</f>
        <v/>
      </c>
      <c r="H152" s="217" t="str">
        <f>IF(ISNA(VLOOKUP($A152,'Úklidové služby'!$A$7:$I$53,8,FALSE))=TRUE,"",VLOOKUP($A152,'Úklidové služby'!$A$7:$I$53,8,FALSE))</f>
        <v/>
      </c>
      <c r="I152" s="234" t="str">
        <f>IF(ISNA(VLOOKUP($A152,'Úklidové služby'!$A$7:$I$53,9,FALSE))=TRUE,"",VLOOKUP($A152,'Úklidové služby'!$A$7:$I$53,9,FALSE))</f>
        <v/>
      </c>
      <c r="J152" s="192" t="str">
        <f t="shared" si="6"/>
        <v/>
      </c>
      <c r="K152" s="240" t="str">
        <f t="shared" si="7"/>
        <v/>
      </c>
    </row>
    <row r="153" spans="1:11" ht="15" hidden="1" outlineLevel="1">
      <c r="A153" s="9"/>
      <c r="B153" s="14" t="s">
        <v>98</v>
      </c>
      <c r="C153" s="70" t="s">
        <v>131</v>
      </c>
      <c r="D153" s="15" t="s">
        <v>167</v>
      </c>
      <c r="E153" s="100">
        <v>3</v>
      </c>
      <c r="F153" s="938" t="str">
        <f>IF(ISNA(VLOOKUP($A153,'Úklidové služby'!$A$7:$I$53,6,FALSE))=TRUE,"",VLOOKUP($A153,'Úklidové služby'!$A$7:$I$53,6,FALSE))</f>
        <v/>
      </c>
      <c r="G153" s="17" t="str">
        <f>IF(ISNA(VLOOKUP($A153,'Úklidové služby'!$A$7:$I$53,7,FALSE))=TRUE,"",VLOOKUP($A153,'Úklidové služby'!$A$7:$I$53,7,FALSE))</f>
        <v/>
      </c>
      <c r="H153" s="67" t="str">
        <f>IF(ISNA(VLOOKUP($A153,'Úklidové služby'!$A$7:$I$53,8,FALSE))=TRUE,"",VLOOKUP($A153,'Úklidové služby'!$A$7:$I$53,8,FALSE))</f>
        <v/>
      </c>
      <c r="I153" s="232" t="str">
        <f>IF(ISNA(VLOOKUP($A153,'Úklidové služby'!$A$7:$I$53,9,FALSE))=TRUE,"",VLOOKUP($A153,'Úklidové služby'!$A$7:$I$53,9,FALSE))</f>
        <v/>
      </c>
      <c r="J153" s="189" t="str">
        <f t="shared" si="6"/>
        <v/>
      </c>
      <c r="K153" s="237" t="str">
        <f t="shared" si="7"/>
        <v/>
      </c>
    </row>
    <row r="154" spans="1:11" ht="15" hidden="1" outlineLevel="1">
      <c r="A154" s="9"/>
      <c r="B154" s="14" t="s">
        <v>98</v>
      </c>
      <c r="C154" s="70" t="s">
        <v>186</v>
      </c>
      <c r="D154" s="154" t="s">
        <v>166</v>
      </c>
      <c r="E154" s="100">
        <v>2</v>
      </c>
      <c r="F154" s="49" t="str">
        <f>IF(ISNA(VLOOKUP($A154,'Úklidové služby'!$A$7:$I$53,6,FALSE))=TRUE,"",VLOOKUP($A154,'Úklidové služby'!$A$7:$I$53,6,FALSE))</f>
        <v/>
      </c>
      <c r="G154" s="49" t="str">
        <f>IF(ISNA(VLOOKUP($A154,'Úklidové služby'!$A$7:$I$53,7,FALSE))=TRUE,"",VLOOKUP($A154,'Úklidové služby'!$A$7:$I$53,7,FALSE))</f>
        <v/>
      </c>
      <c r="H154" s="217" t="str">
        <f>IF(ISNA(VLOOKUP($A154,'Úklidové služby'!$A$7:$I$53,8,FALSE))=TRUE,"",VLOOKUP($A154,'Úklidové služby'!$A$7:$I$53,8,FALSE))</f>
        <v/>
      </c>
      <c r="I154" s="234" t="str">
        <f>IF(ISNA(VLOOKUP($A154,'Úklidové služby'!$A$7:$I$53,9,FALSE))=TRUE,"",VLOOKUP($A154,'Úklidové služby'!$A$7:$I$53,9,FALSE))</f>
        <v/>
      </c>
      <c r="J154" s="192" t="str">
        <f t="shared" si="6"/>
        <v/>
      </c>
      <c r="K154" s="240" t="str">
        <f t="shared" si="7"/>
        <v/>
      </c>
    </row>
    <row r="155" spans="1:11" ht="15" hidden="1" outlineLevel="1">
      <c r="A155" s="9"/>
      <c r="B155" s="14" t="s">
        <v>98</v>
      </c>
      <c r="C155" s="70" t="s">
        <v>209</v>
      </c>
      <c r="D155" s="15" t="s">
        <v>201</v>
      </c>
      <c r="E155" s="100">
        <v>1</v>
      </c>
      <c r="F155" s="49" t="str">
        <f>IF(ISNA(VLOOKUP($A155,'Úklidové služby'!$A$7:$I$53,6,FALSE))=TRUE,"",VLOOKUP($A155,'Úklidové služby'!$A$7:$I$53,6,FALSE))</f>
        <v/>
      </c>
      <c r="G155" s="49" t="str">
        <f>IF(ISNA(VLOOKUP($A155,'Úklidové služby'!$A$7:$I$53,7,FALSE))=TRUE,"",VLOOKUP($A155,'Úklidové služby'!$A$7:$I$53,7,FALSE))</f>
        <v/>
      </c>
      <c r="H155" s="217" t="str">
        <f>IF(ISNA(VLOOKUP($A155,'Úklidové služby'!$A$7:$I$53,8,FALSE))=TRUE,"",VLOOKUP($A155,'Úklidové služby'!$A$7:$I$53,8,FALSE))</f>
        <v/>
      </c>
      <c r="I155" s="234" t="str">
        <f>IF(ISNA(VLOOKUP($A155,'Úklidové služby'!$A$7:$I$53,9,FALSE))=TRUE,"",VLOOKUP($A155,'Úklidové služby'!$A$7:$I$53,9,FALSE))</f>
        <v/>
      </c>
      <c r="J155" s="192" t="str">
        <f t="shared" si="6"/>
        <v/>
      </c>
      <c r="K155" s="240" t="str">
        <f t="shared" si="7"/>
        <v/>
      </c>
    </row>
    <row r="156" spans="1:11" ht="15" hidden="1" outlineLevel="1">
      <c r="A156" s="9"/>
      <c r="B156" s="14" t="s">
        <v>98</v>
      </c>
      <c r="C156" s="70" t="s">
        <v>187</v>
      </c>
      <c r="D156" s="62" t="s">
        <v>25</v>
      </c>
      <c r="E156" s="100">
        <v>1</v>
      </c>
      <c r="F156" s="49" t="str">
        <f>IF(ISNA(VLOOKUP($A156,'Úklidové služby'!$A$7:$I$53,6,FALSE))=TRUE,"",VLOOKUP($A156,'Úklidové služby'!$A$7:$I$53,6,FALSE))</f>
        <v/>
      </c>
      <c r="G156" s="49" t="str">
        <f>IF(ISNA(VLOOKUP($A156,'Úklidové služby'!$A$7:$I$53,7,FALSE))=TRUE,"",VLOOKUP($A156,'Úklidové služby'!$A$7:$I$53,7,FALSE))</f>
        <v/>
      </c>
      <c r="H156" s="217" t="str">
        <f>IF(ISNA(VLOOKUP($A156,'Úklidové služby'!$A$7:$I$53,8,FALSE))=TRUE,"",VLOOKUP($A156,'Úklidové služby'!$A$7:$I$53,8,FALSE))</f>
        <v/>
      </c>
      <c r="I156" s="234" t="str">
        <f>IF(ISNA(VLOOKUP($A156,'Úklidové služby'!$A$7:$I$53,9,FALSE))=TRUE,"",VLOOKUP($A156,'Úklidové služby'!$A$7:$I$53,9,FALSE))</f>
        <v/>
      </c>
      <c r="J156" s="192" t="str">
        <f t="shared" si="6"/>
        <v/>
      </c>
      <c r="K156" s="240" t="str">
        <f t="shared" si="7"/>
        <v/>
      </c>
    </row>
    <row r="157" spans="1:11" ht="15" hidden="1" outlineLevel="1">
      <c r="A157" s="9"/>
      <c r="B157" s="14" t="s">
        <v>98</v>
      </c>
      <c r="C157" s="70" t="s">
        <v>189</v>
      </c>
      <c r="D157" s="154" t="s">
        <v>168</v>
      </c>
      <c r="E157" s="100">
        <v>1</v>
      </c>
      <c r="F157" s="49" t="str">
        <f>IF(ISNA(VLOOKUP($A157,'Úklidové služby'!$A$7:$I$53,6,FALSE))=TRUE,"",VLOOKUP($A157,'Úklidové služby'!$A$7:$I$53,6,FALSE))</f>
        <v/>
      </c>
      <c r="G157" s="49" t="str">
        <f>IF(ISNA(VLOOKUP($A157,'Úklidové služby'!$A$7:$I$53,7,FALSE))=TRUE,"",VLOOKUP($A157,'Úklidové služby'!$A$7:$I$53,7,FALSE))</f>
        <v/>
      </c>
      <c r="H157" s="217" t="str">
        <f>IF(ISNA(VLOOKUP($A157,'Úklidové služby'!$A$7:$I$53,8,FALSE))=TRUE,"",VLOOKUP($A157,'Úklidové služby'!$A$7:$I$53,8,FALSE))</f>
        <v/>
      </c>
      <c r="I157" s="234" t="str">
        <f>IF(ISNA(VLOOKUP($A157,'Úklidové služby'!$A$7:$I$53,9,FALSE))=TRUE,"",VLOOKUP($A157,'Úklidové služby'!$A$7:$I$53,9,FALSE))</f>
        <v/>
      </c>
      <c r="J157" s="192" t="str">
        <f t="shared" si="6"/>
        <v/>
      </c>
      <c r="K157" s="240" t="str">
        <f t="shared" si="7"/>
        <v/>
      </c>
    </row>
    <row r="158" spans="1:11" ht="15" hidden="1" outlineLevel="1">
      <c r="A158" s="9"/>
      <c r="B158" s="14" t="s">
        <v>98</v>
      </c>
      <c r="C158" s="140" t="s">
        <v>190</v>
      </c>
      <c r="D158" s="154" t="s">
        <v>169</v>
      </c>
      <c r="E158" s="100">
        <v>1</v>
      </c>
      <c r="F158" s="49" t="str">
        <f>IF(ISNA(VLOOKUP($A158,'Úklidové služby'!$A$7:$I$53,6,FALSE))=TRUE,"",VLOOKUP($A158,'Úklidové služby'!$A$7:$I$53,6,FALSE))</f>
        <v/>
      </c>
      <c r="G158" s="49" t="str">
        <f>IF(ISNA(VLOOKUP($A158,'Úklidové služby'!$A$7:$I$53,7,FALSE))=TRUE,"",VLOOKUP($A158,'Úklidové služby'!$A$7:$I$53,7,FALSE))</f>
        <v/>
      </c>
      <c r="H158" s="217" t="str">
        <f>IF(ISNA(VLOOKUP($A158,'Úklidové služby'!$A$7:$I$53,8,FALSE))=TRUE,"",VLOOKUP($A158,'Úklidové služby'!$A$7:$I$53,8,FALSE))</f>
        <v/>
      </c>
      <c r="I158" s="234" t="str">
        <f>IF(ISNA(VLOOKUP($A158,'Úklidové služby'!$A$7:$I$53,9,FALSE))=TRUE,"",VLOOKUP($A158,'Úklidové služby'!$A$7:$I$53,9,FALSE))</f>
        <v/>
      </c>
      <c r="J158" s="192" t="str">
        <f t="shared" si="6"/>
        <v/>
      </c>
      <c r="K158" s="240" t="str">
        <f t="shared" si="7"/>
        <v/>
      </c>
    </row>
    <row r="159" spans="1:11" ht="15" hidden="1" outlineLevel="1">
      <c r="A159" s="9"/>
      <c r="B159" s="14" t="s">
        <v>98</v>
      </c>
      <c r="C159" s="70" t="s">
        <v>210</v>
      </c>
      <c r="D159" s="15" t="s">
        <v>202</v>
      </c>
      <c r="E159" s="100">
        <v>1</v>
      </c>
      <c r="F159" s="49" t="str">
        <f>IF(ISNA(VLOOKUP($A159,'Úklidové služby'!$A$7:$I$53,6,FALSE))=TRUE,"",VLOOKUP($A159,'Úklidové služby'!$A$7:$I$53,6,FALSE))</f>
        <v/>
      </c>
      <c r="G159" s="49" t="str">
        <f>IF(ISNA(VLOOKUP($A159,'Úklidové služby'!$A$7:$I$53,7,FALSE))=TRUE,"",VLOOKUP($A159,'Úklidové služby'!$A$7:$I$53,7,FALSE))</f>
        <v/>
      </c>
      <c r="H159" s="217" t="str">
        <f>IF(ISNA(VLOOKUP($A159,'Úklidové služby'!$A$7:$I$53,8,FALSE))=TRUE,"",VLOOKUP($A159,'Úklidové služby'!$A$7:$I$53,8,FALSE))</f>
        <v/>
      </c>
      <c r="I159" s="234" t="str">
        <f>IF(ISNA(VLOOKUP($A159,'Úklidové služby'!$A$7:$I$53,9,FALSE))=TRUE,"",VLOOKUP($A159,'Úklidové služby'!$A$7:$I$53,9,FALSE))</f>
        <v/>
      </c>
      <c r="J159" s="192" t="str">
        <f t="shared" si="6"/>
        <v/>
      </c>
      <c r="K159" s="240" t="str">
        <f t="shared" si="7"/>
        <v/>
      </c>
    </row>
    <row r="160" spans="1:11" ht="15" hidden="1" outlineLevel="1">
      <c r="A160" s="9"/>
      <c r="B160" s="14" t="s">
        <v>98</v>
      </c>
      <c r="C160" s="70" t="s">
        <v>211</v>
      </c>
      <c r="D160" s="134" t="s">
        <v>203</v>
      </c>
      <c r="E160" s="100">
        <v>4</v>
      </c>
      <c r="F160" s="49" t="str">
        <f>IF(ISNA(VLOOKUP($A160,'Úklidové služby'!$A$7:$I$53,6,FALSE))=TRUE,"",VLOOKUP($A160,'Úklidové služby'!$A$7:$I$53,6,FALSE))</f>
        <v/>
      </c>
      <c r="G160" s="49" t="str">
        <f>IF(ISNA(VLOOKUP($A160,'Úklidové služby'!$A$7:$I$53,7,FALSE))=TRUE,"",VLOOKUP($A160,'Úklidové služby'!$A$7:$I$53,7,FALSE))</f>
        <v/>
      </c>
      <c r="H160" s="217" t="str">
        <f>IF(ISNA(VLOOKUP($A160,'Úklidové služby'!$A$7:$I$53,8,FALSE))=TRUE,"",VLOOKUP($A160,'Úklidové služby'!$A$7:$I$53,8,FALSE))</f>
        <v/>
      </c>
      <c r="I160" s="234" t="str">
        <f>IF(ISNA(VLOOKUP($A160,'Úklidové služby'!$A$7:$I$53,9,FALSE))=TRUE,"",VLOOKUP($A160,'Úklidové služby'!$A$7:$I$53,9,FALSE))</f>
        <v/>
      </c>
      <c r="J160" s="192" t="str">
        <f t="shared" si="6"/>
        <v/>
      </c>
      <c r="K160" s="240" t="str">
        <f t="shared" si="7"/>
        <v/>
      </c>
    </row>
    <row r="161" spans="1:11" ht="15" hidden="1" outlineLevel="1">
      <c r="A161" s="9"/>
      <c r="B161" s="14" t="s">
        <v>98</v>
      </c>
      <c r="C161" s="140" t="s">
        <v>212</v>
      </c>
      <c r="D161" s="15" t="s">
        <v>204</v>
      </c>
      <c r="E161" s="100">
        <v>2</v>
      </c>
      <c r="F161" s="49" t="str">
        <f>IF(ISNA(VLOOKUP($A161,'Úklidové služby'!$A$7:$I$53,6,FALSE))=TRUE,"",VLOOKUP($A161,'Úklidové služby'!$A$7:$I$53,6,FALSE))</f>
        <v/>
      </c>
      <c r="G161" s="49" t="str">
        <f>IF(ISNA(VLOOKUP($A161,'Úklidové služby'!$A$7:$I$53,7,FALSE))=TRUE,"",VLOOKUP($A161,'Úklidové služby'!$A$7:$I$53,7,FALSE))</f>
        <v/>
      </c>
      <c r="H161" s="217" t="str">
        <f>IF(ISNA(VLOOKUP($A161,'Úklidové služby'!$A$7:$I$53,8,FALSE))=TRUE,"",VLOOKUP($A161,'Úklidové služby'!$A$7:$I$53,8,FALSE))</f>
        <v/>
      </c>
      <c r="I161" s="234" t="str">
        <f>IF(ISNA(VLOOKUP($A161,'Úklidové služby'!$A$7:$I$53,9,FALSE))=TRUE,"",VLOOKUP($A161,'Úklidové služby'!$A$7:$I$53,9,FALSE))</f>
        <v/>
      </c>
      <c r="J161" s="192" t="str">
        <f t="shared" si="6"/>
        <v/>
      </c>
      <c r="K161" s="240" t="str">
        <f t="shared" si="7"/>
        <v/>
      </c>
    </row>
    <row r="162" spans="1:11" ht="15" hidden="1" outlineLevel="1">
      <c r="A162" s="9"/>
      <c r="B162" s="14" t="s">
        <v>98</v>
      </c>
      <c r="C162" s="70" t="s">
        <v>191</v>
      </c>
      <c r="D162" s="15" t="s">
        <v>16</v>
      </c>
      <c r="E162" s="100">
        <v>1</v>
      </c>
      <c r="F162" s="938" t="str">
        <f>IF(ISNA(VLOOKUP($A162,'Úklidové služby'!$A$7:$I$53,6,FALSE))=TRUE,"",VLOOKUP($A162,'Úklidové služby'!$A$7:$I$53,6,FALSE))</f>
        <v/>
      </c>
      <c r="G162" s="17" t="str">
        <f>IF(ISNA(VLOOKUP($A162,'Úklidové služby'!$A$7:$I$53,7,FALSE))=TRUE,"",VLOOKUP($A162,'Úklidové služby'!$A$7:$I$53,7,FALSE))</f>
        <v/>
      </c>
      <c r="H162" s="67" t="str">
        <f>IF(ISNA(VLOOKUP($A162,'Úklidové služby'!$A$7:$I$53,8,FALSE))=TRUE,"",VLOOKUP($A162,'Úklidové služby'!$A$7:$I$53,8,FALSE))</f>
        <v/>
      </c>
      <c r="I162" s="232" t="str">
        <f>IF(ISNA(VLOOKUP($A162,'Úklidové služby'!$A$7:$I$53,9,FALSE))=TRUE,"",VLOOKUP($A162,'Úklidové služby'!$A$7:$I$53,9,FALSE))</f>
        <v/>
      </c>
      <c r="J162" s="189" t="str">
        <f t="shared" si="6"/>
        <v/>
      </c>
      <c r="K162" s="237" t="str">
        <f t="shared" si="7"/>
        <v/>
      </c>
    </row>
    <row r="163" spans="1:11" ht="15" hidden="1" outlineLevel="1">
      <c r="A163" s="9"/>
      <c r="B163" s="14" t="s">
        <v>98</v>
      </c>
      <c r="C163" s="70" t="s">
        <v>122</v>
      </c>
      <c r="D163" s="15" t="s">
        <v>166</v>
      </c>
      <c r="E163" s="100">
        <v>2</v>
      </c>
      <c r="F163" s="49" t="str">
        <f>IF(ISNA(VLOOKUP($A163,'Úklidové služby'!$A$7:$I$53,6,FALSE))=TRUE,"",VLOOKUP($A163,'Úklidové služby'!$A$7:$I$53,6,FALSE))</f>
        <v/>
      </c>
      <c r="G163" s="49" t="str">
        <f>IF(ISNA(VLOOKUP($A163,'Úklidové služby'!$A$7:$I$53,7,FALSE))=TRUE,"",VLOOKUP($A163,'Úklidové služby'!$A$7:$I$53,7,FALSE))</f>
        <v/>
      </c>
      <c r="H163" s="217" t="str">
        <f>IF(ISNA(VLOOKUP($A163,'Úklidové služby'!$A$7:$I$53,8,FALSE))=TRUE,"",VLOOKUP($A163,'Úklidové služby'!$A$7:$I$53,8,FALSE))</f>
        <v/>
      </c>
      <c r="I163" s="234" t="str">
        <f>IF(ISNA(VLOOKUP($A163,'Úklidové služby'!$A$7:$I$53,9,FALSE))=TRUE,"",VLOOKUP($A163,'Úklidové služby'!$A$7:$I$53,9,FALSE))</f>
        <v/>
      </c>
      <c r="J163" s="192" t="str">
        <f t="shared" si="6"/>
        <v/>
      </c>
      <c r="K163" s="240" t="str">
        <f t="shared" si="7"/>
        <v/>
      </c>
    </row>
    <row r="164" spans="1:11" ht="15" hidden="1" outlineLevel="1">
      <c r="A164" s="9"/>
      <c r="B164" s="14" t="s">
        <v>98</v>
      </c>
      <c r="C164" s="71" t="s">
        <v>121</v>
      </c>
      <c r="D164" s="27" t="s">
        <v>172</v>
      </c>
      <c r="E164" s="103">
        <v>2</v>
      </c>
      <c r="F164" s="112" t="str">
        <f>IF(ISNA(VLOOKUP($A164,'Úklidové služby'!$A$7:$I$53,6,FALSE))=TRUE,"",VLOOKUP($A164,'Úklidové služby'!$A$7:$I$53,6,FALSE))</f>
        <v/>
      </c>
      <c r="G164" s="49" t="str">
        <f>IF(ISNA(VLOOKUP($A164,'Úklidové služby'!$A$7:$I$53,7,FALSE))=TRUE,"",VLOOKUP($A164,'Úklidové služby'!$A$7:$I$53,7,FALSE))</f>
        <v/>
      </c>
      <c r="H164" s="228" t="str">
        <f>IF(ISNA(VLOOKUP($A164,'Úklidové služby'!$A$7:$I$53,8,FALSE))=TRUE,"",VLOOKUP($A164,'Úklidové služby'!$A$7:$I$53,8,FALSE))</f>
        <v/>
      </c>
      <c r="I164" s="184" t="str">
        <f>IF(ISNA(VLOOKUP($A164,'Úklidové služby'!$A$7:$I$53,9,FALSE))=TRUE,"",VLOOKUP($A164,'Úklidové služby'!$A$7:$I$53,9,FALSE))</f>
        <v/>
      </c>
      <c r="J164" s="192" t="str">
        <f t="shared" si="6"/>
        <v/>
      </c>
      <c r="K164" s="241" t="str">
        <f t="shared" si="7"/>
        <v/>
      </c>
    </row>
    <row r="165" spans="1:11" ht="15" collapsed="1">
      <c r="A165" s="18">
        <v>6</v>
      </c>
      <c r="B165" s="983" t="s">
        <v>446</v>
      </c>
      <c r="C165" s="5"/>
      <c r="D165" s="5"/>
      <c r="E165" s="111">
        <f>SUM(E166:E178)</f>
        <v>13</v>
      </c>
      <c r="F165" s="45" t="str">
        <f>IF(ISNA(VLOOKUP($A165,'Úklidové služby'!$A$7:$I$53,6,FALSE))=TRUE,"",VLOOKUP($A165,'Úklidové služby'!$A$7:$I$53,6,FALSE))</f>
        <v>místnost</v>
      </c>
      <c r="G165" s="24">
        <f>IF(ISNA(VLOOKUP($A165,'Úklidové služby'!$A$7:$I$53,7,FALSE))=TRUE,"",VLOOKUP($A165,'Úklidové služby'!$A$7:$I$53,7,FALSE))</f>
        <v>0</v>
      </c>
      <c r="H165" s="228" t="str">
        <f>IF(ISNA(VLOOKUP($A165,'Úklidové služby'!$A$7:$I$53,8,FALSE))=TRUE,"",VLOOKUP($A165,'Úklidové služby'!$A$7:$I$53,8,FALSE))</f>
        <v>1x za den</v>
      </c>
      <c r="I165" s="184">
        <f>IF(ISNA(VLOOKUP($A165,'Úklidové služby'!$A$7:$I$53,9,FALSE))=TRUE,"",VLOOKUP($A165,'Úklidové služby'!$A$7:$I$53,9,FALSE))</f>
        <v>251</v>
      </c>
      <c r="J165" s="76">
        <f t="shared" si="4"/>
        <v>0</v>
      </c>
      <c r="K165" s="241">
        <f t="shared" si="5"/>
        <v>0</v>
      </c>
    </row>
    <row r="166" spans="1:11" ht="15" hidden="1" outlineLevel="1">
      <c r="A166" s="48"/>
      <c r="B166" s="14" t="s">
        <v>8</v>
      </c>
      <c r="C166" s="70" t="s">
        <v>178</v>
      </c>
      <c r="D166" s="15" t="s">
        <v>25</v>
      </c>
      <c r="E166" s="100">
        <v>1</v>
      </c>
      <c r="F166" s="66" t="str">
        <f>IF(ISNA(VLOOKUP($A166,'Úklidové služby'!$A$7:$I$53,6,FALSE))=TRUE,"",VLOOKUP($A166,'Úklidové služby'!$A$7:$I$53,6,FALSE))</f>
        <v/>
      </c>
      <c r="G166" s="16" t="str">
        <f>IF(ISNA(VLOOKUP($A166,'Úklidové služby'!$A$7:$I$53,7,FALSE))=TRUE,"",VLOOKUP($A166,'Úklidové služby'!$A$7:$I$53,7,FALSE))</f>
        <v/>
      </c>
      <c r="H166" s="148" t="str">
        <f>IF(ISNA(VLOOKUP($A166,'Úklidové služby'!$A$7:$I$53,8,FALSE))=TRUE,"",VLOOKUP($A166,'Úklidové služby'!$A$7:$I$53,8,FALSE))</f>
        <v/>
      </c>
      <c r="I166" s="232" t="str">
        <f>IF(ISNA(VLOOKUP($A166,'Úklidové služby'!$A$7:$I$53,9,FALSE))=TRUE,"",VLOOKUP($A166,'Úklidové služby'!$A$7:$I$53,9,FALSE))</f>
        <v/>
      </c>
      <c r="J166" s="194" t="str">
        <f t="shared" si="4"/>
        <v/>
      </c>
      <c r="K166" s="237" t="str">
        <f t="shared" si="5"/>
        <v/>
      </c>
    </row>
    <row r="167" spans="1:11" ht="15" hidden="1" outlineLevel="1">
      <c r="A167" s="48"/>
      <c r="B167" s="14" t="s">
        <v>8</v>
      </c>
      <c r="C167" s="70" t="s">
        <v>179</v>
      </c>
      <c r="D167" s="15" t="s">
        <v>16</v>
      </c>
      <c r="E167" s="100">
        <v>1</v>
      </c>
      <c r="F167" s="66" t="str">
        <f>IF(ISNA(VLOOKUP($A167,'Úklidové služby'!$A$7:$I$53,6,FALSE))=TRUE,"",VLOOKUP($A167,'Úklidové služby'!$A$7:$I$53,6,FALSE))</f>
        <v/>
      </c>
      <c r="G167" s="16" t="str">
        <f>IF(ISNA(VLOOKUP($A167,'Úklidové služby'!$A$7:$I$53,7,FALSE))=TRUE,"",VLOOKUP($A167,'Úklidové služby'!$A$7:$I$53,7,FALSE))</f>
        <v/>
      </c>
      <c r="H167" s="148" t="str">
        <f>IF(ISNA(VLOOKUP($A167,'Úklidové služby'!$A$7:$I$53,8,FALSE))=TRUE,"",VLOOKUP($A167,'Úklidové služby'!$A$7:$I$53,8,FALSE))</f>
        <v/>
      </c>
      <c r="I167" s="232" t="str">
        <f>IF(ISNA(VLOOKUP($A167,'Úklidové služby'!$A$7:$I$53,9,FALSE))=TRUE,"",VLOOKUP($A167,'Úklidové služby'!$A$7:$I$53,9,FALSE))</f>
        <v/>
      </c>
      <c r="J167" s="194" t="str">
        <f t="shared" si="4"/>
        <v/>
      </c>
      <c r="K167" s="237" t="str">
        <f t="shared" si="5"/>
        <v/>
      </c>
    </row>
    <row r="168" spans="1:11" ht="15" hidden="1" outlineLevel="1">
      <c r="A168" s="48"/>
      <c r="B168" s="14" t="s">
        <v>8</v>
      </c>
      <c r="C168" s="70" t="s">
        <v>180</v>
      </c>
      <c r="D168" s="15" t="s">
        <v>159</v>
      </c>
      <c r="E168" s="100">
        <v>1</v>
      </c>
      <c r="F168" s="66" t="str">
        <f>IF(ISNA(VLOOKUP($A168,'Úklidové služby'!$A$7:$I$53,6,FALSE))=TRUE,"",VLOOKUP($A168,'Úklidové služby'!$A$7:$I$53,6,FALSE))</f>
        <v/>
      </c>
      <c r="G168" s="16" t="str">
        <f>IF(ISNA(VLOOKUP($A168,'Úklidové služby'!$A$7:$I$53,7,FALSE))=TRUE,"",VLOOKUP($A168,'Úklidové služby'!$A$7:$I$53,7,FALSE))</f>
        <v/>
      </c>
      <c r="H168" s="148" t="str">
        <f>IF(ISNA(VLOOKUP($A168,'Úklidové služby'!$A$7:$I$53,8,FALSE))=TRUE,"",VLOOKUP($A168,'Úklidové služby'!$A$7:$I$53,8,FALSE))</f>
        <v/>
      </c>
      <c r="I168" s="232" t="str">
        <f>IF(ISNA(VLOOKUP($A168,'Úklidové služby'!$A$7:$I$53,9,FALSE))=TRUE,"",VLOOKUP($A168,'Úklidové služby'!$A$7:$I$53,9,FALSE))</f>
        <v/>
      </c>
      <c r="J168" s="194" t="str">
        <f t="shared" si="4"/>
        <v/>
      </c>
      <c r="K168" s="237" t="str">
        <f t="shared" si="5"/>
        <v/>
      </c>
    </row>
    <row r="169" spans="1:11" ht="15" hidden="1" outlineLevel="1">
      <c r="A169" s="48"/>
      <c r="B169" s="14" t="s">
        <v>20</v>
      </c>
      <c r="C169" s="70" t="s">
        <v>133</v>
      </c>
      <c r="D169" s="134" t="s">
        <v>25</v>
      </c>
      <c r="E169" s="100">
        <v>1</v>
      </c>
      <c r="F169" s="66" t="str">
        <f>IF(ISNA(VLOOKUP($A169,'Úklidové služby'!$A$7:$I$53,6,FALSE))=TRUE,"",VLOOKUP($A169,'Úklidové služby'!$A$7:$I$53,6,FALSE))</f>
        <v/>
      </c>
      <c r="G169" s="16" t="str">
        <f>IF(ISNA(VLOOKUP($A169,'Úklidové služby'!$A$7:$I$53,7,FALSE))=TRUE,"",VLOOKUP($A169,'Úklidové služby'!$A$7:$I$53,7,FALSE))</f>
        <v/>
      </c>
      <c r="H169" s="148" t="str">
        <f>IF(ISNA(VLOOKUP($A169,'Úklidové služby'!$A$7:$I$53,8,FALSE))=TRUE,"",VLOOKUP($A169,'Úklidové služby'!$A$7:$I$53,8,FALSE))</f>
        <v/>
      </c>
      <c r="I169" s="232" t="str">
        <f>IF(ISNA(VLOOKUP($A169,'Úklidové služby'!$A$7:$I$53,9,FALSE))=TRUE,"",VLOOKUP($A169,'Úklidové služby'!$A$7:$I$53,9,FALSE))</f>
        <v/>
      </c>
      <c r="J169" s="194" t="str">
        <f t="shared" si="4"/>
        <v/>
      </c>
      <c r="K169" s="237" t="str">
        <f t="shared" si="5"/>
        <v/>
      </c>
    </row>
    <row r="170" spans="1:11" ht="15" hidden="1" outlineLevel="1">
      <c r="A170" s="48"/>
      <c r="B170" s="14" t="s">
        <v>20</v>
      </c>
      <c r="C170" s="70" t="s">
        <v>109</v>
      </c>
      <c r="D170" s="15" t="s">
        <v>16</v>
      </c>
      <c r="E170" s="100">
        <v>1</v>
      </c>
      <c r="F170" s="66" t="str">
        <f>IF(ISNA(VLOOKUP($A170,'Úklidové služby'!$A$7:$I$53,6,FALSE))=TRUE,"",VLOOKUP($A170,'Úklidové služby'!$A$7:$I$53,6,FALSE))</f>
        <v/>
      </c>
      <c r="G170" s="16" t="str">
        <f>IF(ISNA(VLOOKUP($A170,'Úklidové služby'!$A$7:$I$53,7,FALSE))=TRUE,"",VLOOKUP($A170,'Úklidové služby'!$A$7:$I$53,7,FALSE))</f>
        <v/>
      </c>
      <c r="H170" s="148" t="str">
        <f>IF(ISNA(VLOOKUP($A170,'Úklidové služby'!$A$7:$I$53,8,FALSE))=TRUE,"",VLOOKUP($A170,'Úklidové služby'!$A$7:$I$53,8,FALSE))</f>
        <v/>
      </c>
      <c r="I170" s="232" t="str">
        <f>IF(ISNA(VLOOKUP($A170,'Úklidové služby'!$A$7:$I$53,9,FALSE))=TRUE,"",VLOOKUP($A170,'Úklidové služby'!$A$7:$I$53,9,FALSE))</f>
        <v/>
      </c>
      <c r="J170" s="194" t="str">
        <f t="shared" si="4"/>
        <v/>
      </c>
      <c r="K170" s="237" t="str">
        <f t="shared" si="5"/>
        <v/>
      </c>
    </row>
    <row r="171" spans="1:11" ht="15" hidden="1" outlineLevel="1">
      <c r="A171" s="48"/>
      <c r="B171" s="14" t="s">
        <v>20</v>
      </c>
      <c r="C171" s="70" t="s">
        <v>107</v>
      </c>
      <c r="D171" s="15" t="s">
        <v>80</v>
      </c>
      <c r="E171" s="100">
        <v>1</v>
      </c>
      <c r="F171" s="66" t="str">
        <f>IF(ISNA(VLOOKUP($A171,'Úklidové služby'!$A$7:$I$53,6,FALSE))=TRUE,"",VLOOKUP($A171,'Úklidové služby'!$A$7:$I$53,6,FALSE))</f>
        <v/>
      </c>
      <c r="G171" s="16" t="str">
        <f>IF(ISNA(VLOOKUP($A171,'Úklidové služby'!$A$7:$I$53,7,FALSE))=TRUE,"",VLOOKUP($A171,'Úklidové služby'!$A$7:$I$53,7,FALSE))</f>
        <v/>
      </c>
      <c r="H171" s="148" t="str">
        <f>IF(ISNA(VLOOKUP($A171,'Úklidové služby'!$A$7:$I$53,8,FALSE))=TRUE,"",VLOOKUP($A171,'Úklidové služby'!$A$7:$I$53,8,FALSE))</f>
        <v/>
      </c>
      <c r="I171" s="232" t="str">
        <f>IF(ISNA(VLOOKUP($A171,'Úklidové služby'!$A$7:$I$53,9,FALSE))=TRUE,"",VLOOKUP($A171,'Úklidové služby'!$A$7:$I$53,9,FALSE))</f>
        <v/>
      </c>
      <c r="J171" s="194" t="str">
        <f t="shared" si="4"/>
        <v/>
      </c>
      <c r="K171" s="237" t="str">
        <f t="shared" si="5"/>
        <v/>
      </c>
    </row>
    <row r="172" spans="1:11" ht="15" hidden="1" outlineLevel="1">
      <c r="A172" s="48"/>
      <c r="B172" s="14" t="s">
        <v>20</v>
      </c>
      <c r="C172" s="70" t="s">
        <v>113</v>
      </c>
      <c r="D172" s="15" t="s">
        <v>14</v>
      </c>
      <c r="E172" s="100">
        <v>1</v>
      </c>
      <c r="F172" s="66" t="str">
        <f>IF(ISNA(VLOOKUP($A172,'Úklidové služby'!$A$7:$I$53,6,FALSE))=TRUE,"",VLOOKUP($A172,'Úklidové služby'!$A$7:$I$53,6,FALSE))</f>
        <v/>
      </c>
      <c r="G172" s="16" t="str">
        <f>IF(ISNA(VLOOKUP($A172,'Úklidové služby'!$A$7:$I$53,7,FALSE))=TRUE,"",VLOOKUP($A172,'Úklidové služby'!$A$7:$I$53,7,FALSE))</f>
        <v/>
      </c>
      <c r="H172" s="148" t="str">
        <f>IF(ISNA(VLOOKUP($A172,'Úklidové služby'!$A$7:$I$53,8,FALSE))=TRUE,"",VLOOKUP($A172,'Úklidové služby'!$A$7:$I$53,8,FALSE))</f>
        <v/>
      </c>
      <c r="I172" s="232" t="str">
        <f>IF(ISNA(VLOOKUP($A172,'Úklidové služby'!$A$7:$I$53,9,FALSE))=TRUE,"",VLOOKUP($A172,'Úklidové služby'!$A$7:$I$53,9,FALSE))</f>
        <v/>
      </c>
      <c r="J172" s="194" t="str">
        <f t="shared" si="4"/>
        <v/>
      </c>
      <c r="K172" s="237" t="str">
        <f t="shared" si="5"/>
        <v/>
      </c>
    </row>
    <row r="173" spans="1:11" ht="15" hidden="1" outlineLevel="1">
      <c r="A173" s="48"/>
      <c r="B173" s="14" t="s">
        <v>20</v>
      </c>
      <c r="C173" s="70" t="s">
        <v>105</v>
      </c>
      <c r="D173" s="15" t="s">
        <v>161</v>
      </c>
      <c r="E173" s="100">
        <v>1</v>
      </c>
      <c r="F173" s="66" t="str">
        <f>IF(ISNA(VLOOKUP($A173,'Úklidové služby'!$A$7:$I$53,6,FALSE))=TRUE,"",VLOOKUP($A173,'Úklidové služby'!$A$7:$I$53,6,FALSE))</f>
        <v/>
      </c>
      <c r="G173" s="16" t="str">
        <f>IF(ISNA(VLOOKUP($A173,'Úklidové služby'!$A$7:$I$53,7,FALSE))=TRUE,"",VLOOKUP($A173,'Úklidové služby'!$A$7:$I$53,7,FALSE))</f>
        <v/>
      </c>
      <c r="H173" s="148" t="str">
        <f>IF(ISNA(VLOOKUP($A173,'Úklidové služby'!$A$7:$I$53,8,FALSE))=TRUE,"",VLOOKUP($A173,'Úklidové služby'!$A$7:$I$53,8,FALSE))</f>
        <v/>
      </c>
      <c r="I173" s="232" t="str">
        <f>IF(ISNA(VLOOKUP($A173,'Úklidové služby'!$A$7:$I$53,9,FALSE))=TRUE,"",VLOOKUP($A173,'Úklidové služby'!$A$7:$I$53,9,FALSE))</f>
        <v/>
      </c>
      <c r="J173" s="194" t="str">
        <f t="shared" si="4"/>
        <v/>
      </c>
      <c r="K173" s="237" t="str">
        <f t="shared" si="5"/>
        <v/>
      </c>
    </row>
    <row r="174" spans="1:11" ht="15" hidden="1" outlineLevel="1">
      <c r="A174" s="48"/>
      <c r="B174" s="14" t="s">
        <v>98</v>
      </c>
      <c r="C174" s="70" t="s">
        <v>187</v>
      </c>
      <c r="D174" s="15" t="s">
        <v>25</v>
      </c>
      <c r="E174" s="105">
        <v>1</v>
      </c>
      <c r="F174" s="149" t="str">
        <f>IF(ISNA(VLOOKUP($A174,'Úklidové služby'!$A$7:$I$53,6,FALSE))=TRUE,"",VLOOKUP($A174,'Úklidové služby'!$A$7:$I$53,6,FALSE))</f>
        <v/>
      </c>
      <c r="G174" s="148" t="str">
        <f>IF(ISNA(VLOOKUP($A174,'Úklidové služby'!$A$7:$I$53,7,FALSE))=TRUE,"",VLOOKUP($A174,'Úklidové služby'!$A$7:$I$53,7,FALSE))</f>
        <v/>
      </c>
      <c r="H174" s="148" t="str">
        <f>IF(ISNA(VLOOKUP($A174,'Úklidové služby'!$A$7:$I$53,8,FALSE))=TRUE,"",VLOOKUP($A174,'Úklidové služby'!$A$7:$I$53,8,FALSE))</f>
        <v/>
      </c>
      <c r="I174" s="232" t="str">
        <f>IF(ISNA(VLOOKUP($A174,'Úklidové služby'!$A$7:$I$53,9,FALSE))=TRUE,"",VLOOKUP($A174,'Úklidové služby'!$A$7:$I$53,9,FALSE))</f>
        <v/>
      </c>
      <c r="J174" s="194" t="str">
        <f t="shared" si="4"/>
        <v/>
      </c>
      <c r="K174" s="237" t="str">
        <f t="shared" si="5"/>
        <v/>
      </c>
    </row>
    <row r="175" spans="1:11" ht="15" hidden="1" outlineLevel="1">
      <c r="A175" s="48"/>
      <c r="B175" s="14" t="s">
        <v>98</v>
      </c>
      <c r="C175" s="73" t="s">
        <v>188</v>
      </c>
      <c r="D175" s="15" t="s">
        <v>14</v>
      </c>
      <c r="E175" s="105">
        <v>1</v>
      </c>
      <c r="F175" s="149" t="str">
        <f>IF(ISNA(VLOOKUP($A175,'Úklidové služby'!$A$7:$I$53,6,FALSE))=TRUE,"",VLOOKUP($A175,'Úklidové služby'!$A$7:$I$53,6,FALSE))</f>
        <v/>
      </c>
      <c r="G175" s="148" t="str">
        <f>IF(ISNA(VLOOKUP($A175,'Úklidové služby'!$A$7:$I$53,7,FALSE))=TRUE,"",VLOOKUP($A175,'Úklidové služby'!$A$7:$I$53,7,FALSE))</f>
        <v/>
      </c>
      <c r="H175" s="148" t="str">
        <f>IF(ISNA(VLOOKUP($A175,'Úklidové služby'!$A$7:$I$53,8,FALSE))=TRUE,"",VLOOKUP($A175,'Úklidové služby'!$A$7:$I$53,8,FALSE))</f>
        <v/>
      </c>
      <c r="I175" s="232" t="str">
        <f>IF(ISNA(VLOOKUP($A175,'Úklidové služby'!$A$7:$I$53,9,FALSE))=TRUE,"",VLOOKUP($A175,'Úklidové služby'!$A$7:$I$53,9,FALSE))</f>
        <v/>
      </c>
      <c r="J175" s="194" t="str">
        <f t="shared" si="4"/>
        <v/>
      </c>
      <c r="K175" s="237" t="str">
        <f t="shared" si="5"/>
        <v/>
      </c>
    </row>
    <row r="176" spans="1:11" ht="15" hidden="1" outlineLevel="1">
      <c r="A176" s="48"/>
      <c r="B176" s="14" t="s">
        <v>98</v>
      </c>
      <c r="C176" s="70" t="s">
        <v>189</v>
      </c>
      <c r="D176" s="15" t="s">
        <v>168</v>
      </c>
      <c r="E176" s="105">
        <v>1</v>
      </c>
      <c r="F176" s="149" t="str">
        <f>IF(ISNA(VLOOKUP($A176,'Úklidové služby'!$A$7:$I$53,6,FALSE))=TRUE,"",VLOOKUP($A176,'Úklidové služby'!$A$7:$I$53,6,FALSE))</f>
        <v/>
      </c>
      <c r="G176" s="148" t="str">
        <f>IF(ISNA(VLOOKUP($A176,'Úklidové služby'!$A$7:$I$53,7,FALSE))=TRUE,"",VLOOKUP($A176,'Úklidové služby'!$A$7:$I$53,7,FALSE))</f>
        <v/>
      </c>
      <c r="H176" s="148" t="str">
        <f>IF(ISNA(VLOOKUP($A176,'Úklidové služby'!$A$7:$I$53,8,FALSE))=TRUE,"",VLOOKUP($A176,'Úklidové služby'!$A$7:$I$53,8,FALSE))</f>
        <v/>
      </c>
      <c r="I176" s="232" t="str">
        <f>IF(ISNA(VLOOKUP($A176,'Úklidové služby'!$A$7:$I$53,9,FALSE))=TRUE,"",VLOOKUP($A176,'Úklidové služby'!$A$7:$I$53,9,FALSE))</f>
        <v/>
      </c>
      <c r="J176" s="194" t="str">
        <f t="shared" si="4"/>
        <v/>
      </c>
      <c r="K176" s="237" t="str">
        <f t="shared" si="5"/>
        <v/>
      </c>
    </row>
    <row r="177" spans="1:11" ht="15" hidden="1" outlineLevel="1">
      <c r="A177" s="48"/>
      <c r="B177" s="14" t="s">
        <v>98</v>
      </c>
      <c r="C177" s="70" t="s">
        <v>190</v>
      </c>
      <c r="D177" s="15" t="s">
        <v>169</v>
      </c>
      <c r="E177" s="105">
        <v>1</v>
      </c>
      <c r="F177" s="149" t="str">
        <f>IF(ISNA(VLOOKUP($A177,'Úklidové služby'!$A$7:$I$53,6,FALSE))=TRUE,"",VLOOKUP($A177,'Úklidové služby'!$A$7:$I$53,6,FALSE))</f>
        <v/>
      </c>
      <c r="G177" s="148" t="str">
        <f>IF(ISNA(VLOOKUP($A177,'Úklidové služby'!$A$7:$I$53,7,FALSE))=TRUE,"",VLOOKUP($A177,'Úklidové služby'!$A$7:$I$53,7,FALSE))</f>
        <v/>
      </c>
      <c r="H177" s="148" t="str">
        <f>IF(ISNA(VLOOKUP($A177,'Úklidové služby'!$A$7:$I$53,8,FALSE))=TRUE,"",VLOOKUP($A177,'Úklidové služby'!$A$7:$I$53,8,FALSE))</f>
        <v/>
      </c>
      <c r="I177" s="232" t="str">
        <f>IF(ISNA(VLOOKUP($A177,'Úklidové služby'!$A$7:$I$53,9,FALSE))=TRUE,"",VLOOKUP($A177,'Úklidové služby'!$A$7:$I$53,9,FALSE))</f>
        <v/>
      </c>
      <c r="J177" s="194" t="str">
        <f t="shared" si="4"/>
        <v/>
      </c>
      <c r="K177" s="237" t="str">
        <f t="shared" si="5"/>
        <v/>
      </c>
    </row>
    <row r="178" spans="1:11" ht="15" hidden="1" outlineLevel="1">
      <c r="A178" s="50"/>
      <c r="B178" s="25" t="s">
        <v>98</v>
      </c>
      <c r="C178" s="71" t="s">
        <v>191</v>
      </c>
      <c r="D178" s="27" t="s">
        <v>16</v>
      </c>
      <c r="E178" s="150">
        <v>1</v>
      </c>
      <c r="F178" s="93" t="str">
        <f>IF(ISNA(VLOOKUP($A178,'Úklidové služby'!$A$7:$I$53,6,FALSE))=TRUE,"",VLOOKUP($A178,'Úklidové služby'!$A$7:$I$53,6,FALSE))</f>
        <v/>
      </c>
      <c r="G178" s="148" t="str">
        <f>IF(ISNA(VLOOKUP($A178,'Úklidové služby'!$A$7:$I$53,7,FALSE))=TRUE,"",VLOOKUP($A178,'Úklidové služby'!$A$7:$I$53,7,FALSE))</f>
        <v/>
      </c>
      <c r="H178" s="151" t="str">
        <f>IF(ISNA(VLOOKUP($A178,'Úklidové služby'!$A$7:$I$53,8,FALSE))=TRUE,"",VLOOKUP($A178,'Úklidové služby'!$A$7:$I$53,8,FALSE))</f>
        <v/>
      </c>
      <c r="I178" s="235" t="str">
        <f>IF(ISNA(VLOOKUP($A178,'Úklidové služby'!$A$7:$I$53,9,FALSE))=TRUE,"",VLOOKUP($A178,'Úklidové služby'!$A$7:$I$53,9,FALSE))</f>
        <v/>
      </c>
      <c r="J178" s="194" t="str">
        <f t="shared" si="4"/>
        <v/>
      </c>
      <c r="K178" s="242" t="str">
        <f t="shared" si="5"/>
        <v/>
      </c>
    </row>
    <row r="179" spans="1:11" ht="15" collapsed="1">
      <c r="A179" s="2">
        <v>7</v>
      </c>
      <c r="B179" s="3" t="s">
        <v>39</v>
      </c>
      <c r="C179" s="5"/>
      <c r="D179" s="5"/>
      <c r="E179" s="111">
        <f>SUM(E180:E189)</f>
        <v>10</v>
      </c>
      <c r="F179" s="45" t="str">
        <f>IF(ISNA(VLOOKUP($A179,'Úklidové služby'!$A$7:$I$53,6,FALSE))=TRUE,"",VLOOKUP($A179,'Úklidové služby'!$A$7:$I$53,6,FALSE))</f>
        <v>místnost</v>
      </c>
      <c r="G179" s="24">
        <f>IF(ISNA(VLOOKUP($A179,'Úklidové služby'!$A$7:$I$53,7,FALSE))=TRUE,"",VLOOKUP($A179,'Úklidové služby'!$A$7:$I$53,7,FALSE))</f>
        <v>0</v>
      </c>
      <c r="H179" s="228" t="str">
        <f>IF(ISNA(VLOOKUP($A179,'Úklidové služby'!$A$7:$I$53,8,FALSE))=TRUE,"",VLOOKUP($A179,'Úklidové služby'!$A$7:$I$53,8,FALSE))</f>
        <v>1x za den</v>
      </c>
      <c r="I179" s="184">
        <f>IF(ISNA(VLOOKUP($A179,'Úklidové služby'!$A$7:$I$53,9,FALSE))=TRUE,"",VLOOKUP($A179,'Úklidové služby'!$A$7:$I$53,9,FALSE))</f>
        <v>251</v>
      </c>
      <c r="J179" s="76">
        <f t="shared" si="4"/>
        <v>0</v>
      </c>
      <c r="K179" s="241">
        <f t="shared" si="5"/>
        <v>0</v>
      </c>
    </row>
    <row r="180" spans="1:11" ht="15" hidden="1" outlineLevel="1">
      <c r="A180" s="9"/>
      <c r="B180" s="14" t="s">
        <v>8</v>
      </c>
      <c r="C180" s="70" t="s">
        <v>179</v>
      </c>
      <c r="D180" s="15" t="s">
        <v>16</v>
      </c>
      <c r="E180" s="100">
        <v>1</v>
      </c>
      <c r="F180" s="66" t="str">
        <f>IF(ISNA(VLOOKUP($A180,'Úklidové služby'!$A$7:$I$53,6,FALSE))=TRUE,"",VLOOKUP($A180,'Úklidové služby'!$A$7:$I$53,6,FALSE))</f>
        <v/>
      </c>
      <c r="G180" s="16" t="str">
        <f>IF(ISNA(VLOOKUP($A180,'Úklidové služby'!$A$7:$I$53,7,FALSE))=TRUE,"",VLOOKUP($A180,'Úklidové služby'!$A$7:$I$53,7,FALSE))</f>
        <v/>
      </c>
      <c r="H180" s="148" t="str">
        <f>IF(ISNA(VLOOKUP($A180,'Úklidové služby'!$A$7:$I$53,8,FALSE))=TRUE,"",VLOOKUP($A180,'Úklidové služby'!$A$7:$I$53,8,FALSE))</f>
        <v/>
      </c>
      <c r="I180" s="232" t="str">
        <f>IF(ISNA(VLOOKUP($A180,'Úklidové služby'!$A$7:$I$53,9,FALSE))=TRUE,"",VLOOKUP($A180,'Úklidové služby'!$A$7:$I$53,9,FALSE))</f>
        <v/>
      </c>
      <c r="J180" s="194" t="str">
        <f t="shared" si="4"/>
        <v/>
      </c>
      <c r="K180" s="237" t="str">
        <f t="shared" si="5"/>
        <v/>
      </c>
    </row>
    <row r="181" spans="1:11" ht="15" hidden="1" outlineLevel="1">
      <c r="A181" s="9"/>
      <c r="B181" s="14" t="s">
        <v>8</v>
      </c>
      <c r="C181" s="70" t="s">
        <v>180</v>
      </c>
      <c r="D181" s="15" t="s">
        <v>159</v>
      </c>
      <c r="E181" s="100">
        <v>1</v>
      </c>
      <c r="F181" s="66" t="str">
        <f>IF(ISNA(VLOOKUP($A181,'Úklidové služby'!$A$7:$I$53,6,FALSE))=TRUE,"",VLOOKUP($A181,'Úklidové služby'!$A$7:$I$53,6,FALSE))</f>
        <v/>
      </c>
      <c r="G181" s="16" t="str">
        <f>IF(ISNA(VLOOKUP($A181,'Úklidové služby'!$A$7:$I$53,7,FALSE))=TRUE,"",VLOOKUP($A181,'Úklidové služby'!$A$7:$I$53,7,FALSE))</f>
        <v/>
      </c>
      <c r="H181" s="148" t="str">
        <f>IF(ISNA(VLOOKUP($A181,'Úklidové služby'!$A$7:$I$53,8,FALSE))=TRUE,"",VLOOKUP($A181,'Úklidové služby'!$A$7:$I$53,8,FALSE))</f>
        <v/>
      </c>
      <c r="I181" s="232" t="str">
        <f>IF(ISNA(VLOOKUP($A181,'Úklidové služby'!$A$7:$I$53,9,FALSE))=TRUE,"",VLOOKUP($A181,'Úklidové služby'!$A$7:$I$53,9,FALSE))</f>
        <v/>
      </c>
      <c r="J181" s="194" t="str">
        <f aca="true" t="shared" si="8" ref="J181:J217">IF(ISERR(E181*G181*I181)=TRUE,"",E181*G181*I181)</f>
        <v/>
      </c>
      <c r="K181" s="237" t="str">
        <f aca="true" t="shared" si="9" ref="K181:K217">IF(ISERR(J181/12)=TRUE,"",J181/12)</f>
        <v/>
      </c>
    </row>
    <row r="182" spans="1:11" ht="15" hidden="1" outlineLevel="1">
      <c r="A182" s="9"/>
      <c r="B182" s="14" t="s">
        <v>20</v>
      </c>
      <c r="C182" s="70" t="s">
        <v>109</v>
      </c>
      <c r="D182" s="134" t="s">
        <v>16</v>
      </c>
      <c r="E182" s="100">
        <v>1</v>
      </c>
      <c r="F182" s="66" t="str">
        <f>IF(ISNA(VLOOKUP($A182,'Úklidové služby'!$A$7:$I$53,6,FALSE))=TRUE,"",VLOOKUP($A182,'Úklidové služby'!$A$7:$I$53,6,FALSE))</f>
        <v/>
      </c>
      <c r="G182" s="16" t="str">
        <f>IF(ISNA(VLOOKUP($A182,'Úklidové služby'!$A$7:$I$53,7,FALSE))=TRUE,"",VLOOKUP($A182,'Úklidové služby'!$A$7:$I$53,7,FALSE))</f>
        <v/>
      </c>
      <c r="H182" s="148" t="str">
        <f>IF(ISNA(VLOOKUP($A182,'Úklidové služby'!$A$7:$I$53,8,FALSE))=TRUE,"",VLOOKUP($A182,'Úklidové služby'!$A$7:$I$53,8,FALSE))</f>
        <v/>
      </c>
      <c r="I182" s="232" t="str">
        <f>IF(ISNA(VLOOKUP($A182,'Úklidové služby'!$A$7:$I$53,9,FALSE))=TRUE,"",VLOOKUP($A182,'Úklidové služby'!$A$7:$I$53,9,FALSE))</f>
        <v/>
      </c>
      <c r="J182" s="194" t="str">
        <f t="shared" si="8"/>
        <v/>
      </c>
      <c r="K182" s="237" t="str">
        <f t="shared" si="9"/>
        <v/>
      </c>
    </row>
    <row r="183" spans="1:11" ht="15" hidden="1" outlineLevel="1">
      <c r="A183" s="9"/>
      <c r="B183" s="14" t="s">
        <v>20</v>
      </c>
      <c r="C183" s="70" t="s">
        <v>107</v>
      </c>
      <c r="D183" s="15" t="s">
        <v>80</v>
      </c>
      <c r="E183" s="100">
        <v>1</v>
      </c>
      <c r="F183" s="66" t="str">
        <f>IF(ISNA(VLOOKUP($A183,'Úklidové služby'!$A$7:$I$53,6,FALSE))=TRUE,"",VLOOKUP($A183,'Úklidové služby'!$A$7:$I$53,6,FALSE))</f>
        <v/>
      </c>
      <c r="G183" s="16" t="str">
        <f>IF(ISNA(VLOOKUP($A183,'Úklidové služby'!$A$7:$I$53,7,FALSE))=TRUE,"",VLOOKUP($A183,'Úklidové služby'!$A$7:$I$53,7,FALSE))</f>
        <v/>
      </c>
      <c r="H183" s="148" t="str">
        <f>IF(ISNA(VLOOKUP($A183,'Úklidové služby'!$A$7:$I$53,8,FALSE))=TRUE,"",VLOOKUP($A183,'Úklidové služby'!$A$7:$I$53,8,FALSE))</f>
        <v/>
      </c>
      <c r="I183" s="232" t="str">
        <f>IF(ISNA(VLOOKUP($A183,'Úklidové služby'!$A$7:$I$53,9,FALSE))=TRUE,"",VLOOKUP($A183,'Úklidové služby'!$A$7:$I$53,9,FALSE))</f>
        <v/>
      </c>
      <c r="J183" s="194" t="str">
        <f t="shared" si="8"/>
        <v/>
      </c>
      <c r="K183" s="237" t="str">
        <f t="shared" si="9"/>
        <v/>
      </c>
    </row>
    <row r="184" spans="1:11" ht="15" hidden="1" outlineLevel="1">
      <c r="A184" s="61"/>
      <c r="B184" s="14" t="s">
        <v>20</v>
      </c>
      <c r="C184" s="70" t="s">
        <v>113</v>
      </c>
      <c r="D184" s="15" t="s">
        <v>14</v>
      </c>
      <c r="E184" s="100">
        <v>1</v>
      </c>
      <c r="F184" s="66" t="str">
        <f>IF(ISNA(VLOOKUP($A184,'Úklidové služby'!$A$7:$I$53,6,FALSE))=TRUE,"",VLOOKUP($A184,'Úklidové služby'!$A$7:$I$53,6,FALSE))</f>
        <v/>
      </c>
      <c r="G184" s="16" t="str">
        <f>IF(ISNA(VLOOKUP($A184,'Úklidové služby'!$A$7:$I$53,7,FALSE))=TRUE,"",VLOOKUP($A184,'Úklidové služby'!$A$7:$I$53,7,FALSE))</f>
        <v/>
      </c>
      <c r="H184" s="148" t="str">
        <f>IF(ISNA(VLOOKUP($A184,'Úklidové služby'!$A$7:$I$53,8,FALSE))=TRUE,"",VLOOKUP($A184,'Úklidové služby'!$A$7:$I$53,8,FALSE))</f>
        <v/>
      </c>
      <c r="I184" s="232" t="str">
        <f>IF(ISNA(VLOOKUP($A184,'Úklidové služby'!$A$7:$I$53,9,FALSE))=TRUE,"",VLOOKUP($A184,'Úklidové služby'!$A$7:$I$53,9,FALSE))</f>
        <v/>
      </c>
      <c r="J184" s="194" t="str">
        <f t="shared" si="8"/>
        <v/>
      </c>
      <c r="K184" s="237" t="str">
        <f t="shared" si="9"/>
        <v/>
      </c>
    </row>
    <row r="185" spans="1:11" ht="15" hidden="1" outlineLevel="1">
      <c r="A185" s="61"/>
      <c r="B185" s="14" t="s">
        <v>20</v>
      </c>
      <c r="C185" s="70" t="s">
        <v>105</v>
      </c>
      <c r="D185" s="15" t="s">
        <v>161</v>
      </c>
      <c r="E185" s="100">
        <v>1</v>
      </c>
      <c r="F185" s="66" t="str">
        <f>IF(ISNA(VLOOKUP($A185,'Úklidové služby'!$A$7:$I$53,6,FALSE))=TRUE,"",VLOOKUP($A185,'Úklidové služby'!$A$7:$I$53,6,FALSE))</f>
        <v/>
      </c>
      <c r="G185" s="16" t="str">
        <f>IF(ISNA(VLOOKUP($A185,'Úklidové služby'!$A$7:$I$53,7,FALSE))=TRUE,"",VLOOKUP($A185,'Úklidové služby'!$A$7:$I$53,7,FALSE))</f>
        <v/>
      </c>
      <c r="H185" s="148" t="str">
        <f>IF(ISNA(VLOOKUP($A185,'Úklidové služby'!$A$7:$I$53,8,FALSE))=TRUE,"",VLOOKUP($A185,'Úklidové služby'!$A$7:$I$53,8,FALSE))</f>
        <v/>
      </c>
      <c r="I185" s="232" t="str">
        <f>IF(ISNA(VLOOKUP($A185,'Úklidové služby'!$A$7:$I$53,9,FALSE))=TRUE,"",VLOOKUP($A185,'Úklidové služby'!$A$7:$I$53,9,FALSE))</f>
        <v/>
      </c>
      <c r="J185" s="194" t="str">
        <f t="shared" si="8"/>
        <v/>
      </c>
      <c r="K185" s="237" t="str">
        <f t="shared" si="9"/>
        <v/>
      </c>
    </row>
    <row r="186" spans="1:11" ht="15" hidden="1" outlineLevel="1">
      <c r="A186" s="61"/>
      <c r="B186" s="14" t="s">
        <v>98</v>
      </c>
      <c r="C186" s="70" t="s">
        <v>188</v>
      </c>
      <c r="D186" s="15" t="s">
        <v>14</v>
      </c>
      <c r="E186" s="100">
        <v>1</v>
      </c>
      <c r="F186" s="66" t="str">
        <f>IF(ISNA(VLOOKUP($A186,'Úklidové služby'!$A$7:$I$53,6,FALSE))=TRUE,"",VLOOKUP($A186,'Úklidové služby'!$A$7:$I$53,6,FALSE))</f>
        <v/>
      </c>
      <c r="G186" s="16" t="str">
        <f>IF(ISNA(VLOOKUP($A186,'Úklidové služby'!$A$7:$I$53,7,FALSE))=TRUE,"",VLOOKUP($A186,'Úklidové služby'!$A$7:$I$53,7,FALSE))</f>
        <v/>
      </c>
      <c r="H186" s="148" t="str">
        <f>IF(ISNA(VLOOKUP($A186,'Úklidové služby'!$A$7:$I$53,8,FALSE))=TRUE,"",VLOOKUP($A186,'Úklidové služby'!$A$7:$I$53,8,FALSE))</f>
        <v/>
      </c>
      <c r="I186" s="232" t="str">
        <f>IF(ISNA(VLOOKUP($A186,'Úklidové služby'!$A$7:$I$53,9,FALSE))=TRUE,"",VLOOKUP($A186,'Úklidové služby'!$A$7:$I$53,9,FALSE))</f>
        <v/>
      </c>
      <c r="J186" s="194" t="str">
        <f t="shared" si="8"/>
        <v/>
      </c>
      <c r="K186" s="237" t="str">
        <f t="shared" si="9"/>
        <v/>
      </c>
    </row>
    <row r="187" spans="1:11" ht="15" hidden="1" outlineLevel="1">
      <c r="A187" s="61"/>
      <c r="B187" s="14" t="s">
        <v>98</v>
      </c>
      <c r="C187" s="70" t="s">
        <v>189</v>
      </c>
      <c r="D187" s="15" t="s">
        <v>168</v>
      </c>
      <c r="E187" s="100">
        <v>1</v>
      </c>
      <c r="F187" s="66" t="str">
        <f>IF(ISNA(VLOOKUP($A187,'Úklidové služby'!$A$7:$I$53,6,FALSE))=TRUE,"",VLOOKUP($A187,'Úklidové služby'!$A$7:$I$53,6,FALSE))</f>
        <v/>
      </c>
      <c r="G187" s="16" t="str">
        <f>IF(ISNA(VLOOKUP($A187,'Úklidové služby'!$A$7:$I$53,7,FALSE))=TRUE,"",VLOOKUP($A187,'Úklidové služby'!$A$7:$I$53,7,FALSE))</f>
        <v/>
      </c>
      <c r="H187" s="148" t="str">
        <f>IF(ISNA(VLOOKUP($A187,'Úklidové služby'!$A$7:$I$53,8,FALSE))=TRUE,"",VLOOKUP($A187,'Úklidové služby'!$A$7:$I$53,8,FALSE))</f>
        <v/>
      </c>
      <c r="I187" s="232" t="str">
        <f>IF(ISNA(VLOOKUP($A187,'Úklidové služby'!$A$7:$I$53,9,FALSE))=TRUE,"",VLOOKUP($A187,'Úklidové služby'!$A$7:$I$53,9,FALSE))</f>
        <v/>
      </c>
      <c r="J187" s="194" t="str">
        <f t="shared" si="8"/>
        <v/>
      </c>
      <c r="K187" s="237" t="str">
        <f t="shared" si="9"/>
        <v/>
      </c>
    </row>
    <row r="188" spans="1:11" ht="15" hidden="1" outlineLevel="1">
      <c r="A188" s="61"/>
      <c r="B188" s="14" t="s">
        <v>98</v>
      </c>
      <c r="C188" s="70" t="s">
        <v>190</v>
      </c>
      <c r="D188" s="15" t="s">
        <v>169</v>
      </c>
      <c r="E188" s="100">
        <v>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48" t="str">
        <f>IF(ISNA(VLOOKUP($A188,'Úklidové služby'!$A$7:$I$53,8,FALSE))=TRUE,"",VLOOKUP($A188,'Úklidové služby'!$A$7:$I$53,8,FALSE))</f>
        <v/>
      </c>
      <c r="I188" s="232" t="str">
        <f>IF(ISNA(VLOOKUP($A188,'Úklidové služby'!$A$7:$I$53,9,FALSE))=TRUE,"",VLOOKUP($A188,'Úklidové služby'!$A$7:$I$53,9,FALSE))</f>
        <v/>
      </c>
      <c r="J188" s="194" t="str">
        <f t="shared" si="8"/>
        <v/>
      </c>
      <c r="K188" s="237" t="str">
        <f t="shared" si="9"/>
        <v/>
      </c>
    </row>
    <row r="189" spans="1:11" ht="15" hidden="1" outlineLevel="1">
      <c r="A189" s="50"/>
      <c r="B189" s="25" t="s">
        <v>98</v>
      </c>
      <c r="C189" s="71" t="s">
        <v>191</v>
      </c>
      <c r="D189" s="27" t="s">
        <v>16</v>
      </c>
      <c r="E189" s="102">
        <v>1</v>
      </c>
      <c r="F189" s="93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51" t="str">
        <f>IF(ISNA(VLOOKUP($A189,'Úklidové služby'!$A$7:$I$53,8,FALSE))=TRUE,"",VLOOKUP($A189,'Úklidové služby'!$A$7:$I$53,8,FALSE))</f>
        <v/>
      </c>
      <c r="I189" s="235" t="str">
        <f>IF(ISNA(VLOOKUP($A189,'Úklidové služby'!$A$7:$I$53,9,FALSE))=TRUE,"",VLOOKUP($A189,'Úklidové služby'!$A$7:$I$53,9,FALSE))</f>
        <v/>
      </c>
      <c r="J189" s="194" t="str">
        <f t="shared" si="8"/>
        <v/>
      </c>
      <c r="K189" s="242" t="str">
        <f t="shared" si="9"/>
        <v/>
      </c>
    </row>
    <row r="190" spans="1:11" ht="15" collapsed="1">
      <c r="A190" s="2">
        <v>8</v>
      </c>
      <c r="B190" s="3" t="s">
        <v>441</v>
      </c>
      <c r="C190" s="5"/>
      <c r="D190" s="5"/>
      <c r="E190" s="111">
        <f>SUM(E191:E209)</f>
        <v>90.48899999999999</v>
      </c>
      <c r="F190" s="45" t="str">
        <f>IF(ISNA(VLOOKUP($A190,'Úklidové služby'!$A$7:$I$53,6,FALSE))=TRUE,"",VLOOKUP($A190,'Úklidové služby'!$A$7:$I$53,6,FALSE))</f>
        <v>m2</v>
      </c>
      <c r="G190" s="24">
        <f>IF(ISNA(VLOOKUP($A190,'Úklidové služby'!$A$7:$I$53,7,FALSE))=TRUE,"",VLOOKUP($A190,'Úklidové služby'!$A$7:$I$53,7,FALSE))</f>
        <v>0</v>
      </c>
      <c r="H190" s="228" t="str">
        <f>IF(ISNA(VLOOKUP($A190,'Úklidové služby'!$A$7:$I$53,8,FALSE))=TRUE,"",VLOOKUP($A190,'Úklidové služby'!$A$7:$I$53,8,FALSE))</f>
        <v>1x za den</v>
      </c>
      <c r="I190" s="184">
        <f>IF(ISNA(VLOOKUP($A190,'Úklidové služby'!$A$7:$I$53,9,FALSE))=TRUE,"",VLOOKUP($A190,'Úklidové služby'!$A$7:$I$53,9,FALSE))</f>
        <v>251</v>
      </c>
      <c r="J190" s="76">
        <f t="shared" si="8"/>
        <v>0</v>
      </c>
      <c r="K190" s="241">
        <f t="shared" si="9"/>
        <v>0</v>
      </c>
    </row>
    <row r="191" spans="1:11" ht="15" hidden="1" outlineLevel="1">
      <c r="A191" s="48"/>
      <c r="B191" s="14" t="s">
        <v>8</v>
      </c>
      <c r="C191" s="70" t="s">
        <v>205</v>
      </c>
      <c r="D191" s="15" t="s">
        <v>195</v>
      </c>
      <c r="E191" s="100">
        <v>8.12</v>
      </c>
      <c r="F191" s="66" t="str">
        <f>IF(ISNA(VLOOKUP($A191,'Úklidové služby'!$A$7:$I$53,6,FALSE))=TRUE,"",VLOOKUP($A191,'Úklidové služby'!$A$7:$I$53,6,FALSE))</f>
        <v/>
      </c>
      <c r="G191" s="16" t="str">
        <f>IF(ISNA(VLOOKUP($A191,'Úklidové služby'!$A$7:$I$53,7,FALSE))=TRUE,"",VLOOKUP($A191,'Úklidové služby'!$A$7:$I$53,7,FALSE))</f>
        <v/>
      </c>
      <c r="H191" s="148" t="str">
        <f>IF(ISNA(VLOOKUP($A191,'Úklidové služby'!$A$7:$I$53,8,FALSE))=TRUE,"",VLOOKUP($A191,'Úklidové služby'!$A$7:$I$53,8,FALSE))</f>
        <v/>
      </c>
      <c r="I191" s="232" t="str">
        <f>IF(ISNA(VLOOKUP($A191,'Úklidové služby'!$A$7:$I$53,9,FALSE))=TRUE,"",VLOOKUP($A191,'Úklidové služby'!$A$7:$I$53,9,FALSE))</f>
        <v/>
      </c>
      <c r="J191" s="194" t="str">
        <f t="shared" si="8"/>
        <v/>
      </c>
      <c r="K191" s="237" t="str">
        <f t="shared" si="9"/>
        <v/>
      </c>
    </row>
    <row r="192" spans="1:11" ht="15" hidden="1" outlineLevel="1">
      <c r="A192" s="48"/>
      <c r="B192" s="14" t="s">
        <v>8</v>
      </c>
      <c r="C192" s="70" t="s">
        <v>206</v>
      </c>
      <c r="D192" s="15" t="s">
        <v>196</v>
      </c>
      <c r="E192" s="100">
        <v>2.1</v>
      </c>
      <c r="F192" s="66" t="str">
        <f>IF(ISNA(VLOOKUP($A192,'Úklidové služby'!$A$7:$I$53,6,FALSE))=TRUE,"",VLOOKUP($A192,'Úklidové služby'!$A$7:$I$53,6,FALSE))</f>
        <v/>
      </c>
      <c r="G192" s="16" t="str">
        <f>IF(ISNA(VLOOKUP($A192,'Úklidové služby'!$A$7:$I$53,7,FALSE))=TRUE,"",VLOOKUP($A192,'Úklidové služby'!$A$7:$I$53,7,FALSE))</f>
        <v/>
      </c>
      <c r="H192" s="148" t="str">
        <f>IF(ISNA(VLOOKUP($A192,'Úklidové služby'!$A$7:$I$53,8,FALSE))=TRUE,"",VLOOKUP($A192,'Úklidové služby'!$A$7:$I$53,8,FALSE))</f>
        <v/>
      </c>
      <c r="I192" s="232" t="str">
        <f>IF(ISNA(VLOOKUP($A192,'Úklidové služby'!$A$7:$I$53,9,FALSE))=TRUE,"",VLOOKUP($A192,'Úklidové služby'!$A$7:$I$53,9,FALSE))</f>
        <v/>
      </c>
      <c r="J192" s="194" t="str">
        <f t="shared" si="8"/>
        <v/>
      </c>
      <c r="K192" s="237" t="str">
        <f t="shared" si="9"/>
        <v/>
      </c>
    </row>
    <row r="193" spans="1:11" ht="15" hidden="1" outlineLevel="1">
      <c r="A193" s="48"/>
      <c r="B193" s="14" t="s">
        <v>8</v>
      </c>
      <c r="C193" s="70" t="s">
        <v>177</v>
      </c>
      <c r="D193" s="15" t="s">
        <v>158</v>
      </c>
      <c r="E193" s="100">
        <v>1.51</v>
      </c>
      <c r="F193" s="66" t="str">
        <f>IF(ISNA(VLOOKUP($A193,'Úklidové služby'!$A$7:$I$53,6,FALSE))=TRUE,"",VLOOKUP($A193,'Úklidové služby'!$A$7:$I$53,6,FALSE))</f>
        <v/>
      </c>
      <c r="G193" s="16" t="str">
        <f>IF(ISNA(VLOOKUP($A193,'Úklidové služby'!$A$7:$I$53,7,FALSE))=TRUE,"",VLOOKUP($A193,'Úklidové služby'!$A$7:$I$53,7,FALSE))</f>
        <v/>
      </c>
      <c r="H193" s="148" t="str">
        <f>IF(ISNA(VLOOKUP($A193,'Úklidové služby'!$A$7:$I$53,8,FALSE))=TRUE,"",VLOOKUP($A193,'Úklidové služby'!$A$7:$I$53,8,FALSE))</f>
        <v/>
      </c>
      <c r="I193" s="232" t="str">
        <f>IF(ISNA(VLOOKUP($A193,'Úklidové služby'!$A$7:$I$53,9,FALSE))=TRUE,"",VLOOKUP($A193,'Úklidové služby'!$A$7:$I$53,9,FALSE))</f>
        <v/>
      </c>
      <c r="J193" s="194" t="str">
        <f t="shared" si="8"/>
        <v/>
      </c>
      <c r="K193" s="237" t="str">
        <f t="shared" si="9"/>
        <v/>
      </c>
    </row>
    <row r="194" spans="1:11" ht="15" hidden="1" outlineLevel="1">
      <c r="A194" s="48"/>
      <c r="B194" s="14" t="s">
        <v>20</v>
      </c>
      <c r="C194" s="70" t="s">
        <v>111</v>
      </c>
      <c r="D194" s="15" t="s">
        <v>195</v>
      </c>
      <c r="E194" s="100">
        <v>2.17</v>
      </c>
      <c r="F194" s="66" t="str">
        <f>IF(ISNA(VLOOKUP($A194,'Úklidové služby'!$A$7:$I$53,6,FALSE))=TRUE,"",VLOOKUP($A194,'Úklidové služby'!$A$7:$I$53,6,FALSE))</f>
        <v/>
      </c>
      <c r="G194" s="16" t="str">
        <f>IF(ISNA(VLOOKUP($A194,'Úklidové služby'!$A$7:$I$53,7,FALSE))=TRUE,"",VLOOKUP($A194,'Úklidové služby'!$A$7:$I$53,7,FALSE))</f>
        <v/>
      </c>
      <c r="H194" s="148" t="str">
        <f>IF(ISNA(VLOOKUP($A194,'Úklidové služby'!$A$7:$I$53,8,FALSE))=TRUE,"",VLOOKUP($A194,'Úklidové služby'!$A$7:$I$53,8,FALSE))</f>
        <v/>
      </c>
      <c r="I194" s="232" t="str">
        <f>IF(ISNA(VLOOKUP($A194,'Úklidové služby'!$A$7:$I$53,9,FALSE))=TRUE,"",VLOOKUP($A194,'Úklidové služby'!$A$7:$I$53,9,FALSE))</f>
        <v/>
      </c>
      <c r="J194" s="194" t="str">
        <f t="shared" si="8"/>
        <v/>
      </c>
      <c r="K194" s="237" t="str">
        <f t="shared" si="9"/>
        <v/>
      </c>
    </row>
    <row r="195" spans="1:11" ht="15" hidden="1" outlineLevel="1">
      <c r="A195" s="48"/>
      <c r="B195" s="14" t="s">
        <v>20</v>
      </c>
      <c r="C195" s="70" t="s">
        <v>110</v>
      </c>
      <c r="D195" s="15" t="s">
        <v>195</v>
      </c>
      <c r="E195" s="100">
        <v>2.9</v>
      </c>
      <c r="F195" s="66" t="str">
        <f>IF(ISNA(VLOOKUP($A195,'Úklidové služby'!$A$7:$I$53,6,FALSE))=TRUE,"",VLOOKUP($A195,'Úklidové služby'!$A$7:$I$53,6,FALSE))</f>
        <v/>
      </c>
      <c r="G195" s="16" t="str">
        <f>IF(ISNA(VLOOKUP($A195,'Úklidové služby'!$A$7:$I$53,7,FALSE))=TRUE,"",VLOOKUP($A195,'Úklidové služby'!$A$7:$I$53,7,FALSE))</f>
        <v/>
      </c>
      <c r="H195" s="148" t="str">
        <f>IF(ISNA(VLOOKUP($A195,'Úklidové služby'!$A$7:$I$53,8,FALSE))=TRUE,"",VLOOKUP($A195,'Úklidové služby'!$A$7:$I$53,8,FALSE))</f>
        <v/>
      </c>
      <c r="I195" s="232" t="str">
        <f>IF(ISNA(VLOOKUP($A195,'Úklidové služby'!$A$7:$I$53,9,FALSE))=TRUE,"",VLOOKUP($A195,'Úklidové služby'!$A$7:$I$53,9,FALSE))</f>
        <v/>
      </c>
      <c r="J195" s="194" t="str">
        <f t="shared" si="8"/>
        <v/>
      </c>
      <c r="K195" s="237" t="str">
        <f t="shared" si="9"/>
        <v/>
      </c>
    </row>
    <row r="196" spans="1:11" ht="15" hidden="1" outlineLevel="1">
      <c r="A196" s="48"/>
      <c r="B196" s="14" t="s">
        <v>20</v>
      </c>
      <c r="C196" s="70" t="s">
        <v>108</v>
      </c>
      <c r="D196" s="15" t="s">
        <v>162</v>
      </c>
      <c r="E196" s="100">
        <v>4.708</v>
      </c>
      <c r="F196" s="66" t="str">
        <f>IF(ISNA(VLOOKUP($A196,'Úklidové služby'!$A$7:$I$53,6,FALSE))=TRUE,"",VLOOKUP($A196,'Úklidové služby'!$A$7:$I$53,6,FALSE))</f>
        <v/>
      </c>
      <c r="G196" s="16" t="str">
        <f>IF(ISNA(VLOOKUP($A196,'Úklidové služby'!$A$7:$I$53,7,FALSE))=TRUE,"",VLOOKUP($A196,'Úklidové služby'!$A$7:$I$53,7,FALSE))</f>
        <v/>
      </c>
      <c r="H196" s="148" t="str">
        <f>IF(ISNA(VLOOKUP($A196,'Úklidové služby'!$A$7:$I$53,8,FALSE))=TRUE,"",VLOOKUP($A196,'Úklidové služby'!$A$7:$I$53,8,FALSE))</f>
        <v/>
      </c>
      <c r="I196" s="232" t="str">
        <f>IF(ISNA(VLOOKUP($A196,'Úklidové služby'!$A$7:$I$53,9,FALSE))=TRUE,"",VLOOKUP($A196,'Úklidové služby'!$A$7:$I$53,9,FALSE))</f>
        <v/>
      </c>
      <c r="J196" s="194" t="str">
        <f t="shared" si="8"/>
        <v/>
      </c>
      <c r="K196" s="237" t="str">
        <f t="shared" si="9"/>
        <v/>
      </c>
    </row>
    <row r="197" spans="1:11" ht="15" hidden="1" outlineLevel="1">
      <c r="A197" s="48"/>
      <c r="B197" s="14" t="s">
        <v>20</v>
      </c>
      <c r="C197" s="70" t="s">
        <v>104</v>
      </c>
      <c r="D197" s="15" t="s">
        <v>162</v>
      </c>
      <c r="E197" s="100">
        <v>5.693</v>
      </c>
      <c r="F197" s="66" t="str">
        <f>IF(ISNA(VLOOKUP($A197,'Úklidové služby'!$A$7:$I$53,6,FALSE))=TRUE,"",VLOOKUP($A197,'Úklidové služby'!$A$7:$I$53,6,FALSE))</f>
        <v/>
      </c>
      <c r="G197" s="16" t="str">
        <f>IF(ISNA(VLOOKUP($A197,'Úklidové služby'!$A$7:$I$53,7,FALSE))=TRUE,"",VLOOKUP($A197,'Úklidové služby'!$A$7:$I$53,7,FALSE))</f>
        <v/>
      </c>
      <c r="H197" s="148" t="str">
        <f>IF(ISNA(VLOOKUP($A197,'Úklidové služby'!$A$7:$I$53,8,FALSE))=TRUE,"",VLOOKUP($A197,'Úklidové služby'!$A$7:$I$53,8,FALSE))</f>
        <v/>
      </c>
      <c r="I197" s="232" t="str">
        <f>IF(ISNA(VLOOKUP($A197,'Úklidové služby'!$A$7:$I$53,9,FALSE))=TRUE,"",VLOOKUP($A197,'Úklidové služby'!$A$7:$I$53,9,FALSE))</f>
        <v/>
      </c>
      <c r="J197" s="194" t="str">
        <f t="shared" si="8"/>
        <v/>
      </c>
      <c r="K197" s="237" t="str">
        <f t="shared" si="9"/>
        <v/>
      </c>
    </row>
    <row r="198" spans="1:11" ht="15" hidden="1" outlineLevel="1">
      <c r="A198" s="48"/>
      <c r="B198" s="14" t="s">
        <v>20</v>
      </c>
      <c r="C198" s="70" t="s">
        <v>207</v>
      </c>
      <c r="D198" s="15" t="s">
        <v>197</v>
      </c>
      <c r="E198" s="100">
        <v>2.36</v>
      </c>
      <c r="F198" s="66" t="str">
        <f>IF(ISNA(VLOOKUP($A198,'Úklidové služby'!$A$7:$I$53,6,FALSE))=TRUE,"",VLOOKUP($A198,'Úklidové služby'!$A$7:$I$53,6,FALSE))</f>
        <v/>
      </c>
      <c r="G198" s="16" t="str">
        <f>IF(ISNA(VLOOKUP($A198,'Úklidové služby'!$A$7:$I$53,7,FALSE))=TRUE,"",VLOOKUP($A198,'Úklidové služby'!$A$7:$I$53,7,FALSE))</f>
        <v/>
      </c>
      <c r="H198" s="148" t="str">
        <f>IF(ISNA(VLOOKUP($A198,'Úklidové služby'!$A$7:$I$53,8,FALSE))=TRUE,"",VLOOKUP($A198,'Úklidové služby'!$A$7:$I$53,8,FALSE))</f>
        <v/>
      </c>
      <c r="I198" s="232" t="str">
        <f>IF(ISNA(VLOOKUP($A198,'Úklidové služby'!$A$7:$I$53,9,FALSE))=TRUE,"",VLOOKUP($A198,'Úklidové služby'!$A$7:$I$53,9,FALSE))</f>
        <v/>
      </c>
      <c r="J198" s="194" t="str">
        <f t="shared" si="8"/>
        <v/>
      </c>
      <c r="K198" s="237" t="str">
        <f t="shared" si="9"/>
        <v/>
      </c>
    </row>
    <row r="199" spans="1:11" ht="15" hidden="1" outlineLevel="1">
      <c r="A199" s="48"/>
      <c r="B199" s="14" t="s">
        <v>20</v>
      </c>
      <c r="C199" s="70" t="s">
        <v>208</v>
      </c>
      <c r="D199" s="15" t="s">
        <v>162</v>
      </c>
      <c r="E199" s="100">
        <v>7.27</v>
      </c>
      <c r="F199" s="66" t="str">
        <f>IF(ISNA(VLOOKUP($A199,'Úklidové služby'!$A$7:$I$53,6,FALSE))=TRUE,"",VLOOKUP($A199,'Úklidové služby'!$A$7:$I$53,6,FALSE))</f>
        <v/>
      </c>
      <c r="G199" s="16" t="str">
        <f>IF(ISNA(VLOOKUP($A199,'Úklidové služby'!$A$7:$I$53,7,FALSE))=TRUE,"",VLOOKUP($A199,'Úklidové služby'!$A$7:$I$53,7,FALSE))</f>
        <v/>
      </c>
      <c r="H199" s="148" t="str">
        <f>IF(ISNA(VLOOKUP($A199,'Úklidové služby'!$A$7:$I$53,8,FALSE))=TRUE,"",VLOOKUP($A199,'Úklidové služby'!$A$7:$I$53,8,FALSE))</f>
        <v/>
      </c>
      <c r="I199" s="232" t="str">
        <f>IF(ISNA(VLOOKUP($A199,'Úklidové služby'!$A$7:$I$53,9,FALSE))=TRUE,"",VLOOKUP($A199,'Úklidové služby'!$A$7:$I$53,9,FALSE))</f>
        <v/>
      </c>
      <c r="J199" s="194" t="str">
        <f t="shared" si="8"/>
        <v/>
      </c>
      <c r="K199" s="237" t="str">
        <f t="shared" si="9"/>
        <v/>
      </c>
    </row>
    <row r="200" spans="1:11" ht="15" hidden="1" outlineLevel="1">
      <c r="A200" s="48"/>
      <c r="B200" s="14" t="s">
        <v>20</v>
      </c>
      <c r="C200" s="70" t="s">
        <v>101</v>
      </c>
      <c r="D200" s="15" t="s">
        <v>198</v>
      </c>
      <c r="E200" s="100">
        <v>6.09</v>
      </c>
      <c r="F200" s="66" t="str">
        <f>IF(ISNA(VLOOKUP($A200,'Úklidové služby'!$A$7:$I$53,6,FALSE))=TRUE,"",VLOOKUP($A200,'Úklidové služby'!$A$7:$I$53,6,FALSE))</f>
        <v/>
      </c>
      <c r="G200" s="16" t="str">
        <f>IF(ISNA(VLOOKUP($A200,'Úklidové služby'!$A$7:$I$53,7,FALSE))=TRUE,"",VLOOKUP($A200,'Úklidové služby'!$A$7:$I$53,7,FALSE))</f>
        <v/>
      </c>
      <c r="H200" s="148" t="str">
        <f>IF(ISNA(VLOOKUP($A200,'Úklidové služby'!$A$7:$I$53,8,FALSE))=TRUE,"",VLOOKUP($A200,'Úklidové služby'!$A$7:$I$53,8,FALSE))</f>
        <v/>
      </c>
      <c r="I200" s="232" t="str">
        <f>IF(ISNA(VLOOKUP($A200,'Úklidové služby'!$A$7:$I$53,9,FALSE))=TRUE,"",VLOOKUP($A200,'Úklidové služby'!$A$7:$I$53,9,FALSE))</f>
        <v/>
      </c>
      <c r="J200" s="194" t="str">
        <f t="shared" si="8"/>
        <v/>
      </c>
      <c r="K200" s="237" t="str">
        <f t="shared" si="9"/>
        <v/>
      </c>
    </row>
    <row r="201" spans="1:11" ht="15" hidden="1" outlineLevel="1">
      <c r="A201" s="48"/>
      <c r="B201" s="14" t="s">
        <v>20</v>
      </c>
      <c r="C201" s="70" t="s">
        <v>112</v>
      </c>
      <c r="D201" s="15" t="s">
        <v>199</v>
      </c>
      <c r="E201" s="100">
        <v>6.4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48" t="str">
        <f>IF(ISNA(VLOOKUP($A201,'Úklidové služby'!$A$7:$I$53,8,FALSE))=TRUE,"",VLOOKUP($A201,'Úklidové služby'!$A$7:$I$53,8,FALSE))</f>
        <v/>
      </c>
      <c r="I201" s="232" t="str">
        <f>IF(ISNA(VLOOKUP($A201,'Úklidové služby'!$A$7:$I$53,9,FALSE))=TRUE,"",VLOOKUP($A201,'Úklidové služby'!$A$7:$I$53,9,FALSE))</f>
        <v/>
      </c>
      <c r="J201" s="194" t="str">
        <f t="shared" si="8"/>
        <v/>
      </c>
      <c r="K201" s="237" t="str">
        <f t="shared" si="9"/>
        <v/>
      </c>
    </row>
    <row r="202" spans="1:11" ht="15" hidden="1" outlineLevel="1">
      <c r="A202" s="48"/>
      <c r="B202" s="14" t="s">
        <v>98</v>
      </c>
      <c r="C202" s="70" t="s">
        <v>124</v>
      </c>
      <c r="D202" s="15" t="s">
        <v>165</v>
      </c>
      <c r="E202" s="100">
        <v>5.67</v>
      </c>
      <c r="F202" s="66" t="str">
        <f>IF(ISNA(VLOOKUP($A202,'Úklidové služby'!$A$7:$I$53,6,FALSE))=TRUE,"",VLOOKUP($A202,'Úklidové služby'!$A$7:$I$53,6,FALSE))</f>
        <v/>
      </c>
      <c r="G202" s="16" t="str">
        <f>IF(ISNA(VLOOKUP($A202,'Úklidové služby'!$A$7:$I$53,7,FALSE))=TRUE,"",VLOOKUP($A202,'Úklidové služby'!$A$7:$I$53,7,FALSE))</f>
        <v/>
      </c>
      <c r="H202" s="148" t="str">
        <f>IF(ISNA(VLOOKUP($A202,'Úklidové služby'!$A$7:$I$53,8,FALSE))=TRUE,"",VLOOKUP($A202,'Úklidové služby'!$A$7:$I$53,8,FALSE))</f>
        <v/>
      </c>
      <c r="I202" s="232" t="str">
        <f>IF(ISNA(VLOOKUP($A202,'Úklidové služby'!$A$7:$I$53,9,FALSE))=TRUE,"",VLOOKUP($A202,'Úklidové služby'!$A$7:$I$53,9,FALSE))</f>
        <v/>
      </c>
      <c r="J202" s="194" t="str">
        <f t="shared" si="8"/>
        <v/>
      </c>
      <c r="K202" s="237" t="str">
        <f t="shared" si="9"/>
        <v/>
      </c>
    </row>
    <row r="203" spans="1:11" ht="15" hidden="1" outlineLevel="1">
      <c r="A203" s="48"/>
      <c r="B203" s="14" t="s">
        <v>98</v>
      </c>
      <c r="C203" s="70" t="s">
        <v>186</v>
      </c>
      <c r="D203" s="15" t="s">
        <v>166</v>
      </c>
      <c r="E203" s="100">
        <v>5.28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48" t="str">
        <f>IF(ISNA(VLOOKUP($A203,'Úklidové služby'!$A$7:$I$53,8,FALSE))=TRUE,"",VLOOKUP($A203,'Úklidové služby'!$A$7:$I$53,8,FALSE))</f>
        <v/>
      </c>
      <c r="I203" s="232" t="str">
        <f>IF(ISNA(VLOOKUP($A203,'Úklidové služby'!$A$7:$I$53,9,FALSE))=TRUE,"",VLOOKUP($A203,'Úklidové služby'!$A$7:$I$53,9,FALSE))</f>
        <v/>
      </c>
      <c r="J203" s="194" t="str">
        <f t="shared" si="8"/>
        <v/>
      </c>
      <c r="K203" s="237" t="str">
        <f t="shared" si="9"/>
        <v/>
      </c>
    </row>
    <row r="204" spans="1:11" ht="15" hidden="1" outlineLevel="1">
      <c r="A204" s="48"/>
      <c r="B204" s="14" t="s">
        <v>98</v>
      </c>
      <c r="C204" s="70" t="s">
        <v>209</v>
      </c>
      <c r="D204" s="15" t="s">
        <v>201</v>
      </c>
      <c r="E204" s="100">
        <v>3.249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48" t="str">
        <f>IF(ISNA(VLOOKUP($A204,'Úklidové služby'!$A$7:$I$53,8,FALSE))=TRUE,"",VLOOKUP($A204,'Úklidové služby'!$A$7:$I$53,8,FALSE))</f>
        <v/>
      </c>
      <c r="I204" s="232" t="str">
        <f>IF(ISNA(VLOOKUP($A204,'Úklidové služby'!$A$7:$I$53,9,FALSE))=TRUE,"",VLOOKUP($A204,'Úklidové služby'!$A$7:$I$53,9,FALSE))</f>
        <v/>
      </c>
      <c r="J204" s="194" t="str">
        <f t="shared" si="8"/>
        <v/>
      </c>
      <c r="K204" s="237" t="str">
        <f t="shared" si="9"/>
        <v/>
      </c>
    </row>
    <row r="205" spans="1:11" ht="15" hidden="1" outlineLevel="1">
      <c r="A205" s="48"/>
      <c r="B205" s="14" t="s">
        <v>98</v>
      </c>
      <c r="C205" s="70" t="s">
        <v>210</v>
      </c>
      <c r="D205" s="15" t="s">
        <v>202</v>
      </c>
      <c r="E205" s="100">
        <v>2.505</v>
      </c>
      <c r="F205" s="66" t="str">
        <f>IF(ISNA(VLOOKUP($A205,'Úklidové služby'!$A$7:$I$53,6,FALSE))=TRUE,"",VLOOKUP($A205,'Úklidové služby'!$A$7:$I$53,6,FALSE))</f>
        <v/>
      </c>
      <c r="G205" s="16" t="str">
        <f>IF(ISNA(VLOOKUP($A205,'Úklidové služby'!$A$7:$I$53,7,FALSE))=TRUE,"",VLOOKUP($A205,'Úklidové služby'!$A$7:$I$53,7,FALSE))</f>
        <v/>
      </c>
      <c r="H205" s="148" t="str">
        <f>IF(ISNA(VLOOKUP($A205,'Úklidové služby'!$A$7:$I$53,8,FALSE))=TRUE,"",VLOOKUP($A205,'Úklidové služby'!$A$7:$I$53,8,FALSE))</f>
        <v/>
      </c>
      <c r="I205" s="232" t="str">
        <f>IF(ISNA(VLOOKUP($A205,'Úklidové služby'!$A$7:$I$53,9,FALSE))=TRUE,"",VLOOKUP($A205,'Úklidové služby'!$A$7:$I$53,9,FALSE))</f>
        <v/>
      </c>
      <c r="J205" s="194" t="str">
        <f t="shared" si="8"/>
        <v/>
      </c>
      <c r="K205" s="237" t="str">
        <f t="shared" si="9"/>
        <v/>
      </c>
    </row>
    <row r="206" spans="1:11" ht="15" hidden="1" outlineLevel="1">
      <c r="A206" s="48"/>
      <c r="B206" s="14" t="s">
        <v>98</v>
      </c>
      <c r="C206" s="70" t="s">
        <v>211</v>
      </c>
      <c r="D206" s="15" t="s">
        <v>203</v>
      </c>
      <c r="E206" s="100">
        <v>7.984</v>
      </c>
      <c r="F206" s="66" t="str">
        <f>IF(ISNA(VLOOKUP($A206,'Úklidové služby'!$A$7:$I$53,6,FALSE))=TRUE,"",VLOOKUP($A206,'Úklidové služby'!$A$7:$I$53,6,FALSE))</f>
        <v/>
      </c>
      <c r="G206" s="16" t="str">
        <f>IF(ISNA(VLOOKUP($A206,'Úklidové služby'!$A$7:$I$53,7,FALSE))=TRUE,"",VLOOKUP($A206,'Úklidové služby'!$A$7:$I$53,7,FALSE))</f>
        <v/>
      </c>
      <c r="H206" s="148" t="str">
        <f>IF(ISNA(VLOOKUP($A206,'Úklidové služby'!$A$7:$I$53,8,FALSE))=TRUE,"",VLOOKUP($A206,'Úklidové služby'!$A$7:$I$53,8,FALSE))</f>
        <v/>
      </c>
      <c r="I206" s="232" t="str">
        <f>IF(ISNA(VLOOKUP($A206,'Úklidové služby'!$A$7:$I$53,9,FALSE))=TRUE,"",VLOOKUP($A206,'Úklidové služby'!$A$7:$I$53,9,FALSE))</f>
        <v/>
      </c>
      <c r="J206" s="194" t="str">
        <f t="shared" si="8"/>
        <v/>
      </c>
      <c r="K206" s="237" t="str">
        <f t="shared" si="9"/>
        <v/>
      </c>
    </row>
    <row r="207" spans="1:11" ht="15" hidden="1" outlineLevel="1">
      <c r="A207" s="48"/>
      <c r="B207" s="14" t="s">
        <v>98</v>
      </c>
      <c r="C207" s="70" t="s">
        <v>212</v>
      </c>
      <c r="D207" s="15" t="s">
        <v>204</v>
      </c>
      <c r="E207" s="100">
        <v>5.24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48" t="str">
        <f>IF(ISNA(VLOOKUP($A207,'Úklidové služby'!$A$7:$I$53,8,FALSE))=TRUE,"",VLOOKUP($A207,'Úklidové služby'!$A$7:$I$53,8,FALSE))</f>
        <v/>
      </c>
      <c r="I207" s="232" t="str">
        <f>IF(ISNA(VLOOKUP($A207,'Úklidové služby'!$A$7:$I$53,9,FALSE))=TRUE,"",VLOOKUP($A207,'Úklidové služby'!$A$7:$I$53,9,FALSE))</f>
        <v/>
      </c>
      <c r="J207" s="194" t="str">
        <f t="shared" si="8"/>
        <v/>
      </c>
      <c r="K207" s="237" t="str">
        <f t="shared" si="9"/>
        <v/>
      </c>
    </row>
    <row r="208" spans="1:11" ht="15" hidden="1" outlineLevel="1">
      <c r="A208" s="48"/>
      <c r="B208" s="14" t="s">
        <v>98</v>
      </c>
      <c r="C208" s="70" t="s">
        <v>122</v>
      </c>
      <c r="D208" s="15" t="s">
        <v>166</v>
      </c>
      <c r="E208" s="100">
        <v>5.32</v>
      </c>
      <c r="F208" s="66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48" t="str">
        <f>IF(ISNA(VLOOKUP($A208,'Úklidové služby'!$A$7:$I$53,8,FALSE))=TRUE,"",VLOOKUP($A208,'Úklidové služby'!$A$7:$I$53,8,FALSE))</f>
        <v/>
      </c>
      <c r="I208" s="232" t="str">
        <f>IF(ISNA(VLOOKUP($A208,'Úklidové služby'!$A$7:$I$53,9,FALSE))=TRUE,"",VLOOKUP($A208,'Úklidové služby'!$A$7:$I$53,9,FALSE))</f>
        <v/>
      </c>
      <c r="J208" s="194" t="str">
        <f t="shared" si="8"/>
        <v/>
      </c>
      <c r="K208" s="237" t="str">
        <f t="shared" si="9"/>
        <v/>
      </c>
    </row>
    <row r="209" spans="1:11" ht="15" hidden="1" outlineLevel="1">
      <c r="A209" s="50"/>
      <c r="B209" s="25" t="s">
        <v>98</v>
      </c>
      <c r="C209" s="71" t="s">
        <v>121</v>
      </c>
      <c r="D209" s="27" t="s">
        <v>172</v>
      </c>
      <c r="E209" s="102">
        <v>5.92</v>
      </c>
      <c r="F209" s="93" t="str">
        <f>IF(ISNA(VLOOKUP($A209,'Úklidové služby'!$A$7:$I$53,6,FALSE))=TRUE,"",VLOOKUP($A209,'Úklidové služby'!$A$7:$I$53,6,FALSE))</f>
        <v/>
      </c>
      <c r="G209" s="16" t="str">
        <f>IF(ISNA(VLOOKUP($A209,'Úklidové služby'!$A$7:$I$53,7,FALSE))=TRUE,"",VLOOKUP($A209,'Úklidové služby'!$A$7:$I$53,7,FALSE))</f>
        <v/>
      </c>
      <c r="H209" s="151" t="str">
        <f>IF(ISNA(VLOOKUP($A209,'Úklidové služby'!$A$7:$I$53,8,FALSE))=TRUE,"",VLOOKUP($A209,'Úklidové služby'!$A$7:$I$53,8,FALSE))</f>
        <v/>
      </c>
      <c r="I209" s="235" t="str">
        <f>IF(ISNA(VLOOKUP($A209,'Úklidové služby'!$A$7:$I$53,9,FALSE))=TRUE,"",VLOOKUP($A209,'Úklidové služby'!$A$7:$I$53,9,FALSE))</f>
        <v/>
      </c>
      <c r="J209" s="194" t="str">
        <f t="shared" si="8"/>
        <v/>
      </c>
      <c r="K209" s="242" t="str">
        <f t="shared" si="9"/>
        <v/>
      </c>
    </row>
    <row r="210" spans="1:11" ht="15" collapsed="1">
      <c r="A210" s="2">
        <v>9</v>
      </c>
      <c r="B210" s="3" t="s">
        <v>40</v>
      </c>
      <c r="C210" s="5"/>
      <c r="D210" s="5"/>
      <c r="E210" s="111">
        <f>SUM(E211:E261)</f>
        <v>51</v>
      </c>
      <c r="F210" s="45" t="str">
        <f>IF(ISNA(VLOOKUP($A210,'Úklidové služby'!$A$7:$I$53,6,FALSE))=TRUE,"",VLOOKUP($A210,'Úklidové služby'!$A$7:$I$53,6,FALSE))</f>
        <v>místnost</v>
      </c>
      <c r="G210" s="24">
        <f>IF(ISNA(VLOOKUP($A210,'Úklidové služby'!$A$7:$I$53,7,FALSE))=TRUE,"",VLOOKUP($A210,'Úklidové služby'!$A$7:$I$53,7,FALSE))</f>
        <v>0</v>
      </c>
      <c r="H210" s="228" t="str">
        <f>IF(ISNA(VLOOKUP($A210,'Úklidové služby'!$A$7:$I$53,8,FALSE))=TRUE,"",VLOOKUP($A210,'Úklidové služby'!$A$7:$I$53,8,FALSE))</f>
        <v>1x za den</v>
      </c>
      <c r="I210" s="184">
        <f>IF(ISNA(VLOOKUP($A210,'Úklidové služby'!$A$7:$I$53,9,FALSE))=TRUE,"",VLOOKUP($A210,'Úklidové služby'!$A$7:$I$53,9,FALSE))</f>
        <v>251</v>
      </c>
      <c r="J210" s="76">
        <f t="shared" si="8"/>
        <v>0</v>
      </c>
      <c r="K210" s="241">
        <f t="shared" si="9"/>
        <v>0</v>
      </c>
    </row>
    <row r="211" spans="1:11" ht="15" hidden="1" outlineLevel="1">
      <c r="A211" s="48"/>
      <c r="B211" s="10" t="s">
        <v>8</v>
      </c>
      <c r="C211" s="69" t="s">
        <v>173</v>
      </c>
      <c r="D211" s="11" t="s">
        <v>154</v>
      </c>
      <c r="E211" s="100">
        <v>1</v>
      </c>
      <c r="F211" s="66" t="str">
        <f>IF(ISNA(VLOOKUP($A211,'Úklidové služby'!$A$7:$I$53,6,FALSE))=TRUE,"",VLOOKUP($A211,'Úklidové služby'!$A$7:$I$53,6,FALSE))</f>
        <v/>
      </c>
      <c r="G211" s="16" t="str">
        <f>IF(ISNA(VLOOKUP($A211,'Úklidové služby'!$A$7:$I$53,7,FALSE))=TRUE,"",VLOOKUP($A211,'Úklidové služby'!$A$7:$I$53,7,FALSE))</f>
        <v/>
      </c>
      <c r="H211" s="148" t="str">
        <f>IF(ISNA(VLOOKUP($A211,'Úklidové služby'!$A$7:$I$53,8,FALSE))=TRUE,"",VLOOKUP($A211,'Úklidové služby'!$A$7:$I$53,8,FALSE))</f>
        <v/>
      </c>
      <c r="I211" s="232" t="str">
        <f>IF(ISNA(VLOOKUP($A211,'Úklidové služby'!$A$7:$I$53,9,FALSE))=TRUE,"",VLOOKUP($A211,'Úklidové služby'!$A$7:$I$53,9,FALSE))</f>
        <v/>
      </c>
      <c r="J211" s="194" t="str">
        <f t="shared" si="8"/>
        <v/>
      </c>
      <c r="K211" s="237" t="str">
        <f t="shared" si="9"/>
        <v/>
      </c>
    </row>
    <row r="212" spans="1:11" ht="15" hidden="1" outlineLevel="1">
      <c r="A212" s="48"/>
      <c r="B212" s="14" t="s">
        <v>8</v>
      </c>
      <c r="C212" s="70" t="s">
        <v>174</v>
      </c>
      <c r="D212" s="15" t="s">
        <v>155</v>
      </c>
      <c r="E212" s="100">
        <v>1</v>
      </c>
      <c r="F212" s="66" t="str">
        <f>IF(ISNA(VLOOKUP($A212,'Úklidové služby'!$A$7:$I$53,6,FALSE))=TRUE,"",VLOOKUP($A212,'Úklidové služby'!$A$7:$I$53,6,FALSE))</f>
        <v/>
      </c>
      <c r="G212" s="16" t="str">
        <f>IF(ISNA(VLOOKUP($A212,'Úklidové služby'!$A$7:$I$53,7,FALSE))=TRUE,"",VLOOKUP($A212,'Úklidové služby'!$A$7:$I$53,7,FALSE))</f>
        <v/>
      </c>
      <c r="H212" s="148" t="str">
        <f>IF(ISNA(VLOOKUP($A212,'Úklidové služby'!$A$7:$I$53,8,FALSE))=TRUE,"",VLOOKUP($A212,'Úklidové služby'!$A$7:$I$53,8,FALSE))</f>
        <v/>
      </c>
      <c r="I212" s="232" t="str">
        <f>IF(ISNA(VLOOKUP($A212,'Úklidové služby'!$A$7:$I$53,9,FALSE))=TRUE,"",VLOOKUP($A212,'Úklidové služby'!$A$7:$I$53,9,FALSE))</f>
        <v/>
      </c>
      <c r="J212" s="194" t="str">
        <f t="shared" si="8"/>
        <v/>
      </c>
      <c r="K212" s="237" t="str">
        <f t="shared" si="9"/>
        <v/>
      </c>
    </row>
    <row r="213" spans="1:11" ht="15" hidden="1" outlineLevel="1">
      <c r="A213" s="48"/>
      <c r="B213" s="14" t="s">
        <v>8</v>
      </c>
      <c r="C213" s="70" t="s">
        <v>175</v>
      </c>
      <c r="D213" s="15" t="s">
        <v>156</v>
      </c>
      <c r="E213" s="100">
        <v>1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148" t="str">
        <f>IF(ISNA(VLOOKUP($A213,'Úklidové služby'!$A$7:$I$53,8,FALSE))=TRUE,"",VLOOKUP($A213,'Úklidové služby'!$A$7:$I$53,8,FALSE))</f>
        <v/>
      </c>
      <c r="I213" s="232" t="str">
        <f>IF(ISNA(VLOOKUP($A213,'Úklidové služby'!$A$7:$I$53,9,FALSE))=TRUE,"",VLOOKUP($A213,'Úklidové služby'!$A$7:$I$53,9,FALSE))</f>
        <v/>
      </c>
      <c r="J213" s="194" t="str">
        <f t="shared" si="8"/>
        <v/>
      </c>
      <c r="K213" s="237" t="str">
        <f t="shared" si="9"/>
        <v/>
      </c>
    </row>
    <row r="214" spans="1:11" ht="15" hidden="1" outlineLevel="1">
      <c r="A214" s="48"/>
      <c r="B214" s="14" t="s">
        <v>8</v>
      </c>
      <c r="C214" s="70" t="s">
        <v>205</v>
      </c>
      <c r="D214" s="15" t="s">
        <v>195</v>
      </c>
      <c r="E214" s="100">
        <v>1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148" t="str">
        <f>IF(ISNA(VLOOKUP($A214,'Úklidové služby'!$A$7:$I$53,8,FALSE))=TRUE,"",VLOOKUP($A214,'Úklidové služby'!$A$7:$I$53,8,FALSE))</f>
        <v/>
      </c>
      <c r="I214" s="232" t="str">
        <f>IF(ISNA(VLOOKUP($A214,'Úklidové služby'!$A$7:$I$53,9,FALSE))=TRUE,"",VLOOKUP($A214,'Úklidové služby'!$A$7:$I$53,9,FALSE))</f>
        <v/>
      </c>
      <c r="J214" s="194" t="str">
        <f t="shared" si="8"/>
        <v/>
      </c>
      <c r="K214" s="237" t="str">
        <f t="shared" si="9"/>
        <v/>
      </c>
    </row>
    <row r="215" spans="1:11" ht="15" hidden="1" outlineLevel="1">
      <c r="A215" s="48"/>
      <c r="B215" s="14" t="s">
        <v>8</v>
      </c>
      <c r="C215" s="70" t="s">
        <v>206</v>
      </c>
      <c r="D215" s="15" t="s">
        <v>196</v>
      </c>
      <c r="E215" s="100">
        <v>1</v>
      </c>
      <c r="F215" s="66" t="str">
        <f>IF(ISNA(VLOOKUP($A215,'Úklidové služby'!$A$7:$I$53,6,FALSE))=TRUE,"",VLOOKUP($A215,'Úklidové služby'!$A$7:$I$53,6,FALSE))</f>
        <v/>
      </c>
      <c r="G215" s="16" t="str">
        <f>IF(ISNA(VLOOKUP($A215,'Úklidové služby'!$A$7:$I$53,7,FALSE))=TRUE,"",VLOOKUP($A215,'Úklidové služby'!$A$7:$I$53,7,FALSE))</f>
        <v/>
      </c>
      <c r="H215" s="148" t="str">
        <f>IF(ISNA(VLOOKUP($A215,'Úklidové služby'!$A$7:$I$53,8,FALSE))=TRUE,"",VLOOKUP($A215,'Úklidové služby'!$A$7:$I$53,8,FALSE))</f>
        <v/>
      </c>
      <c r="I215" s="232" t="str">
        <f>IF(ISNA(VLOOKUP($A215,'Úklidové služby'!$A$7:$I$53,9,FALSE))=TRUE,"",VLOOKUP($A215,'Úklidové služby'!$A$7:$I$53,9,FALSE))</f>
        <v/>
      </c>
      <c r="J215" s="194" t="str">
        <f t="shared" si="8"/>
        <v/>
      </c>
      <c r="K215" s="237" t="str">
        <f t="shared" si="9"/>
        <v/>
      </c>
    </row>
    <row r="216" spans="1:11" ht="15" hidden="1" outlineLevel="1">
      <c r="A216" s="48"/>
      <c r="B216" s="14" t="s">
        <v>8</v>
      </c>
      <c r="C216" s="70" t="s">
        <v>176</v>
      </c>
      <c r="D216" s="15" t="s">
        <v>157</v>
      </c>
      <c r="E216" s="100">
        <v>1</v>
      </c>
      <c r="F216" s="66" t="str">
        <f>IF(ISNA(VLOOKUP($A216,'Úklidové služby'!$A$7:$I$53,6,FALSE))=TRUE,"",VLOOKUP($A216,'Úklidové služby'!$A$7:$I$53,6,FALSE))</f>
        <v/>
      </c>
      <c r="G216" s="16" t="str">
        <f>IF(ISNA(VLOOKUP($A216,'Úklidové služby'!$A$7:$I$53,7,FALSE))=TRUE,"",VLOOKUP($A216,'Úklidové služby'!$A$7:$I$53,7,FALSE))</f>
        <v/>
      </c>
      <c r="H216" s="148" t="str">
        <f>IF(ISNA(VLOOKUP($A216,'Úklidové služby'!$A$7:$I$53,8,FALSE))=TRUE,"",VLOOKUP($A216,'Úklidové služby'!$A$7:$I$53,8,FALSE))</f>
        <v/>
      </c>
      <c r="I216" s="232" t="str">
        <f>IF(ISNA(VLOOKUP($A216,'Úklidové služby'!$A$7:$I$53,9,FALSE))=TRUE,"",VLOOKUP($A216,'Úklidové služby'!$A$7:$I$53,9,FALSE))</f>
        <v/>
      </c>
      <c r="J216" s="194" t="str">
        <f t="shared" si="8"/>
        <v/>
      </c>
      <c r="K216" s="237" t="str">
        <f t="shared" si="9"/>
        <v/>
      </c>
    </row>
    <row r="217" spans="1:11" ht="15" hidden="1" outlineLevel="1">
      <c r="A217" s="48"/>
      <c r="B217" s="14" t="s">
        <v>8</v>
      </c>
      <c r="C217" s="70" t="s">
        <v>177</v>
      </c>
      <c r="D217" s="15" t="s">
        <v>158</v>
      </c>
      <c r="E217" s="100">
        <v>1</v>
      </c>
      <c r="F217" s="66" t="str">
        <f>IF(ISNA(VLOOKUP($A217,'Úklidové služby'!$A$7:$I$53,6,FALSE))=TRUE,"",VLOOKUP($A217,'Úklidové služby'!$A$7:$I$53,6,FALSE))</f>
        <v/>
      </c>
      <c r="G217" s="16" t="str">
        <f>IF(ISNA(VLOOKUP($A217,'Úklidové služby'!$A$7:$I$53,7,FALSE))=TRUE,"",VLOOKUP($A217,'Úklidové služby'!$A$7:$I$53,7,FALSE))</f>
        <v/>
      </c>
      <c r="H217" s="148" t="str">
        <f>IF(ISNA(VLOOKUP($A217,'Úklidové služby'!$A$7:$I$53,8,FALSE))=TRUE,"",VLOOKUP($A217,'Úklidové služby'!$A$7:$I$53,8,FALSE))</f>
        <v/>
      </c>
      <c r="I217" s="232" t="str">
        <f>IF(ISNA(VLOOKUP($A217,'Úklidové služby'!$A$7:$I$53,9,FALSE))=TRUE,"",VLOOKUP($A217,'Úklidové služby'!$A$7:$I$53,9,FALSE))</f>
        <v/>
      </c>
      <c r="J217" s="194" t="str">
        <f t="shared" si="8"/>
        <v/>
      </c>
      <c r="K217" s="237" t="str">
        <f t="shared" si="9"/>
        <v/>
      </c>
    </row>
    <row r="218" spans="1:11" ht="15" hidden="1" outlineLevel="1">
      <c r="A218" s="48"/>
      <c r="B218" s="14" t="s">
        <v>8</v>
      </c>
      <c r="C218" s="70" t="s">
        <v>178</v>
      </c>
      <c r="D218" s="15" t="s">
        <v>25</v>
      </c>
      <c r="E218" s="100">
        <v>1</v>
      </c>
      <c r="F218" s="66" t="str">
        <f>IF(ISNA(VLOOKUP($A218,'Úklidové služby'!$A$7:$I$53,6,FALSE))=TRUE,"",VLOOKUP($A218,'Úklidové služby'!$A$7:$I$53,6,FALSE))</f>
        <v/>
      </c>
      <c r="G218" s="16" t="str">
        <f>IF(ISNA(VLOOKUP($A218,'Úklidové služby'!$A$7:$I$53,7,FALSE))=TRUE,"",VLOOKUP($A218,'Úklidové služby'!$A$7:$I$53,7,FALSE))</f>
        <v/>
      </c>
      <c r="H218" s="148" t="str">
        <f>IF(ISNA(VLOOKUP($A218,'Úklidové služby'!$A$7:$I$53,8,FALSE))=TRUE,"",VLOOKUP($A218,'Úklidové služby'!$A$7:$I$53,8,FALSE))</f>
        <v/>
      </c>
      <c r="I218" s="232" t="str">
        <f>IF(ISNA(VLOOKUP($A218,'Úklidové služby'!$A$7:$I$53,9,FALSE))=TRUE,"",VLOOKUP($A218,'Úklidové služby'!$A$7:$I$53,9,FALSE))</f>
        <v/>
      </c>
      <c r="J218" s="194" t="str">
        <f aca="true" t="shared" si="10" ref="J218:J295">IF(ISERR(E218*G218*I218)=TRUE,"",E218*G218*I218)</f>
        <v/>
      </c>
      <c r="K218" s="237" t="str">
        <f aca="true" t="shared" si="11" ref="K218:K295">IF(ISERR(J218/12)=TRUE,"",J218/12)</f>
        <v/>
      </c>
    </row>
    <row r="219" spans="1:11" ht="15" hidden="1" outlineLevel="1">
      <c r="A219" s="48"/>
      <c r="B219" s="14" t="s">
        <v>8</v>
      </c>
      <c r="C219" s="70" t="s">
        <v>179</v>
      </c>
      <c r="D219" s="15" t="s">
        <v>16</v>
      </c>
      <c r="E219" s="100">
        <v>1</v>
      </c>
      <c r="F219" s="66" t="str">
        <f>IF(ISNA(VLOOKUP($A219,'Úklidové služby'!$A$7:$I$53,6,FALSE))=TRUE,"",VLOOKUP($A219,'Úklidové služby'!$A$7:$I$53,6,FALSE))</f>
        <v/>
      </c>
      <c r="G219" s="16" t="str">
        <f>IF(ISNA(VLOOKUP($A219,'Úklidové služby'!$A$7:$I$53,7,FALSE))=TRUE,"",VLOOKUP($A219,'Úklidové služby'!$A$7:$I$53,7,FALSE))</f>
        <v/>
      </c>
      <c r="H219" s="148" t="str">
        <f>IF(ISNA(VLOOKUP($A219,'Úklidové služby'!$A$7:$I$53,8,FALSE))=TRUE,"",VLOOKUP($A219,'Úklidové služby'!$A$7:$I$53,8,FALSE))</f>
        <v/>
      </c>
      <c r="I219" s="232" t="str">
        <f>IF(ISNA(VLOOKUP($A219,'Úklidové služby'!$A$7:$I$53,9,FALSE))=TRUE,"",VLOOKUP($A219,'Úklidové služby'!$A$7:$I$53,9,FALSE))</f>
        <v/>
      </c>
      <c r="J219" s="194" t="str">
        <f t="shared" si="10"/>
        <v/>
      </c>
      <c r="K219" s="237" t="str">
        <f t="shared" si="11"/>
        <v/>
      </c>
    </row>
    <row r="220" spans="1:11" ht="15" hidden="1" outlineLevel="1">
      <c r="A220" s="48"/>
      <c r="B220" s="14" t="s">
        <v>8</v>
      </c>
      <c r="C220" s="70" t="s">
        <v>180</v>
      </c>
      <c r="D220" s="15" t="s">
        <v>159</v>
      </c>
      <c r="E220" s="100">
        <v>1</v>
      </c>
      <c r="F220" s="66" t="str">
        <f>IF(ISNA(VLOOKUP($A220,'Úklidové služby'!$A$7:$I$53,6,FALSE))=TRUE,"",VLOOKUP($A220,'Úklidové služby'!$A$7:$I$53,6,FALSE))</f>
        <v/>
      </c>
      <c r="G220" s="16" t="str">
        <f>IF(ISNA(VLOOKUP($A220,'Úklidové služby'!$A$7:$I$53,7,FALSE))=TRUE,"",VLOOKUP($A220,'Úklidové služby'!$A$7:$I$53,7,FALSE))</f>
        <v/>
      </c>
      <c r="H220" s="148" t="str">
        <f>IF(ISNA(VLOOKUP($A220,'Úklidové služby'!$A$7:$I$53,8,FALSE))=TRUE,"",VLOOKUP($A220,'Úklidové služby'!$A$7:$I$53,8,FALSE))</f>
        <v/>
      </c>
      <c r="I220" s="232" t="str">
        <f>IF(ISNA(VLOOKUP($A220,'Úklidové služby'!$A$7:$I$53,9,FALSE))=TRUE,"",VLOOKUP($A220,'Úklidové služby'!$A$7:$I$53,9,FALSE))</f>
        <v/>
      </c>
      <c r="J220" s="194" t="str">
        <f t="shared" si="10"/>
        <v/>
      </c>
      <c r="K220" s="237" t="str">
        <f t="shared" si="11"/>
        <v/>
      </c>
    </row>
    <row r="221" spans="1:11" ht="15" hidden="1" outlineLevel="1">
      <c r="A221" s="48"/>
      <c r="B221" s="14" t="s">
        <v>8</v>
      </c>
      <c r="C221" s="70" t="s">
        <v>181</v>
      </c>
      <c r="D221" s="15" t="s">
        <v>94</v>
      </c>
      <c r="E221" s="100">
        <v>1</v>
      </c>
      <c r="F221" s="66" t="str">
        <f>IF(ISNA(VLOOKUP($A221,'Úklidové služby'!$A$7:$I$53,6,FALSE))=TRUE,"",VLOOKUP($A221,'Úklidové služby'!$A$7:$I$53,6,FALSE))</f>
        <v/>
      </c>
      <c r="G221" s="16" t="str">
        <f>IF(ISNA(VLOOKUP($A221,'Úklidové služby'!$A$7:$I$53,7,FALSE))=TRUE,"",VLOOKUP($A221,'Úklidové služby'!$A$7:$I$53,7,FALSE))</f>
        <v/>
      </c>
      <c r="H221" s="148" t="str">
        <f>IF(ISNA(VLOOKUP($A221,'Úklidové služby'!$A$7:$I$53,8,FALSE))=TRUE,"",VLOOKUP($A221,'Úklidové služby'!$A$7:$I$53,8,FALSE))</f>
        <v/>
      </c>
      <c r="I221" s="232" t="str">
        <f>IF(ISNA(VLOOKUP($A221,'Úklidové služby'!$A$7:$I$53,9,FALSE))=TRUE,"",VLOOKUP($A221,'Úklidové služby'!$A$7:$I$53,9,FALSE))</f>
        <v/>
      </c>
      <c r="J221" s="194" t="str">
        <f t="shared" si="10"/>
        <v/>
      </c>
      <c r="K221" s="237" t="str">
        <f t="shared" si="11"/>
        <v/>
      </c>
    </row>
    <row r="222" spans="1:11" ht="15" hidden="1" outlineLevel="1">
      <c r="A222" s="48"/>
      <c r="B222" s="14" t="s">
        <v>20</v>
      </c>
      <c r="C222" s="70" t="s">
        <v>136</v>
      </c>
      <c r="D222" s="15" t="s">
        <v>61</v>
      </c>
      <c r="E222" s="100">
        <v>1</v>
      </c>
      <c r="F222" s="66" t="str">
        <f>IF(ISNA(VLOOKUP($A222,'Úklidové služby'!$A$7:$I$53,6,FALSE))=TRUE,"",VLOOKUP($A222,'Úklidové služby'!$A$7:$I$53,6,FALSE))</f>
        <v/>
      </c>
      <c r="G222" s="16" t="str">
        <f>IF(ISNA(VLOOKUP($A222,'Úklidové služby'!$A$7:$I$53,7,FALSE))=TRUE,"",VLOOKUP($A222,'Úklidové služby'!$A$7:$I$53,7,FALSE))</f>
        <v/>
      </c>
      <c r="H222" s="148" t="str">
        <f>IF(ISNA(VLOOKUP($A222,'Úklidové služby'!$A$7:$I$53,8,FALSE))=TRUE,"",VLOOKUP($A222,'Úklidové služby'!$A$7:$I$53,8,FALSE))</f>
        <v/>
      </c>
      <c r="I222" s="232" t="str">
        <f>IF(ISNA(VLOOKUP($A222,'Úklidové služby'!$A$7:$I$53,9,FALSE))=TRUE,"",VLOOKUP($A222,'Úklidové služby'!$A$7:$I$53,9,FALSE))</f>
        <v/>
      </c>
      <c r="J222" s="194" t="str">
        <f t="shared" si="10"/>
        <v/>
      </c>
      <c r="K222" s="237" t="str">
        <f t="shared" si="11"/>
        <v/>
      </c>
    </row>
    <row r="223" spans="1:11" ht="15" hidden="1" outlineLevel="1">
      <c r="A223" s="48"/>
      <c r="B223" s="14" t="s">
        <v>20</v>
      </c>
      <c r="C223" s="70" t="s">
        <v>111</v>
      </c>
      <c r="D223" s="15" t="s">
        <v>195</v>
      </c>
      <c r="E223" s="100">
        <v>1</v>
      </c>
      <c r="F223" s="66" t="str">
        <f>IF(ISNA(VLOOKUP($A223,'Úklidové služby'!$A$7:$I$53,6,FALSE))=TRUE,"",VLOOKUP($A223,'Úklidové služby'!$A$7:$I$53,6,FALSE))</f>
        <v/>
      </c>
      <c r="G223" s="16" t="str">
        <f>IF(ISNA(VLOOKUP($A223,'Úklidové služby'!$A$7:$I$53,7,FALSE))=TRUE,"",VLOOKUP($A223,'Úklidové služby'!$A$7:$I$53,7,FALSE))</f>
        <v/>
      </c>
      <c r="H223" s="148" t="str">
        <f>IF(ISNA(VLOOKUP($A223,'Úklidové služby'!$A$7:$I$53,8,FALSE))=TRUE,"",VLOOKUP($A223,'Úklidové služby'!$A$7:$I$53,8,FALSE))</f>
        <v/>
      </c>
      <c r="I223" s="232" t="str">
        <f>IF(ISNA(VLOOKUP($A223,'Úklidové služby'!$A$7:$I$53,9,FALSE))=TRUE,"",VLOOKUP($A223,'Úklidové služby'!$A$7:$I$53,9,FALSE))</f>
        <v/>
      </c>
      <c r="J223" s="194" t="str">
        <f t="shared" si="10"/>
        <v/>
      </c>
      <c r="K223" s="237" t="str">
        <f t="shared" si="11"/>
        <v/>
      </c>
    </row>
    <row r="224" spans="1:11" ht="15" hidden="1" outlineLevel="1">
      <c r="A224" s="48"/>
      <c r="B224" s="14" t="s">
        <v>20</v>
      </c>
      <c r="C224" s="70" t="s">
        <v>110</v>
      </c>
      <c r="D224" s="15" t="s">
        <v>195</v>
      </c>
      <c r="E224" s="100">
        <v>1</v>
      </c>
      <c r="F224" s="66" t="str">
        <f>IF(ISNA(VLOOKUP($A224,'Úklidové služby'!$A$7:$I$53,6,FALSE))=TRUE,"",VLOOKUP($A224,'Úklidové služby'!$A$7:$I$53,6,FALSE))</f>
        <v/>
      </c>
      <c r="G224" s="16" t="str">
        <f>IF(ISNA(VLOOKUP($A224,'Úklidové služby'!$A$7:$I$53,7,FALSE))=TRUE,"",VLOOKUP($A224,'Úklidové služby'!$A$7:$I$53,7,FALSE))</f>
        <v/>
      </c>
      <c r="H224" s="148" t="str">
        <f>IF(ISNA(VLOOKUP($A224,'Úklidové služby'!$A$7:$I$53,8,FALSE))=TRUE,"",VLOOKUP($A224,'Úklidové služby'!$A$7:$I$53,8,FALSE))</f>
        <v/>
      </c>
      <c r="I224" s="232" t="str">
        <f>IF(ISNA(VLOOKUP($A224,'Úklidové služby'!$A$7:$I$53,9,FALSE))=TRUE,"",VLOOKUP($A224,'Úklidové služby'!$A$7:$I$53,9,FALSE))</f>
        <v/>
      </c>
      <c r="J224" s="194" t="str">
        <f t="shared" si="10"/>
        <v/>
      </c>
      <c r="K224" s="237" t="str">
        <f t="shared" si="11"/>
        <v/>
      </c>
    </row>
    <row r="225" spans="1:11" ht="15" hidden="1" outlineLevel="1">
      <c r="A225" s="48"/>
      <c r="B225" s="14" t="s">
        <v>20</v>
      </c>
      <c r="C225" s="70" t="s">
        <v>133</v>
      </c>
      <c r="D225" s="15" t="s">
        <v>25</v>
      </c>
      <c r="E225" s="100">
        <v>1</v>
      </c>
      <c r="F225" s="66" t="str">
        <f>IF(ISNA(VLOOKUP($A225,'Úklidové služby'!$A$7:$I$53,6,FALSE))=TRUE,"",VLOOKUP($A225,'Úklidové služby'!$A$7:$I$53,6,FALSE))</f>
        <v/>
      </c>
      <c r="G225" s="16" t="str">
        <f>IF(ISNA(VLOOKUP($A225,'Úklidové služby'!$A$7:$I$53,7,FALSE))=TRUE,"",VLOOKUP($A225,'Úklidové služby'!$A$7:$I$53,7,FALSE))</f>
        <v/>
      </c>
      <c r="H225" s="148" t="str">
        <f>IF(ISNA(VLOOKUP($A225,'Úklidové služby'!$A$7:$I$53,8,FALSE))=TRUE,"",VLOOKUP($A225,'Úklidové služby'!$A$7:$I$53,8,FALSE))</f>
        <v/>
      </c>
      <c r="I225" s="232" t="str">
        <f>IF(ISNA(VLOOKUP($A225,'Úklidové služby'!$A$7:$I$53,9,FALSE))=TRUE,"",VLOOKUP($A225,'Úklidové služby'!$A$7:$I$53,9,FALSE))</f>
        <v/>
      </c>
      <c r="J225" s="194" t="str">
        <f t="shared" si="10"/>
        <v/>
      </c>
      <c r="K225" s="237" t="str">
        <f t="shared" si="11"/>
        <v/>
      </c>
    </row>
    <row r="226" spans="1:11" ht="15" hidden="1" outlineLevel="1">
      <c r="A226" s="48"/>
      <c r="B226" s="14" t="s">
        <v>20</v>
      </c>
      <c r="C226" s="70" t="s">
        <v>114</v>
      </c>
      <c r="D226" s="15" t="s">
        <v>157</v>
      </c>
      <c r="E226" s="100">
        <v>1</v>
      </c>
      <c r="F226" s="66" t="str">
        <f>IF(ISNA(VLOOKUP($A226,'Úklidové služby'!$A$7:$I$53,6,FALSE))=TRUE,"",VLOOKUP($A226,'Úklidové služby'!$A$7:$I$53,6,FALSE))</f>
        <v/>
      </c>
      <c r="G226" s="16" t="str">
        <f>IF(ISNA(VLOOKUP($A226,'Úklidové služby'!$A$7:$I$53,7,FALSE))=TRUE,"",VLOOKUP($A226,'Úklidové služby'!$A$7:$I$53,7,FALSE))</f>
        <v/>
      </c>
      <c r="H226" s="148" t="str">
        <f>IF(ISNA(VLOOKUP($A226,'Úklidové služby'!$A$7:$I$53,8,FALSE))=TRUE,"",VLOOKUP($A226,'Úklidové služby'!$A$7:$I$53,8,FALSE))</f>
        <v/>
      </c>
      <c r="I226" s="232" t="str">
        <f>IF(ISNA(VLOOKUP($A226,'Úklidové služby'!$A$7:$I$53,9,FALSE))=TRUE,"",VLOOKUP($A226,'Úklidové služby'!$A$7:$I$53,9,FALSE))</f>
        <v/>
      </c>
      <c r="J226" s="194" t="str">
        <f t="shared" si="10"/>
        <v/>
      </c>
      <c r="K226" s="237" t="str">
        <f t="shared" si="11"/>
        <v/>
      </c>
    </row>
    <row r="227" spans="1:11" ht="15" hidden="1" outlineLevel="1">
      <c r="A227" s="48"/>
      <c r="B227" s="14" t="s">
        <v>20</v>
      </c>
      <c r="C227" s="70" t="s">
        <v>137</v>
      </c>
      <c r="D227" s="15" t="s">
        <v>160</v>
      </c>
      <c r="E227" s="100">
        <v>1</v>
      </c>
      <c r="F227" s="66" t="str">
        <f>IF(ISNA(VLOOKUP($A227,'Úklidové služby'!$A$7:$I$53,6,FALSE))=TRUE,"",VLOOKUP($A227,'Úklidové služby'!$A$7:$I$53,6,FALSE))</f>
        <v/>
      </c>
      <c r="G227" s="16" t="str">
        <f>IF(ISNA(VLOOKUP($A227,'Úklidové služby'!$A$7:$I$53,7,FALSE))=TRUE,"",VLOOKUP($A227,'Úklidové služby'!$A$7:$I$53,7,FALSE))</f>
        <v/>
      </c>
      <c r="H227" s="148" t="str">
        <f>IF(ISNA(VLOOKUP($A227,'Úklidové služby'!$A$7:$I$53,8,FALSE))=TRUE,"",VLOOKUP($A227,'Úklidové služby'!$A$7:$I$53,8,FALSE))</f>
        <v/>
      </c>
      <c r="I227" s="232" t="str">
        <f>IF(ISNA(VLOOKUP($A227,'Úklidové služby'!$A$7:$I$53,9,FALSE))=TRUE,"",VLOOKUP($A227,'Úklidové služby'!$A$7:$I$53,9,FALSE))</f>
        <v/>
      </c>
      <c r="J227" s="194" t="str">
        <f t="shared" si="10"/>
        <v/>
      </c>
      <c r="K227" s="237" t="str">
        <f t="shared" si="11"/>
        <v/>
      </c>
    </row>
    <row r="228" spans="1:11" ht="15" hidden="1" outlineLevel="1">
      <c r="A228" s="48"/>
      <c r="B228" s="14" t="s">
        <v>20</v>
      </c>
      <c r="C228" s="70" t="s">
        <v>109</v>
      </c>
      <c r="D228" s="15" t="s">
        <v>16</v>
      </c>
      <c r="E228" s="100">
        <v>1</v>
      </c>
      <c r="F228" s="66" t="str">
        <f>IF(ISNA(VLOOKUP($A228,'Úklidové služby'!$A$7:$I$53,6,FALSE))=TRUE,"",VLOOKUP($A228,'Úklidové služby'!$A$7:$I$53,6,FALSE))</f>
        <v/>
      </c>
      <c r="G228" s="16" t="str">
        <f>IF(ISNA(VLOOKUP($A228,'Úklidové služby'!$A$7:$I$53,7,FALSE))=TRUE,"",VLOOKUP($A228,'Úklidové služby'!$A$7:$I$53,7,FALSE))</f>
        <v/>
      </c>
      <c r="H228" s="148" t="str">
        <f>IF(ISNA(VLOOKUP($A228,'Úklidové služby'!$A$7:$I$53,8,FALSE))=TRUE,"",VLOOKUP($A228,'Úklidové služby'!$A$7:$I$53,8,FALSE))</f>
        <v/>
      </c>
      <c r="I228" s="232" t="str">
        <f>IF(ISNA(VLOOKUP($A228,'Úklidové služby'!$A$7:$I$53,9,FALSE))=TRUE,"",VLOOKUP($A228,'Úklidové služby'!$A$7:$I$53,9,FALSE))</f>
        <v/>
      </c>
      <c r="J228" s="194" t="str">
        <f t="shared" si="10"/>
        <v/>
      </c>
      <c r="K228" s="237" t="str">
        <f t="shared" si="11"/>
        <v/>
      </c>
    </row>
    <row r="229" spans="1:11" ht="15" hidden="1" outlineLevel="1">
      <c r="A229" s="48"/>
      <c r="B229" s="14" t="s">
        <v>20</v>
      </c>
      <c r="C229" s="70" t="s">
        <v>107</v>
      </c>
      <c r="D229" s="15" t="s">
        <v>80</v>
      </c>
      <c r="E229" s="100">
        <v>1</v>
      </c>
      <c r="F229" s="66" t="str">
        <f>IF(ISNA(VLOOKUP($A229,'Úklidové služby'!$A$7:$I$53,6,FALSE))=TRUE,"",VLOOKUP($A229,'Úklidové služby'!$A$7:$I$53,6,FALSE))</f>
        <v/>
      </c>
      <c r="G229" s="16" t="str">
        <f>IF(ISNA(VLOOKUP($A229,'Úklidové služby'!$A$7:$I$53,7,FALSE))=TRUE,"",VLOOKUP($A229,'Úklidové služby'!$A$7:$I$53,7,FALSE))</f>
        <v/>
      </c>
      <c r="H229" s="148" t="str">
        <f>IF(ISNA(VLOOKUP($A229,'Úklidové služby'!$A$7:$I$53,8,FALSE))=TRUE,"",VLOOKUP($A229,'Úklidové služby'!$A$7:$I$53,8,FALSE))</f>
        <v/>
      </c>
      <c r="I229" s="232" t="str">
        <f>IF(ISNA(VLOOKUP($A229,'Úklidové služby'!$A$7:$I$53,9,FALSE))=TRUE,"",VLOOKUP($A229,'Úklidové služby'!$A$7:$I$53,9,FALSE))</f>
        <v/>
      </c>
      <c r="J229" s="194" t="str">
        <f t="shared" si="10"/>
        <v/>
      </c>
      <c r="K229" s="237" t="str">
        <f t="shared" si="11"/>
        <v/>
      </c>
    </row>
    <row r="230" spans="1:11" ht="15" hidden="1" outlineLevel="1">
      <c r="A230" s="48"/>
      <c r="B230" s="14" t="s">
        <v>20</v>
      </c>
      <c r="C230" s="70" t="s">
        <v>113</v>
      </c>
      <c r="D230" s="15" t="s">
        <v>14</v>
      </c>
      <c r="E230" s="100">
        <v>1</v>
      </c>
      <c r="F230" s="66" t="str">
        <f>IF(ISNA(VLOOKUP($A230,'Úklidové služby'!$A$7:$I$53,6,FALSE))=TRUE,"",VLOOKUP($A230,'Úklidové služby'!$A$7:$I$53,6,FALSE))</f>
        <v/>
      </c>
      <c r="G230" s="16" t="str">
        <f>IF(ISNA(VLOOKUP($A230,'Úklidové služby'!$A$7:$I$53,7,FALSE))=TRUE,"",VLOOKUP($A230,'Úklidové služby'!$A$7:$I$53,7,FALSE))</f>
        <v/>
      </c>
      <c r="H230" s="148" t="str">
        <f>IF(ISNA(VLOOKUP($A230,'Úklidové služby'!$A$7:$I$53,8,FALSE))=TRUE,"",VLOOKUP($A230,'Úklidové služby'!$A$7:$I$53,8,FALSE))</f>
        <v/>
      </c>
      <c r="I230" s="232" t="str">
        <f>IF(ISNA(VLOOKUP($A230,'Úklidové služby'!$A$7:$I$53,9,FALSE))=TRUE,"",VLOOKUP($A230,'Úklidové služby'!$A$7:$I$53,9,FALSE))</f>
        <v/>
      </c>
      <c r="J230" s="194" t="str">
        <f t="shared" si="10"/>
        <v/>
      </c>
      <c r="K230" s="237" t="str">
        <f t="shared" si="11"/>
        <v/>
      </c>
    </row>
    <row r="231" spans="1:11" ht="15" hidden="1" outlineLevel="1">
      <c r="A231" s="48"/>
      <c r="B231" s="14" t="s">
        <v>20</v>
      </c>
      <c r="C231" s="70" t="s">
        <v>105</v>
      </c>
      <c r="D231" s="15" t="s">
        <v>161</v>
      </c>
      <c r="E231" s="100">
        <v>1</v>
      </c>
      <c r="F231" s="66" t="str">
        <f>IF(ISNA(VLOOKUP($A231,'Úklidové služby'!$A$7:$I$53,6,FALSE))=TRUE,"",VLOOKUP($A231,'Úklidové služby'!$A$7:$I$53,6,FALSE))</f>
        <v/>
      </c>
      <c r="G231" s="16" t="str">
        <f>IF(ISNA(VLOOKUP($A231,'Úklidové služby'!$A$7:$I$53,7,FALSE))=TRUE,"",VLOOKUP($A231,'Úklidové služby'!$A$7:$I$53,7,FALSE))</f>
        <v/>
      </c>
      <c r="H231" s="148" t="str">
        <f>IF(ISNA(VLOOKUP($A231,'Úklidové služby'!$A$7:$I$53,8,FALSE))=TRUE,"",VLOOKUP($A231,'Úklidové služby'!$A$7:$I$53,8,FALSE))</f>
        <v/>
      </c>
      <c r="I231" s="232" t="str">
        <f>IF(ISNA(VLOOKUP($A231,'Úklidové služby'!$A$7:$I$53,9,FALSE))=TRUE,"",VLOOKUP($A231,'Úklidové služby'!$A$7:$I$53,9,FALSE))</f>
        <v/>
      </c>
      <c r="J231" s="194" t="str">
        <f t="shared" si="10"/>
        <v/>
      </c>
      <c r="K231" s="237" t="str">
        <f t="shared" si="11"/>
        <v/>
      </c>
    </row>
    <row r="232" spans="1:11" ht="15" hidden="1" outlineLevel="1">
      <c r="A232" s="48"/>
      <c r="B232" s="14" t="s">
        <v>20</v>
      </c>
      <c r="C232" s="70" t="s">
        <v>108</v>
      </c>
      <c r="D232" s="15" t="s">
        <v>162</v>
      </c>
      <c r="E232" s="100">
        <v>1</v>
      </c>
      <c r="F232" s="66" t="str">
        <f>IF(ISNA(VLOOKUP($A232,'Úklidové služby'!$A$7:$I$53,6,FALSE))=TRUE,"",VLOOKUP($A232,'Úklidové služby'!$A$7:$I$53,6,FALSE))</f>
        <v/>
      </c>
      <c r="G232" s="16" t="str">
        <f>IF(ISNA(VLOOKUP($A232,'Úklidové služby'!$A$7:$I$53,7,FALSE))=TRUE,"",VLOOKUP($A232,'Úklidové služby'!$A$7:$I$53,7,FALSE))</f>
        <v/>
      </c>
      <c r="H232" s="148" t="str">
        <f>IF(ISNA(VLOOKUP($A232,'Úklidové služby'!$A$7:$I$53,8,FALSE))=TRUE,"",VLOOKUP($A232,'Úklidové služby'!$A$7:$I$53,8,FALSE))</f>
        <v/>
      </c>
      <c r="I232" s="232" t="str">
        <f>IF(ISNA(VLOOKUP($A232,'Úklidové služby'!$A$7:$I$53,9,FALSE))=TRUE,"",VLOOKUP($A232,'Úklidové služby'!$A$7:$I$53,9,FALSE))</f>
        <v/>
      </c>
      <c r="J232" s="194" t="str">
        <f t="shared" si="10"/>
        <v/>
      </c>
      <c r="K232" s="237" t="str">
        <f t="shared" si="11"/>
        <v/>
      </c>
    </row>
    <row r="233" spans="1:11" ht="15" hidden="1" outlineLevel="1">
      <c r="A233" s="48"/>
      <c r="B233" s="14" t="s">
        <v>20</v>
      </c>
      <c r="C233" s="70" t="s">
        <v>104</v>
      </c>
      <c r="D233" s="15" t="s">
        <v>162</v>
      </c>
      <c r="E233" s="100">
        <v>1</v>
      </c>
      <c r="F233" s="66" t="str">
        <f>IF(ISNA(VLOOKUP($A233,'Úklidové služby'!$A$7:$I$53,6,FALSE))=TRUE,"",VLOOKUP($A233,'Úklidové služby'!$A$7:$I$53,6,FALSE))</f>
        <v/>
      </c>
      <c r="G233" s="16" t="str">
        <f>IF(ISNA(VLOOKUP($A233,'Úklidové služby'!$A$7:$I$53,7,FALSE))=TRUE,"",VLOOKUP($A233,'Úklidové služby'!$A$7:$I$53,7,FALSE))</f>
        <v/>
      </c>
      <c r="H233" s="148" t="str">
        <f>IF(ISNA(VLOOKUP($A233,'Úklidové služby'!$A$7:$I$53,8,FALSE))=TRUE,"",VLOOKUP($A233,'Úklidové služby'!$A$7:$I$53,8,FALSE))</f>
        <v/>
      </c>
      <c r="I233" s="232" t="str">
        <f>IF(ISNA(VLOOKUP($A233,'Úklidové služby'!$A$7:$I$53,9,FALSE))=TRUE,"",VLOOKUP($A233,'Úklidové služby'!$A$7:$I$53,9,FALSE))</f>
        <v/>
      </c>
      <c r="J233" s="194" t="str">
        <f t="shared" si="10"/>
        <v/>
      </c>
      <c r="K233" s="237" t="str">
        <f t="shared" si="11"/>
        <v/>
      </c>
    </row>
    <row r="234" spans="1:11" ht="15" hidden="1" outlineLevel="1">
      <c r="A234" s="48"/>
      <c r="B234" s="14" t="s">
        <v>20</v>
      </c>
      <c r="C234" s="70" t="s">
        <v>207</v>
      </c>
      <c r="D234" s="15" t="s">
        <v>197</v>
      </c>
      <c r="E234" s="100">
        <v>1</v>
      </c>
      <c r="F234" s="66" t="str">
        <f>IF(ISNA(VLOOKUP($A234,'Úklidové služby'!$A$7:$I$53,6,FALSE))=TRUE,"",VLOOKUP($A234,'Úklidové služby'!$A$7:$I$53,6,FALSE))</f>
        <v/>
      </c>
      <c r="G234" s="16" t="str">
        <f>IF(ISNA(VLOOKUP($A234,'Úklidové služby'!$A$7:$I$53,7,FALSE))=TRUE,"",VLOOKUP($A234,'Úklidové služby'!$A$7:$I$53,7,FALSE))</f>
        <v/>
      </c>
      <c r="H234" s="148" t="str">
        <f>IF(ISNA(VLOOKUP($A234,'Úklidové služby'!$A$7:$I$53,8,FALSE))=TRUE,"",VLOOKUP($A234,'Úklidové služby'!$A$7:$I$53,8,FALSE))</f>
        <v/>
      </c>
      <c r="I234" s="232" t="str">
        <f>IF(ISNA(VLOOKUP($A234,'Úklidové služby'!$A$7:$I$53,9,FALSE))=TRUE,"",VLOOKUP($A234,'Úklidové služby'!$A$7:$I$53,9,FALSE))</f>
        <v/>
      </c>
      <c r="J234" s="194" t="str">
        <f t="shared" si="10"/>
        <v/>
      </c>
      <c r="K234" s="237" t="str">
        <f t="shared" si="11"/>
        <v/>
      </c>
    </row>
    <row r="235" spans="1:11" ht="15" hidden="1" outlineLevel="1">
      <c r="A235" s="48"/>
      <c r="B235" s="14" t="s">
        <v>20</v>
      </c>
      <c r="C235" s="70" t="s">
        <v>182</v>
      </c>
      <c r="D235" s="15" t="s">
        <v>157</v>
      </c>
      <c r="E235" s="100">
        <v>1</v>
      </c>
      <c r="F235" s="66" t="str">
        <f>IF(ISNA(VLOOKUP($A235,'Úklidové služby'!$A$7:$I$53,6,FALSE))=TRUE,"",VLOOKUP($A235,'Úklidové služby'!$A$7:$I$53,6,FALSE))</f>
        <v/>
      </c>
      <c r="G235" s="16" t="str">
        <f>IF(ISNA(VLOOKUP($A235,'Úklidové služby'!$A$7:$I$53,7,FALSE))=TRUE,"",VLOOKUP($A235,'Úklidové služby'!$A$7:$I$53,7,FALSE))</f>
        <v/>
      </c>
      <c r="H235" s="148" t="str">
        <f>IF(ISNA(VLOOKUP($A235,'Úklidové služby'!$A$7:$I$53,8,FALSE))=TRUE,"",VLOOKUP($A235,'Úklidové služby'!$A$7:$I$53,8,FALSE))</f>
        <v/>
      </c>
      <c r="I235" s="232" t="str">
        <f>IF(ISNA(VLOOKUP($A235,'Úklidové služby'!$A$7:$I$53,9,FALSE))=TRUE,"",VLOOKUP($A235,'Úklidové služby'!$A$7:$I$53,9,FALSE))</f>
        <v/>
      </c>
      <c r="J235" s="194" t="str">
        <f t="shared" si="10"/>
        <v/>
      </c>
      <c r="K235" s="237" t="str">
        <f t="shared" si="11"/>
        <v/>
      </c>
    </row>
    <row r="236" spans="1:11" ht="15" hidden="1" outlineLevel="1">
      <c r="A236" s="48"/>
      <c r="B236" s="14" t="s">
        <v>20</v>
      </c>
      <c r="C236" s="70" t="s">
        <v>208</v>
      </c>
      <c r="D236" s="15" t="s">
        <v>162</v>
      </c>
      <c r="E236" s="100">
        <v>1</v>
      </c>
      <c r="F236" s="66" t="str">
        <f>IF(ISNA(VLOOKUP($A236,'Úklidové služby'!$A$7:$I$53,6,FALSE))=TRUE,"",VLOOKUP($A236,'Úklidové služby'!$A$7:$I$53,6,FALSE))</f>
        <v/>
      </c>
      <c r="G236" s="16" t="str">
        <f>IF(ISNA(VLOOKUP($A236,'Úklidové služby'!$A$7:$I$53,7,FALSE))=TRUE,"",VLOOKUP($A236,'Úklidové služby'!$A$7:$I$53,7,FALSE))</f>
        <v/>
      </c>
      <c r="H236" s="148" t="str">
        <f>IF(ISNA(VLOOKUP($A236,'Úklidové služby'!$A$7:$I$53,8,FALSE))=TRUE,"",VLOOKUP($A236,'Úklidové služby'!$A$7:$I$53,8,FALSE))</f>
        <v/>
      </c>
      <c r="I236" s="232" t="str">
        <f>IF(ISNA(VLOOKUP($A236,'Úklidové služby'!$A$7:$I$53,9,FALSE))=TRUE,"",VLOOKUP($A236,'Úklidové služby'!$A$7:$I$53,9,FALSE))</f>
        <v/>
      </c>
      <c r="J236" s="194" t="str">
        <f t="shared" si="10"/>
        <v/>
      </c>
      <c r="K236" s="237" t="str">
        <f t="shared" si="11"/>
        <v/>
      </c>
    </row>
    <row r="237" spans="1:11" ht="15" hidden="1" outlineLevel="1">
      <c r="A237" s="48"/>
      <c r="B237" s="14" t="s">
        <v>20</v>
      </c>
      <c r="C237" s="70" t="s">
        <v>183</v>
      </c>
      <c r="D237" s="15" t="s">
        <v>163</v>
      </c>
      <c r="E237" s="100">
        <v>1</v>
      </c>
      <c r="F237" s="66" t="str">
        <f>IF(ISNA(VLOOKUP($A237,'Úklidové služby'!$A$7:$I$53,6,FALSE))=TRUE,"",VLOOKUP($A237,'Úklidové služby'!$A$7:$I$53,6,FALSE))</f>
        <v/>
      </c>
      <c r="G237" s="16" t="str">
        <f>IF(ISNA(VLOOKUP($A237,'Úklidové služby'!$A$7:$I$53,7,FALSE))=TRUE,"",VLOOKUP($A237,'Úklidové služby'!$A$7:$I$53,7,FALSE))</f>
        <v/>
      </c>
      <c r="H237" s="148" t="str">
        <f>IF(ISNA(VLOOKUP($A237,'Úklidové služby'!$A$7:$I$53,8,FALSE))=TRUE,"",VLOOKUP($A237,'Úklidové služby'!$A$7:$I$53,8,FALSE))</f>
        <v/>
      </c>
      <c r="I237" s="232" t="str">
        <f>IF(ISNA(VLOOKUP($A237,'Úklidové služby'!$A$7:$I$53,9,FALSE))=TRUE,"",VLOOKUP($A237,'Úklidové služby'!$A$7:$I$53,9,FALSE))</f>
        <v/>
      </c>
      <c r="J237" s="194" t="str">
        <f t="shared" si="10"/>
        <v/>
      </c>
      <c r="K237" s="237" t="str">
        <f t="shared" si="11"/>
        <v/>
      </c>
    </row>
    <row r="238" spans="1:11" ht="15" hidden="1" outlineLevel="1">
      <c r="A238" s="48"/>
      <c r="B238" s="14" t="s">
        <v>20</v>
      </c>
      <c r="C238" s="70" t="s">
        <v>184</v>
      </c>
      <c r="D238" s="134" t="s">
        <v>164</v>
      </c>
      <c r="E238" s="100">
        <v>1</v>
      </c>
      <c r="F238" s="66" t="str">
        <f>IF(ISNA(VLOOKUP($A238,'Úklidové služby'!$A$7:$I$53,6,FALSE))=TRUE,"",VLOOKUP($A238,'Úklidové služby'!$A$7:$I$53,6,FALSE))</f>
        <v/>
      </c>
      <c r="G238" s="16" t="str">
        <f>IF(ISNA(VLOOKUP($A238,'Úklidové služby'!$A$7:$I$53,7,FALSE))=TRUE,"",VLOOKUP($A238,'Úklidové služby'!$A$7:$I$53,7,FALSE))</f>
        <v/>
      </c>
      <c r="H238" s="148" t="str">
        <f>IF(ISNA(VLOOKUP($A238,'Úklidové služby'!$A$7:$I$53,8,FALSE))=TRUE,"",VLOOKUP($A238,'Úklidové služby'!$A$7:$I$53,8,FALSE))</f>
        <v/>
      </c>
      <c r="I238" s="232" t="str">
        <f>IF(ISNA(VLOOKUP($A238,'Úklidové služby'!$A$7:$I$53,9,FALSE))=TRUE,"",VLOOKUP($A238,'Úklidové služby'!$A$7:$I$53,9,FALSE))</f>
        <v/>
      </c>
      <c r="J238" s="194" t="str">
        <f t="shared" si="10"/>
        <v/>
      </c>
      <c r="K238" s="237" t="str">
        <f t="shared" si="11"/>
        <v/>
      </c>
    </row>
    <row r="239" spans="1:11" ht="15" hidden="1" outlineLevel="1">
      <c r="A239" s="48"/>
      <c r="B239" s="14" t="s">
        <v>20</v>
      </c>
      <c r="C239" s="70" t="s">
        <v>185</v>
      </c>
      <c r="D239" s="15" t="s">
        <v>95</v>
      </c>
      <c r="E239" s="100">
        <v>1</v>
      </c>
      <c r="F239" s="66" t="str">
        <f>IF(ISNA(VLOOKUP($A239,'Úklidové služby'!$A$7:$I$53,6,FALSE))=TRUE,"",VLOOKUP($A239,'Úklidové služby'!$A$7:$I$53,6,FALSE))</f>
        <v/>
      </c>
      <c r="G239" s="16" t="str">
        <f>IF(ISNA(VLOOKUP($A239,'Úklidové služby'!$A$7:$I$53,7,FALSE))=TRUE,"",VLOOKUP($A239,'Úklidové služby'!$A$7:$I$53,7,FALSE))</f>
        <v/>
      </c>
      <c r="H239" s="148" t="str">
        <f>IF(ISNA(VLOOKUP($A239,'Úklidové služby'!$A$7:$I$53,8,FALSE))=TRUE,"",VLOOKUP($A239,'Úklidové služby'!$A$7:$I$53,8,FALSE))</f>
        <v/>
      </c>
      <c r="I239" s="232" t="str">
        <f>IF(ISNA(VLOOKUP($A239,'Úklidové služby'!$A$7:$I$53,9,FALSE))=TRUE,"",VLOOKUP($A239,'Úklidové služby'!$A$7:$I$53,9,FALSE))</f>
        <v/>
      </c>
      <c r="J239" s="194" t="str">
        <f t="shared" si="10"/>
        <v/>
      </c>
      <c r="K239" s="237" t="str">
        <f t="shared" si="11"/>
        <v/>
      </c>
    </row>
    <row r="240" spans="1:11" ht="15" hidden="1" outlineLevel="1">
      <c r="A240" s="48"/>
      <c r="B240" s="14" t="s">
        <v>20</v>
      </c>
      <c r="C240" s="70" t="s">
        <v>101</v>
      </c>
      <c r="D240" s="15" t="s">
        <v>198</v>
      </c>
      <c r="E240" s="100">
        <v>1</v>
      </c>
      <c r="F240" s="66" t="str">
        <f>IF(ISNA(VLOOKUP($A240,'Úklidové služby'!$A$7:$I$53,6,FALSE))=TRUE,"",VLOOKUP($A240,'Úklidové služby'!$A$7:$I$53,6,FALSE))</f>
        <v/>
      </c>
      <c r="G240" s="16" t="str">
        <f>IF(ISNA(VLOOKUP($A240,'Úklidové služby'!$A$7:$I$53,7,FALSE))=TRUE,"",VLOOKUP($A240,'Úklidové služby'!$A$7:$I$53,7,FALSE))</f>
        <v/>
      </c>
      <c r="H240" s="148" t="str">
        <f>IF(ISNA(VLOOKUP($A240,'Úklidové služby'!$A$7:$I$53,8,FALSE))=TRUE,"",VLOOKUP($A240,'Úklidové služby'!$A$7:$I$53,8,FALSE))</f>
        <v/>
      </c>
      <c r="I240" s="232" t="str">
        <f>IF(ISNA(VLOOKUP($A240,'Úklidové služby'!$A$7:$I$53,9,FALSE))=TRUE,"",VLOOKUP($A240,'Úklidové služby'!$A$7:$I$53,9,FALSE))</f>
        <v/>
      </c>
      <c r="J240" s="194" t="str">
        <f t="shared" si="10"/>
        <v/>
      </c>
      <c r="K240" s="237" t="str">
        <f t="shared" si="11"/>
        <v/>
      </c>
    </row>
    <row r="241" spans="1:11" ht="15" hidden="1" outlineLevel="1">
      <c r="A241" s="48"/>
      <c r="B241" s="14" t="s">
        <v>20</v>
      </c>
      <c r="C241" s="70" t="s">
        <v>112</v>
      </c>
      <c r="D241" s="15" t="s">
        <v>199</v>
      </c>
      <c r="E241" s="100">
        <v>1</v>
      </c>
      <c r="F241" s="66" t="str">
        <f>IF(ISNA(VLOOKUP($A241,'Úklidové služby'!$A$7:$I$53,6,FALSE))=TRUE,"",VLOOKUP($A241,'Úklidové služby'!$A$7:$I$53,6,FALSE))</f>
        <v/>
      </c>
      <c r="G241" s="16" t="str">
        <f>IF(ISNA(VLOOKUP($A241,'Úklidové služby'!$A$7:$I$53,7,FALSE))=TRUE,"",VLOOKUP($A241,'Úklidové služby'!$A$7:$I$53,7,FALSE))</f>
        <v/>
      </c>
      <c r="H241" s="148" t="str">
        <f>IF(ISNA(VLOOKUP($A241,'Úklidové služby'!$A$7:$I$53,8,FALSE))=TRUE,"",VLOOKUP($A241,'Úklidové služby'!$A$7:$I$53,8,FALSE))</f>
        <v/>
      </c>
      <c r="I241" s="232" t="str">
        <f>IF(ISNA(VLOOKUP($A241,'Úklidové služby'!$A$7:$I$53,9,FALSE))=TRUE,"",VLOOKUP($A241,'Úklidové služby'!$A$7:$I$53,9,FALSE))</f>
        <v/>
      </c>
      <c r="J241" s="194" t="str">
        <f t="shared" si="10"/>
        <v/>
      </c>
      <c r="K241" s="237" t="str">
        <f t="shared" si="11"/>
        <v/>
      </c>
    </row>
    <row r="242" spans="1:11" ht="15" hidden="1" outlineLevel="1">
      <c r="A242" s="48"/>
      <c r="B242" s="14" t="s">
        <v>20</v>
      </c>
      <c r="C242" s="70" t="s">
        <v>102</v>
      </c>
      <c r="D242" s="15" t="s">
        <v>200</v>
      </c>
      <c r="E242" s="100">
        <v>1</v>
      </c>
      <c r="F242" s="66" t="str">
        <f>IF(ISNA(VLOOKUP($A242,'Úklidové služby'!$A$7:$I$53,6,FALSE))=TRUE,"",VLOOKUP($A242,'Úklidové služby'!$A$7:$I$53,6,FALSE))</f>
        <v/>
      </c>
      <c r="G242" s="16" t="str">
        <f>IF(ISNA(VLOOKUP($A242,'Úklidové služby'!$A$7:$I$53,7,FALSE))=TRUE,"",VLOOKUP($A242,'Úklidové služby'!$A$7:$I$53,7,FALSE))</f>
        <v/>
      </c>
      <c r="H242" s="148" t="str">
        <f>IF(ISNA(VLOOKUP($A242,'Úklidové služby'!$A$7:$I$53,8,FALSE))=TRUE,"",VLOOKUP($A242,'Úklidové služby'!$A$7:$I$53,8,FALSE))</f>
        <v/>
      </c>
      <c r="I242" s="232" t="str">
        <f>IF(ISNA(VLOOKUP($A242,'Úklidové služby'!$A$7:$I$53,9,FALSE))=TRUE,"",VLOOKUP($A242,'Úklidové služby'!$A$7:$I$53,9,FALSE))</f>
        <v/>
      </c>
      <c r="J242" s="194" t="str">
        <f t="shared" si="10"/>
        <v/>
      </c>
      <c r="K242" s="237" t="str">
        <f t="shared" si="11"/>
        <v/>
      </c>
    </row>
    <row r="243" spans="1:11" ht="15" hidden="1" outlineLevel="1">
      <c r="A243" s="48"/>
      <c r="B243" s="14" t="s">
        <v>98</v>
      </c>
      <c r="C243" s="70" t="s">
        <v>119</v>
      </c>
      <c r="D243" s="15" t="s">
        <v>61</v>
      </c>
      <c r="E243" s="100">
        <v>1</v>
      </c>
      <c r="F243" s="66" t="str">
        <f>IF(ISNA(VLOOKUP($A243,'Úklidové služby'!$A$7:$I$53,6,FALSE))=TRUE,"",VLOOKUP($A243,'Úklidové služby'!$A$7:$I$53,6,FALSE))</f>
        <v/>
      </c>
      <c r="G243" s="16" t="str">
        <f>IF(ISNA(VLOOKUP($A243,'Úklidové služby'!$A$7:$I$53,7,FALSE))=TRUE,"",VLOOKUP($A243,'Úklidové služby'!$A$7:$I$53,7,FALSE))</f>
        <v/>
      </c>
      <c r="H243" s="148" t="str">
        <f>IF(ISNA(VLOOKUP($A243,'Úklidové služby'!$A$7:$I$53,8,FALSE))=TRUE,"",VLOOKUP($A243,'Úklidové služby'!$A$7:$I$53,8,FALSE))</f>
        <v/>
      </c>
      <c r="I243" s="232" t="str">
        <f>IF(ISNA(VLOOKUP($A243,'Úklidové služby'!$A$7:$I$53,9,FALSE))=TRUE,"",VLOOKUP($A243,'Úklidové služby'!$A$7:$I$53,9,FALSE))</f>
        <v/>
      </c>
      <c r="J243" s="194" t="str">
        <f t="shared" si="10"/>
        <v/>
      </c>
      <c r="K243" s="237" t="str">
        <f t="shared" si="11"/>
        <v/>
      </c>
    </row>
    <row r="244" spans="1:11" ht="15" hidden="1" outlineLevel="1">
      <c r="A244" s="48"/>
      <c r="B244" s="14" t="s">
        <v>98</v>
      </c>
      <c r="C244" s="70" t="s">
        <v>124</v>
      </c>
      <c r="D244" s="134" t="s">
        <v>165</v>
      </c>
      <c r="E244" s="100">
        <v>1</v>
      </c>
      <c r="F244" s="66" t="str">
        <f>IF(ISNA(VLOOKUP($A244,'Úklidové služby'!$A$7:$I$53,6,FALSE))=TRUE,"",VLOOKUP($A244,'Úklidové služby'!$A$7:$I$53,6,FALSE))</f>
        <v/>
      </c>
      <c r="G244" s="16" t="str">
        <f>IF(ISNA(VLOOKUP($A244,'Úklidové služby'!$A$7:$I$53,7,FALSE))=TRUE,"",VLOOKUP($A244,'Úklidové služby'!$A$7:$I$53,7,FALSE))</f>
        <v/>
      </c>
      <c r="H244" s="148" t="str">
        <f>IF(ISNA(VLOOKUP($A244,'Úklidové služby'!$A$7:$I$53,8,FALSE))=TRUE,"",VLOOKUP($A244,'Úklidové služby'!$A$7:$I$53,8,FALSE))</f>
        <v/>
      </c>
      <c r="I244" s="232" t="str">
        <f>IF(ISNA(VLOOKUP($A244,'Úklidové služby'!$A$7:$I$53,9,FALSE))=TRUE,"",VLOOKUP($A244,'Úklidové služby'!$A$7:$I$53,9,FALSE))</f>
        <v/>
      </c>
      <c r="J244" s="194" t="str">
        <f t="shared" si="10"/>
        <v/>
      </c>
      <c r="K244" s="237" t="str">
        <f t="shared" si="11"/>
        <v/>
      </c>
    </row>
    <row r="245" spans="1:11" ht="15" hidden="1" outlineLevel="1">
      <c r="A245" s="48"/>
      <c r="B245" s="14" t="s">
        <v>98</v>
      </c>
      <c r="C245" s="70" t="s">
        <v>186</v>
      </c>
      <c r="D245" s="15" t="s">
        <v>166</v>
      </c>
      <c r="E245" s="100">
        <v>1</v>
      </c>
      <c r="F245" s="66" t="str">
        <f>IF(ISNA(VLOOKUP($A245,'Úklidové služby'!$A$7:$I$53,6,FALSE))=TRUE,"",VLOOKUP($A245,'Úklidové služby'!$A$7:$I$53,6,FALSE))</f>
        <v/>
      </c>
      <c r="G245" s="16" t="str">
        <f>IF(ISNA(VLOOKUP($A245,'Úklidové služby'!$A$7:$I$53,7,FALSE))=TRUE,"",VLOOKUP($A245,'Úklidové služby'!$A$7:$I$53,7,FALSE))</f>
        <v/>
      </c>
      <c r="H245" s="148" t="str">
        <f>IF(ISNA(VLOOKUP($A245,'Úklidové služby'!$A$7:$I$53,8,FALSE))=TRUE,"",VLOOKUP($A245,'Úklidové služby'!$A$7:$I$53,8,FALSE))</f>
        <v/>
      </c>
      <c r="I245" s="232" t="str">
        <f>IF(ISNA(VLOOKUP($A245,'Úklidové služby'!$A$7:$I$53,9,FALSE))=TRUE,"",VLOOKUP($A245,'Úklidové služby'!$A$7:$I$53,9,FALSE))</f>
        <v/>
      </c>
      <c r="J245" s="194" t="str">
        <f t="shared" si="10"/>
        <v/>
      </c>
      <c r="K245" s="237" t="str">
        <f t="shared" si="11"/>
        <v/>
      </c>
    </row>
    <row r="246" spans="1:11" ht="15" hidden="1" outlineLevel="1">
      <c r="A246" s="48"/>
      <c r="B246" s="14" t="s">
        <v>98</v>
      </c>
      <c r="C246" s="70" t="s">
        <v>209</v>
      </c>
      <c r="D246" s="15" t="s">
        <v>201</v>
      </c>
      <c r="E246" s="100">
        <v>1</v>
      </c>
      <c r="F246" s="66" t="str">
        <f>IF(ISNA(VLOOKUP($A246,'Úklidové služby'!$A$7:$I$53,6,FALSE))=TRUE,"",VLOOKUP($A246,'Úklidové služby'!$A$7:$I$53,6,FALSE))</f>
        <v/>
      </c>
      <c r="G246" s="16" t="str">
        <f>IF(ISNA(VLOOKUP($A246,'Úklidové služby'!$A$7:$I$53,7,FALSE))=TRUE,"",VLOOKUP($A246,'Úklidové služby'!$A$7:$I$53,7,FALSE))</f>
        <v/>
      </c>
      <c r="H246" s="148" t="str">
        <f>IF(ISNA(VLOOKUP($A246,'Úklidové služby'!$A$7:$I$53,8,FALSE))=TRUE,"",VLOOKUP($A246,'Úklidové služby'!$A$7:$I$53,8,FALSE))</f>
        <v/>
      </c>
      <c r="I246" s="232" t="str">
        <f>IF(ISNA(VLOOKUP($A246,'Úklidové služby'!$A$7:$I$53,9,FALSE))=TRUE,"",VLOOKUP($A246,'Úklidové služby'!$A$7:$I$53,9,FALSE))</f>
        <v/>
      </c>
      <c r="J246" s="194" t="str">
        <f t="shared" si="10"/>
        <v/>
      </c>
      <c r="K246" s="237" t="str">
        <f t="shared" si="11"/>
        <v/>
      </c>
    </row>
    <row r="247" spans="1:11" ht="15" hidden="1" outlineLevel="1">
      <c r="A247" s="48"/>
      <c r="B247" s="14" t="s">
        <v>98</v>
      </c>
      <c r="C247" s="70" t="s">
        <v>187</v>
      </c>
      <c r="D247" s="15" t="s">
        <v>25</v>
      </c>
      <c r="E247" s="100">
        <v>1</v>
      </c>
      <c r="F247" s="66" t="str">
        <f>IF(ISNA(VLOOKUP($A247,'Úklidové služby'!$A$7:$I$53,6,FALSE))=TRUE,"",VLOOKUP($A247,'Úklidové služby'!$A$7:$I$53,6,FALSE))</f>
        <v/>
      </c>
      <c r="G247" s="16" t="str">
        <f>IF(ISNA(VLOOKUP($A247,'Úklidové služby'!$A$7:$I$53,7,FALSE))=TRUE,"",VLOOKUP($A247,'Úklidové služby'!$A$7:$I$53,7,FALSE))</f>
        <v/>
      </c>
      <c r="H247" s="148" t="str">
        <f>IF(ISNA(VLOOKUP($A247,'Úklidové služby'!$A$7:$I$53,8,FALSE))=TRUE,"",VLOOKUP($A247,'Úklidové služby'!$A$7:$I$53,8,FALSE))</f>
        <v/>
      </c>
      <c r="I247" s="232" t="str">
        <f>IF(ISNA(VLOOKUP($A247,'Úklidové služby'!$A$7:$I$53,9,FALSE))=TRUE,"",VLOOKUP($A247,'Úklidové služby'!$A$7:$I$53,9,FALSE))</f>
        <v/>
      </c>
      <c r="J247" s="194" t="str">
        <f t="shared" si="10"/>
        <v/>
      </c>
      <c r="K247" s="237" t="str">
        <f t="shared" si="11"/>
        <v/>
      </c>
    </row>
    <row r="248" spans="1:11" ht="15" hidden="1" outlineLevel="1">
      <c r="A248" s="48"/>
      <c r="B248" s="14" t="s">
        <v>98</v>
      </c>
      <c r="C248" s="70" t="s">
        <v>131</v>
      </c>
      <c r="D248" s="15" t="s">
        <v>167</v>
      </c>
      <c r="E248" s="100">
        <v>1</v>
      </c>
      <c r="F248" s="66" t="str">
        <f>IF(ISNA(VLOOKUP($A248,'Úklidové služby'!$A$7:$I$53,6,FALSE))=TRUE,"",VLOOKUP($A248,'Úklidové služby'!$A$7:$I$53,6,FALSE))</f>
        <v/>
      </c>
      <c r="G248" s="16" t="str">
        <f>IF(ISNA(VLOOKUP($A248,'Úklidové služby'!$A$7:$I$53,7,FALSE))=TRUE,"",VLOOKUP($A248,'Úklidové služby'!$A$7:$I$53,7,FALSE))</f>
        <v/>
      </c>
      <c r="H248" s="148" t="str">
        <f>IF(ISNA(VLOOKUP($A248,'Úklidové služby'!$A$7:$I$53,8,FALSE))=TRUE,"",VLOOKUP($A248,'Úklidové služby'!$A$7:$I$53,8,FALSE))</f>
        <v/>
      </c>
      <c r="I248" s="232" t="str">
        <f>IF(ISNA(VLOOKUP($A248,'Úklidové služby'!$A$7:$I$53,9,FALSE))=TRUE,"",VLOOKUP($A248,'Úklidové služby'!$A$7:$I$53,9,FALSE))</f>
        <v/>
      </c>
      <c r="J248" s="194" t="str">
        <f t="shared" si="10"/>
        <v/>
      </c>
      <c r="K248" s="237" t="str">
        <f t="shared" si="11"/>
        <v/>
      </c>
    </row>
    <row r="249" spans="1:11" ht="15" hidden="1" outlineLevel="1">
      <c r="A249" s="48"/>
      <c r="B249" s="14" t="s">
        <v>98</v>
      </c>
      <c r="C249" s="70" t="s">
        <v>188</v>
      </c>
      <c r="D249" s="15" t="s">
        <v>14</v>
      </c>
      <c r="E249" s="100">
        <v>1</v>
      </c>
      <c r="F249" s="66" t="str">
        <f>IF(ISNA(VLOOKUP($A249,'Úklidové služby'!$A$7:$I$53,6,FALSE))=TRUE,"",VLOOKUP($A249,'Úklidové služby'!$A$7:$I$53,6,FALSE))</f>
        <v/>
      </c>
      <c r="G249" s="16" t="str">
        <f>IF(ISNA(VLOOKUP($A249,'Úklidové služby'!$A$7:$I$53,7,FALSE))=TRUE,"",VLOOKUP($A249,'Úklidové služby'!$A$7:$I$53,7,FALSE))</f>
        <v/>
      </c>
      <c r="H249" s="148" t="str">
        <f>IF(ISNA(VLOOKUP($A249,'Úklidové služby'!$A$7:$I$53,8,FALSE))=TRUE,"",VLOOKUP($A249,'Úklidové služby'!$A$7:$I$53,8,FALSE))</f>
        <v/>
      </c>
      <c r="I249" s="232" t="str">
        <f>IF(ISNA(VLOOKUP($A249,'Úklidové služby'!$A$7:$I$53,9,FALSE))=TRUE,"",VLOOKUP($A249,'Úklidové služby'!$A$7:$I$53,9,FALSE))</f>
        <v/>
      </c>
      <c r="J249" s="194" t="str">
        <f t="shared" si="10"/>
        <v/>
      </c>
      <c r="K249" s="237" t="str">
        <f t="shared" si="11"/>
        <v/>
      </c>
    </row>
    <row r="250" spans="1:11" ht="15" hidden="1" outlineLevel="1">
      <c r="A250" s="48"/>
      <c r="B250" s="14" t="s">
        <v>98</v>
      </c>
      <c r="C250" s="73" t="s">
        <v>189</v>
      </c>
      <c r="D250" s="134" t="s">
        <v>168</v>
      </c>
      <c r="E250" s="100">
        <v>1</v>
      </c>
      <c r="F250" s="66" t="str">
        <f>IF(ISNA(VLOOKUP($A250,'Úklidové služby'!$A$7:$I$53,6,FALSE))=TRUE,"",VLOOKUP($A250,'Úklidové služby'!$A$7:$I$53,6,FALSE))</f>
        <v/>
      </c>
      <c r="G250" s="16" t="str">
        <f>IF(ISNA(VLOOKUP($A250,'Úklidové služby'!$A$7:$I$53,7,FALSE))=TRUE,"",VLOOKUP($A250,'Úklidové služby'!$A$7:$I$53,7,FALSE))</f>
        <v/>
      </c>
      <c r="H250" s="148" t="str">
        <f>IF(ISNA(VLOOKUP($A250,'Úklidové služby'!$A$7:$I$53,8,FALSE))=TRUE,"",VLOOKUP($A250,'Úklidové služby'!$A$7:$I$53,8,FALSE))</f>
        <v/>
      </c>
      <c r="I250" s="232" t="str">
        <f>IF(ISNA(VLOOKUP($A250,'Úklidové služby'!$A$7:$I$53,9,FALSE))=TRUE,"",VLOOKUP($A250,'Úklidové služby'!$A$7:$I$53,9,FALSE))</f>
        <v/>
      </c>
      <c r="J250" s="194" t="str">
        <f t="shared" si="10"/>
        <v/>
      </c>
      <c r="K250" s="237" t="str">
        <f t="shared" si="11"/>
        <v/>
      </c>
    </row>
    <row r="251" spans="1:11" ht="15" hidden="1" outlineLevel="1">
      <c r="A251" s="48"/>
      <c r="B251" s="14" t="s">
        <v>98</v>
      </c>
      <c r="C251" s="73" t="s">
        <v>190</v>
      </c>
      <c r="D251" s="15" t="s">
        <v>169</v>
      </c>
      <c r="E251" s="100">
        <v>1</v>
      </c>
      <c r="F251" s="66" t="str">
        <f>IF(ISNA(VLOOKUP($A251,'Úklidové služby'!$A$7:$I$53,6,FALSE))=TRUE,"",VLOOKUP($A251,'Úklidové služby'!$A$7:$I$53,6,FALSE))</f>
        <v/>
      </c>
      <c r="G251" s="16" t="str">
        <f>IF(ISNA(VLOOKUP($A251,'Úklidové služby'!$A$7:$I$53,7,FALSE))=TRUE,"",VLOOKUP($A251,'Úklidové služby'!$A$7:$I$53,7,FALSE))</f>
        <v/>
      </c>
      <c r="H251" s="148" t="str">
        <f>IF(ISNA(VLOOKUP($A251,'Úklidové služby'!$A$7:$I$53,8,FALSE))=TRUE,"",VLOOKUP($A251,'Úklidové služby'!$A$7:$I$53,8,FALSE))</f>
        <v/>
      </c>
      <c r="I251" s="232" t="str">
        <f>IF(ISNA(VLOOKUP($A251,'Úklidové služby'!$A$7:$I$53,9,FALSE))=TRUE,"",VLOOKUP($A251,'Úklidové služby'!$A$7:$I$53,9,FALSE))</f>
        <v/>
      </c>
      <c r="J251" s="194" t="str">
        <f t="shared" si="10"/>
        <v/>
      </c>
      <c r="K251" s="237" t="str">
        <f t="shared" si="11"/>
        <v/>
      </c>
    </row>
    <row r="252" spans="1:11" ht="15" hidden="1" outlineLevel="1">
      <c r="A252" s="48"/>
      <c r="B252" s="14" t="s">
        <v>98</v>
      </c>
      <c r="C252" s="73" t="s">
        <v>191</v>
      </c>
      <c r="D252" s="15" t="s">
        <v>16</v>
      </c>
      <c r="E252" s="100">
        <v>1</v>
      </c>
      <c r="F252" s="66" t="str">
        <f>IF(ISNA(VLOOKUP($A252,'Úklidové služby'!$A$7:$I$53,6,FALSE))=TRUE,"",VLOOKUP($A252,'Úklidové služby'!$A$7:$I$53,6,FALSE))</f>
        <v/>
      </c>
      <c r="G252" s="16" t="str">
        <f>IF(ISNA(VLOOKUP($A252,'Úklidové služby'!$A$7:$I$53,7,FALSE))=TRUE,"",VLOOKUP($A252,'Úklidové služby'!$A$7:$I$53,7,FALSE))</f>
        <v/>
      </c>
      <c r="H252" s="148" t="str">
        <f>IF(ISNA(VLOOKUP($A252,'Úklidové služby'!$A$7:$I$53,8,FALSE))=TRUE,"",VLOOKUP($A252,'Úklidové služby'!$A$7:$I$53,8,FALSE))</f>
        <v/>
      </c>
      <c r="I252" s="232" t="str">
        <f>IF(ISNA(VLOOKUP($A252,'Úklidové služby'!$A$7:$I$53,9,FALSE))=TRUE,"",VLOOKUP($A252,'Úklidové služby'!$A$7:$I$53,9,FALSE))</f>
        <v/>
      </c>
      <c r="J252" s="194" t="str">
        <f t="shared" si="10"/>
        <v/>
      </c>
      <c r="K252" s="237" t="str">
        <f t="shared" si="11"/>
        <v/>
      </c>
    </row>
    <row r="253" spans="1:11" ht="15" hidden="1" outlineLevel="1">
      <c r="A253" s="48"/>
      <c r="B253" s="14" t="s">
        <v>98</v>
      </c>
      <c r="C253" s="70" t="s">
        <v>210</v>
      </c>
      <c r="D253" s="15" t="s">
        <v>202</v>
      </c>
      <c r="E253" s="100">
        <v>1</v>
      </c>
      <c r="F253" s="66" t="str">
        <f>IF(ISNA(VLOOKUP($A253,'Úklidové služby'!$A$7:$I$53,6,FALSE))=TRUE,"",VLOOKUP($A253,'Úklidové služby'!$A$7:$I$53,6,FALSE))</f>
        <v/>
      </c>
      <c r="G253" s="16" t="str">
        <f>IF(ISNA(VLOOKUP($A253,'Úklidové služby'!$A$7:$I$53,7,FALSE))=TRUE,"",VLOOKUP($A253,'Úklidové služby'!$A$7:$I$53,7,FALSE))</f>
        <v/>
      </c>
      <c r="H253" s="148" t="str">
        <f>IF(ISNA(VLOOKUP($A253,'Úklidové služby'!$A$7:$I$53,8,FALSE))=TRUE,"",VLOOKUP($A253,'Úklidové služby'!$A$7:$I$53,8,FALSE))</f>
        <v/>
      </c>
      <c r="I253" s="232" t="str">
        <f>IF(ISNA(VLOOKUP($A253,'Úklidové služby'!$A$7:$I$53,9,FALSE))=TRUE,"",VLOOKUP($A253,'Úklidové služby'!$A$7:$I$53,9,FALSE))</f>
        <v/>
      </c>
      <c r="J253" s="194" t="str">
        <f t="shared" si="10"/>
        <v/>
      </c>
      <c r="K253" s="237" t="str">
        <f t="shared" si="11"/>
        <v/>
      </c>
    </row>
    <row r="254" spans="1:11" ht="15" hidden="1" outlineLevel="1">
      <c r="A254" s="48"/>
      <c r="B254" s="14" t="s">
        <v>98</v>
      </c>
      <c r="C254" s="70" t="s">
        <v>211</v>
      </c>
      <c r="D254" s="15" t="s">
        <v>203</v>
      </c>
      <c r="E254" s="100">
        <v>1</v>
      </c>
      <c r="F254" s="66" t="str">
        <f>IF(ISNA(VLOOKUP($A254,'Úklidové služby'!$A$7:$I$53,6,FALSE))=TRUE,"",VLOOKUP($A254,'Úklidové služby'!$A$7:$I$53,6,FALSE))</f>
        <v/>
      </c>
      <c r="G254" s="16" t="str">
        <f>IF(ISNA(VLOOKUP($A254,'Úklidové služby'!$A$7:$I$53,7,FALSE))=TRUE,"",VLOOKUP($A254,'Úklidové služby'!$A$7:$I$53,7,FALSE))</f>
        <v/>
      </c>
      <c r="H254" s="148" t="str">
        <f>IF(ISNA(VLOOKUP($A254,'Úklidové služby'!$A$7:$I$53,8,FALSE))=TRUE,"",VLOOKUP($A254,'Úklidové služby'!$A$7:$I$53,8,FALSE))</f>
        <v/>
      </c>
      <c r="I254" s="232" t="str">
        <f>IF(ISNA(VLOOKUP($A254,'Úklidové služby'!$A$7:$I$53,9,FALSE))=TRUE,"",VLOOKUP($A254,'Úklidové služby'!$A$7:$I$53,9,FALSE))</f>
        <v/>
      </c>
      <c r="J254" s="194" t="str">
        <f t="shared" si="10"/>
        <v/>
      </c>
      <c r="K254" s="237" t="str">
        <f t="shared" si="11"/>
        <v/>
      </c>
    </row>
    <row r="255" spans="1:11" ht="15" hidden="1" outlineLevel="1">
      <c r="A255" s="48"/>
      <c r="B255" s="14" t="s">
        <v>98</v>
      </c>
      <c r="C255" s="70" t="s">
        <v>192</v>
      </c>
      <c r="D255" s="15" t="s">
        <v>170</v>
      </c>
      <c r="E255" s="100">
        <v>1</v>
      </c>
      <c r="F255" s="66" t="str">
        <f>IF(ISNA(VLOOKUP($A255,'Úklidové služby'!$A$7:$I$53,6,FALSE))=TRUE,"",VLOOKUP($A255,'Úklidové služby'!$A$7:$I$53,6,FALSE))</f>
        <v/>
      </c>
      <c r="G255" s="16" t="str">
        <f>IF(ISNA(VLOOKUP($A255,'Úklidové služby'!$A$7:$I$53,7,FALSE))=TRUE,"",VLOOKUP($A255,'Úklidové služby'!$A$7:$I$53,7,FALSE))</f>
        <v/>
      </c>
      <c r="H255" s="148" t="str">
        <f>IF(ISNA(VLOOKUP($A255,'Úklidové služby'!$A$7:$I$53,8,FALSE))=TRUE,"",VLOOKUP($A255,'Úklidové služby'!$A$7:$I$53,8,FALSE))</f>
        <v/>
      </c>
      <c r="I255" s="232" t="str">
        <f>IF(ISNA(VLOOKUP($A255,'Úklidové služby'!$A$7:$I$53,9,FALSE))=TRUE,"",VLOOKUP($A255,'Úklidové služby'!$A$7:$I$53,9,FALSE))</f>
        <v/>
      </c>
      <c r="J255" s="194" t="str">
        <f t="shared" si="10"/>
        <v/>
      </c>
      <c r="K255" s="237" t="str">
        <f t="shared" si="11"/>
        <v/>
      </c>
    </row>
    <row r="256" spans="1:11" ht="15" hidden="1" outlineLevel="1">
      <c r="A256" s="48"/>
      <c r="B256" s="14" t="s">
        <v>98</v>
      </c>
      <c r="C256" s="140" t="s">
        <v>212</v>
      </c>
      <c r="D256" s="15" t="s">
        <v>204</v>
      </c>
      <c r="E256" s="100">
        <v>1</v>
      </c>
      <c r="F256" s="66" t="str">
        <f>IF(ISNA(VLOOKUP($A256,'Úklidové služby'!$A$7:$I$53,6,FALSE))=TRUE,"",VLOOKUP($A256,'Úklidové služby'!$A$7:$I$53,6,FALSE))</f>
        <v/>
      </c>
      <c r="G256" s="16" t="str">
        <f>IF(ISNA(VLOOKUP($A256,'Úklidové služby'!$A$7:$I$53,7,FALSE))=TRUE,"",VLOOKUP($A256,'Úklidové služby'!$A$7:$I$53,7,FALSE))</f>
        <v/>
      </c>
      <c r="H256" s="148" t="str">
        <f>IF(ISNA(VLOOKUP($A256,'Úklidové služby'!$A$7:$I$53,8,FALSE))=TRUE,"",VLOOKUP($A256,'Úklidové služby'!$A$7:$I$53,8,FALSE))</f>
        <v/>
      </c>
      <c r="I256" s="232" t="str">
        <f>IF(ISNA(VLOOKUP($A256,'Úklidové služby'!$A$7:$I$53,9,FALSE))=TRUE,"",VLOOKUP($A256,'Úklidové služby'!$A$7:$I$53,9,FALSE))</f>
        <v/>
      </c>
      <c r="J256" s="194" t="str">
        <f t="shared" si="10"/>
        <v/>
      </c>
      <c r="K256" s="237" t="str">
        <f t="shared" si="11"/>
        <v/>
      </c>
    </row>
    <row r="257" spans="1:11" ht="15" hidden="1" outlineLevel="1">
      <c r="A257" s="48"/>
      <c r="B257" s="14" t="s">
        <v>98</v>
      </c>
      <c r="C257" s="70" t="s">
        <v>193</v>
      </c>
      <c r="D257" s="15" t="s">
        <v>163</v>
      </c>
      <c r="E257" s="100">
        <v>1</v>
      </c>
      <c r="F257" s="66" t="str">
        <f>IF(ISNA(VLOOKUP($A257,'Úklidové služby'!$A$7:$I$53,6,FALSE))=TRUE,"",VLOOKUP($A257,'Úklidové služby'!$A$7:$I$53,6,FALSE))</f>
        <v/>
      </c>
      <c r="G257" s="16" t="str">
        <f>IF(ISNA(VLOOKUP($A257,'Úklidové služby'!$A$7:$I$53,7,FALSE))=TRUE,"",VLOOKUP($A257,'Úklidové služby'!$A$7:$I$53,7,FALSE))</f>
        <v/>
      </c>
      <c r="H257" s="148" t="str">
        <f>IF(ISNA(VLOOKUP($A257,'Úklidové služby'!$A$7:$I$53,8,FALSE))=TRUE,"",VLOOKUP($A257,'Úklidové služby'!$A$7:$I$53,8,FALSE))</f>
        <v/>
      </c>
      <c r="I257" s="232" t="str">
        <f>IF(ISNA(VLOOKUP($A257,'Úklidové služby'!$A$7:$I$53,9,FALSE))=TRUE,"",VLOOKUP($A257,'Úklidové služby'!$A$7:$I$53,9,FALSE))</f>
        <v/>
      </c>
      <c r="J257" s="194" t="str">
        <f t="shared" si="10"/>
        <v/>
      </c>
      <c r="K257" s="237" t="str">
        <f t="shared" si="11"/>
        <v/>
      </c>
    </row>
    <row r="258" spans="1:11" ht="15" hidden="1" outlineLevel="1">
      <c r="A258" s="48"/>
      <c r="B258" s="14" t="s">
        <v>98</v>
      </c>
      <c r="C258" s="70" t="s">
        <v>194</v>
      </c>
      <c r="D258" s="134" t="s">
        <v>95</v>
      </c>
      <c r="E258" s="100">
        <v>1</v>
      </c>
      <c r="F258" s="66" t="str">
        <f>IF(ISNA(VLOOKUP($A258,'Úklidové služby'!$A$7:$I$53,6,FALSE))=TRUE,"",VLOOKUP($A258,'Úklidové služby'!$A$7:$I$53,6,FALSE))</f>
        <v/>
      </c>
      <c r="G258" s="16" t="str">
        <f>IF(ISNA(VLOOKUP($A258,'Úklidové služby'!$A$7:$I$53,7,FALSE))=TRUE,"",VLOOKUP($A258,'Úklidové služby'!$A$7:$I$53,7,FALSE))</f>
        <v/>
      </c>
      <c r="H258" s="148" t="str">
        <f>IF(ISNA(VLOOKUP($A258,'Úklidové služby'!$A$7:$I$53,8,FALSE))=TRUE,"",VLOOKUP($A258,'Úklidové služby'!$A$7:$I$53,8,FALSE))</f>
        <v/>
      </c>
      <c r="I258" s="232" t="str">
        <f>IF(ISNA(VLOOKUP($A258,'Úklidové služby'!$A$7:$I$53,9,FALSE))=TRUE,"",VLOOKUP($A258,'Úklidové služby'!$A$7:$I$53,9,FALSE))</f>
        <v/>
      </c>
      <c r="J258" s="194" t="str">
        <f t="shared" si="10"/>
        <v/>
      </c>
      <c r="K258" s="237" t="str">
        <f t="shared" si="11"/>
        <v/>
      </c>
    </row>
    <row r="259" spans="1:11" ht="15" hidden="1" outlineLevel="1">
      <c r="A259" s="48"/>
      <c r="B259" s="14" t="s">
        <v>98</v>
      </c>
      <c r="C259" s="70" t="s">
        <v>120</v>
      </c>
      <c r="D259" s="15" t="s">
        <v>171</v>
      </c>
      <c r="E259" s="100">
        <v>1</v>
      </c>
      <c r="F259" s="66" t="str">
        <f>IF(ISNA(VLOOKUP($A259,'Úklidové služby'!$A$7:$I$53,6,FALSE))=TRUE,"",VLOOKUP($A259,'Úklidové služby'!$A$7:$I$53,6,FALSE))</f>
        <v/>
      </c>
      <c r="G259" s="16" t="str">
        <f>IF(ISNA(VLOOKUP($A259,'Úklidové služby'!$A$7:$I$53,7,FALSE))=TRUE,"",VLOOKUP($A259,'Úklidové služby'!$A$7:$I$53,7,FALSE))</f>
        <v/>
      </c>
      <c r="H259" s="148" t="str">
        <f>IF(ISNA(VLOOKUP($A259,'Úklidové služby'!$A$7:$I$53,8,FALSE))=TRUE,"",VLOOKUP($A259,'Úklidové služby'!$A$7:$I$53,8,FALSE))</f>
        <v/>
      </c>
      <c r="I259" s="232" t="str">
        <f>IF(ISNA(VLOOKUP($A259,'Úklidové služby'!$A$7:$I$53,9,FALSE))=TRUE,"",VLOOKUP($A259,'Úklidové služby'!$A$7:$I$53,9,FALSE))</f>
        <v/>
      </c>
      <c r="J259" s="194" t="str">
        <f t="shared" si="10"/>
        <v/>
      </c>
      <c r="K259" s="237" t="str">
        <f t="shared" si="11"/>
        <v/>
      </c>
    </row>
    <row r="260" spans="1:11" ht="15" hidden="1" outlineLevel="1">
      <c r="A260" s="48"/>
      <c r="B260" s="14" t="s">
        <v>98</v>
      </c>
      <c r="C260" s="70" t="s">
        <v>122</v>
      </c>
      <c r="D260" s="15" t="s">
        <v>166</v>
      </c>
      <c r="E260" s="100">
        <v>1</v>
      </c>
      <c r="F260" s="66" t="str">
        <f>IF(ISNA(VLOOKUP($A260,'Úklidové služby'!$A$7:$I$53,6,FALSE))=TRUE,"",VLOOKUP($A260,'Úklidové služby'!$A$7:$I$53,6,FALSE))</f>
        <v/>
      </c>
      <c r="G260" s="16" t="str">
        <f>IF(ISNA(VLOOKUP($A260,'Úklidové služby'!$A$7:$I$53,7,FALSE))=TRUE,"",VLOOKUP($A260,'Úklidové služby'!$A$7:$I$53,7,FALSE))</f>
        <v/>
      </c>
      <c r="H260" s="148" t="str">
        <f>IF(ISNA(VLOOKUP($A260,'Úklidové služby'!$A$7:$I$53,8,FALSE))=TRUE,"",VLOOKUP($A260,'Úklidové služby'!$A$7:$I$53,8,FALSE))</f>
        <v/>
      </c>
      <c r="I260" s="232" t="str">
        <f>IF(ISNA(VLOOKUP($A260,'Úklidové služby'!$A$7:$I$53,9,FALSE))=TRUE,"",VLOOKUP($A260,'Úklidové služby'!$A$7:$I$53,9,FALSE))</f>
        <v/>
      </c>
      <c r="J260" s="194" t="str">
        <f t="shared" si="10"/>
        <v/>
      </c>
      <c r="K260" s="237" t="str">
        <f t="shared" si="11"/>
        <v/>
      </c>
    </row>
    <row r="261" spans="1:11" ht="15" hidden="1" outlineLevel="1">
      <c r="A261" s="50"/>
      <c r="B261" s="25" t="s">
        <v>98</v>
      </c>
      <c r="C261" s="71" t="s">
        <v>121</v>
      </c>
      <c r="D261" s="27" t="s">
        <v>172</v>
      </c>
      <c r="E261" s="102">
        <v>1</v>
      </c>
      <c r="F261" s="93" t="str">
        <f>IF(ISNA(VLOOKUP($A261,'Úklidové služby'!$A$7:$I$53,6,FALSE))=TRUE,"",VLOOKUP($A261,'Úklidové služby'!$A$7:$I$53,6,FALSE))</f>
        <v/>
      </c>
      <c r="G261" s="16" t="str">
        <f>IF(ISNA(VLOOKUP($A261,'Úklidové služby'!$A$7:$I$53,7,FALSE))=TRUE,"",VLOOKUP($A261,'Úklidové služby'!$A$7:$I$53,7,FALSE))</f>
        <v/>
      </c>
      <c r="H261" s="151" t="str">
        <f>IF(ISNA(VLOOKUP($A261,'Úklidové služby'!$A$7:$I$53,8,FALSE))=TRUE,"",VLOOKUP($A261,'Úklidové služby'!$A$7:$I$53,8,FALSE))</f>
        <v/>
      </c>
      <c r="I261" s="232" t="str">
        <f>IF(ISNA(VLOOKUP($A261,'Úklidové služby'!$A$7:$I$53,9,FALSE))=TRUE,"",VLOOKUP($A261,'Úklidové služby'!$A$7:$I$53,9,FALSE))</f>
        <v/>
      </c>
      <c r="J261" s="194" t="str">
        <f t="shared" si="10"/>
        <v/>
      </c>
      <c r="K261" s="237" t="str">
        <f t="shared" si="11"/>
        <v/>
      </c>
    </row>
    <row r="262" spans="1:11" ht="15">
      <c r="A262" s="2">
        <v>10</v>
      </c>
      <c r="B262" s="3" t="s">
        <v>5</v>
      </c>
      <c r="C262" s="5"/>
      <c r="D262" s="96"/>
      <c r="E262" s="97">
        <v>0</v>
      </c>
      <c r="F262" s="45" t="str">
        <f>IF(ISNA(VLOOKUP($A262,'Úklidové služby'!$A$7:$I$53,6,FALSE))=TRUE,"",VLOOKUP($A262,'Úklidové služby'!$A$7:$I$53,6,FALSE))</f>
        <v>m2</v>
      </c>
      <c r="G262" s="24">
        <f>IF(ISNA(VLOOKUP($A262,'Úklidové služby'!$A$7:$I$53,7,FALSE))=TRUE,"",VLOOKUP($A262,'Úklidové služby'!$A$7:$I$53,7,FALSE))</f>
        <v>0</v>
      </c>
      <c r="H262" s="227" t="str">
        <f>IF(ISNA(VLOOKUP($A262,'Úklidové služby'!$A$7:$I$53,8,FALSE))=TRUE,"",VLOOKUP($A262,'Úklidové služby'!$A$7:$I$53,8,FALSE))</f>
        <v>1x za týden</v>
      </c>
      <c r="I262" s="185">
        <f>IF(ISNA(VLOOKUP($A262,'Úklidové služby'!$A$7:$I$53,9,FALSE))=TRUE,"",VLOOKUP($A262,'Úklidové služby'!$A$7:$I$53,9,FALSE))</f>
        <v>52</v>
      </c>
      <c r="J262" s="76">
        <f t="shared" si="10"/>
        <v>0</v>
      </c>
      <c r="K262" s="238">
        <f t="shared" si="11"/>
        <v>0</v>
      </c>
    </row>
    <row r="263" spans="1:11" ht="15">
      <c r="A263" s="2">
        <v>11</v>
      </c>
      <c r="B263" s="19" t="s">
        <v>26</v>
      </c>
      <c r="C263" s="5"/>
      <c r="D263" s="96"/>
      <c r="E263" s="97">
        <v>0</v>
      </c>
      <c r="F263" s="45" t="str">
        <f>IF(ISNA(VLOOKUP($A263,'Úklidové služby'!$A$7:$I$53,6,FALSE))=TRUE,"",VLOOKUP($A263,'Úklidové služby'!$A$7:$I$53,6,FALSE))</f>
        <v>m2</v>
      </c>
      <c r="G263" s="24">
        <f>IF(ISNA(VLOOKUP($A263,'Úklidové služby'!$A$7:$I$53,7,FALSE))=TRUE,"",VLOOKUP($A263,'Úklidové služby'!$A$7:$I$53,7,FALSE))</f>
        <v>0</v>
      </c>
      <c r="H263" s="227" t="str">
        <f>IF(ISNA(VLOOKUP($A263,'Úklidové služby'!$A$7:$I$53,8,FALSE))=TRUE,"",VLOOKUP($A263,'Úklidové služby'!$A$7:$I$53,8,FALSE))</f>
        <v>1x za týden</v>
      </c>
      <c r="I263" s="185">
        <f>IF(ISNA(VLOOKUP($A263,'Úklidové služby'!$A$7:$I$53,9,FALSE))=TRUE,"",VLOOKUP($A263,'Úklidové služby'!$A$7:$I$53,9,FALSE))</f>
        <v>52</v>
      </c>
      <c r="J263" s="76">
        <f t="shared" si="10"/>
        <v>0</v>
      </c>
      <c r="K263" s="238">
        <f t="shared" si="11"/>
        <v>0</v>
      </c>
    </row>
    <row r="264" spans="1:11" ht="15">
      <c r="A264" s="2">
        <v>12</v>
      </c>
      <c r="B264" s="19" t="s">
        <v>27</v>
      </c>
      <c r="C264" s="20"/>
      <c r="D264" s="21"/>
      <c r="E264" s="97">
        <v>0</v>
      </c>
      <c r="F264" s="45" t="str">
        <f>IF(ISNA(VLOOKUP($A264,'Úklidové služby'!$A$7:$I$53,6,FALSE))=TRUE,"",VLOOKUP($A264,'Úklidové služby'!$A$7:$I$53,6,FALSE))</f>
        <v>m2</v>
      </c>
      <c r="G264" s="24">
        <f>IF(ISNA(VLOOKUP($A264,'Úklidové služby'!$A$7:$I$53,7,FALSE))=TRUE,"",VLOOKUP($A264,'Úklidové služby'!$A$7:$I$53,7,FALSE))</f>
        <v>0</v>
      </c>
      <c r="H264" s="227" t="str">
        <f>IF(ISNA(VLOOKUP($A264,'Úklidové služby'!$A$7:$I$53,8,FALSE))=TRUE,"",VLOOKUP($A264,'Úklidové služby'!$A$7:$I$53,8,FALSE))</f>
        <v>1x za týden</v>
      </c>
      <c r="I264" s="185">
        <f>IF(ISNA(VLOOKUP($A264,'Úklidové služby'!$A$7:$I$53,9,FALSE))=TRUE,"",VLOOKUP($A264,'Úklidové služby'!$A$7:$I$53,9,FALSE))</f>
        <v>52</v>
      </c>
      <c r="J264" s="76">
        <f t="shared" si="10"/>
        <v>0</v>
      </c>
      <c r="K264" s="238">
        <f t="shared" si="11"/>
        <v>0</v>
      </c>
    </row>
    <row r="265" spans="1:11" ht="15" collapsed="1">
      <c r="A265" s="2">
        <v>13</v>
      </c>
      <c r="B265" s="19" t="s">
        <v>39</v>
      </c>
      <c r="C265" s="5"/>
      <c r="D265" s="96"/>
      <c r="E265" s="97">
        <v>0</v>
      </c>
      <c r="F265" s="45" t="str">
        <f>IF(ISNA(VLOOKUP($A265,'Úklidové služby'!$A$7:$I$53,6,FALSE))=TRUE,"",VLOOKUP($A265,'Úklidové služby'!$A$7:$I$53,6,FALSE))</f>
        <v>místnost</v>
      </c>
      <c r="G265" s="24">
        <f>IF(ISNA(VLOOKUP($A265,'Úklidové služby'!$A$7:$I$53,7,FALSE))=TRUE,"",VLOOKUP($A265,'Úklidové služby'!$A$7:$I$53,7,FALSE))</f>
        <v>0</v>
      </c>
      <c r="H265" s="227" t="str">
        <f>IF(ISNA(VLOOKUP($A265,'Úklidové služby'!$A$7:$I$53,8,FALSE))=TRUE,"",VLOOKUP($A265,'Úklidové služby'!$A$7:$I$53,8,FALSE))</f>
        <v>1x za týden</v>
      </c>
      <c r="I265" s="185">
        <f>IF(ISNA(VLOOKUP($A265,'Úklidové služby'!$A$7:$I$53,9,FALSE))=TRUE,"",VLOOKUP($A265,'Úklidové služby'!$A$7:$I$53,9,FALSE))</f>
        <v>52</v>
      </c>
      <c r="J265" s="76">
        <f t="shared" si="10"/>
        <v>0</v>
      </c>
      <c r="K265" s="238">
        <f t="shared" si="11"/>
        <v>0</v>
      </c>
    </row>
    <row r="266" spans="1:11" ht="15">
      <c r="A266" s="2">
        <v>14</v>
      </c>
      <c r="B266" s="3" t="s">
        <v>441</v>
      </c>
      <c r="C266" s="5"/>
      <c r="D266" s="96"/>
      <c r="E266" s="97">
        <v>0</v>
      </c>
      <c r="F266" s="45" t="str">
        <f>IF(ISNA(VLOOKUP($A266,'Úklidové služby'!$A$7:$I$53,6,FALSE))=TRUE,"",VLOOKUP($A266,'Úklidové služby'!$A$7:$I$53,6,FALSE))</f>
        <v>m2</v>
      </c>
      <c r="G266" s="24">
        <f>IF(ISNA(VLOOKUP($A266,'Úklidové služby'!$A$7:$I$53,7,FALSE))=TRUE,"",VLOOKUP($A266,'Úklidové služby'!$A$7:$I$53,7,FALSE))</f>
        <v>0</v>
      </c>
      <c r="H266" s="227" t="str">
        <f>IF(ISNA(VLOOKUP($A266,'Úklidové služby'!$A$7:$I$53,8,FALSE))=TRUE,"",VLOOKUP($A266,'Úklidové služby'!$A$7:$I$53,8,FALSE))</f>
        <v>1x za týden</v>
      </c>
      <c r="I266" s="185">
        <f>IF(ISNA(VLOOKUP($A266,'Úklidové služby'!$A$7:$I$53,9,FALSE))=TRUE,"",VLOOKUP($A266,'Úklidové služby'!$A$7:$I$53,9,FALSE))</f>
        <v>52</v>
      </c>
      <c r="J266" s="76">
        <f t="shared" si="10"/>
        <v>0</v>
      </c>
      <c r="K266" s="238">
        <f t="shared" si="11"/>
        <v>0</v>
      </c>
    </row>
    <row r="267" spans="1:11" ht="15" collapsed="1">
      <c r="A267" s="2">
        <v>15</v>
      </c>
      <c r="B267" s="983" t="s">
        <v>436</v>
      </c>
      <c r="C267" s="1109"/>
      <c r="D267" s="1110"/>
      <c r="E267" s="97">
        <f>SUM(E268:E279)</f>
        <v>12.6657</v>
      </c>
      <c r="F267" s="898" t="s">
        <v>7</v>
      </c>
      <c r="G267" s="24">
        <f>IF(ISNA(VLOOKUP($A267,'Úklidové služby'!$A$7:$I$53,7,FALSE))=TRUE,"",VLOOKUP($A267,'Úklidové služby'!$A$7:$I$53,7,FALSE))</f>
        <v>0</v>
      </c>
      <c r="H267" s="227" t="str">
        <f>IF(ISNA(VLOOKUP($A267,'Úklidové služby'!$A$7:$I$53,8,FALSE))=TRUE,"",VLOOKUP($A267,'Úklidové služby'!$A$7:$I$53,8,FALSE))</f>
        <v>1x za týden</v>
      </c>
      <c r="I267" s="185">
        <f>IF(ISNA(VLOOKUP($A267,'Úklidové služby'!$A$7:$I$53,9,FALSE))=TRUE,"",VLOOKUP($A267,'Úklidové služby'!$A$7:$I$53,9,FALSE))</f>
        <v>52</v>
      </c>
      <c r="J267" s="76">
        <f t="shared" si="10"/>
        <v>0</v>
      </c>
      <c r="K267" s="238">
        <f t="shared" si="11"/>
        <v>0</v>
      </c>
    </row>
    <row r="268" spans="1:11" ht="15" hidden="1" outlineLevel="1">
      <c r="A268" s="48"/>
      <c r="B268" s="10" t="s">
        <v>8</v>
      </c>
      <c r="C268" s="69" t="s">
        <v>173</v>
      </c>
      <c r="D268" s="11" t="s">
        <v>154</v>
      </c>
      <c r="E268" s="100">
        <f>SUMIF('Prosklené dveře+stěny+zrcadla'!$C$88:$C$150,C268,'Prosklené dveře+stěny+zrcadla'!$H$88:$H$150)+SUMIF('Prosklené dveře+stěny+zrcadla'!$C$88:$C$150,C268,'Prosklené dveře+stěny+zrcadla'!$R$88:$R$150)</f>
        <v>3.784</v>
      </c>
      <c r="F268" s="66" t="str">
        <f>IF(ISNA(VLOOKUP($A268,'Úklidové služby'!$A$7:$I$53,6,FALSE))=TRUE,"",VLOOKUP($A268,'Úklidové služby'!$A$7:$I$53,6,FALSE))</f>
        <v/>
      </c>
      <c r="G268" s="16" t="str">
        <f>IF(ISNA(VLOOKUP($A268,'Úklidové služby'!$A$7:$I$53,7,FALSE))=TRUE,"",VLOOKUP($A268,'Úklidové služby'!$A$7:$I$53,7,FALSE))</f>
        <v/>
      </c>
      <c r="H268" s="148" t="str">
        <f>IF(ISNA(VLOOKUP($A268,'Úklidové služby'!$A$7:$I$53,8,FALSE))=TRUE,"",VLOOKUP($A268,'Úklidové služby'!$A$7:$I$53,8,FALSE))</f>
        <v/>
      </c>
      <c r="I268" s="232" t="str">
        <f>IF(ISNA(VLOOKUP($A268,'Úklidové služby'!$A$7:$I$53,9,FALSE))=TRUE,"",VLOOKUP($A268,'Úklidové služby'!$A$7:$I$53,9,FALSE))</f>
        <v/>
      </c>
      <c r="J268" s="194" t="str">
        <f t="shared" si="10"/>
        <v/>
      </c>
      <c r="K268" s="237" t="str">
        <f t="shared" si="11"/>
        <v/>
      </c>
    </row>
    <row r="269" spans="1:11" ht="15" hidden="1" outlineLevel="1">
      <c r="A269" s="48"/>
      <c r="B269" s="14" t="s">
        <v>8</v>
      </c>
      <c r="C269" s="70" t="s">
        <v>174</v>
      </c>
      <c r="D269" s="15" t="s">
        <v>155</v>
      </c>
      <c r="E269" s="100">
        <f>SUMIF('Prosklené dveře+stěny+zrcadla'!$C$88:$C$150,C269,'Prosklené dveře+stěny+zrcadla'!$H$88:$H$150)+SUMIF('Prosklené dveře+stěny+zrcadla'!$C$88:$C$150,C269,'Prosklené dveře+stěny+zrcadla'!$R$88:$R$150)</f>
        <v>1.75</v>
      </c>
      <c r="F269" s="66" t="str">
        <f>IF(ISNA(VLOOKUP($A269,'Úklidové služby'!$A$7:$I$53,6,FALSE))=TRUE,"",VLOOKUP($A269,'Úklidové služby'!$A$7:$I$53,6,FALSE))</f>
        <v/>
      </c>
      <c r="G269" s="16" t="str">
        <f>IF(ISNA(VLOOKUP($A269,'Úklidové služby'!$A$7:$I$53,7,FALSE))=TRUE,"",VLOOKUP($A269,'Úklidové služby'!$A$7:$I$53,7,FALSE))</f>
        <v/>
      </c>
      <c r="H269" s="148" t="str">
        <f>IF(ISNA(VLOOKUP($A269,'Úklidové služby'!$A$7:$I$53,8,FALSE))=TRUE,"",VLOOKUP($A269,'Úklidové služby'!$A$7:$I$53,8,FALSE))</f>
        <v/>
      </c>
      <c r="I269" s="232" t="str">
        <f>IF(ISNA(VLOOKUP($A269,'Úklidové služby'!$A$7:$I$53,9,FALSE))=TRUE,"",VLOOKUP($A269,'Úklidové služby'!$A$7:$I$53,9,FALSE))</f>
        <v/>
      </c>
      <c r="J269" s="194" t="str">
        <f t="shared" si="10"/>
        <v/>
      </c>
      <c r="K269" s="237" t="str">
        <f t="shared" si="11"/>
        <v/>
      </c>
    </row>
    <row r="270" spans="1:11" ht="15" hidden="1" outlineLevel="1">
      <c r="A270" s="48"/>
      <c r="B270" s="14" t="s">
        <v>8</v>
      </c>
      <c r="C270" s="140" t="s">
        <v>205</v>
      </c>
      <c r="D270" s="15" t="s">
        <v>195</v>
      </c>
      <c r="E270" s="100">
        <f>SUMIF('Prosklené dveře+stěny+zrcadla'!$C$88:$C$150,C270,'Prosklené dveře+stěny+zrcadla'!$H$88:$H$150)+SUMIF('Prosklené dveře+stěny+zrcadla'!$C$88:$C$150,C270,'Prosklené dveře+stěny+zrcadla'!$R$88:$R$150)</f>
        <v>1.312</v>
      </c>
      <c r="F270" s="66" t="str">
        <f>IF(ISNA(VLOOKUP($A270,'Úklidové služby'!$A$7:$I$53,6,FALSE))=TRUE,"",VLOOKUP($A270,'Úklidové služby'!$A$7:$I$53,6,FALSE))</f>
        <v/>
      </c>
      <c r="G270" s="16" t="str">
        <f>IF(ISNA(VLOOKUP($A270,'Úklidové služby'!$A$7:$I$53,7,FALSE))=TRUE,"",VLOOKUP($A270,'Úklidové služby'!$A$7:$I$53,7,FALSE))</f>
        <v/>
      </c>
      <c r="H270" s="148" t="str">
        <f>IF(ISNA(VLOOKUP($A270,'Úklidové služby'!$A$7:$I$53,8,FALSE))=TRUE,"",VLOOKUP($A270,'Úklidové služby'!$A$7:$I$53,8,FALSE))</f>
        <v/>
      </c>
      <c r="I270" s="232" t="str">
        <f>IF(ISNA(VLOOKUP($A270,'Úklidové služby'!$A$7:$I$53,9,FALSE))=TRUE,"",VLOOKUP($A270,'Úklidové služby'!$A$7:$I$53,9,FALSE))</f>
        <v/>
      </c>
      <c r="J270" s="194" t="str">
        <f t="shared" si="10"/>
        <v/>
      </c>
      <c r="K270" s="237" t="str">
        <f t="shared" si="11"/>
        <v/>
      </c>
    </row>
    <row r="271" spans="1:11" ht="15" hidden="1" outlineLevel="1">
      <c r="A271" s="48"/>
      <c r="B271" s="14" t="s">
        <v>8</v>
      </c>
      <c r="C271" s="70" t="s">
        <v>181</v>
      </c>
      <c r="D271" s="15" t="s">
        <v>94</v>
      </c>
      <c r="E271" s="100">
        <f>SUMIF('Prosklené dveře+stěny+zrcadla'!$C$88:$C$150,C271,'Prosklené dveře+stěny+zrcadla'!$H$88:$H$150)+SUMIF('Prosklené dveře+stěny+zrcadla'!$C$88:$C$150,C271,'Prosklené dveře+stěny+zrcadla'!$R$88:$R$150)</f>
        <v>0.6120000000000001</v>
      </c>
      <c r="F271" s="66" t="str">
        <f>IF(ISNA(VLOOKUP($A271,'Úklidové služby'!$A$7:$I$53,6,FALSE))=TRUE,"",VLOOKUP($A271,'Úklidové služby'!$A$7:$I$53,6,FALSE))</f>
        <v/>
      </c>
      <c r="G271" s="16" t="str">
        <f>IF(ISNA(VLOOKUP($A271,'Úklidové služby'!$A$7:$I$53,7,FALSE))=TRUE,"",VLOOKUP($A271,'Úklidové služby'!$A$7:$I$53,7,FALSE))</f>
        <v/>
      </c>
      <c r="H271" s="148" t="str">
        <f>IF(ISNA(VLOOKUP($A271,'Úklidové služby'!$A$7:$I$53,8,FALSE))=TRUE,"",VLOOKUP($A271,'Úklidové služby'!$A$7:$I$53,8,FALSE))</f>
        <v/>
      </c>
      <c r="I271" s="232" t="str">
        <f>IF(ISNA(VLOOKUP($A271,'Úklidové služby'!$A$7:$I$53,9,FALSE))=TRUE,"",VLOOKUP($A271,'Úklidové služby'!$A$7:$I$53,9,FALSE))</f>
        <v/>
      </c>
      <c r="J271" s="194" t="str">
        <f t="shared" si="10"/>
        <v/>
      </c>
      <c r="K271" s="237" t="str">
        <f t="shared" si="11"/>
        <v/>
      </c>
    </row>
    <row r="272" spans="1:11" ht="15" hidden="1" outlineLevel="1">
      <c r="A272" s="48"/>
      <c r="B272" s="14" t="s">
        <v>20</v>
      </c>
      <c r="C272" s="70" t="s">
        <v>109</v>
      </c>
      <c r="D272" s="15" t="s">
        <v>16</v>
      </c>
      <c r="E272" s="100">
        <f>SUMIF('Prosklené dveře+stěny+zrcadla'!$C$88:$C$150,C272,'Prosklené dveře+stěny+zrcadla'!$H$88:$H$150)+SUMIF('Prosklené dveře+stěny+zrcadla'!$C$88:$C$150,C272,'Prosklené dveře+stěny+zrcadla'!$R$88:$R$150)</f>
        <v>0.08639999999999999</v>
      </c>
      <c r="F272" s="66" t="str">
        <f>IF(ISNA(VLOOKUP($A272,'Úklidové služby'!$A$7:$I$53,6,FALSE))=TRUE,"",VLOOKUP($A272,'Úklidové služby'!$A$7:$I$53,6,FALSE))</f>
        <v/>
      </c>
      <c r="G272" s="16" t="str">
        <f>IF(ISNA(VLOOKUP($A272,'Úklidové služby'!$A$7:$I$53,7,FALSE))=TRUE,"",VLOOKUP($A272,'Úklidové služby'!$A$7:$I$53,7,FALSE))</f>
        <v/>
      </c>
      <c r="H272" s="148" t="str">
        <f>IF(ISNA(VLOOKUP($A272,'Úklidové služby'!$A$7:$I$53,8,FALSE))=TRUE,"",VLOOKUP($A272,'Úklidové služby'!$A$7:$I$53,8,FALSE))</f>
        <v/>
      </c>
      <c r="I272" s="232" t="str">
        <f>IF(ISNA(VLOOKUP($A272,'Úklidové služby'!$A$7:$I$53,9,FALSE))=TRUE,"",VLOOKUP($A272,'Úklidové služby'!$A$7:$I$53,9,FALSE))</f>
        <v/>
      </c>
      <c r="J272" s="194" t="str">
        <f t="shared" si="10"/>
        <v/>
      </c>
      <c r="K272" s="237" t="str">
        <f t="shared" si="11"/>
        <v/>
      </c>
    </row>
    <row r="273" spans="1:11" ht="15" hidden="1" outlineLevel="1">
      <c r="A273" s="48"/>
      <c r="B273" s="14" t="s">
        <v>20</v>
      </c>
      <c r="C273" s="140" t="s">
        <v>107</v>
      </c>
      <c r="D273" s="15" t="s">
        <v>80</v>
      </c>
      <c r="E273" s="100">
        <f>SUMIF('Prosklené dveře+stěny+zrcadla'!$C$88:$C$150,C273,'Prosklené dveře+stěny+zrcadla'!$H$88:$H$150)+SUMIF('Prosklené dveře+stěny+zrcadla'!$C$88:$C$150,C273,'Prosklené dveře+stěny+zrcadla'!$R$88:$R$150)</f>
        <v>0.08639999999999999</v>
      </c>
      <c r="F273" s="66" t="str">
        <f>IF(ISNA(VLOOKUP($A273,'Úklidové služby'!$A$7:$I$53,6,FALSE))=TRUE,"",VLOOKUP($A273,'Úklidové služby'!$A$7:$I$53,6,FALSE))</f>
        <v/>
      </c>
      <c r="G273" s="16" t="str">
        <f>IF(ISNA(VLOOKUP($A273,'Úklidové služby'!$A$7:$I$53,7,FALSE))=TRUE,"",VLOOKUP($A273,'Úklidové služby'!$A$7:$I$53,7,FALSE))</f>
        <v/>
      </c>
      <c r="H273" s="148" t="str">
        <f>IF(ISNA(VLOOKUP($A273,'Úklidové služby'!$A$7:$I$53,8,FALSE))=TRUE,"",VLOOKUP($A273,'Úklidové služby'!$A$7:$I$53,8,FALSE))</f>
        <v/>
      </c>
      <c r="I273" s="232" t="str">
        <f>IF(ISNA(VLOOKUP($A273,'Úklidové služby'!$A$7:$I$53,9,FALSE))=TRUE,"",VLOOKUP($A273,'Úklidové služby'!$A$7:$I$53,9,FALSE))</f>
        <v/>
      </c>
      <c r="J273" s="194" t="str">
        <f t="shared" si="10"/>
        <v/>
      </c>
      <c r="K273" s="237" t="str">
        <f t="shared" si="11"/>
        <v/>
      </c>
    </row>
    <row r="274" spans="1:11" ht="15" hidden="1" outlineLevel="1">
      <c r="A274" s="48"/>
      <c r="B274" s="14" t="s">
        <v>20</v>
      </c>
      <c r="C274" s="70" t="s">
        <v>208</v>
      </c>
      <c r="D274" s="15" t="s">
        <v>162</v>
      </c>
      <c r="E274" s="100">
        <f>SUMIF('Prosklené dveře+stěny+zrcadla'!$C$88:$C$150,C274,'Prosklené dveře+stěny+zrcadla'!$H$88:$H$150)+SUMIF('Prosklené dveře+stěny+zrcadla'!$C$88:$C$150,C274,'Prosklené dveře+stěny+zrcadla'!$R$88:$R$150)</f>
        <v>0.49799999999999994</v>
      </c>
      <c r="F274" s="66" t="str">
        <f>IF(ISNA(VLOOKUP($A274,'Úklidové služby'!$A$7:$I$53,6,FALSE))=TRUE,"",VLOOKUP($A274,'Úklidové služby'!$A$7:$I$53,6,FALSE))</f>
        <v/>
      </c>
      <c r="G274" s="16" t="str">
        <f>IF(ISNA(VLOOKUP($A274,'Úklidové služby'!$A$7:$I$53,7,FALSE))=TRUE,"",VLOOKUP($A274,'Úklidové služby'!$A$7:$I$53,7,FALSE))</f>
        <v/>
      </c>
      <c r="H274" s="148" t="str">
        <f>IF(ISNA(VLOOKUP($A274,'Úklidové služby'!$A$7:$I$53,8,FALSE))=TRUE,"",VLOOKUP($A274,'Úklidové služby'!$A$7:$I$53,8,FALSE))</f>
        <v/>
      </c>
      <c r="I274" s="232" t="str">
        <f>IF(ISNA(VLOOKUP($A274,'Úklidové služby'!$A$7:$I$53,9,FALSE))=TRUE,"",VLOOKUP($A274,'Úklidové služby'!$A$7:$I$53,9,FALSE))</f>
        <v/>
      </c>
      <c r="J274" s="194" t="str">
        <f t="shared" si="10"/>
        <v/>
      </c>
      <c r="K274" s="237" t="str">
        <f t="shared" si="11"/>
        <v/>
      </c>
    </row>
    <row r="275" spans="1:11" ht="15" hidden="1" outlineLevel="1">
      <c r="A275" s="48"/>
      <c r="B275" s="14" t="s">
        <v>98</v>
      </c>
      <c r="C275" s="70" t="s">
        <v>189</v>
      </c>
      <c r="D275" s="15" t="s">
        <v>168</v>
      </c>
      <c r="E275" s="100">
        <f>SUMIF('Prosklené dveře+stěny+zrcadla'!$C$88:$C$150,C275,'Prosklené dveře+stěny+zrcadla'!$H$88:$H$150)+SUMIF('Prosklené dveře+stěny+zrcadla'!$C$88:$C$150,C275,'Prosklené dveře+stěny+zrcadla'!$R$88:$R$150)</f>
        <v>0.06720000000000001</v>
      </c>
      <c r="F275" s="66" t="str">
        <f>IF(ISNA(VLOOKUP($A275,'Úklidové služby'!$A$7:$I$53,6,FALSE))=TRUE,"",VLOOKUP($A275,'Úklidové služby'!$A$7:$I$53,6,FALSE))</f>
        <v/>
      </c>
      <c r="G275" s="16" t="str">
        <f>IF(ISNA(VLOOKUP($A275,'Úklidové služby'!$A$7:$I$53,7,FALSE))=TRUE,"",VLOOKUP($A275,'Úklidové služby'!$A$7:$I$53,7,FALSE))</f>
        <v/>
      </c>
      <c r="H275" s="148" t="str">
        <f>IF(ISNA(VLOOKUP($A275,'Úklidové služby'!$A$7:$I$53,8,FALSE))=TRUE,"",VLOOKUP($A275,'Úklidové služby'!$A$7:$I$53,8,FALSE))</f>
        <v/>
      </c>
      <c r="I275" s="232" t="str">
        <f>IF(ISNA(VLOOKUP($A275,'Úklidové služby'!$A$7:$I$53,9,FALSE))=TRUE,"",VLOOKUP($A275,'Úklidové služby'!$A$7:$I$53,9,FALSE))</f>
        <v/>
      </c>
      <c r="J275" s="194" t="str">
        <f t="shared" si="10"/>
        <v/>
      </c>
      <c r="K275" s="237" t="str">
        <f t="shared" si="11"/>
        <v/>
      </c>
    </row>
    <row r="276" spans="1:11" ht="15" hidden="1" outlineLevel="1">
      <c r="A276" s="48"/>
      <c r="B276" s="14" t="s">
        <v>98</v>
      </c>
      <c r="C276" s="70" t="s">
        <v>190</v>
      </c>
      <c r="D276" s="15" t="s">
        <v>169</v>
      </c>
      <c r="E276" s="100">
        <f>SUMIF('Prosklené dveře+stěny+zrcadla'!$C$88:$C$150,C276,'Prosklené dveře+stěny+zrcadla'!$H$88:$H$150)+SUMIF('Prosklené dveře+stěny+zrcadla'!$C$88:$C$150,C276,'Prosklené dveře+stěny+zrcadla'!$R$88:$R$150)</f>
        <v>0.08639999999999999</v>
      </c>
      <c r="F276" s="66" t="str">
        <f>IF(ISNA(VLOOKUP($A276,'Úklidové služby'!$A$7:$I$53,6,FALSE))=TRUE,"",VLOOKUP($A276,'Úklidové služby'!$A$7:$I$53,6,FALSE))</f>
        <v/>
      </c>
      <c r="G276" s="16" t="str">
        <f>IF(ISNA(VLOOKUP($A276,'Úklidové služby'!$A$7:$I$53,7,FALSE))=TRUE,"",VLOOKUP($A276,'Úklidové služby'!$A$7:$I$53,7,FALSE))</f>
        <v/>
      </c>
      <c r="H276" s="148" t="str">
        <f>IF(ISNA(VLOOKUP($A276,'Úklidové služby'!$A$7:$I$53,8,FALSE))=TRUE,"",VLOOKUP($A276,'Úklidové služby'!$A$7:$I$53,8,FALSE))</f>
        <v/>
      </c>
      <c r="I276" s="232" t="str">
        <f>IF(ISNA(VLOOKUP($A276,'Úklidové služby'!$A$7:$I$53,9,FALSE))=TRUE,"",VLOOKUP($A276,'Úklidové služby'!$A$7:$I$53,9,FALSE))</f>
        <v/>
      </c>
      <c r="J276" s="194" t="str">
        <f t="shared" si="10"/>
        <v/>
      </c>
      <c r="K276" s="237" t="str">
        <f t="shared" si="11"/>
        <v/>
      </c>
    </row>
    <row r="277" spans="1:11" ht="15" hidden="1" outlineLevel="1">
      <c r="A277" s="48"/>
      <c r="B277" s="14" t="s">
        <v>98</v>
      </c>
      <c r="C277" s="70" t="s">
        <v>210</v>
      </c>
      <c r="D277" s="15" t="s">
        <v>202</v>
      </c>
      <c r="E277" s="100">
        <f>SUMIF('Prosklené dveře+stěny+zrcadla'!$C$88:$C$150,C277,'Prosklené dveře+stěny+zrcadla'!$H$88:$H$150)+SUMIF('Prosklené dveře+stěny+zrcadla'!$C$88:$C$150,C277,'Prosklené dveře+stěny+zrcadla'!$R$88:$R$150)</f>
        <v>3.1388</v>
      </c>
      <c r="F277" s="66" t="str">
        <f>IF(ISNA(VLOOKUP($A277,'Úklidové služby'!$A$7:$I$53,6,FALSE))=TRUE,"",VLOOKUP($A277,'Úklidové služby'!$A$7:$I$53,6,FALSE))</f>
        <v/>
      </c>
      <c r="G277" s="16" t="str">
        <f>IF(ISNA(VLOOKUP($A277,'Úklidové služby'!$A$7:$I$53,7,FALSE))=TRUE,"",VLOOKUP($A277,'Úklidové služby'!$A$7:$I$53,7,FALSE))</f>
        <v/>
      </c>
      <c r="H277" s="148" t="str">
        <f>IF(ISNA(VLOOKUP($A277,'Úklidové služby'!$A$7:$I$53,8,FALSE))=TRUE,"",VLOOKUP($A277,'Úklidové služby'!$A$7:$I$53,8,FALSE))</f>
        <v/>
      </c>
      <c r="I277" s="232" t="str">
        <f>IF(ISNA(VLOOKUP($A277,'Úklidové služby'!$A$7:$I$53,9,FALSE))=TRUE,"",VLOOKUP($A277,'Úklidové služby'!$A$7:$I$53,9,FALSE))</f>
        <v/>
      </c>
      <c r="J277" s="194" t="str">
        <f t="shared" si="10"/>
        <v/>
      </c>
      <c r="K277" s="237" t="str">
        <f t="shared" si="11"/>
        <v/>
      </c>
    </row>
    <row r="278" spans="1:11" ht="15" hidden="1" outlineLevel="1">
      <c r="A278" s="48"/>
      <c r="B278" s="14" t="s">
        <v>98</v>
      </c>
      <c r="C278" s="70" t="s">
        <v>211</v>
      </c>
      <c r="D278" s="15" t="s">
        <v>203</v>
      </c>
      <c r="E278" s="100">
        <f>SUMIF('Prosklené dveře+stěny+zrcadla'!$C$88:$C$150,C278,'Prosklené dveře+stěny+zrcadla'!$H$88:$H$150)+SUMIF('Prosklené dveře+stěny+zrcadla'!$C$88:$C$150,C278,'Prosklené dveře+stěny+zrcadla'!$R$88:$R$150)</f>
        <v>0.5775</v>
      </c>
      <c r="F278" s="66" t="str">
        <f>IF(ISNA(VLOOKUP($A278,'Úklidové služby'!$A$7:$I$53,6,FALSE))=TRUE,"",VLOOKUP($A278,'Úklidové služby'!$A$7:$I$53,6,FALSE))</f>
        <v/>
      </c>
      <c r="G278" s="16" t="str">
        <f>IF(ISNA(VLOOKUP($A278,'Úklidové služby'!$A$7:$I$53,7,FALSE))=TRUE,"",VLOOKUP($A278,'Úklidové služby'!$A$7:$I$53,7,FALSE))</f>
        <v/>
      </c>
      <c r="H278" s="148" t="str">
        <f>IF(ISNA(VLOOKUP($A278,'Úklidové služby'!$A$7:$I$53,8,FALSE))=TRUE,"",VLOOKUP($A278,'Úklidové služby'!$A$7:$I$53,8,FALSE))</f>
        <v/>
      </c>
      <c r="I278" s="232" t="str">
        <f>IF(ISNA(VLOOKUP($A278,'Úklidové služby'!$A$7:$I$53,9,FALSE))=TRUE,"",VLOOKUP($A278,'Úklidové služby'!$A$7:$I$53,9,FALSE))</f>
        <v/>
      </c>
      <c r="J278" s="194" t="str">
        <f t="shared" si="10"/>
        <v/>
      </c>
      <c r="K278" s="237" t="str">
        <f t="shared" si="11"/>
        <v/>
      </c>
    </row>
    <row r="279" spans="1:11" ht="15" hidden="1" outlineLevel="1">
      <c r="A279" s="50"/>
      <c r="B279" s="25" t="s">
        <v>98</v>
      </c>
      <c r="C279" s="71" t="s">
        <v>192</v>
      </c>
      <c r="D279" s="27" t="s">
        <v>170</v>
      </c>
      <c r="E279" s="102">
        <f>SUMIF('Prosklené dveře+stěny+zrcadla'!$C$88:$C$150,C279,'Prosklené dveře+stěny+zrcadla'!$H$88:$H$150)+SUMIF('Prosklené dveře+stěny+zrcadla'!$C$88:$C$150,C279,'Prosklené dveře+stěny+zrcadla'!$R$88:$R$150)</f>
        <v>0.6669999999999999</v>
      </c>
      <c r="F279" s="93" t="str">
        <f>IF(ISNA(VLOOKUP($A279,'Úklidové služby'!$A$7:$I$53,6,FALSE))=TRUE,"",VLOOKUP($A279,'Úklidové služby'!$A$7:$I$53,6,FALSE))</f>
        <v/>
      </c>
      <c r="G279" s="16" t="str">
        <f>IF(ISNA(VLOOKUP($A279,'Úklidové služby'!$A$7:$I$53,7,FALSE))=TRUE,"",VLOOKUP($A279,'Úklidové služby'!$A$7:$I$53,7,FALSE))</f>
        <v/>
      </c>
      <c r="H279" s="151" t="str">
        <f>IF(ISNA(VLOOKUP($A279,'Úklidové služby'!$A$7:$I$53,8,FALSE))=TRUE,"",VLOOKUP($A279,'Úklidové služby'!$A$7:$I$53,8,FALSE))</f>
        <v/>
      </c>
      <c r="I279" s="235" t="str">
        <f>IF(ISNA(VLOOKUP($A279,'Úklidové služby'!$A$7:$I$53,9,FALSE))=TRUE,"",VLOOKUP($A279,'Úklidové služby'!$A$7:$I$53,9,FALSE))</f>
        <v/>
      </c>
      <c r="J279" s="194" t="str">
        <f t="shared" si="10"/>
        <v/>
      </c>
      <c r="K279" s="242" t="str">
        <f t="shared" si="11"/>
        <v/>
      </c>
    </row>
    <row r="280" spans="1:11" ht="15">
      <c r="A280" s="2">
        <v>16</v>
      </c>
      <c r="B280" s="19" t="s">
        <v>40</v>
      </c>
      <c r="C280" s="5"/>
      <c r="D280" s="96"/>
      <c r="E280" s="97">
        <v>0</v>
      </c>
      <c r="F280" s="45" t="str">
        <f>IF(ISNA(VLOOKUP($A280,'Úklidové služby'!$A$7:$I$53,6,FALSE))=TRUE,"",VLOOKUP($A280,'Úklidové služby'!$A$7:$I$53,6,FALSE))</f>
        <v>místnost</v>
      </c>
      <c r="G280" s="24">
        <f>IF(ISNA(VLOOKUP($A280,'Úklidové služby'!$A$7:$I$53,7,FALSE))=TRUE,"",VLOOKUP($A280,'Úklidové služby'!$A$7:$I$53,7,FALSE))</f>
        <v>0</v>
      </c>
      <c r="H280" s="227" t="str">
        <f>IF(ISNA(VLOOKUP($A280,'Úklidové služby'!$A$7:$I$53,8,FALSE))=TRUE,"",VLOOKUP($A280,'Úklidové služby'!$A$7:$I$53,8,FALSE))</f>
        <v>1x za týden</v>
      </c>
      <c r="I280" s="185">
        <f>IF(ISNA(VLOOKUP($A280,'Úklidové služby'!$A$7:$I$53,9,FALSE))=TRUE,"",VLOOKUP($A280,'Úklidové služby'!$A$7:$I$53,9,FALSE))</f>
        <v>52</v>
      </c>
      <c r="J280" s="76">
        <f t="shared" si="10"/>
        <v>0</v>
      </c>
      <c r="K280" s="238">
        <f t="shared" si="11"/>
        <v>0</v>
      </c>
    </row>
    <row r="281" spans="1:11" ht="15" collapsed="1">
      <c r="A281" s="2">
        <v>17</v>
      </c>
      <c r="B281" s="3" t="s">
        <v>408</v>
      </c>
      <c r="C281" s="5"/>
      <c r="D281" s="5"/>
      <c r="E281" s="97">
        <f>SUM(E282:E291)</f>
        <v>10</v>
      </c>
      <c r="F281" s="45" t="str">
        <f>IF(ISNA(VLOOKUP($A281,'Úklidové služby'!$A$7:$I$53,6,FALSE))=TRUE,"",VLOOKUP($A281,'Úklidové služby'!$A$7:$I$53,6,FALSE))</f>
        <v>místnost</v>
      </c>
      <c r="G281" s="24">
        <f>IF(ISNA(VLOOKUP($A281,'Úklidové služby'!$A$7:$I$53,7,FALSE))=TRUE,"",VLOOKUP($A281,'Úklidové služby'!$A$7:$I$53,7,FALSE))</f>
        <v>0</v>
      </c>
      <c r="H281" s="227" t="str">
        <f>IF(ISNA(VLOOKUP($A281,'Úklidové služby'!$A$7:$I$53,8,FALSE))=TRUE,"",VLOOKUP($A281,'Úklidové služby'!$A$7:$I$53,8,FALSE))</f>
        <v>1x za týden</v>
      </c>
      <c r="I281" s="185">
        <f>IF(ISNA(VLOOKUP($A281,'Úklidové služby'!$A$7:$I$53,9,FALSE))=TRUE,"",VLOOKUP($A281,'Úklidové služby'!$A$7:$I$53,9,FALSE))</f>
        <v>52</v>
      </c>
      <c r="J281" s="76">
        <f t="shared" si="10"/>
        <v>0</v>
      </c>
      <c r="K281" s="238">
        <f t="shared" si="11"/>
        <v>0</v>
      </c>
    </row>
    <row r="282" spans="1:11" ht="15" hidden="1" outlineLevel="1">
      <c r="A282" s="48"/>
      <c r="B282" s="14" t="s">
        <v>8</v>
      </c>
      <c r="C282" s="70" t="s">
        <v>179</v>
      </c>
      <c r="D282" s="15" t="s">
        <v>16</v>
      </c>
      <c r="E282" s="100">
        <v>1</v>
      </c>
      <c r="F282" s="66" t="str">
        <f>IF(ISNA(VLOOKUP($A282,'Úklidové služby'!$A$7:$I$53,6,FALSE))=TRUE,"",VLOOKUP($A282,'Úklidové služby'!$A$7:$I$53,6,FALSE))</f>
        <v/>
      </c>
      <c r="G282" s="16" t="str">
        <f>IF(ISNA(VLOOKUP($A282,'Úklidové služby'!$A$7:$I$53,7,FALSE))=TRUE,"",VLOOKUP($A282,'Úklidové služby'!$A$7:$I$53,7,FALSE))</f>
        <v/>
      </c>
      <c r="H282" s="67" t="str">
        <f>IF(ISNA(VLOOKUP($A282,'Úklidové služby'!$A$7:$I$53,8,FALSE))=TRUE,"",VLOOKUP($A282,'Úklidové služby'!$A$7:$I$53,8,FALSE))</f>
        <v/>
      </c>
      <c r="I282" s="232" t="str">
        <f>IF(ISNA(VLOOKUP($A282,'Úklidové služby'!$A$7:$I$53,9,FALSE))=TRUE,"",VLOOKUP($A282,'Úklidové služby'!$A$7:$I$53,9,FALSE))</f>
        <v/>
      </c>
      <c r="J282" s="194" t="str">
        <f t="shared" si="10"/>
        <v/>
      </c>
      <c r="K282" s="237" t="str">
        <f t="shared" si="11"/>
        <v/>
      </c>
    </row>
    <row r="283" spans="1:11" ht="15" hidden="1" outlineLevel="1">
      <c r="A283" s="48"/>
      <c r="B283" s="14" t="s">
        <v>8</v>
      </c>
      <c r="C283" s="70" t="s">
        <v>180</v>
      </c>
      <c r="D283" s="15" t="s">
        <v>159</v>
      </c>
      <c r="E283" s="100">
        <v>1</v>
      </c>
      <c r="F283" s="66" t="str">
        <f>IF(ISNA(VLOOKUP($A283,'Úklidové služby'!$A$7:$I$53,6,FALSE))=TRUE,"",VLOOKUP($A283,'Úklidové služby'!$A$7:$I$53,6,FALSE))</f>
        <v/>
      </c>
      <c r="G283" s="16" t="str">
        <f>IF(ISNA(VLOOKUP($A283,'Úklidové služby'!$A$7:$I$53,7,FALSE))=TRUE,"",VLOOKUP($A283,'Úklidové služby'!$A$7:$I$53,7,FALSE))</f>
        <v/>
      </c>
      <c r="H283" s="67" t="str">
        <f>IF(ISNA(VLOOKUP($A283,'Úklidové služby'!$A$7:$I$53,8,FALSE))=TRUE,"",VLOOKUP($A283,'Úklidové služby'!$A$7:$I$53,8,FALSE))</f>
        <v/>
      </c>
      <c r="I283" s="232" t="str">
        <f>IF(ISNA(VLOOKUP($A283,'Úklidové služby'!$A$7:$I$53,9,FALSE))=TRUE,"",VLOOKUP($A283,'Úklidové služby'!$A$7:$I$53,9,FALSE))</f>
        <v/>
      </c>
      <c r="J283" s="194" t="str">
        <f t="shared" si="10"/>
        <v/>
      </c>
      <c r="K283" s="237" t="str">
        <f t="shared" si="11"/>
        <v/>
      </c>
    </row>
    <row r="284" spans="1:11" ht="15" hidden="1" outlineLevel="1">
      <c r="A284" s="48"/>
      <c r="B284" s="14" t="s">
        <v>20</v>
      </c>
      <c r="C284" s="70" t="s">
        <v>109</v>
      </c>
      <c r="D284" s="134" t="s">
        <v>16</v>
      </c>
      <c r="E284" s="100">
        <v>1</v>
      </c>
      <c r="F284" s="66" t="str">
        <f>IF(ISNA(VLOOKUP($A284,'Úklidové služby'!$A$7:$I$53,6,FALSE))=TRUE,"",VLOOKUP($A284,'Úklidové služby'!$A$7:$I$53,6,FALSE))</f>
        <v/>
      </c>
      <c r="G284" s="16" t="str">
        <f>IF(ISNA(VLOOKUP($A284,'Úklidové služby'!$A$7:$I$53,7,FALSE))=TRUE,"",VLOOKUP($A284,'Úklidové služby'!$A$7:$I$53,7,FALSE))</f>
        <v/>
      </c>
      <c r="H284" s="67" t="str">
        <f>IF(ISNA(VLOOKUP($A284,'Úklidové služby'!$A$7:$I$53,8,FALSE))=TRUE,"",VLOOKUP($A284,'Úklidové služby'!$A$7:$I$53,8,FALSE))</f>
        <v/>
      </c>
      <c r="I284" s="232" t="str">
        <f>IF(ISNA(VLOOKUP($A284,'Úklidové služby'!$A$7:$I$53,9,FALSE))=TRUE,"",VLOOKUP($A284,'Úklidové služby'!$A$7:$I$53,9,FALSE))</f>
        <v/>
      </c>
      <c r="J284" s="194" t="str">
        <f t="shared" si="10"/>
        <v/>
      </c>
      <c r="K284" s="237" t="str">
        <f t="shared" si="11"/>
        <v/>
      </c>
    </row>
    <row r="285" spans="1:11" ht="15" hidden="1" outlineLevel="1">
      <c r="A285" s="48"/>
      <c r="B285" s="14" t="s">
        <v>20</v>
      </c>
      <c r="C285" s="70" t="s">
        <v>107</v>
      </c>
      <c r="D285" s="15" t="s">
        <v>80</v>
      </c>
      <c r="E285" s="100">
        <v>1</v>
      </c>
      <c r="F285" s="66" t="str">
        <f>IF(ISNA(VLOOKUP($A285,'Úklidové služby'!$A$7:$I$53,6,FALSE))=TRUE,"",VLOOKUP($A285,'Úklidové služby'!$A$7:$I$53,6,FALSE))</f>
        <v/>
      </c>
      <c r="G285" s="16" t="str">
        <f>IF(ISNA(VLOOKUP($A285,'Úklidové služby'!$A$7:$I$53,7,FALSE))=TRUE,"",VLOOKUP($A285,'Úklidové služby'!$A$7:$I$53,7,FALSE))</f>
        <v/>
      </c>
      <c r="H285" s="67" t="str">
        <f>IF(ISNA(VLOOKUP($A285,'Úklidové služby'!$A$7:$I$53,8,FALSE))=TRUE,"",VLOOKUP($A285,'Úklidové služby'!$A$7:$I$53,8,FALSE))</f>
        <v/>
      </c>
      <c r="I285" s="232" t="str">
        <f>IF(ISNA(VLOOKUP($A285,'Úklidové služby'!$A$7:$I$53,9,FALSE))=TRUE,"",VLOOKUP($A285,'Úklidové služby'!$A$7:$I$53,9,FALSE))</f>
        <v/>
      </c>
      <c r="J285" s="194" t="str">
        <f t="shared" si="10"/>
        <v/>
      </c>
      <c r="K285" s="237" t="str">
        <f t="shared" si="11"/>
        <v/>
      </c>
    </row>
    <row r="286" spans="1:11" ht="15" hidden="1" outlineLevel="1">
      <c r="A286" s="48"/>
      <c r="B286" s="14" t="s">
        <v>20</v>
      </c>
      <c r="C286" s="70" t="s">
        <v>113</v>
      </c>
      <c r="D286" s="15" t="s">
        <v>14</v>
      </c>
      <c r="E286" s="100">
        <v>1</v>
      </c>
      <c r="F286" s="66" t="str">
        <f>IF(ISNA(VLOOKUP($A286,'Úklidové služby'!$A$7:$I$53,6,FALSE))=TRUE,"",VLOOKUP($A286,'Úklidové služby'!$A$7:$I$53,6,FALSE))</f>
        <v/>
      </c>
      <c r="G286" s="16" t="str">
        <f>IF(ISNA(VLOOKUP($A286,'Úklidové služby'!$A$7:$I$53,7,FALSE))=TRUE,"",VLOOKUP($A286,'Úklidové služby'!$A$7:$I$53,7,FALSE))</f>
        <v/>
      </c>
      <c r="H286" s="67" t="str">
        <f>IF(ISNA(VLOOKUP($A286,'Úklidové služby'!$A$7:$I$53,8,FALSE))=TRUE,"",VLOOKUP($A286,'Úklidové služby'!$A$7:$I$53,8,FALSE))</f>
        <v/>
      </c>
      <c r="I286" s="232" t="str">
        <f>IF(ISNA(VLOOKUP($A286,'Úklidové služby'!$A$7:$I$53,9,FALSE))=TRUE,"",VLOOKUP($A286,'Úklidové služby'!$A$7:$I$53,9,FALSE))</f>
        <v/>
      </c>
      <c r="J286" s="194" t="str">
        <f t="shared" si="10"/>
        <v/>
      </c>
      <c r="K286" s="237" t="str">
        <f t="shared" si="11"/>
        <v/>
      </c>
    </row>
    <row r="287" spans="1:11" ht="15" hidden="1" outlineLevel="1">
      <c r="A287" s="48"/>
      <c r="B287" s="14" t="s">
        <v>20</v>
      </c>
      <c r="C287" s="70" t="s">
        <v>105</v>
      </c>
      <c r="D287" s="15" t="s">
        <v>161</v>
      </c>
      <c r="E287" s="100">
        <v>1</v>
      </c>
      <c r="F287" s="66" t="str">
        <f>IF(ISNA(VLOOKUP($A287,'Úklidové služby'!$A$7:$I$53,6,FALSE))=TRUE,"",VLOOKUP($A287,'Úklidové služby'!$A$7:$I$53,6,FALSE))</f>
        <v/>
      </c>
      <c r="G287" s="16" t="str">
        <f>IF(ISNA(VLOOKUP($A287,'Úklidové služby'!$A$7:$I$53,7,FALSE))=TRUE,"",VLOOKUP($A287,'Úklidové služby'!$A$7:$I$53,7,FALSE))</f>
        <v/>
      </c>
      <c r="H287" s="67" t="str">
        <f>IF(ISNA(VLOOKUP($A287,'Úklidové služby'!$A$7:$I$53,8,FALSE))=TRUE,"",VLOOKUP($A287,'Úklidové služby'!$A$7:$I$53,8,FALSE))</f>
        <v/>
      </c>
      <c r="I287" s="232" t="str">
        <f>IF(ISNA(VLOOKUP($A287,'Úklidové služby'!$A$7:$I$53,9,FALSE))=TRUE,"",VLOOKUP($A287,'Úklidové služby'!$A$7:$I$53,9,FALSE))</f>
        <v/>
      </c>
      <c r="J287" s="194" t="str">
        <f t="shared" si="10"/>
        <v/>
      </c>
      <c r="K287" s="237" t="str">
        <f t="shared" si="11"/>
        <v/>
      </c>
    </row>
    <row r="288" spans="1:11" ht="15" hidden="1" outlineLevel="1">
      <c r="A288" s="48"/>
      <c r="B288" s="14" t="s">
        <v>98</v>
      </c>
      <c r="C288" s="70" t="s">
        <v>188</v>
      </c>
      <c r="D288" s="15" t="s">
        <v>14</v>
      </c>
      <c r="E288" s="100">
        <v>1</v>
      </c>
      <c r="F288" s="66" t="str">
        <f>IF(ISNA(VLOOKUP($A288,'Úklidové služby'!$A$7:$I$53,6,FALSE))=TRUE,"",VLOOKUP($A288,'Úklidové služby'!$A$7:$I$53,6,FALSE))</f>
        <v/>
      </c>
      <c r="G288" s="16" t="str">
        <f>IF(ISNA(VLOOKUP($A288,'Úklidové služby'!$A$7:$I$53,7,FALSE))=TRUE,"",VLOOKUP($A288,'Úklidové služby'!$A$7:$I$53,7,FALSE))</f>
        <v/>
      </c>
      <c r="H288" s="67" t="str">
        <f>IF(ISNA(VLOOKUP($A288,'Úklidové služby'!$A$7:$I$53,8,FALSE))=TRUE,"",VLOOKUP($A288,'Úklidové služby'!$A$7:$I$53,8,FALSE))</f>
        <v/>
      </c>
      <c r="I288" s="232" t="str">
        <f>IF(ISNA(VLOOKUP($A288,'Úklidové služby'!$A$7:$I$53,9,FALSE))=TRUE,"",VLOOKUP($A288,'Úklidové služby'!$A$7:$I$53,9,FALSE))</f>
        <v/>
      </c>
      <c r="J288" s="194" t="str">
        <f t="shared" si="10"/>
        <v/>
      </c>
      <c r="K288" s="237" t="str">
        <f t="shared" si="11"/>
        <v/>
      </c>
    </row>
    <row r="289" spans="1:11" ht="15" hidden="1" outlineLevel="1">
      <c r="A289" s="48"/>
      <c r="B289" s="14" t="s">
        <v>98</v>
      </c>
      <c r="C289" s="70" t="s">
        <v>189</v>
      </c>
      <c r="D289" s="15" t="s">
        <v>168</v>
      </c>
      <c r="E289" s="100">
        <v>1</v>
      </c>
      <c r="F289" s="66" t="str">
        <f>IF(ISNA(VLOOKUP($A289,'Úklidové služby'!$A$7:$I$53,6,FALSE))=TRUE,"",VLOOKUP($A289,'Úklidové služby'!$A$7:$I$53,6,FALSE))</f>
        <v/>
      </c>
      <c r="G289" s="16" t="str">
        <f>IF(ISNA(VLOOKUP($A289,'Úklidové služby'!$A$7:$I$53,7,FALSE))=TRUE,"",VLOOKUP($A289,'Úklidové služby'!$A$7:$I$53,7,FALSE))</f>
        <v/>
      </c>
      <c r="H289" s="67" t="str">
        <f>IF(ISNA(VLOOKUP($A289,'Úklidové služby'!$A$7:$I$53,8,FALSE))=TRUE,"",VLOOKUP($A289,'Úklidové služby'!$A$7:$I$53,8,FALSE))</f>
        <v/>
      </c>
      <c r="I289" s="232" t="str">
        <f>IF(ISNA(VLOOKUP($A289,'Úklidové služby'!$A$7:$I$53,9,FALSE))=TRUE,"",VLOOKUP($A289,'Úklidové služby'!$A$7:$I$53,9,FALSE))</f>
        <v/>
      </c>
      <c r="J289" s="194" t="str">
        <f t="shared" si="10"/>
        <v/>
      </c>
      <c r="K289" s="237" t="str">
        <f t="shared" si="11"/>
        <v/>
      </c>
    </row>
    <row r="290" spans="1:11" ht="15" hidden="1" outlineLevel="1">
      <c r="A290" s="48"/>
      <c r="B290" s="14" t="s">
        <v>98</v>
      </c>
      <c r="C290" s="70" t="s">
        <v>190</v>
      </c>
      <c r="D290" s="15" t="s">
        <v>169</v>
      </c>
      <c r="E290" s="100">
        <v>1</v>
      </c>
      <c r="F290" s="66" t="str">
        <f>IF(ISNA(VLOOKUP($A290,'Úklidové služby'!$A$7:$I$53,6,FALSE))=TRUE,"",VLOOKUP($A290,'Úklidové služby'!$A$7:$I$53,6,FALSE))</f>
        <v/>
      </c>
      <c r="G290" s="16" t="str">
        <f>IF(ISNA(VLOOKUP($A290,'Úklidové služby'!$A$7:$I$53,7,FALSE))=TRUE,"",VLOOKUP($A290,'Úklidové služby'!$A$7:$I$53,7,FALSE))</f>
        <v/>
      </c>
      <c r="H290" s="67" t="str">
        <f>IF(ISNA(VLOOKUP($A290,'Úklidové služby'!$A$7:$I$53,8,FALSE))=TRUE,"",VLOOKUP($A290,'Úklidové služby'!$A$7:$I$53,8,FALSE))</f>
        <v/>
      </c>
      <c r="I290" s="232" t="str">
        <f>IF(ISNA(VLOOKUP($A290,'Úklidové služby'!$A$7:$I$53,9,FALSE))=TRUE,"",VLOOKUP($A290,'Úklidové služby'!$A$7:$I$53,9,FALSE))</f>
        <v/>
      </c>
      <c r="J290" s="194" t="str">
        <f t="shared" si="10"/>
        <v/>
      </c>
      <c r="K290" s="237" t="str">
        <f t="shared" si="11"/>
        <v/>
      </c>
    </row>
    <row r="291" spans="1:11" ht="15" hidden="1" outlineLevel="1">
      <c r="A291" s="48"/>
      <c r="B291" s="25" t="s">
        <v>98</v>
      </c>
      <c r="C291" s="71" t="s">
        <v>191</v>
      </c>
      <c r="D291" s="27" t="s">
        <v>16</v>
      </c>
      <c r="E291" s="102">
        <v>1</v>
      </c>
      <c r="F291" s="93" t="str">
        <f>IF(ISNA(VLOOKUP($A291,'Úklidové služby'!$A$7:$I$53,6,FALSE))=TRUE,"",VLOOKUP($A291,'Úklidové služby'!$A$7:$I$53,6,FALSE))</f>
        <v/>
      </c>
      <c r="G291" s="16" t="str">
        <f>IF(ISNA(VLOOKUP($A291,'Úklidové služby'!$A$7:$I$53,7,FALSE))=TRUE,"",VLOOKUP($A291,'Úklidové služby'!$A$7:$I$53,7,FALSE))</f>
        <v/>
      </c>
      <c r="H291" s="67" t="str">
        <f>IF(ISNA(VLOOKUP($A291,'Úklidové služby'!$A$7:$I$53,8,FALSE))=TRUE,"",VLOOKUP($A291,'Úklidové služby'!$A$7:$I$53,8,FALSE))</f>
        <v/>
      </c>
      <c r="I291" s="232" t="str">
        <f>IF(ISNA(VLOOKUP($A291,'Úklidové služby'!$A$7:$I$53,9,FALSE))=TRUE,"",VLOOKUP($A291,'Úklidové služby'!$A$7:$I$53,9,FALSE))</f>
        <v/>
      </c>
      <c r="J291" s="194" t="str">
        <f t="shared" si="10"/>
        <v/>
      </c>
      <c r="K291" s="237" t="str">
        <f t="shared" si="11"/>
        <v/>
      </c>
    </row>
    <row r="292" spans="1:11" ht="15" collapsed="1">
      <c r="A292" s="18">
        <v>18</v>
      </c>
      <c r="B292" s="19" t="s">
        <v>442</v>
      </c>
      <c r="C292" s="44"/>
      <c r="D292" s="44"/>
      <c r="E292" s="111">
        <f>SUM(E293:E326)</f>
        <v>317.14699999999993</v>
      </c>
      <c r="F292" s="45" t="str">
        <f>IF(ISNA(VLOOKUP($A292,'Úklidové služby'!$A$7:$I$53,6,FALSE))=TRUE,"",VLOOKUP($A292,'Úklidové služby'!$A$7:$I$53,6,FALSE))</f>
        <v>m2</v>
      </c>
      <c r="G292" s="24">
        <f>IF(ISNA(VLOOKUP($A292,'Úklidové služby'!$A$7:$I$53,7,FALSE))=TRUE,"",VLOOKUP($A292,'Úklidové služby'!$A$7:$I$53,7,FALSE))</f>
        <v>0</v>
      </c>
      <c r="H292" s="227" t="str">
        <f>IF(ISNA(VLOOKUP($A292,'Úklidové služby'!$A$7:$I$53,8,FALSE))=TRUE,"",VLOOKUP($A292,'Úklidové služby'!$A$7:$I$53,8,FALSE))</f>
        <v>1x za týden</v>
      </c>
      <c r="I292" s="185">
        <f>IF(ISNA(VLOOKUP($A292,'Úklidové služby'!$A$7:$I$53,9,FALSE))=TRUE,"",VLOOKUP($A292,'Úklidové služby'!$A$7:$I$53,9,FALSE))</f>
        <v>52</v>
      </c>
      <c r="J292" s="76">
        <f t="shared" si="10"/>
        <v>0</v>
      </c>
      <c r="K292" s="238">
        <f t="shared" si="11"/>
        <v>0</v>
      </c>
    </row>
    <row r="293" spans="1:11" ht="15" hidden="1" outlineLevel="1">
      <c r="A293" s="48"/>
      <c r="B293" s="10" t="s">
        <v>8</v>
      </c>
      <c r="C293" s="69" t="s">
        <v>173</v>
      </c>
      <c r="D293" s="11" t="s">
        <v>154</v>
      </c>
      <c r="E293" s="100">
        <v>6.866</v>
      </c>
      <c r="F293" s="66" t="str">
        <f>IF(ISNA(VLOOKUP($A293,'Úklidové služby'!$A$7:$I$53,6,FALSE))=TRUE,"",VLOOKUP($A293,'Úklidové služby'!$A$7:$I$53,6,FALSE))</f>
        <v/>
      </c>
      <c r="G293" s="16" t="str">
        <f>IF(ISNA(VLOOKUP($A293,'Úklidové služby'!$A$7:$I$53,7,FALSE))=TRUE,"",VLOOKUP($A293,'Úklidové služby'!$A$7:$I$53,7,FALSE))</f>
        <v/>
      </c>
      <c r="H293" s="148" t="str">
        <f>IF(ISNA(VLOOKUP($A293,'Úklidové služby'!$A$7:$I$53,8,FALSE))=TRUE,"",VLOOKUP($A293,'Úklidové služby'!$A$7:$I$53,8,FALSE))</f>
        <v/>
      </c>
      <c r="I293" s="232" t="str">
        <f>IF(ISNA(VLOOKUP($A293,'Úklidové služby'!$A$7:$I$53,9,FALSE))=TRUE,"",VLOOKUP($A293,'Úklidové služby'!$A$7:$I$53,9,FALSE))</f>
        <v/>
      </c>
      <c r="J293" s="194" t="str">
        <f>IF(ISERR(E293*G293*I293)=TRUE,"",E293*G293*I293)</f>
        <v/>
      </c>
      <c r="K293" s="237" t="str">
        <f>IF(ISERR(J293/12)=TRUE,"",J293/12)</f>
        <v/>
      </c>
    </row>
    <row r="294" spans="1:11" ht="15" hidden="1" outlineLevel="1">
      <c r="A294" s="48"/>
      <c r="B294" s="14" t="s">
        <v>8</v>
      </c>
      <c r="C294" s="70" t="s">
        <v>174</v>
      </c>
      <c r="D294" s="15" t="s">
        <v>155</v>
      </c>
      <c r="E294" s="100">
        <v>1.44</v>
      </c>
      <c r="F294" s="66" t="str">
        <f>IF(ISNA(VLOOKUP($A294,'Úklidové služby'!$A$7:$I$53,6,FALSE))=TRUE,"",VLOOKUP($A294,'Úklidové služby'!$A$7:$I$53,6,FALSE))</f>
        <v/>
      </c>
      <c r="G294" s="16" t="str">
        <f>IF(ISNA(VLOOKUP($A294,'Úklidové služby'!$A$7:$I$53,7,FALSE))=TRUE,"",VLOOKUP($A294,'Úklidové služby'!$A$7:$I$53,7,FALSE))</f>
        <v/>
      </c>
      <c r="H294" s="148" t="str">
        <f>IF(ISNA(VLOOKUP($A294,'Úklidové služby'!$A$7:$I$53,8,FALSE))=TRUE,"",VLOOKUP($A294,'Úklidové služby'!$A$7:$I$53,8,FALSE))</f>
        <v/>
      </c>
      <c r="I294" s="232" t="str">
        <f>IF(ISNA(VLOOKUP($A294,'Úklidové služby'!$A$7:$I$53,9,FALSE))=TRUE,"",VLOOKUP($A294,'Úklidové služby'!$A$7:$I$53,9,FALSE))</f>
        <v/>
      </c>
      <c r="J294" s="194" t="str">
        <f>IF(ISERR(E294*G294*I294)=TRUE,"",E294*G294*I294)</f>
        <v/>
      </c>
      <c r="K294" s="237" t="str">
        <f>IF(ISERR(J294/12)=TRUE,"",J294/12)</f>
        <v/>
      </c>
    </row>
    <row r="295" spans="1:11" ht="15" hidden="1" outlineLevel="1">
      <c r="A295" s="48"/>
      <c r="B295" s="14" t="s">
        <v>8</v>
      </c>
      <c r="C295" s="70" t="s">
        <v>175</v>
      </c>
      <c r="D295" s="15" t="s">
        <v>156</v>
      </c>
      <c r="E295" s="100">
        <v>3.36</v>
      </c>
      <c r="F295" s="49" t="str">
        <f>IF(ISNA(VLOOKUP($A295,'Úklidové služby'!$A$7:$I$53,6,FALSE))=TRUE,"",VLOOKUP($A295,'Úklidové služby'!$A$7:$I$53,6,FALSE))</f>
        <v/>
      </c>
      <c r="G295" s="49" t="str">
        <f>IF(ISNA(VLOOKUP($A295,'Úklidové služby'!$A$7:$I$53,7,FALSE))=TRUE,"",VLOOKUP($A295,'Úklidové služby'!$A$7:$I$53,7,FALSE))</f>
        <v/>
      </c>
      <c r="H295" s="217" t="str">
        <f>IF(ISNA(VLOOKUP($A295,'Úklidové služby'!$A$7:$I$53,8,FALSE))=TRUE,"",VLOOKUP($A295,'Úklidové služby'!$A$7:$I$53,8,FALSE))</f>
        <v/>
      </c>
      <c r="I295" s="234" t="str">
        <f>IF(ISNA(VLOOKUP($A295,'Úklidové služby'!$A$7:$I$53,9,FALSE))=TRUE,"",VLOOKUP($A295,'Úklidové služby'!$A$7:$I$53,9,FALSE))</f>
        <v/>
      </c>
      <c r="J295" s="192" t="str">
        <f t="shared" si="10"/>
        <v/>
      </c>
      <c r="K295" s="240" t="str">
        <f t="shared" si="11"/>
        <v/>
      </c>
    </row>
    <row r="296" spans="1:11" ht="15" hidden="1" outlineLevel="1">
      <c r="A296" s="48"/>
      <c r="B296" s="14" t="s">
        <v>8</v>
      </c>
      <c r="C296" s="70" t="s">
        <v>205</v>
      </c>
      <c r="D296" s="15" t="s">
        <v>195</v>
      </c>
      <c r="E296" s="100">
        <v>12.11</v>
      </c>
      <c r="F296" s="49" t="str">
        <f>IF(ISNA(VLOOKUP($A296,'Úklidové služby'!$A$7:$I$53,6,FALSE))=TRUE,"",VLOOKUP($A296,'Úklidové služby'!$A$7:$I$53,6,FALSE))</f>
        <v/>
      </c>
      <c r="G296" s="49" t="str">
        <f>IF(ISNA(VLOOKUP($A296,'Úklidové služby'!$A$7:$I$53,7,FALSE))=TRUE,"",VLOOKUP($A296,'Úklidové služby'!$A$7:$I$53,7,FALSE))</f>
        <v/>
      </c>
      <c r="H296" s="217" t="str">
        <f>IF(ISNA(VLOOKUP($A296,'Úklidové služby'!$A$7:$I$53,8,FALSE))=TRUE,"",VLOOKUP($A296,'Úklidové služby'!$A$7:$I$53,8,FALSE))</f>
        <v/>
      </c>
      <c r="I296" s="234" t="str">
        <f>IF(ISNA(VLOOKUP($A296,'Úklidové služby'!$A$7:$I$53,9,FALSE))=TRUE,"",VLOOKUP($A296,'Úklidové služby'!$A$7:$I$53,9,FALSE))</f>
        <v/>
      </c>
      <c r="J296" s="192" t="str">
        <f aca="true" t="shared" si="12" ref="J296:J326">IF(ISERR(E296*G296*I296)=TRUE,"",E296*G296*I296)</f>
        <v/>
      </c>
      <c r="K296" s="240" t="str">
        <f aca="true" t="shared" si="13" ref="K296:K326">IF(ISERR(J296/12)=TRUE,"",J296/12)</f>
        <v/>
      </c>
    </row>
    <row r="297" spans="1:11" ht="15" hidden="1" outlineLevel="1">
      <c r="A297" s="48"/>
      <c r="B297" s="14" t="s">
        <v>8</v>
      </c>
      <c r="C297" s="70" t="s">
        <v>206</v>
      </c>
      <c r="D297" s="15" t="s">
        <v>196</v>
      </c>
      <c r="E297" s="100">
        <v>11.88</v>
      </c>
      <c r="F297" s="49" t="str">
        <f>IF(ISNA(VLOOKUP($A297,'Úklidové služby'!$A$7:$I$53,6,FALSE))=TRUE,"",VLOOKUP($A297,'Úklidové služby'!$A$7:$I$53,6,FALSE))</f>
        <v/>
      </c>
      <c r="G297" s="49" t="str">
        <f>IF(ISNA(VLOOKUP($A297,'Úklidové služby'!$A$7:$I$53,7,FALSE))=TRUE,"",VLOOKUP($A297,'Úklidové služby'!$A$7:$I$53,7,FALSE))</f>
        <v/>
      </c>
      <c r="H297" s="217" t="str">
        <f>IF(ISNA(VLOOKUP($A297,'Úklidové služby'!$A$7:$I$53,8,FALSE))=TRUE,"",VLOOKUP($A297,'Úklidové služby'!$A$7:$I$53,8,FALSE))</f>
        <v/>
      </c>
      <c r="I297" s="234" t="str">
        <f>IF(ISNA(VLOOKUP($A297,'Úklidové služby'!$A$7:$I$53,9,FALSE))=TRUE,"",VLOOKUP($A297,'Úklidové služby'!$A$7:$I$53,9,FALSE))</f>
        <v/>
      </c>
      <c r="J297" s="192" t="str">
        <f t="shared" si="12"/>
        <v/>
      </c>
      <c r="K297" s="240" t="str">
        <f t="shared" si="13"/>
        <v/>
      </c>
    </row>
    <row r="298" spans="1:11" ht="15" hidden="1" outlineLevel="1">
      <c r="A298" s="48"/>
      <c r="B298" s="14" t="s">
        <v>8</v>
      </c>
      <c r="C298" s="70" t="s">
        <v>177</v>
      </c>
      <c r="D298" s="15" t="s">
        <v>158</v>
      </c>
      <c r="E298" s="100">
        <v>9.382</v>
      </c>
      <c r="F298" s="49" t="str">
        <f>IF(ISNA(VLOOKUP($A298,'Úklidové služby'!$A$7:$I$53,6,FALSE))=TRUE,"",VLOOKUP($A298,'Úklidové služby'!$A$7:$I$53,6,FALSE))</f>
        <v/>
      </c>
      <c r="G298" s="49" t="str">
        <f>IF(ISNA(VLOOKUP($A298,'Úklidové služby'!$A$7:$I$53,7,FALSE))=TRUE,"",VLOOKUP($A298,'Úklidové služby'!$A$7:$I$53,7,FALSE))</f>
        <v/>
      </c>
      <c r="H298" s="217" t="str">
        <f>IF(ISNA(VLOOKUP($A298,'Úklidové služby'!$A$7:$I$53,8,FALSE))=TRUE,"",VLOOKUP($A298,'Úklidové služby'!$A$7:$I$53,8,FALSE))</f>
        <v/>
      </c>
      <c r="I298" s="234" t="str">
        <f>IF(ISNA(VLOOKUP($A298,'Úklidové služby'!$A$7:$I$53,9,FALSE))=TRUE,"",VLOOKUP($A298,'Úklidové služby'!$A$7:$I$53,9,FALSE))</f>
        <v/>
      </c>
      <c r="J298" s="192" t="str">
        <f t="shared" si="12"/>
        <v/>
      </c>
      <c r="K298" s="240" t="str">
        <f t="shared" si="13"/>
        <v/>
      </c>
    </row>
    <row r="299" spans="1:11" ht="15" hidden="1" outlineLevel="1">
      <c r="A299" s="48"/>
      <c r="B299" s="14" t="s">
        <v>8</v>
      </c>
      <c r="C299" s="70" t="s">
        <v>178</v>
      </c>
      <c r="D299" s="15" t="s">
        <v>25</v>
      </c>
      <c r="E299" s="100">
        <v>8.22</v>
      </c>
      <c r="F299" s="66" t="str">
        <f>IF(ISNA(VLOOKUP($A299,'Úklidové služby'!$A$7:$I$53,6,FALSE))=TRUE,"",VLOOKUP($A299,'Úklidové služby'!$A$7:$I$53,6,FALSE))</f>
        <v/>
      </c>
      <c r="G299" s="16" t="str">
        <f>IF(ISNA(VLOOKUP($A299,'Úklidové služby'!$A$7:$I$53,7,FALSE))=TRUE,"",VLOOKUP($A299,'Úklidové služby'!$A$7:$I$53,7,FALSE))</f>
        <v/>
      </c>
      <c r="H299" s="148" t="str">
        <f>IF(ISNA(VLOOKUP($A299,'Úklidové služby'!$A$7:$I$53,8,FALSE))=TRUE,"",VLOOKUP($A299,'Úklidové služby'!$A$7:$I$53,8,FALSE))</f>
        <v/>
      </c>
      <c r="I299" s="232" t="str">
        <f>IF(ISNA(VLOOKUP($A299,'Úklidové služby'!$A$7:$I$53,9,FALSE))=TRUE,"",VLOOKUP($A299,'Úklidové služby'!$A$7:$I$53,9,FALSE))</f>
        <v/>
      </c>
      <c r="J299" s="194" t="str">
        <f>IF(ISERR(E299*G299*I299)=TRUE,"",E299*G299*I299)</f>
        <v/>
      </c>
      <c r="K299" s="237" t="str">
        <f>IF(ISERR(J299/12)=TRUE,"",J299/12)</f>
        <v/>
      </c>
    </row>
    <row r="300" spans="1:11" ht="15" hidden="1" outlineLevel="1">
      <c r="A300" s="9"/>
      <c r="B300" s="14" t="s">
        <v>8</v>
      </c>
      <c r="C300" s="70" t="s">
        <v>176</v>
      </c>
      <c r="D300" s="154" t="s">
        <v>157</v>
      </c>
      <c r="E300" s="100">
        <v>0.66</v>
      </c>
      <c r="F300" s="938"/>
      <c r="G300" s="17"/>
      <c r="H300" s="12"/>
      <c r="I300" s="232"/>
      <c r="J300" s="189"/>
      <c r="K300" s="237"/>
    </row>
    <row r="301" spans="1:11" ht="15" hidden="1" outlineLevel="1">
      <c r="A301" s="48"/>
      <c r="B301" s="14" t="s">
        <v>20</v>
      </c>
      <c r="C301" s="70" t="s">
        <v>136</v>
      </c>
      <c r="D301" s="15" t="s">
        <v>61</v>
      </c>
      <c r="E301" s="100">
        <v>0.66</v>
      </c>
      <c r="F301" s="66" t="str">
        <f>IF(ISNA(VLOOKUP($A301,'Úklidové služby'!$A$7:$I$53,6,FALSE))=TRUE,"",VLOOKUP($A301,'Úklidové služby'!$A$7:$I$53,6,FALSE))</f>
        <v/>
      </c>
      <c r="G301" s="16" t="str">
        <f>IF(ISNA(VLOOKUP($A301,'Úklidové služby'!$A$7:$I$53,7,FALSE))=TRUE,"",VLOOKUP($A301,'Úklidové služby'!$A$7:$I$53,7,FALSE))</f>
        <v/>
      </c>
      <c r="H301" s="148" t="str">
        <f>IF(ISNA(VLOOKUP($A301,'Úklidové služby'!$A$7:$I$53,8,FALSE))=TRUE,"",VLOOKUP($A301,'Úklidové služby'!$A$7:$I$53,8,FALSE))</f>
        <v/>
      </c>
      <c r="I301" s="232" t="str">
        <f>IF(ISNA(VLOOKUP($A301,'Úklidové služby'!$A$7:$I$53,9,FALSE))=TRUE,"",VLOOKUP($A301,'Úklidové služby'!$A$7:$I$53,9,FALSE))</f>
        <v/>
      </c>
      <c r="J301" s="194" t="str">
        <f aca="true" t="shared" si="14" ref="J301">IF(ISERR(E301*G301*I301)=TRUE,"",E301*G301*I301)</f>
        <v/>
      </c>
      <c r="K301" s="237" t="str">
        <f aca="true" t="shared" si="15" ref="K301">IF(ISERR(J301/12)=TRUE,"",J301/12)</f>
        <v/>
      </c>
    </row>
    <row r="302" spans="1:11" ht="15" hidden="1" outlineLevel="1">
      <c r="A302" s="48"/>
      <c r="B302" s="14" t="s">
        <v>20</v>
      </c>
      <c r="C302" s="70" t="s">
        <v>111</v>
      </c>
      <c r="D302" s="15" t="s">
        <v>195</v>
      </c>
      <c r="E302" s="100">
        <v>7.748</v>
      </c>
      <c r="F302" s="49" t="str">
        <f>IF(ISNA(VLOOKUP($A302,'Úklidové služby'!$A$7:$I$53,6,FALSE))=TRUE,"",VLOOKUP($A302,'Úklidové služby'!$A$7:$I$53,6,FALSE))</f>
        <v/>
      </c>
      <c r="G302" s="49" t="str">
        <f>IF(ISNA(VLOOKUP($A302,'Úklidové služby'!$A$7:$I$53,7,FALSE))=TRUE,"",VLOOKUP($A302,'Úklidové služby'!$A$7:$I$53,7,FALSE))</f>
        <v/>
      </c>
      <c r="H302" s="217" t="str">
        <f>IF(ISNA(VLOOKUP($A302,'Úklidové služby'!$A$7:$I$53,8,FALSE))=TRUE,"",VLOOKUP($A302,'Úklidové služby'!$A$7:$I$53,8,FALSE))</f>
        <v/>
      </c>
      <c r="I302" s="234" t="str">
        <f>IF(ISNA(VLOOKUP($A302,'Úklidové služby'!$A$7:$I$53,9,FALSE))=TRUE,"",VLOOKUP($A302,'Úklidové služby'!$A$7:$I$53,9,FALSE))</f>
        <v/>
      </c>
      <c r="J302" s="192" t="str">
        <f t="shared" si="12"/>
        <v/>
      </c>
      <c r="K302" s="240" t="str">
        <f t="shared" si="13"/>
        <v/>
      </c>
    </row>
    <row r="303" spans="1:11" ht="15" hidden="1" outlineLevel="1">
      <c r="A303" s="48"/>
      <c r="B303" s="14" t="s">
        <v>20</v>
      </c>
      <c r="C303" s="70" t="s">
        <v>110</v>
      </c>
      <c r="D303" s="15" t="s">
        <v>195</v>
      </c>
      <c r="E303" s="100">
        <v>8.734</v>
      </c>
      <c r="F303" s="49" t="str">
        <f>IF(ISNA(VLOOKUP($A303,'Úklidové služby'!$A$7:$I$53,6,FALSE))=TRUE,"",VLOOKUP($A303,'Úklidové služby'!$A$7:$I$53,6,FALSE))</f>
        <v/>
      </c>
      <c r="G303" s="49" t="str">
        <f>IF(ISNA(VLOOKUP($A303,'Úklidové služby'!$A$7:$I$53,7,FALSE))=TRUE,"",VLOOKUP($A303,'Úklidové služby'!$A$7:$I$53,7,FALSE))</f>
        <v/>
      </c>
      <c r="H303" s="217" t="str">
        <f>IF(ISNA(VLOOKUP($A303,'Úklidové služby'!$A$7:$I$53,8,FALSE))=TRUE,"",VLOOKUP($A303,'Úklidové služby'!$A$7:$I$53,8,FALSE))</f>
        <v/>
      </c>
      <c r="I303" s="234" t="str">
        <f>IF(ISNA(VLOOKUP($A303,'Úklidové služby'!$A$7:$I$53,9,FALSE))=TRUE,"",VLOOKUP($A303,'Úklidové služby'!$A$7:$I$53,9,FALSE))</f>
        <v/>
      </c>
      <c r="J303" s="192" t="str">
        <f t="shared" si="12"/>
        <v/>
      </c>
      <c r="K303" s="240" t="str">
        <f t="shared" si="13"/>
        <v/>
      </c>
    </row>
    <row r="304" spans="1:11" ht="15" hidden="1" outlineLevel="1">
      <c r="A304" s="48"/>
      <c r="B304" s="14" t="s">
        <v>20</v>
      </c>
      <c r="C304" s="73" t="s">
        <v>133</v>
      </c>
      <c r="D304" s="15" t="s">
        <v>25</v>
      </c>
      <c r="E304" s="100">
        <v>3.651</v>
      </c>
      <c r="F304" s="66" t="str">
        <f>IF(ISNA(VLOOKUP($A304,'Úklidové služby'!$A$7:$I$53,6,FALSE))=TRUE,"",VLOOKUP($A304,'Úklidové služby'!$A$7:$I$53,6,FALSE))</f>
        <v/>
      </c>
      <c r="G304" s="16" t="str">
        <f>IF(ISNA(VLOOKUP($A304,'Úklidové služby'!$A$7:$I$53,7,FALSE))=TRUE,"",VLOOKUP($A304,'Úklidové služby'!$A$7:$I$53,7,FALSE))</f>
        <v/>
      </c>
      <c r="H304" s="148" t="str">
        <f>IF(ISNA(VLOOKUP($A304,'Úklidové služby'!$A$7:$I$53,8,FALSE))=TRUE,"",VLOOKUP($A304,'Úklidové služby'!$A$7:$I$53,8,FALSE))</f>
        <v/>
      </c>
      <c r="I304" s="232" t="str">
        <f>IF(ISNA(VLOOKUP($A304,'Úklidové služby'!$A$7:$I$53,9,FALSE))=TRUE,"",VLOOKUP($A304,'Úklidové služby'!$A$7:$I$53,9,FALSE))</f>
        <v/>
      </c>
      <c r="J304" s="194" t="str">
        <f t="shared" si="12"/>
        <v/>
      </c>
      <c r="K304" s="237" t="str">
        <f t="shared" si="13"/>
        <v/>
      </c>
    </row>
    <row r="305" spans="1:11" ht="15" hidden="1" outlineLevel="1">
      <c r="A305" s="48"/>
      <c r="B305" s="14" t="s">
        <v>20</v>
      </c>
      <c r="C305" s="70" t="s">
        <v>114</v>
      </c>
      <c r="D305" s="15" t="s">
        <v>157</v>
      </c>
      <c r="E305" s="100">
        <v>0.66</v>
      </c>
      <c r="F305" s="66" t="str">
        <f>IF(ISNA(VLOOKUP($A305,'Úklidové služby'!$A$7:$I$53,6,FALSE))=TRUE,"",VLOOKUP($A305,'Úklidové služby'!$A$7:$I$53,6,FALSE))</f>
        <v/>
      </c>
      <c r="G305" s="16" t="str">
        <f>IF(ISNA(VLOOKUP($A305,'Úklidové služby'!$A$7:$I$53,7,FALSE))=TRUE,"",VLOOKUP($A305,'Úklidové služby'!$A$7:$I$53,7,FALSE))</f>
        <v/>
      </c>
      <c r="H305" s="148" t="str">
        <f>IF(ISNA(VLOOKUP($A305,'Úklidové služby'!$A$7:$I$53,8,FALSE))=TRUE,"",VLOOKUP($A305,'Úklidové služby'!$A$7:$I$53,8,FALSE))</f>
        <v/>
      </c>
      <c r="I305" s="232" t="str">
        <f>IF(ISNA(VLOOKUP($A305,'Úklidové služby'!$A$7:$I$53,9,FALSE))=TRUE,"",VLOOKUP($A305,'Úklidové služby'!$A$7:$I$53,9,FALSE))</f>
        <v/>
      </c>
      <c r="J305" s="194" t="str">
        <f t="shared" si="12"/>
        <v/>
      </c>
      <c r="K305" s="237" t="str">
        <f t="shared" si="13"/>
        <v/>
      </c>
    </row>
    <row r="306" spans="1:11" ht="15" hidden="1" outlineLevel="1">
      <c r="A306" s="48"/>
      <c r="B306" s="14" t="s">
        <v>20</v>
      </c>
      <c r="C306" s="70" t="s">
        <v>137</v>
      </c>
      <c r="D306" s="15" t="s">
        <v>160</v>
      </c>
      <c r="E306" s="100">
        <v>1.26</v>
      </c>
      <c r="F306" s="66" t="str">
        <f>IF(ISNA(VLOOKUP($A306,'Úklidové služby'!$A$7:$I$53,6,FALSE))=TRUE,"",VLOOKUP($A306,'Úklidové služby'!$A$7:$I$53,6,FALSE))</f>
        <v/>
      </c>
      <c r="G306" s="16" t="str">
        <f>IF(ISNA(VLOOKUP($A306,'Úklidové služby'!$A$7:$I$53,7,FALSE))=TRUE,"",VLOOKUP($A306,'Úklidové služby'!$A$7:$I$53,7,FALSE))</f>
        <v/>
      </c>
      <c r="H306" s="148" t="str">
        <f>IF(ISNA(VLOOKUP($A306,'Úklidové služby'!$A$7:$I$53,8,FALSE))=TRUE,"",VLOOKUP($A306,'Úklidové služby'!$A$7:$I$53,8,FALSE))</f>
        <v/>
      </c>
      <c r="I306" s="232" t="str">
        <f>IF(ISNA(VLOOKUP($A306,'Úklidové služby'!$A$7:$I$53,9,FALSE))=TRUE,"",VLOOKUP($A306,'Úklidové služby'!$A$7:$I$53,9,FALSE))</f>
        <v/>
      </c>
      <c r="J306" s="194" t="str">
        <f t="shared" si="12"/>
        <v/>
      </c>
      <c r="K306" s="237" t="str">
        <f t="shared" si="13"/>
        <v/>
      </c>
    </row>
    <row r="307" spans="1:11" ht="15" hidden="1" outlineLevel="1">
      <c r="A307" s="48"/>
      <c r="B307" s="14" t="s">
        <v>20</v>
      </c>
      <c r="C307" s="70" t="s">
        <v>108</v>
      </c>
      <c r="D307" s="15" t="s">
        <v>162</v>
      </c>
      <c r="E307" s="100">
        <v>14.267</v>
      </c>
      <c r="F307" s="49" t="str">
        <f>IF(ISNA(VLOOKUP($A307,'Úklidové služby'!$A$7:$I$53,6,FALSE))=TRUE,"",VLOOKUP($A307,'Úklidové služby'!$A$7:$I$53,6,FALSE))</f>
        <v/>
      </c>
      <c r="G307" s="49" t="str">
        <f>IF(ISNA(VLOOKUP($A307,'Úklidové služby'!$A$7:$I$53,7,FALSE))=TRUE,"",VLOOKUP($A307,'Úklidové služby'!$A$7:$I$53,7,FALSE))</f>
        <v/>
      </c>
      <c r="H307" s="217" t="str">
        <f>IF(ISNA(VLOOKUP($A307,'Úklidové služby'!$A$7:$I$53,8,FALSE))=TRUE,"",VLOOKUP($A307,'Úklidové služby'!$A$7:$I$53,8,FALSE))</f>
        <v/>
      </c>
      <c r="I307" s="234" t="str">
        <f>IF(ISNA(VLOOKUP($A307,'Úklidové služby'!$A$7:$I$53,9,FALSE))=TRUE,"",VLOOKUP($A307,'Úklidové služby'!$A$7:$I$53,9,FALSE))</f>
        <v/>
      </c>
      <c r="J307" s="192" t="str">
        <f t="shared" si="12"/>
        <v/>
      </c>
      <c r="K307" s="240" t="str">
        <f t="shared" si="13"/>
        <v/>
      </c>
    </row>
    <row r="308" spans="1:11" ht="15" hidden="1" outlineLevel="1">
      <c r="A308" s="48"/>
      <c r="B308" s="14" t="s">
        <v>20</v>
      </c>
      <c r="C308" s="70" t="s">
        <v>104</v>
      </c>
      <c r="D308" s="15" t="s">
        <v>162</v>
      </c>
      <c r="E308" s="100">
        <v>18.316</v>
      </c>
      <c r="F308" s="49" t="str">
        <f>IF(ISNA(VLOOKUP($A308,'Úklidové služby'!$A$7:$I$53,6,FALSE))=TRUE,"",VLOOKUP($A308,'Úklidové služby'!$A$7:$I$53,6,FALSE))</f>
        <v/>
      </c>
      <c r="G308" s="49" t="str">
        <f>IF(ISNA(VLOOKUP($A308,'Úklidové služby'!$A$7:$I$53,7,FALSE))=TRUE,"",VLOOKUP($A308,'Úklidové služby'!$A$7:$I$53,7,FALSE))</f>
        <v/>
      </c>
      <c r="H308" s="217" t="str">
        <f>IF(ISNA(VLOOKUP($A308,'Úklidové služby'!$A$7:$I$53,8,FALSE))=TRUE,"",VLOOKUP($A308,'Úklidové služby'!$A$7:$I$53,8,FALSE))</f>
        <v/>
      </c>
      <c r="I308" s="234" t="str">
        <f>IF(ISNA(VLOOKUP($A308,'Úklidové služby'!$A$7:$I$53,9,FALSE))=TRUE,"",VLOOKUP($A308,'Úklidové služby'!$A$7:$I$53,9,FALSE))</f>
        <v/>
      </c>
      <c r="J308" s="192" t="str">
        <f t="shared" si="12"/>
        <v/>
      </c>
      <c r="K308" s="240" t="str">
        <f t="shared" si="13"/>
        <v/>
      </c>
    </row>
    <row r="309" spans="1:11" ht="15" hidden="1" outlineLevel="1">
      <c r="A309" s="48"/>
      <c r="B309" s="14" t="s">
        <v>20</v>
      </c>
      <c r="C309" s="70" t="s">
        <v>207</v>
      </c>
      <c r="D309" s="15" t="s">
        <v>197</v>
      </c>
      <c r="E309" s="100">
        <v>2.833</v>
      </c>
      <c r="F309" s="49" t="str">
        <f>IF(ISNA(VLOOKUP($A309,'Úklidové služby'!$A$7:$I$53,6,FALSE))=TRUE,"",VLOOKUP($A309,'Úklidové služby'!$A$7:$I$53,6,FALSE))</f>
        <v/>
      </c>
      <c r="G309" s="49" t="str">
        <f>IF(ISNA(VLOOKUP($A309,'Úklidové služby'!$A$7:$I$53,7,FALSE))=TRUE,"",VLOOKUP($A309,'Úklidové služby'!$A$7:$I$53,7,FALSE))</f>
        <v/>
      </c>
      <c r="H309" s="217" t="str">
        <f>IF(ISNA(VLOOKUP($A309,'Úklidové služby'!$A$7:$I$53,8,FALSE))=TRUE,"",VLOOKUP($A309,'Úklidové služby'!$A$7:$I$53,8,FALSE))</f>
        <v/>
      </c>
      <c r="I309" s="234" t="str">
        <f>IF(ISNA(VLOOKUP($A309,'Úklidové služby'!$A$7:$I$53,9,FALSE))=TRUE,"",VLOOKUP($A309,'Úklidové služby'!$A$7:$I$53,9,FALSE))</f>
        <v/>
      </c>
      <c r="J309" s="192" t="str">
        <f t="shared" si="12"/>
        <v/>
      </c>
      <c r="K309" s="240" t="str">
        <f t="shared" si="13"/>
        <v/>
      </c>
    </row>
    <row r="310" spans="1:11" ht="15" hidden="1" outlineLevel="1">
      <c r="A310" s="48"/>
      <c r="B310" s="14" t="s">
        <v>20</v>
      </c>
      <c r="C310" s="70" t="s">
        <v>182</v>
      </c>
      <c r="D310" s="15" t="s">
        <v>157</v>
      </c>
      <c r="E310" s="100">
        <v>1.457</v>
      </c>
      <c r="F310" s="66" t="str">
        <f>IF(ISNA(VLOOKUP($A310,'Úklidové služby'!$A$7:$I$53,6,FALSE))=TRUE,"",VLOOKUP($A310,'Úklidové služby'!$A$7:$I$53,6,FALSE))</f>
        <v/>
      </c>
      <c r="G310" s="16" t="str">
        <f>IF(ISNA(VLOOKUP($A310,'Úklidové služby'!$A$7:$I$53,7,FALSE))=TRUE,"",VLOOKUP($A310,'Úklidové služby'!$A$7:$I$53,7,FALSE))</f>
        <v/>
      </c>
      <c r="H310" s="148" t="str">
        <f>IF(ISNA(VLOOKUP($A310,'Úklidové služby'!$A$7:$I$53,8,FALSE))=TRUE,"",VLOOKUP($A310,'Úklidové služby'!$A$7:$I$53,8,FALSE))</f>
        <v/>
      </c>
      <c r="I310" s="232" t="str">
        <f>IF(ISNA(VLOOKUP($A310,'Úklidové služby'!$A$7:$I$53,9,FALSE))=TRUE,"",VLOOKUP($A310,'Úklidové služby'!$A$7:$I$53,9,FALSE))</f>
        <v/>
      </c>
      <c r="J310" s="194" t="str">
        <f t="shared" si="12"/>
        <v/>
      </c>
      <c r="K310" s="237" t="str">
        <f t="shared" si="13"/>
        <v/>
      </c>
    </row>
    <row r="311" spans="1:11" ht="15" hidden="1" outlineLevel="1">
      <c r="A311" s="48"/>
      <c r="B311" s="14" t="s">
        <v>20</v>
      </c>
      <c r="C311" s="70" t="s">
        <v>208</v>
      </c>
      <c r="D311" s="15" t="s">
        <v>162</v>
      </c>
      <c r="E311" s="100">
        <v>10.396</v>
      </c>
      <c r="F311" s="49" t="str">
        <f>IF(ISNA(VLOOKUP($A311,'Úklidové služby'!$A$7:$I$53,6,FALSE))=TRUE,"",VLOOKUP($A311,'Úklidové služby'!$A$7:$I$53,6,FALSE))</f>
        <v/>
      </c>
      <c r="G311" s="49" t="str">
        <f>IF(ISNA(VLOOKUP($A311,'Úklidové služby'!$A$7:$I$53,7,FALSE))=TRUE,"",VLOOKUP($A311,'Úklidové služby'!$A$7:$I$53,7,FALSE))</f>
        <v/>
      </c>
      <c r="H311" s="217" t="str">
        <f>IF(ISNA(VLOOKUP($A311,'Úklidové služby'!$A$7:$I$53,8,FALSE))=TRUE,"",VLOOKUP($A311,'Úklidové služby'!$A$7:$I$53,8,FALSE))</f>
        <v/>
      </c>
      <c r="I311" s="234" t="str">
        <f>IF(ISNA(VLOOKUP($A311,'Úklidové služby'!$A$7:$I$53,9,FALSE))=TRUE,"",VLOOKUP($A311,'Úklidové služby'!$A$7:$I$53,9,FALSE))</f>
        <v/>
      </c>
      <c r="J311" s="192" t="str">
        <f t="shared" si="12"/>
        <v/>
      </c>
      <c r="K311" s="240" t="str">
        <f t="shared" si="13"/>
        <v/>
      </c>
    </row>
    <row r="312" spans="1:11" ht="15" hidden="1" outlineLevel="1">
      <c r="A312" s="48"/>
      <c r="B312" s="14" t="s">
        <v>20</v>
      </c>
      <c r="C312" s="70" t="s">
        <v>101</v>
      </c>
      <c r="D312" s="15" t="s">
        <v>198</v>
      </c>
      <c r="E312" s="100">
        <v>24.856</v>
      </c>
      <c r="F312" s="49" t="str">
        <f>IF(ISNA(VLOOKUP($A312,'Úklidové služby'!$A$7:$I$53,6,FALSE))=TRUE,"",VLOOKUP($A312,'Úklidové služby'!$A$7:$I$53,6,FALSE))</f>
        <v/>
      </c>
      <c r="G312" s="49" t="str">
        <f>IF(ISNA(VLOOKUP($A312,'Úklidové služby'!$A$7:$I$53,7,FALSE))=TRUE,"",VLOOKUP($A312,'Úklidové služby'!$A$7:$I$53,7,FALSE))</f>
        <v/>
      </c>
      <c r="H312" s="217" t="str">
        <f>IF(ISNA(VLOOKUP($A312,'Úklidové služby'!$A$7:$I$53,8,FALSE))=TRUE,"",VLOOKUP($A312,'Úklidové služby'!$A$7:$I$53,8,FALSE))</f>
        <v/>
      </c>
      <c r="I312" s="234" t="str">
        <f>IF(ISNA(VLOOKUP($A312,'Úklidové služby'!$A$7:$I$53,9,FALSE))=TRUE,"",VLOOKUP($A312,'Úklidové služby'!$A$7:$I$53,9,FALSE))</f>
        <v/>
      </c>
      <c r="J312" s="192" t="str">
        <f t="shared" si="12"/>
        <v/>
      </c>
      <c r="K312" s="240" t="str">
        <f t="shared" si="13"/>
        <v/>
      </c>
    </row>
    <row r="313" spans="1:11" ht="15" hidden="1" outlineLevel="1">
      <c r="A313" s="48"/>
      <c r="B313" s="14" t="s">
        <v>20</v>
      </c>
      <c r="C313" s="70" t="s">
        <v>112</v>
      </c>
      <c r="D313" s="15" t="s">
        <v>199</v>
      </c>
      <c r="E313" s="100">
        <v>18.104</v>
      </c>
      <c r="F313" s="49" t="str">
        <f>IF(ISNA(VLOOKUP($A313,'Úklidové služby'!$A$7:$I$53,6,FALSE))=TRUE,"",VLOOKUP($A313,'Úklidové služby'!$A$7:$I$53,6,FALSE))</f>
        <v/>
      </c>
      <c r="G313" s="49" t="str">
        <f>IF(ISNA(VLOOKUP($A313,'Úklidové služby'!$A$7:$I$53,7,FALSE))=TRUE,"",VLOOKUP($A313,'Úklidové služby'!$A$7:$I$53,7,FALSE))</f>
        <v/>
      </c>
      <c r="H313" s="217" t="str">
        <f>IF(ISNA(VLOOKUP($A313,'Úklidové služby'!$A$7:$I$53,8,FALSE))=TRUE,"",VLOOKUP($A313,'Úklidové služby'!$A$7:$I$53,8,FALSE))</f>
        <v/>
      </c>
      <c r="I313" s="234" t="str">
        <f>IF(ISNA(VLOOKUP($A313,'Úklidové služby'!$A$7:$I$53,9,FALSE))=TRUE,"",VLOOKUP($A313,'Úklidové služby'!$A$7:$I$53,9,FALSE))</f>
        <v/>
      </c>
      <c r="J313" s="192" t="str">
        <f t="shared" si="12"/>
        <v/>
      </c>
      <c r="K313" s="240" t="str">
        <f t="shared" si="13"/>
        <v/>
      </c>
    </row>
    <row r="314" spans="1:11" ht="15" hidden="1" outlineLevel="1">
      <c r="A314" s="48"/>
      <c r="B314" s="14" t="s">
        <v>20</v>
      </c>
      <c r="C314" s="70" t="s">
        <v>102</v>
      </c>
      <c r="D314" s="15" t="s">
        <v>200</v>
      </c>
      <c r="E314" s="100">
        <v>10.12</v>
      </c>
      <c r="F314" s="49" t="str">
        <f>IF(ISNA(VLOOKUP($A314,'Úklidové služby'!$A$7:$I$53,6,FALSE))=TRUE,"",VLOOKUP($A314,'Úklidové služby'!$A$7:$I$53,6,FALSE))</f>
        <v/>
      </c>
      <c r="G314" s="49" t="str">
        <f>IF(ISNA(VLOOKUP($A314,'Úklidové služby'!$A$7:$I$53,7,FALSE))=TRUE,"",VLOOKUP($A314,'Úklidové služby'!$A$7:$I$53,7,FALSE))</f>
        <v/>
      </c>
      <c r="H314" s="217" t="str">
        <f>IF(ISNA(VLOOKUP($A314,'Úklidové služby'!$A$7:$I$53,8,FALSE))=TRUE,"",VLOOKUP($A314,'Úklidové služby'!$A$7:$I$53,8,FALSE))</f>
        <v/>
      </c>
      <c r="I314" s="234" t="str">
        <f>IF(ISNA(VLOOKUP($A314,'Úklidové služby'!$A$7:$I$53,9,FALSE))=TRUE,"",VLOOKUP($A314,'Úklidové služby'!$A$7:$I$53,9,FALSE))</f>
        <v/>
      </c>
      <c r="J314" s="192" t="str">
        <f t="shared" si="12"/>
        <v/>
      </c>
      <c r="K314" s="240" t="str">
        <f t="shared" si="13"/>
        <v/>
      </c>
    </row>
    <row r="315" spans="1:11" ht="15" hidden="1" outlineLevel="1">
      <c r="A315" s="48"/>
      <c r="B315" s="14" t="s">
        <v>98</v>
      </c>
      <c r="C315" s="70" t="s">
        <v>119</v>
      </c>
      <c r="D315" s="15" t="s">
        <v>61</v>
      </c>
      <c r="E315" s="100">
        <v>5.68</v>
      </c>
      <c r="F315" s="66" t="str">
        <f>IF(ISNA(VLOOKUP($A315,'Úklidové služby'!$A$7:$I$53,6,FALSE))=TRUE,"",VLOOKUP($A315,'Úklidové služby'!$A$7:$I$53,6,FALSE))</f>
        <v/>
      </c>
      <c r="G315" s="16" t="str">
        <f>IF(ISNA(VLOOKUP($A315,'Úklidové služby'!$A$7:$I$53,7,FALSE))=TRUE,"",VLOOKUP($A315,'Úklidové služby'!$A$7:$I$53,7,FALSE))</f>
        <v/>
      </c>
      <c r="H315" s="148" t="str">
        <f>IF(ISNA(VLOOKUP($A315,'Úklidové služby'!$A$7:$I$53,8,FALSE))=TRUE,"",VLOOKUP($A315,'Úklidové služby'!$A$7:$I$53,8,FALSE))</f>
        <v/>
      </c>
      <c r="I315" s="232" t="str">
        <f>IF(ISNA(VLOOKUP($A315,'Úklidové služby'!$A$7:$I$53,9,FALSE))=TRUE,"",VLOOKUP($A315,'Úklidové služby'!$A$7:$I$53,9,FALSE))</f>
        <v/>
      </c>
      <c r="J315" s="194" t="str">
        <f t="shared" si="12"/>
        <v/>
      </c>
      <c r="K315" s="237" t="str">
        <f t="shared" si="13"/>
        <v/>
      </c>
    </row>
    <row r="316" spans="1:11" ht="15" hidden="1" outlineLevel="1">
      <c r="A316" s="48"/>
      <c r="B316" s="14" t="s">
        <v>98</v>
      </c>
      <c r="C316" s="70" t="s">
        <v>124</v>
      </c>
      <c r="D316" s="15" t="s">
        <v>165</v>
      </c>
      <c r="E316" s="100">
        <v>19.162</v>
      </c>
      <c r="F316" s="49" t="str">
        <f>IF(ISNA(VLOOKUP($A316,'Úklidové služby'!$A$7:$I$53,6,FALSE))=TRUE,"",VLOOKUP($A316,'Úklidové služby'!$A$7:$I$53,6,FALSE))</f>
        <v/>
      </c>
      <c r="G316" s="49" t="str">
        <f>IF(ISNA(VLOOKUP($A316,'Úklidové služby'!$A$7:$I$53,7,FALSE))=TRUE,"",VLOOKUP($A316,'Úklidové služby'!$A$7:$I$53,7,FALSE))</f>
        <v/>
      </c>
      <c r="H316" s="217" t="str">
        <f>IF(ISNA(VLOOKUP($A316,'Úklidové služby'!$A$7:$I$53,8,FALSE))=TRUE,"",VLOOKUP($A316,'Úklidové služby'!$A$7:$I$53,8,FALSE))</f>
        <v/>
      </c>
      <c r="I316" s="234" t="str">
        <f>IF(ISNA(VLOOKUP($A316,'Úklidové služby'!$A$7:$I$53,9,FALSE))=TRUE,"",VLOOKUP($A316,'Úklidové služby'!$A$7:$I$53,9,FALSE))</f>
        <v/>
      </c>
      <c r="J316" s="192" t="str">
        <f t="shared" si="12"/>
        <v/>
      </c>
      <c r="K316" s="240" t="str">
        <f t="shared" si="13"/>
        <v/>
      </c>
    </row>
    <row r="317" spans="1:11" ht="15" hidden="1" outlineLevel="1">
      <c r="A317" s="48"/>
      <c r="B317" s="14" t="s">
        <v>98</v>
      </c>
      <c r="C317" s="70" t="s">
        <v>186</v>
      </c>
      <c r="D317" s="134" t="s">
        <v>166</v>
      </c>
      <c r="E317" s="100">
        <v>11.932</v>
      </c>
      <c r="F317" s="49" t="str">
        <f>IF(ISNA(VLOOKUP($A317,'Úklidové služby'!$A$7:$I$53,6,FALSE))=TRUE,"",VLOOKUP($A317,'Úklidové služby'!$A$7:$I$53,6,FALSE))</f>
        <v/>
      </c>
      <c r="G317" s="49" t="str">
        <f>IF(ISNA(VLOOKUP($A317,'Úklidové služby'!$A$7:$I$53,7,FALSE))=TRUE,"",VLOOKUP($A317,'Úklidové služby'!$A$7:$I$53,7,FALSE))</f>
        <v/>
      </c>
      <c r="H317" s="217" t="str">
        <f>IF(ISNA(VLOOKUP($A317,'Úklidové služby'!$A$7:$I$53,8,FALSE))=TRUE,"",VLOOKUP($A317,'Úklidové služby'!$A$7:$I$53,8,FALSE))</f>
        <v/>
      </c>
      <c r="I317" s="234" t="str">
        <f>IF(ISNA(VLOOKUP($A317,'Úklidové služby'!$A$7:$I$53,9,FALSE))=TRUE,"",VLOOKUP($A317,'Úklidové služby'!$A$7:$I$53,9,FALSE))</f>
        <v/>
      </c>
      <c r="J317" s="192" t="str">
        <f t="shared" si="12"/>
        <v/>
      </c>
      <c r="K317" s="240" t="str">
        <f t="shared" si="13"/>
        <v/>
      </c>
    </row>
    <row r="318" spans="1:11" ht="15" hidden="1" outlineLevel="1">
      <c r="A318" s="48"/>
      <c r="B318" s="14" t="s">
        <v>98</v>
      </c>
      <c r="C318" s="70" t="s">
        <v>209</v>
      </c>
      <c r="D318" s="15" t="s">
        <v>201</v>
      </c>
      <c r="E318" s="100">
        <v>3.722</v>
      </c>
      <c r="F318" s="49" t="str">
        <f>IF(ISNA(VLOOKUP($A318,'Úklidové služby'!$A$7:$I$53,6,FALSE))=TRUE,"",VLOOKUP($A318,'Úklidové služby'!$A$7:$I$53,6,FALSE))</f>
        <v/>
      </c>
      <c r="G318" s="49" t="str">
        <f>IF(ISNA(VLOOKUP($A318,'Úklidové služby'!$A$7:$I$53,7,FALSE))=TRUE,"",VLOOKUP($A318,'Úklidové služby'!$A$7:$I$53,7,FALSE))</f>
        <v/>
      </c>
      <c r="H318" s="217" t="str">
        <f>IF(ISNA(VLOOKUP($A318,'Úklidové služby'!$A$7:$I$53,8,FALSE))=TRUE,"",VLOOKUP($A318,'Úklidové služby'!$A$7:$I$53,8,FALSE))</f>
        <v/>
      </c>
      <c r="I318" s="234" t="str">
        <f>IF(ISNA(VLOOKUP($A318,'Úklidové služby'!$A$7:$I$53,9,FALSE))=TRUE,"",VLOOKUP($A318,'Úklidové služby'!$A$7:$I$53,9,FALSE))</f>
        <v/>
      </c>
      <c r="J318" s="192" t="str">
        <f t="shared" si="12"/>
        <v/>
      </c>
      <c r="K318" s="240" t="str">
        <f t="shared" si="13"/>
        <v/>
      </c>
    </row>
    <row r="319" spans="1:11" ht="15" hidden="1" outlineLevel="1">
      <c r="A319" s="48"/>
      <c r="B319" s="14" t="s">
        <v>98</v>
      </c>
      <c r="C319" s="73" t="s">
        <v>187</v>
      </c>
      <c r="D319" s="134" t="s">
        <v>25</v>
      </c>
      <c r="E319" s="100">
        <v>1.531</v>
      </c>
      <c r="F319" s="66" t="str">
        <f>IF(ISNA(VLOOKUP($A319,'Úklidové služby'!$A$7:$I$53,6,FALSE))=TRUE,"",VLOOKUP($A319,'Úklidové služby'!$A$7:$I$53,6,FALSE))</f>
        <v/>
      </c>
      <c r="G319" s="16" t="str">
        <f>IF(ISNA(VLOOKUP($A319,'Úklidové služby'!$A$7:$I$53,7,FALSE))=TRUE,"",VLOOKUP($A319,'Úklidové služby'!$A$7:$I$53,7,FALSE))</f>
        <v/>
      </c>
      <c r="H319" s="148" t="str">
        <f>IF(ISNA(VLOOKUP($A319,'Úklidové služby'!$A$7:$I$53,8,FALSE))=TRUE,"",VLOOKUP($A319,'Úklidové služby'!$A$7:$I$53,8,FALSE))</f>
        <v/>
      </c>
      <c r="I319" s="232" t="str">
        <f>IF(ISNA(VLOOKUP($A319,'Úklidové služby'!$A$7:$I$53,9,FALSE))=TRUE,"",VLOOKUP($A319,'Úklidové služby'!$A$7:$I$53,9,FALSE))</f>
        <v/>
      </c>
      <c r="J319" s="194" t="str">
        <f t="shared" si="12"/>
        <v/>
      </c>
      <c r="K319" s="237" t="str">
        <f t="shared" si="13"/>
        <v/>
      </c>
    </row>
    <row r="320" spans="1:11" ht="15" hidden="1" outlineLevel="1">
      <c r="A320" s="48"/>
      <c r="B320" s="14" t="s">
        <v>98</v>
      </c>
      <c r="C320" s="73" t="s">
        <v>210</v>
      </c>
      <c r="D320" s="134" t="s">
        <v>202</v>
      </c>
      <c r="E320" s="100">
        <v>9.232</v>
      </c>
      <c r="F320" s="49" t="str">
        <f>IF(ISNA(VLOOKUP($A320,'Úklidové služby'!$A$7:$I$53,6,FALSE))=TRUE,"",VLOOKUP($A320,'Úklidové služby'!$A$7:$I$53,6,FALSE))</f>
        <v/>
      </c>
      <c r="G320" s="49" t="str">
        <f>IF(ISNA(VLOOKUP($A320,'Úklidové služby'!$A$7:$I$53,7,FALSE))=TRUE,"",VLOOKUP($A320,'Úklidové služby'!$A$7:$I$53,7,FALSE))</f>
        <v/>
      </c>
      <c r="H320" s="217" t="str">
        <f>IF(ISNA(VLOOKUP($A320,'Úklidové služby'!$A$7:$I$53,8,FALSE))=TRUE,"",VLOOKUP($A320,'Úklidové služby'!$A$7:$I$53,8,FALSE))</f>
        <v/>
      </c>
      <c r="I320" s="234" t="str">
        <f>IF(ISNA(VLOOKUP($A320,'Úklidové služby'!$A$7:$I$53,9,FALSE))=TRUE,"",VLOOKUP($A320,'Úklidové služby'!$A$7:$I$53,9,FALSE))</f>
        <v/>
      </c>
      <c r="J320" s="192" t="str">
        <f t="shared" si="12"/>
        <v/>
      </c>
      <c r="K320" s="240" t="str">
        <f t="shared" si="13"/>
        <v/>
      </c>
    </row>
    <row r="321" spans="1:11" ht="15" hidden="1" outlineLevel="1">
      <c r="A321" s="48"/>
      <c r="B321" s="14" t="s">
        <v>98</v>
      </c>
      <c r="C321" s="70" t="s">
        <v>211</v>
      </c>
      <c r="D321" s="15" t="s">
        <v>203</v>
      </c>
      <c r="E321" s="100">
        <v>34.255</v>
      </c>
      <c r="F321" s="49" t="str">
        <f>IF(ISNA(VLOOKUP($A321,'Úklidové služby'!$A$7:$I$53,6,FALSE))=TRUE,"",VLOOKUP($A321,'Úklidové služby'!$A$7:$I$53,6,FALSE))</f>
        <v/>
      </c>
      <c r="G321" s="49" t="str">
        <f>IF(ISNA(VLOOKUP($A321,'Úklidové služby'!$A$7:$I$53,7,FALSE))=TRUE,"",VLOOKUP($A321,'Úklidové služby'!$A$7:$I$53,7,FALSE))</f>
        <v/>
      </c>
      <c r="H321" s="217" t="str">
        <f>IF(ISNA(VLOOKUP($A321,'Úklidové služby'!$A$7:$I$53,8,FALSE))=TRUE,"",VLOOKUP($A321,'Úklidové služby'!$A$7:$I$53,8,FALSE))</f>
        <v/>
      </c>
      <c r="I321" s="234" t="str">
        <f>IF(ISNA(VLOOKUP($A321,'Úklidové služby'!$A$7:$I$53,9,FALSE))=TRUE,"",VLOOKUP($A321,'Úklidové služby'!$A$7:$I$53,9,FALSE))</f>
        <v/>
      </c>
      <c r="J321" s="192" t="str">
        <f t="shared" si="12"/>
        <v/>
      </c>
      <c r="K321" s="240" t="str">
        <f t="shared" si="13"/>
        <v/>
      </c>
    </row>
    <row r="322" spans="1:11" ht="15" hidden="1" outlineLevel="1">
      <c r="A322" s="48"/>
      <c r="B322" s="14" t="s">
        <v>98</v>
      </c>
      <c r="C322" s="73" t="s">
        <v>192</v>
      </c>
      <c r="D322" s="15" t="s">
        <v>170</v>
      </c>
      <c r="E322" s="100">
        <v>0.84</v>
      </c>
      <c r="F322" s="66" t="str">
        <f>IF(ISNA(VLOOKUP($A322,'Úklidové služby'!$A$7:$I$53,6,FALSE))=TRUE,"",VLOOKUP($A322,'Úklidové služby'!$A$7:$I$53,6,FALSE))</f>
        <v/>
      </c>
      <c r="G322" s="16" t="str">
        <f>IF(ISNA(VLOOKUP($A322,'Úklidové služby'!$A$7:$I$53,7,FALSE))=TRUE,"",VLOOKUP($A322,'Úklidové služby'!$A$7:$I$53,7,FALSE))</f>
        <v/>
      </c>
      <c r="H322" s="148" t="str">
        <f>IF(ISNA(VLOOKUP($A322,'Úklidové služby'!$A$7:$I$53,8,FALSE))=TRUE,"",VLOOKUP($A322,'Úklidové služby'!$A$7:$I$53,8,FALSE))</f>
        <v/>
      </c>
      <c r="I322" s="232" t="str">
        <f>IF(ISNA(VLOOKUP($A322,'Úklidové služby'!$A$7:$I$53,9,FALSE))=TRUE,"",VLOOKUP($A322,'Úklidové služby'!$A$7:$I$53,9,FALSE))</f>
        <v/>
      </c>
      <c r="J322" s="194" t="str">
        <f t="shared" si="12"/>
        <v/>
      </c>
      <c r="K322" s="237" t="str">
        <f t="shared" si="13"/>
        <v/>
      </c>
    </row>
    <row r="323" spans="1:11" ht="15" hidden="1" outlineLevel="1">
      <c r="A323" s="48"/>
      <c r="B323" s="14" t="s">
        <v>98</v>
      </c>
      <c r="C323" s="70" t="s">
        <v>212</v>
      </c>
      <c r="D323" s="15" t="s">
        <v>204</v>
      </c>
      <c r="E323" s="100">
        <v>23.498</v>
      </c>
      <c r="F323" s="49" t="str">
        <f>IF(ISNA(VLOOKUP($A323,'Úklidové služby'!$A$7:$I$53,6,FALSE))=TRUE,"",VLOOKUP($A323,'Úklidové služby'!$A$7:$I$53,6,FALSE))</f>
        <v/>
      </c>
      <c r="G323" s="49" t="str">
        <f>IF(ISNA(VLOOKUP($A323,'Úklidové služby'!$A$7:$I$53,7,FALSE))=TRUE,"",VLOOKUP($A323,'Úklidové služby'!$A$7:$I$53,7,FALSE))</f>
        <v/>
      </c>
      <c r="H323" s="217" t="str">
        <f>IF(ISNA(VLOOKUP($A323,'Úklidové služby'!$A$7:$I$53,8,FALSE))=TRUE,"",VLOOKUP($A323,'Úklidové služby'!$A$7:$I$53,8,FALSE))</f>
        <v/>
      </c>
      <c r="I323" s="234" t="str">
        <f>IF(ISNA(VLOOKUP($A323,'Úklidové služby'!$A$7:$I$53,9,FALSE))=TRUE,"",VLOOKUP($A323,'Úklidové služby'!$A$7:$I$53,9,FALSE))</f>
        <v/>
      </c>
      <c r="J323" s="192" t="str">
        <f t="shared" si="12"/>
        <v/>
      </c>
      <c r="K323" s="240" t="str">
        <f t="shared" si="13"/>
        <v/>
      </c>
    </row>
    <row r="324" spans="1:11" ht="15" hidden="1" outlineLevel="1">
      <c r="A324" s="48"/>
      <c r="B324" s="14" t="s">
        <v>98</v>
      </c>
      <c r="C324" s="70" t="s">
        <v>193</v>
      </c>
      <c r="D324" s="15" t="s">
        <v>163</v>
      </c>
      <c r="E324" s="100">
        <v>0.66</v>
      </c>
      <c r="F324" s="66" t="str">
        <f>IF(ISNA(VLOOKUP($A324,'Úklidové služby'!$A$7:$I$53,6,FALSE))=TRUE,"",VLOOKUP($A324,'Úklidové služby'!$A$7:$I$53,6,FALSE))</f>
        <v/>
      </c>
      <c r="G324" s="16" t="str">
        <f>IF(ISNA(VLOOKUP($A324,'Úklidové služby'!$A$7:$I$53,7,FALSE))=TRUE,"",VLOOKUP($A324,'Úklidové služby'!$A$7:$I$53,7,FALSE))</f>
        <v/>
      </c>
      <c r="H324" s="148" t="str">
        <f>IF(ISNA(VLOOKUP($A324,'Úklidové služby'!$A$7:$I$53,8,FALSE))=TRUE,"",VLOOKUP($A324,'Úklidové služby'!$A$7:$I$53,8,FALSE))</f>
        <v/>
      </c>
      <c r="I324" s="232" t="str">
        <f>IF(ISNA(VLOOKUP($A324,'Úklidové služby'!$A$7:$I$53,9,FALSE))=TRUE,"",VLOOKUP($A324,'Úklidové služby'!$A$7:$I$53,9,FALSE))</f>
        <v/>
      </c>
      <c r="J324" s="194" t="str">
        <f t="shared" si="12"/>
        <v/>
      </c>
      <c r="K324" s="237" t="str">
        <f t="shared" si="13"/>
        <v/>
      </c>
    </row>
    <row r="325" spans="1:11" ht="15" hidden="1" outlineLevel="1">
      <c r="A325" s="48"/>
      <c r="B325" s="14" t="s">
        <v>98</v>
      </c>
      <c r="C325" s="140" t="s">
        <v>122</v>
      </c>
      <c r="D325" s="15" t="s">
        <v>166</v>
      </c>
      <c r="E325" s="100">
        <v>19.315</v>
      </c>
      <c r="F325" s="49" t="str">
        <f>IF(ISNA(VLOOKUP($A325,'Úklidové služby'!$A$7:$I$53,6,FALSE))=TRUE,"",VLOOKUP($A325,'Úklidové služby'!$A$7:$I$53,6,FALSE))</f>
        <v/>
      </c>
      <c r="G325" s="49" t="str">
        <f>IF(ISNA(VLOOKUP($A325,'Úklidové služby'!$A$7:$I$53,7,FALSE))=TRUE,"",VLOOKUP($A325,'Úklidové služby'!$A$7:$I$53,7,FALSE))</f>
        <v/>
      </c>
      <c r="H325" s="217" t="str">
        <f>IF(ISNA(VLOOKUP($A325,'Úklidové služby'!$A$7:$I$53,8,FALSE))=TRUE,"",VLOOKUP($A325,'Úklidové služby'!$A$7:$I$53,8,FALSE))</f>
        <v/>
      </c>
      <c r="I325" s="234" t="str">
        <f>IF(ISNA(VLOOKUP($A325,'Úklidové služby'!$A$7:$I$53,9,FALSE))=TRUE,"",VLOOKUP($A325,'Úklidové služby'!$A$7:$I$53,9,FALSE))</f>
        <v/>
      </c>
      <c r="J325" s="192" t="str">
        <f t="shared" si="12"/>
        <v/>
      </c>
      <c r="K325" s="240" t="str">
        <f t="shared" si="13"/>
        <v/>
      </c>
    </row>
    <row r="326" spans="1:11" ht="15" hidden="1" outlineLevel="1">
      <c r="A326" s="48"/>
      <c r="B326" s="14" t="s">
        <v>98</v>
      </c>
      <c r="C326" s="70" t="s">
        <v>121</v>
      </c>
      <c r="D326" s="15" t="s">
        <v>172</v>
      </c>
      <c r="E326" s="100">
        <v>10.34</v>
      </c>
      <c r="F326" s="112" t="str">
        <f>IF(ISNA(VLOOKUP($A326,'Úklidové služby'!$A$7:$I$53,6,FALSE))=TRUE,"",VLOOKUP($A326,'Úklidové služby'!$A$7:$I$53,6,FALSE))</f>
        <v/>
      </c>
      <c r="G326" s="49" t="str">
        <f>IF(ISNA(VLOOKUP($A326,'Úklidové služby'!$A$7:$I$53,7,FALSE))=TRUE,"",VLOOKUP($A326,'Úklidové služby'!$A$7:$I$53,7,FALSE))</f>
        <v/>
      </c>
      <c r="H326" s="217" t="str">
        <f>IF(ISNA(VLOOKUP($A326,'Úklidové služby'!$A$7:$I$53,8,FALSE))=TRUE,"",VLOOKUP($A326,'Úklidové služby'!$A$7:$I$53,8,FALSE))</f>
        <v/>
      </c>
      <c r="I326" s="234" t="str">
        <f>IF(ISNA(VLOOKUP($A326,'Úklidové služby'!$A$7:$I$53,9,FALSE))=TRUE,"",VLOOKUP($A326,'Úklidové služby'!$A$7:$I$53,9,FALSE))</f>
        <v/>
      </c>
      <c r="J326" s="192" t="str">
        <f t="shared" si="12"/>
        <v/>
      </c>
      <c r="K326" s="240" t="str">
        <f t="shared" si="13"/>
        <v/>
      </c>
    </row>
    <row r="327" spans="1:11" ht="15" collapsed="1">
      <c r="A327" s="18">
        <v>19</v>
      </c>
      <c r="B327" s="19" t="s">
        <v>43</v>
      </c>
      <c r="C327" s="44"/>
      <c r="D327" s="44"/>
      <c r="E327" s="97">
        <f>SUM(E328:E330)</f>
        <v>3</v>
      </c>
      <c r="F327" s="54" t="str">
        <f>IF(ISNA(VLOOKUP($A327,'Úklidové služby'!$A$7:$I$53,6,FALSE))=TRUE,"",VLOOKUP($A327,'Úklidové služby'!$A$7:$I$53,6,FALSE))</f>
        <v>ks</v>
      </c>
      <c r="G327" s="24">
        <f>IF(ISNA(VLOOKUP($A327,'Úklidové služby'!$A$7:$I$53,7,FALSE))=TRUE,"",VLOOKUP($A327,'Úklidové služby'!$A$7:$I$53,7,FALSE))</f>
        <v>0</v>
      </c>
      <c r="H327" s="227" t="str">
        <f>IF(ISNA(VLOOKUP($A327,'Úklidové služby'!$A$7:$I$53,8,FALSE))=TRUE,"",VLOOKUP($A327,'Úklidové služby'!$A$7:$I$53,8,FALSE))</f>
        <v>1x za týden</v>
      </c>
      <c r="I327" s="185">
        <f>IF(ISNA(VLOOKUP($A327,'Úklidové služby'!$A$7:$I$53,9,FALSE))=TRUE,"",VLOOKUP($A327,'Úklidové služby'!$A$7:$I$53,9,FALSE))</f>
        <v>52</v>
      </c>
      <c r="J327" s="76">
        <f aca="true" t="shared" si="16" ref="J327:J482">IF(ISERR(E327*G327*I327)=TRUE,"",E327*G327*I327)</f>
        <v>0</v>
      </c>
      <c r="K327" s="238">
        <f aca="true" t="shared" si="17" ref="K327:K482">IF(ISERR(J327/12)=TRUE,"",J327/12)</f>
        <v>0</v>
      </c>
    </row>
    <row r="328" spans="1:11" ht="15" hidden="1" outlineLevel="1">
      <c r="A328" s="48"/>
      <c r="B328" s="14" t="s">
        <v>8</v>
      </c>
      <c r="C328" s="70" t="s">
        <v>178</v>
      </c>
      <c r="D328" s="15" t="s">
        <v>25</v>
      </c>
      <c r="E328" s="100">
        <v>1</v>
      </c>
      <c r="F328" s="66" t="str">
        <f>IF(ISNA(VLOOKUP($A328,'Úklidové služby'!$A$7:$I$53,6,FALSE))=TRUE,"",VLOOKUP($A328,'Úklidové služby'!$A$7:$I$53,6,FALSE))</f>
        <v/>
      </c>
      <c r="G328" s="16" t="str">
        <f>IF(ISNA(VLOOKUP($A328,'Úklidové služby'!$A$7:$I$53,7,FALSE))=TRUE,"",VLOOKUP($A328,'Úklidové služby'!$A$7:$I$53,7,FALSE))</f>
        <v/>
      </c>
      <c r="H328" s="148" t="str">
        <f>IF(ISNA(VLOOKUP($A328,'Úklidové služby'!$A$7:$I$53,8,FALSE))=TRUE,"",VLOOKUP($A328,'Úklidové služby'!$A$7:$I$53,8,FALSE))</f>
        <v/>
      </c>
      <c r="I328" s="232" t="str">
        <f>IF(ISNA(VLOOKUP($A328,'Úklidové služby'!$A$7:$I$53,9,FALSE))=TRUE,"",VLOOKUP($A328,'Úklidové služby'!$A$7:$I$53,9,FALSE))</f>
        <v/>
      </c>
      <c r="J328" s="194" t="str">
        <f t="shared" si="16"/>
        <v/>
      </c>
      <c r="K328" s="237" t="str">
        <f t="shared" si="17"/>
        <v/>
      </c>
    </row>
    <row r="329" spans="1:11" ht="15" hidden="1" outlineLevel="1">
      <c r="A329" s="48"/>
      <c r="B329" s="14" t="s">
        <v>20</v>
      </c>
      <c r="C329" s="73" t="s">
        <v>133</v>
      </c>
      <c r="D329" s="15" t="s">
        <v>25</v>
      </c>
      <c r="E329" s="100">
        <v>1</v>
      </c>
      <c r="F329" s="66" t="str">
        <f>IF(ISNA(VLOOKUP($A329,'Úklidové služby'!$A$7:$I$53,6,FALSE))=TRUE,"",VLOOKUP($A329,'Úklidové služby'!$A$7:$I$53,6,FALSE))</f>
        <v/>
      </c>
      <c r="G329" s="16" t="str">
        <f>IF(ISNA(VLOOKUP($A329,'Úklidové služby'!$A$7:$I$53,7,FALSE))=TRUE,"",VLOOKUP($A329,'Úklidové služby'!$A$7:$I$53,7,FALSE))</f>
        <v/>
      </c>
      <c r="H329" s="148" t="str">
        <f>IF(ISNA(VLOOKUP($A329,'Úklidové služby'!$A$7:$I$53,8,FALSE))=TRUE,"",VLOOKUP($A329,'Úklidové služby'!$A$7:$I$53,8,FALSE))</f>
        <v/>
      </c>
      <c r="I329" s="232" t="str">
        <f>IF(ISNA(VLOOKUP($A329,'Úklidové služby'!$A$7:$I$53,9,FALSE))=TRUE,"",VLOOKUP($A329,'Úklidové služby'!$A$7:$I$53,9,FALSE))</f>
        <v/>
      </c>
      <c r="J329" s="194" t="str">
        <f t="shared" si="16"/>
        <v/>
      </c>
      <c r="K329" s="237" t="str">
        <f t="shared" si="17"/>
        <v/>
      </c>
    </row>
    <row r="330" spans="1:11" ht="15" hidden="1" outlineLevel="1">
      <c r="A330" s="48"/>
      <c r="B330" s="14" t="s">
        <v>98</v>
      </c>
      <c r="C330" s="70" t="s">
        <v>187</v>
      </c>
      <c r="D330" s="134" t="s">
        <v>25</v>
      </c>
      <c r="E330" s="100">
        <v>1</v>
      </c>
      <c r="F330" s="93" t="str">
        <f>IF(ISNA(VLOOKUP($A330,'Úklidové služby'!$A$7:$I$53,6,FALSE))=TRUE,"",VLOOKUP($A330,'Úklidové služby'!$A$7:$I$53,6,FALSE))</f>
        <v/>
      </c>
      <c r="G330" s="28" t="str">
        <f>IF(ISNA(VLOOKUP($A330,'Úklidové služby'!$A$7:$I$53,7,FALSE))=TRUE,"",VLOOKUP($A330,'Úklidové služby'!$A$7:$I$53,7,FALSE))</f>
        <v/>
      </c>
      <c r="H330" s="151" t="str">
        <f>IF(ISNA(VLOOKUP($A330,'Úklidové služby'!$A$7:$I$53,8,FALSE))=TRUE,"",VLOOKUP($A330,'Úklidové služby'!$A$7:$I$53,8,FALSE))</f>
        <v/>
      </c>
      <c r="I330" s="235" t="str">
        <f>IF(ISNA(VLOOKUP($A330,'Úklidové služby'!$A$7:$I$53,9,FALSE))=TRUE,"",VLOOKUP($A330,'Úklidové služby'!$A$7:$I$53,9,FALSE))</f>
        <v/>
      </c>
      <c r="J330" s="195" t="str">
        <f t="shared" si="16"/>
        <v/>
      </c>
      <c r="K330" s="242" t="str">
        <f t="shared" si="17"/>
        <v/>
      </c>
    </row>
    <row r="331" spans="1:11" ht="15" collapsed="1">
      <c r="A331" s="18">
        <v>20</v>
      </c>
      <c r="B331" s="19" t="s">
        <v>50</v>
      </c>
      <c r="C331" s="44"/>
      <c r="D331" s="44"/>
      <c r="E331" s="97">
        <f>SUM(E332:E379)</f>
        <v>48</v>
      </c>
      <c r="F331" s="54" t="str">
        <f>IF(ISNA(VLOOKUP($A331,'Úklidové služby'!$A$7:$I$53,6,FALSE))=TRUE,"",VLOOKUP($A331,'Úklidové služby'!$A$7:$I$53,6,FALSE))</f>
        <v>místnost</v>
      </c>
      <c r="G331" s="24">
        <f>IF(ISNA(VLOOKUP($A331,'Úklidové služby'!$A$7:$I$53,7,FALSE))=TRUE,"",VLOOKUP($A331,'Úklidové služby'!$A$7:$I$53,7,FALSE))</f>
        <v>0</v>
      </c>
      <c r="H331" s="45" t="str">
        <f>IF(ISNA(VLOOKUP($A331,'Úklidové služby'!$A$7:$I$53,8,FALSE))=TRUE,"",VLOOKUP($A331,'Úklidové služby'!$A$7:$I$53,8,FALSE))</f>
        <v>1x za týden</v>
      </c>
      <c r="I331" s="184">
        <f>IF(ISNA(VLOOKUP($A331,'Úklidové služby'!$A$7:$I$53,9,FALSE))=TRUE,"",VLOOKUP($A331,'Úklidové služby'!$A$7:$I$53,9,FALSE))</f>
        <v>52</v>
      </c>
      <c r="J331" s="76">
        <f aca="true" t="shared" si="18" ref="J331:J362">IF(ISERR(E331*G331*I331)=TRUE,"",E331*G331*I331)</f>
        <v>0</v>
      </c>
      <c r="K331" s="241">
        <f aca="true" t="shared" si="19" ref="K331:K362">IF(ISERR(J331/12)=TRUE,"",J331/12)</f>
        <v>0</v>
      </c>
    </row>
    <row r="332" spans="1:11" ht="15" hidden="1" outlineLevel="1">
      <c r="A332" s="48"/>
      <c r="B332" s="10" t="s">
        <v>8</v>
      </c>
      <c r="C332" s="69" t="s">
        <v>173</v>
      </c>
      <c r="D332" s="11" t="s">
        <v>154</v>
      </c>
      <c r="E332" s="100">
        <v>1</v>
      </c>
      <c r="F332" s="66" t="str">
        <f>IF(ISNA(VLOOKUP($A332,'Úklidové služby'!$A$7:$I$53,6,FALSE))=TRUE,"",VLOOKUP($A332,'Úklidové služby'!$A$7:$I$53,6,FALSE))</f>
        <v/>
      </c>
      <c r="G332" s="16" t="str">
        <f>IF(ISNA(VLOOKUP($A332,'Úklidové služby'!$A$7:$I$53,7,FALSE))=TRUE,"",VLOOKUP($A332,'Úklidové služby'!$A$7:$I$53,7,FALSE))</f>
        <v/>
      </c>
      <c r="H332" s="148" t="str">
        <f>IF(ISNA(VLOOKUP($A332,'Úklidové služby'!$A$7:$I$53,8,FALSE))=TRUE,"",VLOOKUP($A332,'Úklidové služby'!$A$7:$I$53,8,FALSE))</f>
        <v/>
      </c>
      <c r="I332" s="232" t="str">
        <f>IF(ISNA(VLOOKUP($A332,'Úklidové služby'!$A$7:$I$53,9,FALSE))=TRUE,"",VLOOKUP($A332,'Úklidové služby'!$A$7:$I$53,9,FALSE))</f>
        <v/>
      </c>
      <c r="J332" s="194" t="str">
        <f t="shared" si="18"/>
        <v/>
      </c>
      <c r="K332" s="237" t="str">
        <f t="shared" si="19"/>
        <v/>
      </c>
    </row>
    <row r="333" spans="1:11" ht="15" hidden="1" outlineLevel="1">
      <c r="A333" s="48"/>
      <c r="B333" s="14" t="s">
        <v>8</v>
      </c>
      <c r="C333" s="70" t="s">
        <v>174</v>
      </c>
      <c r="D333" s="15" t="s">
        <v>155</v>
      </c>
      <c r="E333" s="100">
        <v>1</v>
      </c>
      <c r="F333" s="66" t="str">
        <f>IF(ISNA(VLOOKUP($A333,'Úklidové služby'!$A$7:$I$53,6,FALSE))=TRUE,"",VLOOKUP($A333,'Úklidové služby'!$A$7:$I$53,6,FALSE))</f>
        <v/>
      </c>
      <c r="G333" s="16" t="str">
        <f>IF(ISNA(VLOOKUP($A333,'Úklidové služby'!$A$7:$I$53,7,FALSE))=TRUE,"",VLOOKUP($A333,'Úklidové služby'!$A$7:$I$53,7,FALSE))</f>
        <v/>
      </c>
      <c r="H333" s="148" t="str">
        <f>IF(ISNA(VLOOKUP($A333,'Úklidové služby'!$A$7:$I$53,8,FALSE))=TRUE,"",VLOOKUP($A333,'Úklidové služby'!$A$7:$I$53,8,FALSE))</f>
        <v/>
      </c>
      <c r="I333" s="232" t="str">
        <f>IF(ISNA(VLOOKUP($A333,'Úklidové služby'!$A$7:$I$53,9,FALSE))=TRUE,"",VLOOKUP($A333,'Úklidové služby'!$A$7:$I$53,9,FALSE))</f>
        <v/>
      </c>
      <c r="J333" s="194" t="str">
        <f t="shared" si="18"/>
        <v/>
      </c>
      <c r="K333" s="237" t="str">
        <f t="shared" si="19"/>
        <v/>
      </c>
    </row>
    <row r="334" spans="1:11" ht="15" hidden="1" outlineLevel="1">
      <c r="A334" s="48"/>
      <c r="B334" s="14" t="s">
        <v>8</v>
      </c>
      <c r="C334" s="70" t="s">
        <v>175</v>
      </c>
      <c r="D334" s="15" t="s">
        <v>156</v>
      </c>
      <c r="E334" s="100">
        <v>1</v>
      </c>
      <c r="F334" s="66" t="str">
        <f>IF(ISNA(VLOOKUP($A334,'Úklidové služby'!$A$7:$I$53,6,FALSE))=TRUE,"",VLOOKUP($A334,'Úklidové služby'!$A$7:$I$53,6,FALSE))</f>
        <v/>
      </c>
      <c r="G334" s="16" t="str">
        <f>IF(ISNA(VLOOKUP($A334,'Úklidové služby'!$A$7:$I$53,7,FALSE))=TRUE,"",VLOOKUP($A334,'Úklidové služby'!$A$7:$I$53,7,FALSE))</f>
        <v/>
      </c>
      <c r="H334" s="148" t="str">
        <f>IF(ISNA(VLOOKUP($A334,'Úklidové služby'!$A$7:$I$53,8,FALSE))=TRUE,"",VLOOKUP($A334,'Úklidové služby'!$A$7:$I$53,8,FALSE))</f>
        <v/>
      </c>
      <c r="I334" s="232" t="str">
        <f>IF(ISNA(VLOOKUP($A334,'Úklidové služby'!$A$7:$I$53,9,FALSE))=TRUE,"",VLOOKUP($A334,'Úklidové služby'!$A$7:$I$53,9,FALSE))</f>
        <v/>
      </c>
      <c r="J334" s="194" t="str">
        <f t="shared" si="18"/>
        <v/>
      </c>
      <c r="K334" s="237" t="str">
        <f t="shared" si="19"/>
        <v/>
      </c>
    </row>
    <row r="335" spans="1:11" ht="15" hidden="1" outlineLevel="1">
      <c r="A335" s="48"/>
      <c r="B335" s="14" t="s">
        <v>8</v>
      </c>
      <c r="C335" s="70" t="s">
        <v>205</v>
      </c>
      <c r="D335" s="15" t="s">
        <v>195</v>
      </c>
      <c r="E335" s="100">
        <v>1</v>
      </c>
      <c r="F335" s="66" t="str">
        <f>IF(ISNA(VLOOKUP($A335,'Úklidové služby'!$A$7:$I$53,6,FALSE))=TRUE,"",VLOOKUP($A335,'Úklidové služby'!$A$7:$I$53,6,FALSE))</f>
        <v/>
      </c>
      <c r="G335" s="16" t="str">
        <f>IF(ISNA(VLOOKUP($A335,'Úklidové služby'!$A$7:$I$53,7,FALSE))=TRUE,"",VLOOKUP($A335,'Úklidové služby'!$A$7:$I$53,7,FALSE))</f>
        <v/>
      </c>
      <c r="H335" s="148" t="str">
        <f>IF(ISNA(VLOOKUP($A335,'Úklidové služby'!$A$7:$I$53,8,FALSE))=TRUE,"",VLOOKUP($A335,'Úklidové služby'!$A$7:$I$53,8,FALSE))</f>
        <v/>
      </c>
      <c r="I335" s="232" t="str">
        <f>IF(ISNA(VLOOKUP($A335,'Úklidové služby'!$A$7:$I$53,9,FALSE))=TRUE,"",VLOOKUP($A335,'Úklidové služby'!$A$7:$I$53,9,FALSE))</f>
        <v/>
      </c>
      <c r="J335" s="194" t="str">
        <f t="shared" si="18"/>
        <v/>
      </c>
      <c r="K335" s="237" t="str">
        <f t="shared" si="19"/>
        <v/>
      </c>
    </row>
    <row r="336" spans="1:11" ht="15" hidden="1" outlineLevel="1">
      <c r="A336" s="48"/>
      <c r="B336" s="14" t="s">
        <v>8</v>
      </c>
      <c r="C336" s="70" t="s">
        <v>206</v>
      </c>
      <c r="D336" s="15" t="s">
        <v>196</v>
      </c>
      <c r="E336" s="100">
        <v>1</v>
      </c>
      <c r="F336" s="66" t="str">
        <f>IF(ISNA(VLOOKUP($A336,'Úklidové služby'!$A$7:$I$53,6,FALSE))=TRUE,"",VLOOKUP($A336,'Úklidové služby'!$A$7:$I$53,6,FALSE))</f>
        <v/>
      </c>
      <c r="G336" s="16" t="str">
        <f>IF(ISNA(VLOOKUP($A336,'Úklidové služby'!$A$7:$I$53,7,FALSE))=TRUE,"",VLOOKUP($A336,'Úklidové služby'!$A$7:$I$53,7,FALSE))</f>
        <v/>
      </c>
      <c r="H336" s="148" t="str">
        <f>IF(ISNA(VLOOKUP($A336,'Úklidové služby'!$A$7:$I$53,8,FALSE))=TRUE,"",VLOOKUP($A336,'Úklidové služby'!$A$7:$I$53,8,FALSE))</f>
        <v/>
      </c>
      <c r="I336" s="232" t="str">
        <f>IF(ISNA(VLOOKUP($A336,'Úklidové služby'!$A$7:$I$53,9,FALSE))=TRUE,"",VLOOKUP($A336,'Úklidové služby'!$A$7:$I$53,9,FALSE))</f>
        <v/>
      </c>
      <c r="J336" s="194" t="str">
        <f t="shared" si="18"/>
        <v/>
      </c>
      <c r="K336" s="237" t="str">
        <f t="shared" si="19"/>
        <v/>
      </c>
    </row>
    <row r="337" spans="1:11" ht="15" hidden="1" outlineLevel="1">
      <c r="A337" s="48"/>
      <c r="B337" s="14" t="s">
        <v>8</v>
      </c>
      <c r="C337" s="70" t="s">
        <v>176</v>
      </c>
      <c r="D337" s="15" t="s">
        <v>157</v>
      </c>
      <c r="E337" s="100">
        <v>1</v>
      </c>
      <c r="F337" s="66" t="str">
        <f>IF(ISNA(VLOOKUP($A337,'Úklidové služby'!$A$7:$I$53,6,FALSE))=TRUE,"",VLOOKUP($A337,'Úklidové služby'!$A$7:$I$53,6,FALSE))</f>
        <v/>
      </c>
      <c r="G337" s="16" t="str">
        <f>IF(ISNA(VLOOKUP($A337,'Úklidové služby'!$A$7:$I$53,7,FALSE))=TRUE,"",VLOOKUP($A337,'Úklidové služby'!$A$7:$I$53,7,FALSE))</f>
        <v/>
      </c>
      <c r="H337" s="148" t="str">
        <f>IF(ISNA(VLOOKUP($A337,'Úklidové služby'!$A$7:$I$53,8,FALSE))=TRUE,"",VLOOKUP($A337,'Úklidové služby'!$A$7:$I$53,8,FALSE))</f>
        <v/>
      </c>
      <c r="I337" s="232" t="str">
        <f>IF(ISNA(VLOOKUP($A337,'Úklidové služby'!$A$7:$I$53,9,FALSE))=TRUE,"",VLOOKUP($A337,'Úklidové služby'!$A$7:$I$53,9,FALSE))</f>
        <v/>
      </c>
      <c r="J337" s="194" t="str">
        <f t="shared" si="18"/>
        <v/>
      </c>
      <c r="K337" s="237" t="str">
        <f t="shared" si="19"/>
        <v/>
      </c>
    </row>
    <row r="338" spans="1:11" ht="15" hidden="1" outlineLevel="1">
      <c r="A338" s="48"/>
      <c r="B338" s="14" t="s">
        <v>8</v>
      </c>
      <c r="C338" s="70" t="s">
        <v>177</v>
      </c>
      <c r="D338" s="15" t="s">
        <v>158</v>
      </c>
      <c r="E338" s="100">
        <v>1</v>
      </c>
      <c r="F338" s="66" t="str">
        <f>IF(ISNA(VLOOKUP($A338,'Úklidové služby'!$A$7:$I$53,6,FALSE))=TRUE,"",VLOOKUP($A338,'Úklidové služby'!$A$7:$I$53,6,FALSE))</f>
        <v/>
      </c>
      <c r="G338" s="16" t="str">
        <f>IF(ISNA(VLOOKUP($A338,'Úklidové služby'!$A$7:$I$53,7,FALSE))=TRUE,"",VLOOKUP($A338,'Úklidové služby'!$A$7:$I$53,7,FALSE))</f>
        <v/>
      </c>
      <c r="H338" s="148" t="str">
        <f>IF(ISNA(VLOOKUP($A338,'Úklidové služby'!$A$7:$I$53,8,FALSE))=TRUE,"",VLOOKUP($A338,'Úklidové služby'!$A$7:$I$53,8,FALSE))</f>
        <v/>
      </c>
      <c r="I338" s="232" t="str">
        <f>IF(ISNA(VLOOKUP($A338,'Úklidové služby'!$A$7:$I$53,9,FALSE))=TRUE,"",VLOOKUP($A338,'Úklidové služby'!$A$7:$I$53,9,FALSE))</f>
        <v/>
      </c>
      <c r="J338" s="194" t="str">
        <f t="shared" si="18"/>
        <v/>
      </c>
      <c r="K338" s="237" t="str">
        <f t="shared" si="19"/>
        <v/>
      </c>
    </row>
    <row r="339" spans="1:11" ht="15" hidden="1" outlineLevel="1">
      <c r="A339" s="48"/>
      <c r="B339" s="14" t="s">
        <v>8</v>
      </c>
      <c r="C339" s="70" t="s">
        <v>178</v>
      </c>
      <c r="D339" s="15" t="s">
        <v>25</v>
      </c>
      <c r="E339" s="100">
        <v>1</v>
      </c>
      <c r="F339" s="66" t="str">
        <f>IF(ISNA(VLOOKUP($A339,'Úklidové služby'!$A$7:$I$53,6,FALSE))=TRUE,"",VLOOKUP($A339,'Úklidové služby'!$A$7:$I$53,6,FALSE))</f>
        <v/>
      </c>
      <c r="G339" s="16" t="str">
        <f>IF(ISNA(VLOOKUP($A339,'Úklidové služby'!$A$7:$I$53,7,FALSE))=TRUE,"",VLOOKUP($A339,'Úklidové služby'!$A$7:$I$53,7,FALSE))</f>
        <v/>
      </c>
      <c r="H339" s="148" t="str">
        <f>IF(ISNA(VLOOKUP($A339,'Úklidové služby'!$A$7:$I$53,8,FALSE))=TRUE,"",VLOOKUP($A339,'Úklidové služby'!$A$7:$I$53,8,FALSE))</f>
        <v/>
      </c>
      <c r="I339" s="232" t="str">
        <f>IF(ISNA(VLOOKUP($A339,'Úklidové služby'!$A$7:$I$53,9,FALSE))=TRUE,"",VLOOKUP($A339,'Úklidové služby'!$A$7:$I$53,9,FALSE))</f>
        <v/>
      </c>
      <c r="J339" s="194" t="str">
        <f t="shared" si="18"/>
        <v/>
      </c>
      <c r="K339" s="237" t="str">
        <f t="shared" si="19"/>
        <v/>
      </c>
    </row>
    <row r="340" spans="1:11" ht="15" hidden="1" outlineLevel="1">
      <c r="A340" s="48"/>
      <c r="B340" s="14" t="s">
        <v>8</v>
      </c>
      <c r="C340" s="70" t="s">
        <v>179</v>
      </c>
      <c r="D340" s="134" t="s">
        <v>16</v>
      </c>
      <c r="E340" s="100">
        <v>1</v>
      </c>
      <c r="F340" s="66" t="str">
        <f>IF(ISNA(VLOOKUP($A340,'Úklidové služby'!$A$7:$I$53,6,FALSE))=TRUE,"",VLOOKUP($A340,'Úklidové služby'!$A$7:$I$53,6,FALSE))</f>
        <v/>
      </c>
      <c r="G340" s="16" t="str">
        <f>IF(ISNA(VLOOKUP($A340,'Úklidové služby'!$A$7:$I$53,7,FALSE))=TRUE,"",VLOOKUP($A340,'Úklidové služby'!$A$7:$I$53,7,FALSE))</f>
        <v/>
      </c>
      <c r="H340" s="148" t="str">
        <f>IF(ISNA(VLOOKUP($A340,'Úklidové služby'!$A$7:$I$53,8,FALSE))=TRUE,"",VLOOKUP($A340,'Úklidové služby'!$A$7:$I$53,8,FALSE))</f>
        <v/>
      </c>
      <c r="I340" s="232" t="str">
        <f>IF(ISNA(VLOOKUP($A340,'Úklidové služby'!$A$7:$I$53,9,FALSE))=TRUE,"",VLOOKUP($A340,'Úklidové služby'!$A$7:$I$53,9,FALSE))</f>
        <v/>
      </c>
      <c r="J340" s="194" t="str">
        <f t="shared" si="18"/>
        <v/>
      </c>
      <c r="K340" s="237" t="str">
        <f t="shared" si="19"/>
        <v/>
      </c>
    </row>
    <row r="341" spans="1:11" ht="15" hidden="1" outlineLevel="1">
      <c r="A341" s="48"/>
      <c r="B341" s="14" t="s">
        <v>8</v>
      </c>
      <c r="C341" s="70" t="s">
        <v>180</v>
      </c>
      <c r="D341" s="15" t="s">
        <v>159</v>
      </c>
      <c r="E341" s="100">
        <v>1</v>
      </c>
      <c r="F341" s="66" t="str">
        <f>IF(ISNA(VLOOKUP($A341,'Úklidové služby'!$A$7:$I$53,6,FALSE))=TRUE,"",VLOOKUP($A341,'Úklidové služby'!$A$7:$I$53,6,FALSE))</f>
        <v/>
      </c>
      <c r="G341" s="16" t="str">
        <f>IF(ISNA(VLOOKUP($A341,'Úklidové služby'!$A$7:$I$53,7,FALSE))=TRUE,"",VLOOKUP($A341,'Úklidové služby'!$A$7:$I$53,7,FALSE))</f>
        <v/>
      </c>
      <c r="H341" s="148" t="str">
        <f>IF(ISNA(VLOOKUP($A341,'Úklidové služby'!$A$7:$I$53,8,FALSE))=TRUE,"",VLOOKUP($A341,'Úklidové služby'!$A$7:$I$53,8,FALSE))</f>
        <v/>
      </c>
      <c r="I341" s="232" t="str">
        <f>IF(ISNA(VLOOKUP($A341,'Úklidové služby'!$A$7:$I$53,9,FALSE))=TRUE,"",VLOOKUP($A341,'Úklidové služby'!$A$7:$I$53,9,FALSE))</f>
        <v/>
      </c>
      <c r="J341" s="194" t="str">
        <f t="shared" si="18"/>
        <v/>
      </c>
      <c r="K341" s="237" t="str">
        <f t="shared" si="19"/>
        <v/>
      </c>
    </row>
    <row r="342" spans="1:11" ht="15" hidden="1" outlineLevel="1">
      <c r="A342" s="48"/>
      <c r="B342" s="14" t="s">
        <v>20</v>
      </c>
      <c r="C342" s="70" t="s">
        <v>136</v>
      </c>
      <c r="D342" s="15" t="s">
        <v>61</v>
      </c>
      <c r="E342" s="100">
        <v>1</v>
      </c>
      <c r="F342" s="66" t="str">
        <f>IF(ISNA(VLOOKUP($A342,'Úklidové služby'!$A$7:$I$53,6,FALSE))=TRUE,"",VLOOKUP($A342,'Úklidové služby'!$A$7:$I$53,6,FALSE))</f>
        <v/>
      </c>
      <c r="G342" s="16" t="str">
        <f>IF(ISNA(VLOOKUP($A342,'Úklidové služby'!$A$7:$I$53,7,FALSE))=TRUE,"",VLOOKUP($A342,'Úklidové služby'!$A$7:$I$53,7,FALSE))</f>
        <v/>
      </c>
      <c r="H342" s="148" t="str">
        <f>IF(ISNA(VLOOKUP($A342,'Úklidové služby'!$A$7:$I$53,8,FALSE))=TRUE,"",VLOOKUP($A342,'Úklidové služby'!$A$7:$I$53,8,FALSE))</f>
        <v/>
      </c>
      <c r="I342" s="232" t="str">
        <f>IF(ISNA(VLOOKUP($A342,'Úklidové služby'!$A$7:$I$53,9,FALSE))=TRUE,"",VLOOKUP($A342,'Úklidové služby'!$A$7:$I$53,9,FALSE))</f>
        <v/>
      </c>
      <c r="J342" s="194" t="str">
        <f t="shared" si="18"/>
        <v/>
      </c>
      <c r="K342" s="237" t="str">
        <f t="shared" si="19"/>
        <v/>
      </c>
    </row>
    <row r="343" spans="1:11" ht="15" hidden="1" outlineLevel="1">
      <c r="A343" s="48"/>
      <c r="B343" s="14" t="s">
        <v>20</v>
      </c>
      <c r="C343" s="70" t="s">
        <v>111</v>
      </c>
      <c r="D343" s="15" t="s">
        <v>195</v>
      </c>
      <c r="E343" s="100">
        <v>1</v>
      </c>
      <c r="F343" s="66" t="str">
        <f>IF(ISNA(VLOOKUP($A343,'Úklidové služby'!$A$7:$I$53,6,FALSE))=TRUE,"",VLOOKUP($A343,'Úklidové služby'!$A$7:$I$53,6,FALSE))</f>
        <v/>
      </c>
      <c r="G343" s="16" t="str">
        <f>IF(ISNA(VLOOKUP($A343,'Úklidové služby'!$A$7:$I$53,7,FALSE))=TRUE,"",VLOOKUP($A343,'Úklidové služby'!$A$7:$I$53,7,FALSE))</f>
        <v/>
      </c>
      <c r="H343" s="148" t="str">
        <f>IF(ISNA(VLOOKUP($A343,'Úklidové služby'!$A$7:$I$53,8,FALSE))=TRUE,"",VLOOKUP($A343,'Úklidové služby'!$A$7:$I$53,8,FALSE))</f>
        <v/>
      </c>
      <c r="I343" s="232" t="str">
        <f>IF(ISNA(VLOOKUP($A343,'Úklidové služby'!$A$7:$I$53,9,FALSE))=TRUE,"",VLOOKUP($A343,'Úklidové služby'!$A$7:$I$53,9,FALSE))</f>
        <v/>
      </c>
      <c r="J343" s="194" t="str">
        <f t="shared" si="18"/>
        <v/>
      </c>
      <c r="K343" s="237" t="str">
        <f t="shared" si="19"/>
        <v/>
      </c>
    </row>
    <row r="344" spans="1:11" ht="15" hidden="1" outlineLevel="1">
      <c r="A344" s="48"/>
      <c r="B344" s="14" t="s">
        <v>20</v>
      </c>
      <c r="C344" s="70" t="s">
        <v>110</v>
      </c>
      <c r="D344" s="15" t="s">
        <v>195</v>
      </c>
      <c r="E344" s="100">
        <v>1</v>
      </c>
      <c r="F344" s="66" t="str">
        <f>IF(ISNA(VLOOKUP($A344,'Úklidové služby'!$A$7:$I$53,6,FALSE))=TRUE,"",VLOOKUP($A344,'Úklidové služby'!$A$7:$I$53,6,FALSE))</f>
        <v/>
      </c>
      <c r="G344" s="16" t="str">
        <f>IF(ISNA(VLOOKUP($A344,'Úklidové služby'!$A$7:$I$53,7,FALSE))=TRUE,"",VLOOKUP($A344,'Úklidové služby'!$A$7:$I$53,7,FALSE))</f>
        <v/>
      </c>
      <c r="H344" s="148" t="str">
        <f>IF(ISNA(VLOOKUP($A344,'Úklidové služby'!$A$7:$I$53,8,FALSE))=TRUE,"",VLOOKUP($A344,'Úklidové služby'!$A$7:$I$53,8,FALSE))</f>
        <v/>
      </c>
      <c r="I344" s="232" t="str">
        <f>IF(ISNA(VLOOKUP($A344,'Úklidové služby'!$A$7:$I$53,9,FALSE))=TRUE,"",VLOOKUP($A344,'Úklidové služby'!$A$7:$I$53,9,FALSE))</f>
        <v/>
      </c>
      <c r="J344" s="194" t="str">
        <f t="shared" si="18"/>
        <v/>
      </c>
      <c r="K344" s="237" t="str">
        <f t="shared" si="19"/>
        <v/>
      </c>
    </row>
    <row r="345" spans="1:11" ht="15" hidden="1" outlineLevel="1">
      <c r="A345" s="48"/>
      <c r="B345" s="14" t="s">
        <v>20</v>
      </c>
      <c r="C345" s="70" t="s">
        <v>133</v>
      </c>
      <c r="D345" s="15" t="s">
        <v>25</v>
      </c>
      <c r="E345" s="100">
        <v>1</v>
      </c>
      <c r="F345" s="66" t="str">
        <f>IF(ISNA(VLOOKUP($A345,'Úklidové služby'!$A$7:$I$53,6,FALSE))=TRUE,"",VLOOKUP($A345,'Úklidové služby'!$A$7:$I$53,6,FALSE))</f>
        <v/>
      </c>
      <c r="G345" s="16" t="str">
        <f>IF(ISNA(VLOOKUP($A345,'Úklidové služby'!$A$7:$I$53,7,FALSE))=TRUE,"",VLOOKUP($A345,'Úklidové služby'!$A$7:$I$53,7,FALSE))</f>
        <v/>
      </c>
      <c r="H345" s="148" t="str">
        <f>IF(ISNA(VLOOKUP($A345,'Úklidové služby'!$A$7:$I$53,8,FALSE))=TRUE,"",VLOOKUP($A345,'Úklidové služby'!$A$7:$I$53,8,FALSE))</f>
        <v/>
      </c>
      <c r="I345" s="232" t="str">
        <f>IF(ISNA(VLOOKUP($A345,'Úklidové služby'!$A$7:$I$53,9,FALSE))=TRUE,"",VLOOKUP($A345,'Úklidové služby'!$A$7:$I$53,9,FALSE))</f>
        <v/>
      </c>
      <c r="J345" s="194" t="str">
        <f t="shared" si="18"/>
        <v/>
      </c>
      <c r="K345" s="237" t="str">
        <f t="shared" si="19"/>
        <v/>
      </c>
    </row>
    <row r="346" spans="1:11" ht="15" hidden="1" outlineLevel="1">
      <c r="A346" s="48"/>
      <c r="B346" s="14" t="s">
        <v>20</v>
      </c>
      <c r="C346" s="70" t="s">
        <v>114</v>
      </c>
      <c r="D346" s="15" t="s">
        <v>157</v>
      </c>
      <c r="E346" s="100">
        <v>1</v>
      </c>
      <c r="F346" s="66" t="str">
        <f>IF(ISNA(VLOOKUP($A346,'Úklidové služby'!$A$7:$I$53,6,FALSE))=TRUE,"",VLOOKUP($A346,'Úklidové služby'!$A$7:$I$53,6,FALSE))</f>
        <v/>
      </c>
      <c r="G346" s="16" t="str">
        <f>IF(ISNA(VLOOKUP($A346,'Úklidové služby'!$A$7:$I$53,7,FALSE))=TRUE,"",VLOOKUP($A346,'Úklidové služby'!$A$7:$I$53,7,FALSE))</f>
        <v/>
      </c>
      <c r="H346" s="148" t="str">
        <f>IF(ISNA(VLOOKUP($A346,'Úklidové služby'!$A$7:$I$53,8,FALSE))=TRUE,"",VLOOKUP($A346,'Úklidové služby'!$A$7:$I$53,8,FALSE))</f>
        <v/>
      </c>
      <c r="I346" s="232" t="str">
        <f>IF(ISNA(VLOOKUP($A346,'Úklidové služby'!$A$7:$I$53,9,FALSE))=TRUE,"",VLOOKUP($A346,'Úklidové služby'!$A$7:$I$53,9,FALSE))</f>
        <v/>
      </c>
      <c r="J346" s="194" t="str">
        <f t="shared" si="18"/>
        <v/>
      </c>
      <c r="K346" s="237" t="str">
        <f t="shared" si="19"/>
        <v/>
      </c>
    </row>
    <row r="347" spans="1:11" ht="15" hidden="1" outlineLevel="1">
      <c r="A347" s="48"/>
      <c r="B347" s="14" t="s">
        <v>20</v>
      </c>
      <c r="C347" s="70" t="s">
        <v>109</v>
      </c>
      <c r="D347" s="15" t="s">
        <v>16</v>
      </c>
      <c r="E347" s="100">
        <v>1</v>
      </c>
      <c r="F347" s="66" t="str">
        <f>IF(ISNA(VLOOKUP($A347,'Úklidové služby'!$A$7:$I$53,6,FALSE))=TRUE,"",VLOOKUP($A347,'Úklidové služby'!$A$7:$I$53,6,FALSE))</f>
        <v/>
      </c>
      <c r="G347" s="16" t="str">
        <f>IF(ISNA(VLOOKUP($A347,'Úklidové služby'!$A$7:$I$53,7,FALSE))=TRUE,"",VLOOKUP($A347,'Úklidové služby'!$A$7:$I$53,7,FALSE))</f>
        <v/>
      </c>
      <c r="H347" s="148" t="str">
        <f>IF(ISNA(VLOOKUP($A347,'Úklidové služby'!$A$7:$I$53,8,FALSE))=TRUE,"",VLOOKUP($A347,'Úklidové služby'!$A$7:$I$53,8,FALSE))</f>
        <v/>
      </c>
      <c r="I347" s="232" t="str">
        <f>IF(ISNA(VLOOKUP($A347,'Úklidové služby'!$A$7:$I$53,9,FALSE))=TRUE,"",VLOOKUP($A347,'Úklidové služby'!$A$7:$I$53,9,FALSE))</f>
        <v/>
      </c>
      <c r="J347" s="194" t="str">
        <f t="shared" si="18"/>
        <v/>
      </c>
      <c r="K347" s="237" t="str">
        <f t="shared" si="19"/>
        <v/>
      </c>
    </row>
    <row r="348" spans="1:11" ht="15" hidden="1" outlineLevel="1">
      <c r="A348" s="48"/>
      <c r="B348" s="14" t="s">
        <v>20</v>
      </c>
      <c r="C348" s="70" t="s">
        <v>107</v>
      </c>
      <c r="D348" s="15" t="s">
        <v>80</v>
      </c>
      <c r="E348" s="100">
        <v>1</v>
      </c>
      <c r="F348" s="66" t="str">
        <f>IF(ISNA(VLOOKUP($A348,'Úklidové služby'!$A$7:$I$53,6,FALSE))=TRUE,"",VLOOKUP($A348,'Úklidové služby'!$A$7:$I$53,6,FALSE))</f>
        <v/>
      </c>
      <c r="G348" s="16" t="str">
        <f>IF(ISNA(VLOOKUP($A348,'Úklidové služby'!$A$7:$I$53,7,FALSE))=TRUE,"",VLOOKUP($A348,'Úklidové služby'!$A$7:$I$53,7,FALSE))</f>
        <v/>
      </c>
      <c r="H348" s="148" t="str">
        <f>IF(ISNA(VLOOKUP($A348,'Úklidové služby'!$A$7:$I$53,8,FALSE))=TRUE,"",VLOOKUP($A348,'Úklidové služby'!$A$7:$I$53,8,FALSE))</f>
        <v/>
      </c>
      <c r="I348" s="232" t="str">
        <f>IF(ISNA(VLOOKUP($A348,'Úklidové služby'!$A$7:$I$53,9,FALSE))=TRUE,"",VLOOKUP($A348,'Úklidové služby'!$A$7:$I$53,9,FALSE))</f>
        <v/>
      </c>
      <c r="J348" s="194" t="str">
        <f t="shared" si="18"/>
        <v/>
      </c>
      <c r="K348" s="237" t="str">
        <f t="shared" si="19"/>
        <v/>
      </c>
    </row>
    <row r="349" spans="1:11" ht="15" hidden="1" outlineLevel="1">
      <c r="A349" s="48"/>
      <c r="B349" s="14" t="s">
        <v>20</v>
      </c>
      <c r="C349" s="70" t="s">
        <v>113</v>
      </c>
      <c r="D349" s="15" t="s">
        <v>14</v>
      </c>
      <c r="E349" s="100">
        <v>1</v>
      </c>
      <c r="F349" s="66" t="str">
        <f>IF(ISNA(VLOOKUP($A349,'Úklidové služby'!$A$7:$I$53,6,FALSE))=TRUE,"",VLOOKUP($A349,'Úklidové služby'!$A$7:$I$53,6,FALSE))</f>
        <v/>
      </c>
      <c r="G349" s="16" t="str">
        <f>IF(ISNA(VLOOKUP($A349,'Úklidové služby'!$A$7:$I$53,7,FALSE))=TRUE,"",VLOOKUP($A349,'Úklidové služby'!$A$7:$I$53,7,FALSE))</f>
        <v/>
      </c>
      <c r="H349" s="148" t="str">
        <f>IF(ISNA(VLOOKUP($A349,'Úklidové služby'!$A$7:$I$53,8,FALSE))=TRUE,"",VLOOKUP($A349,'Úklidové služby'!$A$7:$I$53,8,FALSE))</f>
        <v/>
      </c>
      <c r="I349" s="232" t="str">
        <f>IF(ISNA(VLOOKUP($A349,'Úklidové služby'!$A$7:$I$53,9,FALSE))=TRUE,"",VLOOKUP($A349,'Úklidové služby'!$A$7:$I$53,9,FALSE))</f>
        <v/>
      </c>
      <c r="J349" s="194" t="str">
        <f t="shared" si="18"/>
        <v/>
      </c>
      <c r="K349" s="237" t="str">
        <f t="shared" si="19"/>
        <v/>
      </c>
    </row>
    <row r="350" spans="1:11" ht="15" hidden="1" outlineLevel="1">
      <c r="A350" s="48"/>
      <c r="B350" s="14" t="s">
        <v>20</v>
      </c>
      <c r="C350" s="70" t="s">
        <v>105</v>
      </c>
      <c r="D350" s="15" t="s">
        <v>161</v>
      </c>
      <c r="E350" s="100">
        <v>1</v>
      </c>
      <c r="F350" s="66" t="str">
        <f>IF(ISNA(VLOOKUP($A350,'Úklidové služby'!$A$7:$I$53,6,FALSE))=TRUE,"",VLOOKUP($A350,'Úklidové služby'!$A$7:$I$53,6,FALSE))</f>
        <v/>
      </c>
      <c r="G350" s="16" t="str">
        <f>IF(ISNA(VLOOKUP($A350,'Úklidové služby'!$A$7:$I$53,7,FALSE))=TRUE,"",VLOOKUP($A350,'Úklidové služby'!$A$7:$I$53,7,FALSE))</f>
        <v/>
      </c>
      <c r="H350" s="148" t="str">
        <f>IF(ISNA(VLOOKUP($A350,'Úklidové služby'!$A$7:$I$53,8,FALSE))=TRUE,"",VLOOKUP($A350,'Úklidové služby'!$A$7:$I$53,8,FALSE))</f>
        <v/>
      </c>
      <c r="I350" s="232" t="str">
        <f>IF(ISNA(VLOOKUP($A350,'Úklidové služby'!$A$7:$I$53,9,FALSE))=TRUE,"",VLOOKUP($A350,'Úklidové služby'!$A$7:$I$53,9,FALSE))</f>
        <v/>
      </c>
      <c r="J350" s="194" t="str">
        <f t="shared" si="18"/>
        <v/>
      </c>
      <c r="K350" s="237" t="str">
        <f t="shared" si="19"/>
        <v/>
      </c>
    </row>
    <row r="351" spans="1:11" ht="15" hidden="1" outlineLevel="1">
      <c r="A351" s="48"/>
      <c r="B351" s="14" t="s">
        <v>20</v>
      </c>
      <c r="C351" s="70" t="s">
        <v>108</v>
      </c>
      <c r="D351" s="15" t="s">
        <v>162</v>
      </c>
      <c r="E351" s="100">
        <v>1</v>
      </c>
      <c r="F351" s="66" t="str">
        <f>IF(ISNA(VLOOKUP($A351,'Úklidové služby'!$A$7:$I$53,6,FALSE))=TRUE,"",VLOOKUP($A351,'Úklidové služby'!$A$7:$I$53,6,FALSE))</f>
        <v/>
      </c>
      <c r="G351" s="16" t="str">
        <f>IF(ISNA(VLOOKUP($A351,'Úklidové služby'!$A$7:$I$53,7,FALSE))=TRUE,"",VLOOKUP($A351,'Úklidové služby'!$A$7:$I$53,7,FALSE))</f>
        <v/>
      </c>
      <c r="H351" s="148" t="str">
        <f>IF(ISNA(VLOOKUP($A351,'Úklidové služby'!$A$7:$I$53,8,FALSE))=TRUE,"",VLOOKUP($A351,'Úklidové služby'!$A$7:$I$53,8,FALSE))</f>
        <v/>
      </c>
      <c r="I351" s="232" t="str">
        <f>IF(ISNA(VLOOKUP($A351,'Úklidové služby'!$A$7:$I$53,9,FALSE))=TRUE,"",VLOOKUP($A351,'Úklidové služby'!$A$7:$I$53,9,FALSE))</f>
        <v/>
      </c>
      <c r="J351" s="194" t="str">
        <f t="shared" si="18"/>
        <v/>
      </c>
      <c r="K351" s="237" t="str">
        <f t="shared" si="19"/>
        <v/>
      </c>
    </row>
    <row r="352" spans="1:11" ht="15" hidden="1" outlineLevel="1">
      <c r="A352" s="48"/>
      <c r="B352" s="14" t="s">
        <v>20</v>
      </c>
      <c r="C352" s="70" t="s">
        <v>104</v>
      </c>
      <c r="D352" s="15" t="s">
        <v>162</v>
      </c>
      <c r="E352" s="100">
        <v>1</v>
      </c>
      <c r="F352" s="66" t="str">
        <f>IF(ISNA(VLOOKUP($A352,'Úklidové služby'!$A$7:$I$53,6,FALSE))=TRUE,"",VLOOKUP($A352,'Úklidové služby'!$A$7:$I$53,6,FALSE))</f>
        <v/>
      </c>
      <c r="G352" s="16" t="str">
        <f>IF(ISNA(VLOOKUP($A352,'Úklidové služby'!$A$7:$I$53,7,FALSE))=TRUE,"",VLOOKUP($A352,'Úklidové služby'!$A$7:$I$53,7,FALSE))</f>
        <v/>
      </c>
      <c r="H352" s="148" t="str">
        <f>IF(ISNA(VLOOKUP($A352,'Úklidové služby'!$A$7:$I$53,8,FALSE))=TRUE,"",VLOOKUP($A352,'Úklidové služby'!$A$7:$I$53,8,FALSE))</f>
        <v/>
      </c>
      <c r="I352" s="232" t="str">
        <f>IF(ISNA(VLOOKUP($A352,'Úklidové služby'!$A$7:$I$53,9,FALSE))=TRUE,"",VLOOKUP($A352,'Úklidové služby'!$A$7:$I$53,9,FALSE))</f>
        <v/>
      </c>
      <c r="J352" s="194" t="str">
        <f t="shared" si="18"/>
        <v/>
      </c>
      <c r="K352" s="237" t="str">
        <f t="shared" si="19"/>
        <v/>
      </c>
    </row>
    <row r="353" spans="1:11" ht="15" hidden="1" outlineLevel="1">
      <c r="A353" s="48"/>
      <c r="B353" s="14" t="s">
        <v>20</v>
      </c>
      <c r="C353" s="70" t="s">
        <v>207</v>
      </c>
      <c r="D353" s="15" t="s">
        <v>197</v>
      </c>
      <c r="E353" s="100">
        <v>1</v>
      </c>
      <c r="F353" s="66" t="str">
        <f>IF(ISNA(VLOOKUP($A353,'Úklidové služby'!$A$7:$I$53,6,FALSE))=TRUE,"",VLOOKUP($A353,'Úklidové služby'!$A$7:$I$53,6,FALSE))</f>
        <v/>
      </c>
      <c r="G353" s="16" t="str">
        <f>IF(ISNA(VLOOKUP($A353,'Úklidové služby'!$A$7:$I$53,7,FALSE))=TRUE,"",VLOOKUP($A353,'Úklidové služby'!$A$7:$I$53,7,FALSE))</f>
        <v/>
      </c>
      <c r="H353" s="148" t="str">
        <f>IF(ISNA(VLOOKUP($A353,'Úklidové služby'!$A$7:$I$53,8,FALSE))=TRUE,"",VLOOKUP($A353,'Úklidové služby'!$A$7:$I$53,8,FALSE))</f>
        <v/>
      </c>
      <c r="I353" s="232" t="str">
        <f>IF(ISNA(VLOOKUP($A353,'Úklidové služby'!$A$7:$I$53,9,FALSE))=TRUE,"",VLOOKUP($A353,'Úklidové služby'!$A$7:$I$53,9,FALSE))</f>
        <v/>
      </c>
      <c r="J353" s="194" t="str">
        <f t="shared" si="18"/>
        <v/>
      </c>
      <c r="K353" s="237" t="str">
        <f t="shared" si="19"/>
        <v/>
      </c>
    </row>
    <row r="354" spans="1:11" ht="15" hidden="1" outlineLevel="1">
      <c r="A354" s="48"/>
      <c r="B354" s="14" t="s">
        <v>20</v>
      </c>
      <c r="C354" s="70" t="s">
        <v>182</v>
      </c>
      <c r="D354" s="15" t="s">
        <v>157</v>
      </c>
      <c r="E354" s="100">
        <v>1</v>
      </c>
      <c r="F354" s="66" t="str">
        <f>IF(ISNA(VLOOKUP($A354,'Úklidové služby'!$A$7:$I$53,6,FALSE))=TRUE,"",VLOOKUP($A354,'Úklidové služby'!$A$7:$I$53,6,FALSE))</f>
        <v/>
      </c>
      <c r="G354" s="16" t="str">
        <f>IF(ISNA(VLOOKUP($A354,'Úklidové služby'!$A$7:$I$53,7,FALSE))=TRUE,"",VLOOKUP($A354,'Úklidové služby'!$A$7:$I$53,7,FALSE))</f>
        <v/>
      </c>
      <c r="H354" s="148" t="str">
        <f>IF(ISNA(VLOOKUP($A354,'Úklidové služby'!$A$7:$I$53,8,FALSE))=TRUE,"",VLOOKUP($A354,'Úklidové služby'!$A$7:$I$53,8,FALSE))</f>
        <v/>
      </c>
      <c r="I354" s="232" t="str">
        <f>IF(ISNA(VLOOKUP($A354,'Úklidové služby'!$A$7:$I$53,9,FALSE))=TRUE,"",VLOOKUP($A354,'Úklidové služby'!$A$7:$I$53,9,FALSE))</f>
        <v/>
      </c>
      <c r="J354" s="194" t="str">
        <f t="shared" si="18"/>
        <v/>
      </c>
      <c r="K354" s="237" t="str">
        <f t="shared" si="19"/>
        <v/>
      </c>
    </row>
    <row r="355" spans="1:11" ht="15" hidden="1" outlineLevel="1">
      <c r="A355" s="48"/>
      <c r="B355" s="14" t="s">
        <v>20</v>
      </c>
      <c r="C355" s="70" t="s">
        <v>208</v>
      </c>
      <c r="D355" s="15" t="s">
        <v>162</v>
      </c>
      <c r="E355" s="100">
        <v>1</v>
      </c>
      <c r="F355" s="66" t="str">
        <f>IF(ISNA(VLOOKUP($A355,'Úklidové služby'!$A$7:$I$53,6,FALSE))=TRUE,"",VLOOKUP($A355,'Úklidové služby'!$A$7:$I$53,6,FALSE))</f>
        <v/>
      </c>
      <c r="G355" s="16" t="str">
        <f>IF(ISNA(VLOOKUP($A355,'Úklidové služby'!$A$7:$I$53,7,FALSE))=TRUE,"",VLOOKUP($A355,'Úklidové služby'!$A$7:$I$53,7,FALSE))</f>
        <v/>
      </c>
      <c r="H355" s="148" t="str">
        <f>IF(ISNA(VLOOKUP($A355,'Úklidové služby'!$A$7:$I$53,8,FALSE))=TRUE,"",VLOOKUP($A355,'Úklidové služby'!$A$7:$I$53,8,FALSE))</f>
        <v/>
      </c>
      <c r="I355" s="232" t="str">
        <f>IF(ISNA(VLOOKUP($A355,'Úklidové služby'!$A$7:$I$53,9,FALSE))=TRUE,"",VLOOKUP($A355,'Úklidové služby'!$A$7:$I$53,9,FALSE))</f>
        <v/>
      </c>
      <c r="J355" s="194" t="str">
        <f t="shared" si="18"/>
        <v/>
      </c>
      <c r="K355" s="237" t="str">
        <f t="shared" si="19"/>
        <v/>
      </c>
    </row>
    <row r="356" spans="1:11" ht="15" hidden="1" outlineLevel="1">
      <c r="A356" s="48"/>
      <c r="B356" s="14" t="s">
        <v>20</v>
      </c>
      <c r="C356" s="70" t="s">
        <v>183</v>
      </c>
      <c r="D356" s="15" t="s">
        <v>163</v>
      </c>
      <c r="E356" s="100">
        <v>1</v>
      </c>
      <c r="F356" s="66" t="str">
        <f>IF(ISNA(VLOOKUP($A356,'Úklidové služby'!$A$7:$I$53,6,FALSE))=TRUE,"",VLOOKUP($A356,'Úklidové služby'!$A$7:$I$53,6,FALSE))</f>
        <v/>
      </c>
      <c r="G356" s="16" t="str">
        <f>IF(ISNA(VLOOKUP($A356,'Úklidové služby'!$A$7:$I$53,7,FALSE))=TRUE,"",VLOOKUP($A356,'Úklidové služby'!$A$7:$I$53,7,FALSE))</f>
        <v/>
      </c>
      <c r="H356" s="148" t="str">
        <f>IF(ISNA(VLOOKUP($A356,'Úklidové služby'!$A$7:$I$53,8,FALSE))=TRUE,"",VLOOKUP($A356,'Úklidové služby'!$A$7:$I$53,8,FALSE))</f>
        <v/>
      </c>
      <c r="I356" s="232" t="str">
        <f>IF(ISNA(VLOOKUP($A356,'Úklidové služby'!$A$7:$I$53,9,FALSE))=TRUE,"",VLOOKUP($A356,'Úklidové služby'!$A$7:$I$53,9,FALSE))</f>
        <v/>
      </c>
      <c r="J356" s="194" t="str">
        <f t="shared" si="18"/>
        <v/>
      </c>
      <c r="K356" s="237" t="str">
        <f t="shared" si="19"/>
        <v/>
      </c>
    </row>
    <row r="357" spans="1:11" ht="15" hidden="1" outlineLevel="1">
      <c r="A357" s="48"/>
      <c r="B357" s="14" t="s">
        <v>20</v>
      </c>
      <c r="C357" s="70" t="s">
        <v>184</v>
      </c>
      <c r="D357" s="15" t="s">
        <v>164</v>
      </c>
      <c r="E357" s="100">
        <v>1</v>
      </c>
      <c r="F357" s="66" t="str">
        <f>IF(ISNA(VLOOKUP($A357,'Úklidové služby'!$A$7:$I$53,6,FALSE))=TRUE,"",VLOOKUP($A357,'Úklidové služby'!$A$7:$I$53,6,FALSE))</f>
        <v/>
      </c>
      <c r="G357" s="16" t="str">
        <f>IF(ISNA(VLOOKUP($A357,'Úklidové služby'!$A$7:$I$53,7,FALSE))=TRUE,"",VLOOKUP($A357,'Úklidové služby'!$A$7:$I$53,7,FALSE))</f>
        <v/>
      </c>
      <c r="H357" s="148" t="str">
        <f>IF(ISNA(VLOOKUP($A357,'Úklidové služby'!$A$7:$I$53,8,FALSE))=TRUE,"",VLOOKUP($A357,'Úklidové služby'!$A$7:$I$53,8,FALSE))</f>
        <v/>
      </c>
      <c r="I357" s="232" t="str">
        <f>IF(ISNA(VLOOKUP($A357,'Úklidové služby'!$A$7:$I$53,9,FALSE))=TRUE,"",VLOOKUP($A357,'Úklidové služby'!$A$7:$I$53,9,FALSE))</f>
        <v/>
      </c>
      <c r="J357" s="194" t="str">
        <f t="shared" si="18"/>
        <v/>
      </c>
      <c r="K357" s="237" t="str">
        <f t="shared" si="19"/>
        <v/>
      </c>
    </row>
    <row r="358" spans="1:11" ht="15" hidden="1" outlineLevel="1">
      <c r="A358" s="48"/>
      <c r="B358" s="14" t="s">
        <v>20</v>
      </c>
      <c r="C358" s="70" t="s">
        <v>185</v>
      </c>
      <c r="D358" s="15" t="s">
        <v>95</v>
      </c>
      <c r="E358" s="100">
        <v>1</v>
      </c>
      <c r="F358" s="66" t="str">
        <f>IF(ISNA(VLOOKUP($A358,'Úklidové služby'!$A$7:$I$53,6,FALSE))=TRUE,"",VLOOKUP($A358,'Úklidové služby'!$A$7:$I$53,6,FALSE))</f>
        <v/>
      </c>
      <c r="G358" s="16" t="str">
        <f>IF(ISNA(VLOOKUP($A358,'Úklidové služby'!$A$7:$I$53,7,FALSE))=TRUE,"",VLOOKUP($A358,'Úklidové služby'!$A$7:$I$53,7,FALSE))</f>
        <v/>
      </c>
      <c r="H358" s="148" t="str">
        <f>IF(ISNA(VLOOKUP($A358,'Úklidové služby'!$A$7:$I$53,8,FALSE))=TRUE,"",VLOOKUP($A358,'Úklidové služby'!$A$7:$I$53,8,FALSE))</f>
        <v/>
      </c>
      <c r="I358" s="232" t="str">
        <f>IF(ISNA(VLOOKUP($A358,'Úklidové služby'!$A$7:$I$53,9,FALSE))=TRUE,"",VLOOKUP($A358,'Úklidové služby'!$A$7:$I$53,9,FALSE))</f>
        <v/>
      </c>
      <c r="J358" s="194" t="str">
        <f t="shared" si="18"/>
        <v/>
      </c>
      <c r="K358" s="237" t="str">
        <f t="shared" si="19"/>
        <v/>
      </c>
    </row>
    <row r="359" spans="1:11" ht="15" hidden="1" outlineLevel="1">
      <c r="A359" s="48"/>
      <c r="B359" s="14" t="s">
        <v>20</v>
      </c>
      <c r="C359" s="70" t="s">
        <v>101</v>
      </c>
      <c r="D359" s="134" t="s">
        <v>198</v>
      </c>
      <c r="E359" s="100">
        <v>1</v>
      </c>
      <c r="F359" s="66" t="str">
        <f>IF(ISNA(VLOOKUP($A359,'Úklidové služby'!$A$7:$I$53,6,FALSE))=TRUE,"",VLOOKUP($A359,'Úklidové služby'!$A$7:$I$53,6,FALSE))</f>
        <v/>
      </c>
      <c r="G359" s="16" t="str">
        <f>IF(ISNA(VLOOKUP($A359,'Úklidové služby'!$A$7:$I$53,7,FALSE))=TRUE,"",VLOOKUP($A359,'Úklidové služby'!$A$7:$I$53,7,FALSE))</f>
        <v/>
      </c>
      <c r="H359" s="148" t="str">
        <f>IF(ISNA(VLOOKUP($A359,'Úklidové služby'!$A$7:$I$53,8,FALSE))=TRUE,"",VLOOKUP($A359,'Úklidové služby'!$A$7:$I$53,8,FALSE))</f>
        <v/>
      </c>
      <c r="I359" s="232" t="str">
        <f>IF(ISNA(VLOOKUP($A359,'Úklidové služby'!$A$7:$I$53,9,FALSE))=TRUE,"",VLOOKUP($A359,'Úklidové služby'!$A$7:$I$53,9,FALSE))</f>
        <v/>
      </c>
      <c r="J359" s="194" t="str">
        <f t="shared" si="18"/>
        <v/>
      </c>
      <c r="K359" s="237" t="str">
        <f t="shared" si="19"/>
        <v/>
      </c>
    </row>
    <row r="360" spans="1:11" ht="15" hidden="1" outlineLevel="1">
      <c r="A360" s="48"/>
      <c r="B360" s="14" t="s">
        <v>20</v>
      </c>
      <c r="C360" s="70" t="s">
        <v>112</v>
      </c>
      <c r="D360" s="15" t="s">
        <v>199</v>
      </c>
      <c r="E360" s="100">
        <v>1</v>
      </c>
      <c r="F360" s="66" t="str">
        <f>IF(ISNA(VLOOKUP($A360,'Úklidové služby'!$A$7:$I$53,6,FALSE))=TRUE,"",VLOOKUP($A360,'Úklidové služby'!$A$7:$I$53,6,FALSE))</f>
        <v/>
      </c>
      <c r="G360" s="16" t="str">
        <f>IF(ISNA(VLOOKUP($A360,'Úklidové služby'!$A$7:$I$53,7,FALSE))=TRUE,"",VLOOKUP($A360,'Úklidové služby'!$A$7:$I$53,7,FALSE))</f>
        <v/>
      </c>
      <c r="H360" s="148" t="str">
        <f>IF(ISNA(VLOOKUP($A360,'Úklidové služby'!$A$7:$I$53,8,FALSE))=TRUE,"",VLOOKUP($A360,'Úklidové služby'!$A$7:$I$53,8,FALSE))</f>
        <v/>
      </c>
      <c r="I360" s="232" t="str">
        <f>IF(ISNA(VLOOKUP($A360,'Úklidové služby'!$A$7:$I$53,9,FALSE))=TRUE,"",VLOOKUP($A360,'Úklidové služby'!$A$7:$I$53,9,FALSE))</f>
        <v/>
      </c>
      <c r="J360" s="194" t="str">
        <f t="shared" si="18"/>
        <v/>
      </c>
      <c r="K360" s="237" t="str">
        <f t="shared" si="19"/>
        <v/>
      </c>
    </row>
    <row r="361" spans="1:11" ht="15" hidden="1" outlineLevel="1">
      <c r="A361" s="48"/>
      <c r="B361" s="14" t="s">
        <v>20</v>
      </c>
      <c r="C361" s="70" t="s">
        <v>102</v>
      </c>
      <c r="D361" s="15" t="s">
        <v>200</v>
      </c>
      <c r="E361" s="100">
        <v>1</v>
      </c>
      <c r="F361" s="66" t="str">
        <f>IF(ISNA(VLOOKUP($A361,'Úklidové služby'!$A$7:$I$53,6,FALSE))=TRUE,"",VLOOKUP($A361,'Úklidové služby'!$A$7:$I$53,6,FALSE))</f>
        <v/>
      </c>
      <c r="G361" s="16" t="str">
        <f>IF(ISNA(VLOOKUP($A361,'Úklidové služby'!$A$7:$I$53,7,FALSE))=TRUE,"",VLOOKUP($A361,'Úklidové služby'!$A$7:$I$53,7,FALSE))</f>
        <v/>
      </c>
      <c r="H361" s="148" t="str">
        <f>IF(ISNA(VLOOKUP($A361,'Úklidové služby'!$A$7:$I$53,8,FALSE))=TRUE,"",VLOOKUP($A361,'Úklidové služby'!$A$7:$I$53,8,FALSE))</f>
        <v/>
      </c>
      <c r="I361" s="232" t="str">
        <f>IF(ISNA(VLOOKUP($A361,'Úklidové služby'!$A$7:$I$53,9,FALSE))=TRUE,"",VLOOKUP($A361,'Úklidové služby'!$A$7:$I$53,9,FALSE))</f>
        <v/>
      </c>
      <c r="J361" s="194" t="str">
        <f t="shared" si="18"/>
        <v/>
      </c>
      <c r="K361" s="237" t="str">
        <f t="shared" si="19"/>
        <v/>
      </c>
    </row>
    <row r="362" spans="1:11" ht="15" hidden="1" outlineLevel="1">
      <c r="A362" s="48"/>
      <c r="B362" s="14" t="s">
        <v>98</v>
      </c>
      <c r="C362" s="70" t="s">
        <v>119</v>
      </c>
      <c r="D362" s="15" t="s">
        <v>61</v>
      </c>
      <c r="E362" s="100">
        <v>1</v>
      </c>
      <c r="F362" s="66" t="str">
        <f>IF(ISNA(VLOOKUP($A362,'Úklidové služby'!$A$7:$I$53,6,FALSE))=TRUE,"",VLOOKUP($A362,'Úklidové služby'!$A$7:$I$53,6,FALSE))</f>
        <v/>
      </c>
      <c r="G362" s="16" t="str">
        <f>IF(ISNA(VLOOKUP($A362,'Úklidové služby'!$A$7:$I$53,7,FALSE))=TRUE,"",VLOOKUP($A362,'Úklidové služby'!$A$7:$I$53,7,FALSE))</f>
        <v/>
      </c>
      <c r="H362" s="148" t="str">
        <f>IF(ISNA(VLOOKUP($A362,'Úklidové služby'!$A$7:$I$53,8,FALSE))=TRUE,"",VLOOKUP($A362,'Úklidové služby'!$A$7:$I$53,8,FALSE))</f>
        <v/>
      </c>
      <c r="I362" s="232" t="str">
        <f>IF(ISNA(VLOOKUP($A362,'Úklidové služby'!$A$7:$I$53,9,FALSE))=TRUE,"",VLOOKUP($A362,'Úklidové služby'!$A$7:$I$53,9,FALSE))</f>
        <v/>
      </c>
      <c r="J362" s="194" t="str">
        <f t="shared" si="18"/>
        <v/>
      </c>
      <c r="K362" s="237" t="str">
        <f t="shared" si="19"/>
        <v/>
      </c>
    </row>
    <row r="363" spans="1:11" ht="15" hidden="1" outlineLevel="1">
      <c r="A363" s="48"/>
      <c r="B363" s="14" t="s">
        <v>98</v>
      </c>
      <c r="C363" s="70" t="s">
        <v>124</v>
      </c>
      <c r="D363" s="15" t="s">
        <v>165</v>
      </c>
      <c r="E363" s="100">
        <v>1</v>
      </c>
      <c r="F363" s="66" t="str">
        <f>IF(ISNA(VLOOKUP($A363,'Úklidové služby'!$A$7:$I$53,6,FALSE))=TRUE,"",VLOOKUP($A363,'Úklidové služby'!$A$7:$I$53,6,FALSE))</f>
        <v/>
      </c>
      <c r="G363" s="16" t="str">
        <f>IF(ISNA(VLOOKUP($A363,'Úklidové služby'!$A$7:$I$53,7,FALSE))=TRUE,"",VLOOKUP($A363,'Úklidové služby'!$A$7:$I$53,7,FALSE))</f>
        <v/>
      </c>
      <c r="H363" s="148" t="str">
        <f>IF(ISNA(VLOOKUP($A363,'Úklidové služby'!$A$7:$I$53,8,FALSE))=TRUE,"",VLOOKUP($A363,'Úklidové služby'!$A$7:$I$53,8,FALSE))</f>
        <v/>
      </c>
      <c r="I363" s="232" t="str">
        <f>IF(ISNA(VLOOKUP($A363,'Úklidové služby'!$A$7:$I$53,9,FALSE))=TRUE,"",VLOOKUP($A363,'Úklidové služby'!$A$7:$I$53,9,FALSE))</f>
        <v/>
      </c>
      <c r="J363" s="194" t="str">
        <f aca="true" t="shared" si="20" ref="J363:J379">IF(ISERR(E363*G363*I363)=TRUE,"",E363*G363*I363)</f>
        <v/>
      </c>
      <c r="K363" s="237" t="str">
        <f aca="true" t="shared" si="21" ref="K363:K379">IF(ISERR(J363/12)=TRUE,"",J363/12)</f>
        <v/>
      </c>
    </row>
    <row r="364" spans="1:11" ht="15" hidden="1" outlineLevel="1">
      <c r="A364" s="48"/>
      <c r="B364" s="14" t="s">
        <v>98</v>
      </c>
      <c r="C364" s="70" t="s">
        <v>186</v>
      </c>
      <c r="D364" s="15" t="s">
        <v>166</v>
      </c>
      <c r="E364" s="100">
        <v>1</v>
      </c>
      <c r="F364" s="66" t="str">
        <f>IF(ISNA(VLOOKUP($A364,'Úklidové služby'!$A$7:$I$53,6,FALSE))=TRUE,"",VLOOKUP($A364,'Úklidové služby'!$A$7:$I$53,6,FALSE))</f>
        <v/>
      </c>
      <c r="G364" s="16" t="str">
        <f>IF(ISNA(VLOOKUP($A364,'Úklidové služby'!$A$7:$I$53,7,FALSE))=TRUE,"",VLOOKUP($A364,'Úklidové služby'!$A$7:$I$53,7,FALSE))</f>
        <v/>
      </c>
      <c r="H364" s="148" t="str">
        <f>IF(ISNA(VLOOKUP($A364,'Úklidové služby'!$A$7:$I$53,8,FALSE))=TRUE,"",VLOOKUP($A364,'Úklidové služby'!$A$7:$I$53,8,FALSE))</f>
        <v/>
      </c>
      <c r="I364" s="232" t="str">
        <f>IF(ISNA(VLOOKUP($A364,'Úklidové služby'!$A$7:$I$53,9,FALSE))=TRUE,"",VLOOKUP($A364,'Úklidové služby'!$A$7:$I$53,9,FALSE))</f>
        <v/>
      </c>
      <c r="J364" s="194" t="str">
        <f t="shared" si="20"/>
        <v/>
      </c>
      <c r="K364" s="237" t="str">
        <f t="shared" si="21"/>
        <v/>
      </c>
    </row>
    <row r="365" spans="1:11" ht="15" hidden="1" outlineLevel="1">
      <c r="A365" s="48"/>
      <c r="B365" s="14" t="s">
        <v>98</v>
      </c>
      <c r="C365" s="70" t="s">
        <v>209</v>
      </c>
      <c r="D365" s="15" t="s">
        <v>201</v>
      </c>
      <c r="E365" s="100">
        <v>1</v>
      </c>
      <c r="F365" s="66" t="str">
        <f>IF(ISNA(VLOOKUP($A365,'Úklidové služby'!$A$7:$I$53,6,FALSE))=TRUE,"",VLOOKUP($A365,'Úklidové služby'!$A$7:$I$53,6,FALSE))</f>
        <v/>
      </c>
      <c r="G365" s="16" t="str">
        <f>IF(ISNA(VLOOKUP($A365,'Úklidové služby'!$A$7:$I$53,7,FALSE))=TRUE,"",VLOOKUP($A365,'Úklidové služby'!$A$7:$I$53,7,FALSE))</f>
        <v/>
      </c>
      <c r="H365" s="148" t="str">
        <f>IF(ISNA(VLOOKUP($A365,'Úklidové služby'!$A$7:$I$53,8,FALSE))=TRUE,"",VLOOKUP($A365,'Úklidové služby'!$A$7:$I$53,8,FALSE))</f>
        <v/>
      </c>
      <c r="I365" s="232" t="str">
        <f>IF(ISNA(VLOOKUP($A365,'Úklidové služby'!$A$7:$I$53,9,FALSE))=TRUE,"",VLOOKUP($A365,'Úklidové služby'!$A$7:$I$53,9,FALSE))</f>
        <v/>
      </c>
      <c r="J365" s="194" t="str">
        <f t="shared" si="20"/>
        <v/>
      </c>
      <c r="K365" s="237" t="str">
        <f t="shared" si="21"/>
        <v/>
      </c>
    </row>
    <row r="366" spans="1:11" ht="15" hidden="1" outlineLevel="1">
      <c r="A366" s="48"/>
      <c r="B366" s="14" t="s">
        <v>98</v>
      </c>
      <c r="C366" s="73" t="s">
        <v>187</v>
      </c>
      <c r="D366" s="134" t="s">
        <v>25</v>
      </c>
      <c r="E366" s="100">
        <v>1</v>
      </c>
      <c r="F366" s="66" t="str">
        <f>IF(ISNA(VLOOKUP($A366,'Úklidové služby'!$A$7:$I$53,6,FALSE))=TRUE,"",VLOOKUP($A366,'Úklidové služby'!$A$7:$I$53,6,FALSE))</f>
        <v/>
      </c>
      <c r="G366" s="16" t="str">
        <f>IF(ISNA(VLOOKUP($A366,'Úklidové služby'!$A$7:$I$53,7,FALSE))=TRUE,"",VLOOKUP($A366,'Úklidové služby'!$A$7:$I$53,7,FALSE))</f>
        <v/>
      </c>
      <c r="H366" s="148" t="str">
        <f>IF(ISNA(VLOOKUP($A366,'Úklidové služby'!$A$7:$I$53,8,FALSE))=TRUE,"",VLOOKUP($A366,'Úklidové služby'!$A$7:$I$53,8,FALSE))</f>
        <v/>
      </c>
      <c r="I366" s="232" t="str">
        <f>IF(ISNA(VLOOKUP($A366,'Úklidové služby'!$A$7:$I$53,9,FALSE))=TRUE,"",VLOOKUP($A366,'Úklidové služby'!$A$7:$I$53,9,FALSE))</f>
        <v/>
      </c>
      <c r="J366" s="194" t="str">
        <f t="shared" si="20"/>
        <v/>
      </c>
      <c r="K366" s="237" t="str">
        <f t="shared" si="21"/>
        <v/>
      </c>
    </row>
    <row r="367" spans="1:11" ht="15" hidden="1" outlineLevel="1">
      <c r="A367" s="48"/>
      <c r="B367" s="14" t="s">
        <v>98</v>
      </c>
      <c r="C367" s="73" t="s">
        <v>131</v>
      </c>
      <c r="D367" s="15" t="s">
        <v>167</v>
      </c>
      <c r="E367" s="100">
        <v>1</v>
      </c>
      <c r="F367" s="66" t="str">
        <f>IF(ISNA(VLOOKUP($A367,'Úklidové služby'!$A$7:$I$53,6,FALSE))=TRUE,"",VLOOKUP($A367,'Úklidové služby'!$A$7:$I$53,6,FALSE))</f>
        <v/>
      </c>
      <c r="G367" s="16" t="str">
        <f>IF(ISNA(VLOOKUP($A367,'Úklidové služby'!$A$7:$I$53,7,FALSE))=TRUE,"",VLOOKUP($A367,'Úklidové služby'!$A$7:$I$53,7,FALSE))</f>
        <v/>
      </c>
      <c r="H367" s="148" t="str">
        <f>IF(ISNA(VLOOKUP($A367,'Úklidové služby'!$A$7:$I$53,8,FALSE))=TRUE,"",VLOOKUP($A367,'Úklidové služby'!$A$7:$I$53,8,FALSE))</f>
        <v/>
      </c>
      <c r="I367" s="232" t="str">
        <f>IF(ISNA(VLOOKUP($A367,'Úklidové služby'!$A$7:$I$53,9,FALSE))=TRUE,"",VLOOKUP($A367,'Úklidové služby'!$A$7:$I$53,9,FALSE))</f>
        <v/>
      </c>
      <c r="J367" s="194" t="str">
        <f t="shared" si="20"/>
        <v/>
      </c>
      <c r="K367" s="237" t="str">
        <f t="shared" si="21"/>
        <v/>
      </c>
    </row>
    <row r="368" spans="1:11" ht="15" hidden="1" outlineLevel="1">
      <c r="A368" s="48"/>
      <c r="B368" s="14" t="s">
        <v>98</v>
      </c>
      <c r="C368" s="73" t="s">
        <v>188</v>
      </c>
      <c r="D368" s="15" t="s">
        <v>14</v>
      </c>
      <c r="E368" s="100">
        <v>1</v>
      </c>
      <c r="F368" s="66" t="str">
        <f>IF(ISNA(VLOOKUP($A368,'Úklidové služby'!$A$7:$I$53,6,FALSE))=TRUE,"",VLOOKUP($A368,'Úklidové služby'!$A$7:$I$53,6,FALSE))</f>
        <v/>
      </c>
      <c r="G368" s="16" t="str">
        <f>IF(ISNA(VLOOKUP($A368,'Úklidové služby'!$A$7:$I$53,7,FALSE))=TRUE,"",VLOOKUP($A368,'Úklidové služby'!$A$7:$I$53,7,FALSE))</f>
        <v/>
      </c>
      <c r="H368" s="148" t="str">
        <f>IF(ISNA(VLOOKUP($A368,'Úklidové služby'!$A$7:$I$53,8,FALSE))=TRUE,"",VLOOKUP($A368,'Úklidové služby'!$A$7:$I$53,8,FALSE))</f>
        <v/>
      </c>
      <c r="I368" s="232" t="str">
        <f>IF(ISNA(VLOOKUP($A368,'Úklidové služby'!$A$7:$I$53,9,FALSE))=TRUE,"",VLOOKUP($A368,'Úklidové služby'!$A$7:$I$53,9,FALSE))</f>
        <v/>
      </c>
      <c r="J368" s="194" t="str">
        <f t="shared" si="20"/>
        <v/>
      </c>
      <c r="K368" s="237" t="str">
        <f t="shared" si="21"/>
        <v/>
      </c>
    </row>
    <row r="369" spans="1:11" ht="15" hidden="1" outlineLevel="1">
      <c r="A369" s="48"/>
      <c r="B369" s="14" t="s">
        <v>98</v>
      </c>
      <c r="C369" s="70" t="s">
        <v>189</v>
      </c>
      <c r="D369" s="15" t="s">
        <v>168</v>
      </c>
      <c r="E369" s="100">
        <v>1</v>
      </c>
      <c r="F369" s="66" t="str">
        <f>IF(ISNA(VLOOKUP($A369,'Úklidové služby'!$A$7:$I$53,6,FALSE))=TRUE,"",VLOOKUP($A369,'Úklidové služby'!$A$7:$I$53,6,FALSE))</f>
        <v/>
      </c>
      <c r="G369" s="16" t="str">
        <f>IF(ISNA(VLOOKUP($A369,'Úklidové služby'!$A$7:$I$53,7,FALSE))=TRUE,"",VLOOKUP($A369,'Úklidové služby'!$A$7:$I$53,7,FALSE))</f>
        <v/>
      </c>
      <c r="H369" s="148" t="str">
        <f>IF(ISNA(VLOOKUP($A369,'Úklidové služby'!$A$7:$I$53,8,FALSE))=TRUE,"",VLOOKUP($A369,'Úklidové služby'!$A$7:$I$53,8,FALSE))</f>
        <v/>
      </c>
      <c r="I369" s="232" t="str">
        <f>IF(ISNA(VLOOKUP($A369,'Úklidové služby'!$A$7:$I$53,9,FALSE))=TRUE,"",VLOOKUP($A369,'Úklidové služby'!$A$7:$I$53,9,FALSE))</f>
        <v/>
      </c>
      <c r="J369" s="194" t="str">
        <f t="shared" si="20"/>
        <v/>
      </c>
      <c r="K369" s="237" t="str">
        <f t="shared" si="21"/>
        <v/>
      </c>
    </row>
    <row r="370" spans="1:11" ht="15" hidden="1" outlineLevel="1">
      <c r="A370" s="48"/>
      <c r="B370" s="14" t="s">
        <v>98</v>
      </c>
      <c r="C370" s="70" t="s">
        <v>190</v>
      </c>
      <c r="D370" s="15" t="s">
        <v>169</v>
      </c>
      <c r="E370" s="100">
        <v>1</v>
      </c>
      <c r="F370" s="66" t="str">
        <f>IF(ISNA(VLOOKUP($A370,'Úklidové služby'!$A$7:$I$53,6,FALSE))=TRUE,"",VLOOKUP($A370,'Úklidové služby'!$A$7:$I$53,6,FALSE))</f>
        <v/>
      </c>
      <c r="G370" s="16" t="str">
        <f>IF(ISNA(VLOOKUP($A370,'Úklidové služby'!$A$7:$I$53,7,FALSE))=TRUE,"",VLOOKUP($A370,'Úklidové služby'!$A$7:$I$53,7,FALSE))</f>
        <v/>
      </c>
      <c r="H370" s="148" t="str">
        <f>IF(ISNA(VLOOKUP($A370,'Úklidové služby'!$A$7:$I$53,8,FALSE))=TRUE,"",VLOOKUP($A370,'Úklidové služby'!$A$7:$I$53,8,FALSE))</f>
        <v/>
      </c>
      <c r="I370" s="232" t="str">
        <f>IF(ISNA(VLOOKUP($A370,'Úklidové služby'!$A$7:$I$53,9,FALSE))=TRUE,"",VLOOKUP($A370,'Úklidové služby'!$A$7:$I$53,9,FALSE))</f>
        <v/>
      </c>
      <c r="J370" s="194" t="str">
        <f t="shared" si="20"/>
        <v/>
      </c>
      <c r="K370" s="237" t="str">
        <f t="shared" si="21"/>
        <v/>
      </c>
    </row>
    <row r="371" spans="1:11" ht="15" hidden="1" outlineLevel="1">
      <c r="A371" s="48"/>
      <c r="B371" s="14" t="s">
        <v>98</v>
      </c>
      <c r="C371" s="140" t="s">
        <v>191</v>
      </c>
      <c r="D371" s="15" t="s">
        <v>16</v>
      </c>
      <c r="E371" s="100">
        <v>1</v>
      </c>
      <c r="F371" s="66" t="str">
        <f>IF(ISNA(VLOOKUP($A371,'Úklidové služby'!$A$7:$I$53,6,FALSE))=TRUE,"",VLOOKUP($A371,'Úklidové služby'!$A$7:$I$53,6,FALSE))</f>
        <v/>
      </c>
      <c r="G371" s="16" t="str">
        <f>IF(ISNA(VLOOKUP($A371,'Úklidové služby'!$A$7:$I$53,7,FALSE))=TRUE,"",VLOOKUP($A371,'Úklidové služby'!$A$7:$I$53,7,FALSE))</f>
        <v/>
      </c>
      <c r="H371" s="148" t="str">
        <f>IF(ISNA(VLOOKUP($A371,'Úklidové služby'!$A$7:$I$53,8,FALSE))=TRUE,"",VLOOKUP($A371,'Úklidové služby'!$A$7:$I$53,8,FALSE))</f>
        <v/>
      </c>
      <c r="I371" s="232" t="str">
        <f>IF(ISNA(VLOOKUP($A371,'Úklidové služby'!$A$7:$I$53,9,FALSE))=TRUE,"",VLOOKUP($A371,'Úklidové služby'!$A$7:$I$53,9,FALSE))</f>
        <v/>
      </c>
      <c r="J371" s="194" t="str">
        <f t="shared" si="20"/>
        <v/>
      </c>
      <c r="K371" s="237" t="str">
        <f t="shared" si="21"/>
        <v/>
      </c>
    </row>
    <row r="372" spans="1:11" ht="15" hidden="1" outlineLevel="1">
      <c r="A372" s="48"/>
      <c r="B372" s="14" t="s">
        <v>98</v>
      </c>
      <c r="C372" s="70" t="s">
        <v>210</v>
      </c>
      <c r="D372" s="15" t="s">
        <v>202</v>
      </c>
      <c r="E372" s="100">
        <v>1</v>
      </c>
      <c r="F372" s="66" t="str">
        <f>IF(ISNA(VLOOKUP($A372,'Úklidové služby'!$A$7:$I$53,6,FALSE))=TRUE,"",VLOOKUP($A372,'Úklidové služby'!$A$7:$I$53,6,FALSE))</f>
        <v/>
      </c>
      <c r="G372" s="16" t="str">
        <f>IF(ISNA(VLOOKUP($A372,'Úklidové služby'!$A$7:$I$53,7,FALSE))=TRUE,"",VLOOKUP($A372,'Úklidové služby'!$A$7:$I$53,7,FALSE))</f>
        <v/>
      </c>
      <c r="H372" s="148" t="str">
        <f>IF(ISNA(VLOOKUP($A372,'Úklidové služby'!$A$7:$I$53,8,FALSE))=TRUE,"",VLOOKUP($A372,'Úklidové služby'!$A$7:$I$53,8,FALSE))</f>
        <v/>
      </c>
      <c r="I372" s="232" t="str">
        <f>IF(ISNA(VLOOKUP($A372,'Úklidové služby'!$A$7:$I$53,9,FALSE))=TRUE,"",VLOOKUP($A372,'Úklidové služby'!$A$7:$I$53,9,FALSE))</f>
        <v/>
      </c>
      <c r="J372" s="194" t="str">
        <f t="shared" si="20"/>
        <v/>
      </c>
      <c r="K372" s="237" t="str">
        <f t="shared" si="21"/>
        <v/>
      </c>
    </row>
    <row r="373" spans="1:11" ht="15" hidden="1" outlineLevel="1">
      <c r="A373" s="48"/>
      <c r="B373" s="14" t="s">
        <v>98</v>
      </c>
      <c r="C373" s="70" t="s">
        <v>211</v>
      </c>
      <c r="D373" s="134" t="s">
        <v>203</v>
      </c>
      <c r="E373" s="100">
        <v>1</v>
      </c>
      <c r="F373" s="66" t="str">
        <f>IF(ISNA(VLOOKUP($A373,'Úklidové služby'!$A$7:$I$53,6,FALSE))=TRUE,"",VLOOKUP($A373,'Úklidové služby'!$A$7:$I$53,6,FALSE))</f>
        <v/>
      </c>
      <c r="G373" s="16" t="str">
        <f>IF(ISNA(VLOOKUP($A373,'Úklidové služby'!$A$7:$I$53,7,FALSE))=TRUE,"",VLOOKUP($A373,'Úklidové služby'!$A$7:$I$53,7,FALSE))</f>
        <v/>
      </c>
      <c r="H373" s="148" t="str">
        <f>IF(ISNA(VLOOKUP($A373,'Úklidové služby'!$A$7:$I$53,8,FALSE))=TRUE,"",VLOOKUP($A373,'Úklidové služby'!$A$7:$I$53,8,FALSE))</f>
        <v/>
      </c>
      <c r="I373" s="232" t="str">
        <f>IF(ISNA(VLOOKUP($A373,'Úklidové služby'!$A$7:$I$53,9,FALSE))=TRUE,"",VLOOKUP($A373,'Úklidové služby'!$A$7:$I$53,9,FALSE))</f>
        <v/>
      </c>
      <c r="J373" s="194" t="str">
        <f t="shared" si="20"/>
        <v/>
      </c>
      <c r="K373" s="237" t="str">
        <f t="shared" si="21"/>
        <v/>
      </c>
    </row>
    <row r="374" spans="1:11" ht="15" hidden="1" outlineLevel="1">
      <c r="A374" s="48"/>
      <c r="B374" s="14" t="s">
        <v>98</v>
      </c>
      <c r="C374" s="70" t="s">
        <v>212</v>
      </c>
      <c r="D374" s="15" t="s">
        <v>204</v>
      </c>
      <c r="E374" s="100">
        <v>1</v>
      </c>
      <c r="F374" s="66" t="str">
        <f>IF(ISNA(VLOOKUP($A374,'Úklidové služby'!$A$7:$I$53,6,FALSE))=TRUE,"",VLOOKUP($A374,'Úklidové služby'!$A$7:$I$53,6,FALSE))</f>
        <v/>
      </c>
      <c r="G374" s="16" t="str">
        <f>IF(ISNA(VLOOKUP($A374,'Úklidové služby'!$A$7:$I$53,7,FALSE))=TRUE,"",VLOOKUP($A374,'Úklidové služby'!$A$7:$I$53,7,FALSE))</f>
        <v/>
      </c>
      <c r="H374" s="148" t="str">
        <f>IF(ISNA(VLOOKUP($A374,'Úklidové služby'!$A$7:$I$53,8,FALSE))=TRUE,"",VLOOKUP($A374,'Úklidové služby'!$A$7:$I$53,8,FALSE))</f>
        <v/>
      </c>
      <c r="I374" s="232" t="str">
        <f>IF(ISNA(VLOOKUP($A374,'Úklidové služby'!$A$7:$I$53,9,FALSE))=TRUE,"",VLOOKUP($A374,'Úklidové služby'!$A$7:$I$53,9,FALSE))</f>
        <v/>
      </c>
      <c r="J374" s="194" t="str">
        <f t="shared" si="20"/>
        <v/>
      </c>
      <c r="K374" s="237" t="str">
        <f t="shared" si="21"/>
        <v/>
      </c>
    </row>
    <row r="375" spans="1:11" ht="15" hidden="1" outlineLevel="1">
      <c r="A375" s="48"/>
      <c r="B375" s="14" t="s">
        <v>98</v>
      </c>
      <c r="C375" s="70" t="s">
        <v>193</v>
      </c>
      <c r="D375" s="15" t="s">
        <v>163</v>
      </c>
      <c r="E375" s="100">
        <v>1</v>
      </c>
      <c r="F375" s="66" t="str">
        <f>IF(ISNA(VLOOKUP($A375,'Úklidové služby'!$A$7:$I$53,6,FALSE))=TRUE,"",VLOOKUP($A375,'Úklidové služby'!$A$7:$I$53,6,FALSE))</f>
        <v/>
      </c>
      <c r="G375" s="16" t="str">
        <f>IF(ISNA(VLOOKUP($A375,'Úklidové služby'!$A$7:$I$53,7,FALSE))=TRUE,"",VLOOKUP($A375,'Úklidové služby'!$A$7:$I$53,7,FALSE))</f>
        <v/>
      </c>
      <c r="H375" s="148" t="str">
        <f>IF(ISNA(VLOOKUP($A375,'Úklidové služby'!$A$7:$I$53,8,FALSE))=TRUE,"",VLOOKUP($A375,'Úklidové služby'!$A$7:$I$53,8,FALSE))</f>
        <v/>
      </c>
      <c r="I375" s="232" t="str">
        <f>IF(ISNA(VLOOKUP($A375,'Úklidové služby'!$A$7:$I$53,9,FALSE))=TRUE,"",VLOOKUP($A375,'Úklidové služby'!$A$7:$I$53,9,FALSE))</f>
        <v/>
      </c>
      <c r="J375" s="194" t="str">
        <f t="shared" si="20"/>
        <v/>
      </c>
      <c r="K375" s="237" t="str">
        <f t="shared" si="21"/>
        <v/>
      </c>
    </row>
    <row r="376" spans="1:11" ht="15" hidden="1" outlineLevel="1">
      <c r="A376" s="48"/>
      <c r="B376" s="14" t="s">
        <v>98</v>
      </c>
      <c r="C376" s="70" t="s">
        <v>194</v>
      </c>
      <c r="D376" s="15" t="s">
        <v>95</v>
      </c>
      <c r="E376" s="100">
        <v>1</v>
      </c>
      <c r="F376" s="66" t="str">
        <f>IF(ISNA(VLOOKUP($A376,'Úklidové služby'!$A$7:$I$53,6,FALSE))=TRUE,"",VLOOKUP($A376,'Úklidové služby'!$A$7:$I$53,6,FALSE))</f>
        <v/>
      </c>
      <c r="G376" s="16" t="str">
        <f>IF(ISNA(VLOOKUP($A376,'Úklidové služby'!$A$7:$I$53,7,FALSE))=TRUE,"",VLOOKUP($A376,'Úklidové služby'!$A$7:$I$53,7,FALSE))</f>
        <v/>
      </c>
      <c r="H376" s="148" t="str">
        <f>IF(ISNA(VLOOKUP($A376,'Úklidové služby'!$A$7:$I$53,8,FALSE))=TRUE,"",VLOOKUP($A376,'Úklidové služby'!$A$7:$I$53,8,FALSE))</f>
        <v/>
      </c>
      <c r="I376" s="232" t="str">
        <f>IF(ISNA(VLOOKUP($A376,'Úklidové služby'!$A$7:$I$53,9,FALSE))=TRUE,"",VLOOKUP($A376,'Úklidové služby'!$A$7:$I$53,9,FALSE))</f>
        <v/>
      </c>
      <c r="J376" s="194" t="str">
        <f t="shared" si="20"/>
        <v/>
      </c>
      <c r="K376" s="237" t="str">
        <f t="shared" si="21"/>
        <v/>
      </c>
    </row>
    <row r="377" spans="1:11" ht="15" hidden="1" outlineLevel="1">
      <c r="A377" s="48"/>
      <c r="B377" s="14" t="s">
        <v>98</v>
      </c>
      <c r="C377" s="70" t="s">
        <v>120</v>
      </c>
      <c r="D377" s="15" t="s">
        <v>171</v>
      </c>
      <c r="E377" s="100">
        <v>1</v>
      </c>
      <c r="F377" s="66" t="str">
        <f>IF(ISNA(VLOOKUP($A377,'Úklidové služby'!$A$7:$I$53,6,FALSE))=TRUE,"",VLOOKUP($A377,'Úklidové služby'!$A$7:$I$53,6,FALSE))</f>
        <v/>
      </c>
      <c r="G377" s="16" t="str">
        <f>IF(ISNA(VLOOKUP($A377,'Úklidové služby'!$A$7:$I$53,7,FALSE))=TRUE,"",VLOOKUP($A377,'Úklidové služby'!$A$7:$I$53,7,FALSE))</f>
        <v/>
      </c>
      <c r="H377" s="148" t="str">
        <f>IF(ISNA(VLOOKUP($A377,'Úklidové služby'!$A$7:$I$53,8,FALSE))=TRUE,"",VLOOKUP($A377,'Úklidové služby'!$A$7:$I$53,8,FALSE))</f>
        <v/>
      </c>
      <c r="I377" s="232" t="str">
        <f>IF(ISNA(VLOOKUP($A377,'Úklidové služby'!$A$7:$I$53,9,FALSE))=TRUE,"",VLOOKUP($A377,'Úklidové služby'!$A$7:$I$53,9,FALSE))</f>
        <v/>
      </c>
      <c r="J377" s="194" t="str">
        <f t="shared" si="20"/>
        <v/>
      </c>
      <c r="K377" s="237" t="str">
        <f t="shared" si="21"/>
        <v/>
      </c>
    </row>
    <row r="378" spans="1:11" ht="15" hidden="1" outlineLevel="1">
      <c r="A378" s="48"/>
      <c r="B378" s="147" t="s">
        <v>98</v>
      </c>
      <c r="C378" s="140" t="s">
        <v>122</v>
      </c>
      <c r="D378" s="15" t="s">
        <v>166</v>
      </c>
      <c r="E378" s="100">
        <v>1</v>
      </c>
      <c r="F378" s="66" t="str">
        <f>IF(ISNA(VLOOKUP($A378,'Úklidové služby'!$A$7:$I$53,6,FALSE))=TRUE,"",VLOOKUP($A378,'Úklidové služby'!$A$7:$I$53,6,FALSE))</f>
        <v/>
      </c>
      <c r="G378" s="16" t="str">
        <f>IF(ISNA(VLOOKUP($A378,'Úklidové služby'!$A$7:$I$53,7,FALSE))=TRUE,"",VLOOKUP($A378,'Úklidové služby'!$A$7:$I$53,7,FALSE))</f>
        <v/>
      </c>
      <c r="H378" s="148" t="str">
        <f>IF(ISNA(VLOOKUP($A378,'Úklidové služby'!$A$7:$I$53,8,FALSE))=TRUE,"",VLOOKUP($A378,'Úklidové služby'!$A$7:$I$53,8,FALSE))</f>
        <v/>
      </c>
      <c r="I378" s="232" t="str">
        <f>IF(ISNA(VLOOKUP($A378,'Úklidové služby'!$A$7:$I$53,9,FALSE))=TRUE,"",VLOOKUP($A378,'Úklidové služby'!$A$7:$I$53,9,FALSE))</f>
        <v/>
      </c>
      <c r="J378" s="194" t="str">
        <f t="shared" si="20"/>
        <v/>
      </c>
      <c r="K378" s="237" t="str">
        <f t="shared" si="21"/>
        <v/>
      </c>
    </row>
    <row r="379" spans="1:11" ht="15" hidden="1" outlineLevel="1">
      <c r="A379" s="48"/>
      <c r="B379" s="14" t="s">
        <v>98</v>
      </c>
      <c r="C379" s="140" t="s">
        <v>121</v>
      </c>
      <c r="D379" s="15" t="s">
        <v>172</v>
      </c>
      <c r="E379" s="100">
        <v>1</v>
      </c>
      <c r="F379" s="66" t="str">
        <f>IF(ISNA(VLOOKUP($A379,'Úklidové služby'!$A$7:$I$53,6,FALSE))=TRUE,"",VLOOKUP($A379,'Úklidové služby'!$A$7:$I$53,6,FALSE))</f>
        <v/>
      </c>
      <c r="G379" s="16" t="str">
        <f>IF(ISNA(VLOOKUP($A379,'Úklidové služby'!$A$7:$I$53,7,FALSE))=TRUE,"",VLOOKUP($A379,'Úklidové služby'!$A$7:$I$53,7,FALSE))</f>
        <v/>
      </c>
      <c r="H379" s="151" t="str">
        <f>IF(ISNA(VLOOKUP($A379,'Úklidové služby'!$A$7:$I$53,8,FALSE))=TRUE,"",VLOOKUP($A379,'Úklidové služby'!$A$7:$I$53,8,FALSE))</f>
        <v/>
      </c>
      <c r="I379" s="235" t="str">
        <f>IF(ISNA(VLOOKUP($A379,'Úklidové služby'!$A$7:$I$53,9,FALSE))=TRUE,"",VLOOKUP($A379,'Úklidové služby'!$A$7:$I$53,9,FALSE))</f>
        <v/>
      </c>
      <c r="J379" s="194" t="str">
        <f t="shared" si="20"/>
        <v/>
      </c>
      <c r="K379" s="242" t="str">
        <f t="shared" si="21"/>
        <v/>
      </c>
    </row>
    <row r="380" spans="1:11" ht="15" collapsed="1">
      <c r="A380" s="18">
        <v>21</v>
      </c>
      <c r="B380" s="19" t="s">
        <v>44</v>
      </c>
      <c r="C380" s="44"/>
      <c r="D380" s="44"/>
      <c r="E380" s="97">
        <f>SUM(E381:E382)</f>
        <v>2</v>
      </c>
      <c r="F380" s="54" t="str">
        <f>IF(ISNA(VLOOKUP($A380,'Úklidové služby'!$A$7:$I$53,6,FALSE))=TRUE,"",VLOOKUP($A380,'Úklidové služby'!$A$7:$I$53,6,FALSE))</f>
        <v>ks</v>
      </c>
      <c r="G380" s="24">
        <f>IF(ISNA(VLOOKUP($A380,'Úklidové služby'!$A$7:$I$53,7,FALSE))=TRUE,"",VLOOKUP($A380,'Úklidové služby'!$A$7:$I$53,7,FALSE))</f>
        <v>0</v>
      </c>
      <c r="H380" s="227" t="str">
        <f>IF(ISNA(VLOOKUP($A380,'Úklidové služby'!$A$7:$I$53,8,FALSE))=TRUE,"",VLOOKUP($A380,'Úklidové služby'!$A$7:$I$53,8,FALSE))</f>
        <v>1x za týden</v>
      </c>
      <c r="I380" s="185">
        <f>IF(ISNA(VLOOKUP($A380,'Úklidové služby'!$A$7:$I$53,9,FALSE))=TRUE,"",VLOOKUP($A380,'Úklidové služby'!$A$7:$I$53,9,FALSE))</f>
        <v>52</v>
      </c>
      <c r="J380" s="76">
        <f t="shared" si="16"/>
        <v>0</v>
      </c>
      <c r="K380" s="238">
        <f t="shared" si="17"/>
        <v>0</v>
      </c>
    </row>
    <row r="381" spans="1:11" ht="15" hidden="1" outlineLevel="1">
      <c r="A381" s="48"/>
      <c r="B381" s="10" t="s">
        <v>20</v>
      </c>
      <c r="C381" s="69" t="s">
        <v>185</v>
      </c>
      <c r="D381" s="11" t="s">
        <v>95</v>
      </c>
      <c r="E381" s="100">
        <v>1</v>
      </c>
      <c r="F381" s="66" t="str">
        <f>IF(ISNA(VLOOKUP($A381,'Úklidové služby'!$A$7:$I$53,6,FALSE))=TRUE,"",VLOOKUP($A381,'Úklidové služby'!$A$7:$I$53,6,FALSE))</f>
        <v/>
      </c>
      <c r="G381" s="16" t="str">
        <f>IF(ISNA(VLOOKUP($A381,'Úklidové služby'!$A$7:$I$53,7,FALSE))=TRUE,"",VLOOKUP($A381,'Úklidové služby'!$A$7:$I$53,7,FALSE))</f>
        <v/>
      </c>
      <c r="H381" s="148" t="str">
        <f>IF(ISNA(VLOOKUP($A381,'Úklidové služby'!$A$7:$I$53,8,FALSE))=TRUE,"",VLOOKUP($A381,'Úklidové služby'!$A$7:$I$53,8,FALSE))</f>
        <v/>
      </c>
      <c r="I381" s="232" t="str">
        <f>IF(ISNA(VLOOKUP($A381,'Úklidové služby'!$A$7:$I$53,9,FALSE))=TRUE,"",VLOOKUP($A381,'Úklidové služby'!$A$7:$I$53,9,FALSE))</f>
        <v/>
      </c>
      <c r="J381" s="194" t="str">
        <f t="shared" si="16"/>
        <v/>
      </c>
      <c r="K381" s="237" t="str">
        <f t="shared" si="17"/>
        <v/>
      </c>
    </row>
    <row r="382" spans="1:11" ht="15" hidden="1" outlineLevel="1">
      <c r="A382" s="50"/>
      <c r="B382" s="25" t="s">
        <v>98</v>
      </c>
      <c r="C382" s="71" t="s">
        <v>194</v>
      </c>
      <c r="D382" s="27" t="s">
        <v>95</v>
      </c>
      <c r="E382" s="102">
        <v>1</v>
      </c>
      <c r="F382" s="93" t="str">
        <f>IF(ISNA(VLOOKUP($A382,'Úklidové služby'!$A$7:$I$53,6,FALSE))=TRUE,"",VLOOKUP($A382,'Úklidové služby'!$A$7:$I$53,6,FALSE))</f>
        <v/>
      </c>
      <c r="G382" s="16" t="str">
        <f>IF(ISNA(VLOOKUP($A382,'Úklidové služby'!$A$7:$I$53,7,FALSE))=TRUE,"",VLOOKUP($A382,'Úklidové služby'!$A$7:$I$53,7,FALSE))</f>
        <v/>
      </c>
      <c r="H382" s="151" t="str">
        <f>IF(ISNA(VLOOKUP($A382,'Úklidové služby'!$A$7:$I$53,8,FALSE))=TRUE,"",VLOOKUP($A382,'Úklidové služby'!$A$7:$I$53,8,FALSE))</f>
        <v/>
      </c>
      <c r="I382" s="232" t="str">
        <f>IF(ISNA(VLOOKUP($A382,'Úklidové služby'!$A$7:$I$53,9,FALSE))=TRUE,"",VLOOKUP($A382,'Úklidové služby'!$A$7:$I$53,9,FALSE))</f>
        <v/>
      </c>
      <c r="J382" s="194" t="str">
        <f t="shared" si="16"/>
        <v/>
      </c>
      <c r="K382" s="237" t="str">
        <f t="shared" si="17"/>
        <v/>
      </c>
    </row>
    <row r="383" spans="1:11" ht="15">
      <c r="A383" s="2">
        <v>22</v>
      </c>
      <c r="B383" s="3" t="s">
        <v>5</v>
      </c>
      <c r="C383" s="3"/>
      <c r="D383" s="5"/>
      <c r="E383" s="97">
        <v>0</v>
      </c>
      <c r="F383" s="65" t="str">
        <f>IF(ISNA(VLOOKUP($A383,'Úklidové služby'!$A$7:$I$53,6,FALSE))=TRUE,"",VLOOKUP($A383,'Úklidové služby'!$A$7:$I$53,6,FALSE))</f>
        <v>m2</v>
      </c>
      <c r="G383" s="24">
        <f>IF(ISNA(VLOOKUP($A383,'Úklidové služby'!$A$7:$I$53,7,FALSE))=TRUE,"",VLOOKUP($A383,'Úklidové služby'!$A$7:$I$53,7,FALSE))</f>
        <v>0</v>
      </c>
      <c r="H383" s="227" t="str">
        <f>IF(ISNA(VLOOKUP($A383,'Úklidové služby'!$A$7:$I$53,8,FALSE))=TRUE,"",VLOOKUP($A383,'Úklidové služby'!$A$7:$I$53,8,FALSE))</f>
        <v>2x za týden</v>
      </c>
      <c r="I383" s="185">
        <f>IF(ISNA(VLOOKUP($A383,'Úklidové služby'!$A$7:$I$53,9,FALSE))=TRUE,"",VLOOKUP($A383,'Úklidové služby'!$A$7:$I$53,9,FALSE))</f>
        <v>104</v>
      </c>
      <c r="J383" s="76">
        <f t="shared" si="16"/>
        <v>0</v>
      </c>
      <c r="K383" s="238">
        <f t="shared" si="17"/>
        <v>0</v>
      </c>
    </row>
    <row r="384" spans="1:11" ht="15">
      <c r="A384" s="2">
        <v>23</v>
      </c>
      <c r="B384" s="3" t="s">
        <v>26</v>
      </c>
      <c r="C384" s="26"/>
      <c r="D384" s="5"/>
      <c r="E384" s="97">
        <v>0</v>
      </c>
      <c r="F384" s="23" t="str">
        <f>IF(ISNA(VLOOKUP($A384,'Úklidové služby'!$A$7:$I$53,6,FALSE))=TRUE,"",VLOOKUP($A384,'Úklidové služby'!$A$7:$I$53,6,FALSE))</f>
        <v>m2</v>
      </c>
      <c r="G384" s="24">
        <f>IF(ISNA(VLOOKUP($A384,'Úklidové služby'!$A$7:$I$53,7,FALSE))=TRUE,"",VLOOKUP($A384,'Úklidové služby'!$A$7:$I$53,7,FALSE))</f>
        <v>0</v>
      </c>
      <c r="H384" s="227" t="str">
        <f>IF(ISNA(VLOOKUP($A384,'Úklidové služby'!$A$7:$I$53,8,FALSE))=TRUE,"",VLOOKUP($A384,'Úklidové služby'!$A$7:$I$53,8,FALSE))</f>
        <v>2x za týden</v>
      </c>
      <c r="I384" s="185">
        <f>IF(ISNA(VLOOKUP($A384,'Úklidové služby'!$A$7:$I$53,9,FALSE))=TRUE,"",VLOOKUP($A384,'Úklidové služby'!$A$7:$I$53,9,FALSE))</f>
        <v>104</v>
      </c>
      <c r="J384" s="76">
        <f t="shared" si="16"/>
        <v>0</v>
      </c>
      <c r="K384" s="238">
        <f t="shared" si="17"/>
        <v>0</v>
      </c>
    </row>
    <row r="385" spans="1:11" ht="15">
      <c r="A385" s="2">
        <v>24</v>
      </c>
      <c r="B385" s="983" t="s">
        <v>297</v>
      </c>
      <c r="C385" s="44"/>
      <c r="D385" s="5"/>
      <c r="E385" s="97">
        <v>0</v>
      </c>
      <c r="F385" s="45" t="str">
        <f>IF(ISNA(VLOOKUP($A385,'Úklidové služby'!$A$7:$I$53,6,FALSE))=TRUE,"",VLOOKUP($A385,'Úklidové služby'!$A$7:$I$53,6,FALSE))</f>
        <v>ks</v>
      </c>
      <c r="G385" s="24">
        <f>IF(ISNA(VLOOKUP($A385,'Úklidové služby'!$A$7:$I$53,7,FALSE))=TRUE,"",VLOOKUP($A385,'Úklidové služby'!$A$7:$I$53,7,FALSE))</f>
        <v>0</v>
      </c>
      <c r="H385" s="227" t="str">
        <f>IF(ISNA(VLOOKUP($A385,'Úklidové služby'!$A$7:$I$53,8,FALSE))=TRUE,"",VLOOKUP($A385,'Úklidové služby'!$A$7:$I$53,8,FALSE))</f>
        <v>2x za týden</v>
      </c>
      <c r="I385" s="185">
        <f>IF(ISNA(VLOOKUP($A385,'Úklidové služby'!$A$7:$I$53,9,FALSE))=TRUE,"",VLOOKUP($A385,'Úklidové služby'!$A$7:$I$53,9,FALSE))</f>
        <v>104</v>
      </c>
      <c r="J385" s="76">
        <f t="shared" si="16"/>
        <v>0</v>
      </c>
      <c r="K385" s="238">
        <f t="shared" si="17"/>
        <v>0</v>
      </c>
    </row>
    <row r="386" spans="1:11" ht="15">
      <c r="A386" s="2">
        <v>25</v>
      </c>
      <c r="B386" s="983" t="s">
        <v>445</v>
      </c>
      <c r="C386" s="5"/>
      <c r="D386" s="5"/>
      <c r="E386" s="97">
        <v>0</v>
      </c>
      <c r="F386" s="45" t="str">
        <f>IF(ISNA(VLOOKUP($A386,'Úklidové služby'!$A$7:$I$53,6,FALSE))=TRUE,"",VLOOKUP($A386,'Úklidové služby'!$A$7:$I$53,6,FALSE))</f>
        <v>ks</v>
      </c>
      <c r="G386" s="24">
        <f>IF(ISNA(VLOOKUP($A386,'Úklidové služby'!$A$7:$I$53,7,FALSE))=TRUE,"",VLOOKUP($A386,'Úklidové služby'!$A$7:$I$53,7,FALSE))</f>
        <v>0</v>
      </c>
      <c r="H386" s="227" t="str">
        <f>IF(ISNA(VLOOKUP($A386,'Úklidové služby'!$A$7:$I$53,8,FALSE))=TRUE,"",VLOOKUP($A386,'Úklidové služby'!$A$7:$I$53,8,FALSE))</f>
        <v>2x za týden</v>
      </c>
      <c r="I386" s="185">
        <f>IF(ISNA(VLOOKUP($A386,'Úklidové služby'!$A$7:$I$53,9,FALSE))=TRUE,"",VLOOKUP($A386,'Úklidové služby'!$A$7:$I$53,9,FALSE))</f>
        <v>104</v>
      </c>
      <c r="J386" s="76">
        <f t="shared" si="16"/>
        <v>0</v>
      </c>
      <c r="K386" s="238">
        <f t="shared" si="17"/>
        <v>0</v>
      </c>
    </row>
    <row r="387" spans="1:11" ht="15">
      <c r="A387" s="2">
        <v>26</v>
      </c>
      <c r="B387" s="983" t="s">
        <v>446</v>
      </c>
      <c r="C387" s="5"/>
      <c r="D387" s="5"/>
      <c r="E387" s="97">
        <v>0</v>
      </c>
      <c r="F387" s="45" t="str">
        <f>IF(ISNA(VLOOKUP($A387,'Úklidové služby'!$A$7:$I$53,6,FALSE))=TRUE,"",VLOOKUP($A387,'Úklidové služby'!$A$7:$I$53,6,FALSE))</f>
        <v>místnost</v>
      </c>
      <c r="G387" s="24">
        <f>IF(ISNA(VLOOKUP($A387,'Úklidové služby'!$A$7:$I$53,7,FALSE))=TRUE,"",VLOOKUP($A387,'Úklidové služby'!$A$7:$I$53,7,FALSE))</f>
        <v>0</v>
      </c>
      <c r="H387" s="227" t="str">
        <f>IF(ISNA(VLOOKUP($A387,'Úklidové služby'!$A$7:$I$53,8,FALSE))=TRUE,"",VLOOKUP($A387,'Úklidové služby'!$A$7:$I$53,8,FALSE))</f>
        <v>2x za týden</v>
      </c>
      <c r="I387" s="185">
        <f>IF(ISNA(VLOOKUP($A387,'Úklidové služby'!$A$7:$I$53,9,FALSE))=TRUE,"",VLOOKUP($A387,'Úklidové služby'!$A$7:$I$53,9,FALSE))</f>
        <v>104</v>
      </c>
      <c r="J387" s="76">
        <f t="shared" si="16"/>
        <v>0</v>
      </c>
      <c r="K387" s="238">
        <f t="shared" si="17"/>
        <v>0</v>
      </c>
    </row>
    <row r="388" spans="1:11" ht="15">
      <c r="A388" s="2">
        <v>27</v>
      </c>
      <c r="B388" s="3" t="s">
        <v>39</v>
      </c>
      <c r="C388" s="5"/>
      <c r="D388" s="5"/>
      <c r="E388" s="97">
        <v>0</v>
      </c>
      <c r="F388" s="45" t="str">
        <f>IF(ISNA(VLOOKUP($A388,'Úklidové služby'!$A$7:$I$53,6,FALSE))=TRUE,"",VLOOKUP($A388,'Úklidové služby'!$A$7:$I$53,6,FALSE))</f>
        <v>místnost</v>
      </c>
      <c r="G388" s="24">
        <f>IF(ISNA(VLOOKUP($A388,'Úklidové služby'!$A$7:$I$53,7,FALSE))=TRUE,"",VLOOKUP($A388,'Úklidové služby'!$A$7:$I$53,7,FALSE))</f>
        <v>0</v>
      </c>
      <c r="H388" s="227" t="str">
        <f>IF(ISNA(VLOOKUP($A388,'Úklidové služby'!$A$7:$I$53,8,FALSE))=TRUE,"",VLOOKUP($A388,'Úklidové služby'!$A$7:$I$53,8,FALSE))</f>
        <v>2x za týden</v>
      </c>
      <c r="I388" s="185">
        <f>IF(ISNA(VLOOKUP($A388,'Úklidové služby'!$A$7:$I$53,9,FALSE))=TRUE,"",VLOOKUP($A388,'Úklidové služby'!$A$7:$I$53,9,FALSE))</f>
        <v>104</v>
      </c>
      <c r="J388" s="76">
        <f t="shared" si="16"/>
        <v>0</v>
      </c>
      <c r="K388" s="238">
        <f t="shared" si="17"/>
        <v>0</v>
      </c>
    </row>
    <row r="389" spans="1:11" ht="15">
      <c r="A389" s="2">
        <v>28</v>
      </c>
      <c r="B389" s="3" t="s">
        <v>441</v>
      </c>
      <c r="C389" s="44"/>
      <c r="D389" s="5"/>
      <c r="E389" s="97">
        <v>0</v>
      </c>
      <c r="F389" s="45" t="str">
        <f>IF(ISNA(VLOOKUP($A389,'Úklidové služby'!$A$7:$I$53,6,FALSE))=TRUE,"",VLOOKUP($A389,'Úklidové služby'!$A$7:$I$53,6,FALSE))</f>
        <v>m2</v>
      </c>
      <c r="G389" s="24">
        <f>IF(ISNA(VLOOKUP($A389,'Úklidové služby'!$A$7:$I$53,7,FALSE))=TRUE,"",VLOOKUP($A389,'Úklidové služby'!$A$7:$I$53,7,FALSE))</f>
        <v>0</v>
      </c>
      <c r="H389" s="227" t="str">
        <f>IF(ISNA(VLOOKUP($A389,'Úklidové služby'!$A$7:$I$53,8,FALSE))=TRUE,"",VLOOKUP($A389,'Úklidové služby'!$A$7:$I$53,8,FALSE))</f>
        <v>2x za týden</v>
      </c>
      <c r="I389" s="185">
        <f>IF(ISNA(VLOOKUP($A389,'Úklidové služby'!$A$7:$I$53,9,FALSE))=TRUE,"",VLOOKUP($A389,'Úklidové služby'!$A$7:$I$53,9,FALSE))</f>
        <v>104</v>
      </c>
      <c r="J389" s="76">
        <f t="shared" si="16"/>
        <v>0</v>
      </c>
      <c r="K389" s="238">
        <f t="shared" si="17"/>
        <v>0</v>
      </c>
    </row>
    <row r="390" spans="1:11" ht="15">
      <c r="A390" s="2">
        <v>29</v>
      </c>
      <c r="B390" s="3" t="s">
        <v>436</v>
      </c>
      <c r="C390" s="5"/>
      <c r="D390" s="5"/>
      <c r="E390" s="97">
        <v>0</v>
      </c>
      <c r="F390" s="45" t="s">
        <v>7</v>
      </c>
      <c r="G390" s="8">
        <f>IF(ISNA(VLOOKUP($A390,'Úklidové služby'!$A$7:$I$53,7,FALSE))=TRUE,"",VLOOKUP($A390,'Úklidové služby'!$A$7:$I$53,7,FALSE))</f>
        <v>0</v>
      </c>
      <c r="H390" s="228" t="str">
        <f>IF(ISNA(VLOOKUP($A390,'Úklidové služby'!$A$7:$I$53,8,FALSE))=TRUE,"",VLOOKUP($A390,'Úklidové služby'!$A$7:$I$53,8,FALSE))</f>
        <v>2x za týden</v>
      </c>
      <c r="I390" s="184">
        <f>IF(ISNA(VLOOKUP($A390,'Úklidové služby'!$A$7:$I$53,9,FALSE))=TRUE,"",VLOOKUP($A390,'Úklidové služby'!$A$7:$I$53,9,FALSE))</f>
        <v>104</v>
      </c>
      <c r="J390" s="76">
        <f t="shared" si="16"/>
        <v>0</v>
      </c>
      <c r="K390" s="241">
        <f t="shared" si="17"/>
        <v>0</v>
      </c>
    </row>
    <row r="391" spans="1:11" ht="15">
      <c r="A391" s="2">
        <v>30</v>
      </c>
      <c r="B391" s="3" t="s">
        <v>40</v>
      </c>
      <c r="C391" s="5"/>
      <c r="D391" s="5"/>
      <c r="E391" s="97">
        <v>0</v>
      </c>
      <c r="F391" s="45" t="str">
        <f>IF(ISNA(VLOOKUP($A391,'Úklidové služby'!$A$7:$I$53,6,FALSE))=TRUE,"",VLOOKUP($A391,'Úklidové služby'!$A$7:$I$53,6,FALSE))</f>
        <v>místnost</v>
      </c>
      <c r="G391" s="24">
        <f>IF(ISNA(VLOOKUP($A391,'Úklidové služby'!$A$7:$I$53,7,FALSE))=TRUE,"",VLOOKUP($A391,'Úklidové služby'!$A$7:$I$53,7,FALSE))</f>
        <v>0</v>
      </c>
      <c r="H391" s="228" t="str">
        <f>IF(ISNA(VLOOKUP($A391,'Úklidové služby'!$A$7:$I$53,8,FALSE))=TRUE,"",VLOOKUP($A391,'Úklidové služby'!$A$7:$I$53,8,FALSE))</f>
        <v>2x za týden</v>
      </c>
      <c r="I391" s="184">
        <f>IF(ISNA(VLOOKUP($A391,'Úklidové služby'!$A$7:$I$53,9,FALSE))=TRUE,"",VLOOKUP($A391,'Úklidové služby'!$A$7:$I$53,9,FALSE))</f>
        <v>104</v>
      </c>
      <c r="J391" s="76">
        <f t="shared" si="16"/>
        <v>0</v>
      </c>
      <c r="K391" s="241">
        <f t="shared" si="17"/>
        <v>0</v>
      </c>
    </row>
    <row r="392" spans="1:11" ht="15" collapsed="1">
      <c r="A392" s="2">
        <v>31</v>
      </c>
      <c r="B392" s="3" t="s">
        <v>45</v>
      </c>
      <c r="C392" s="5"/>
      <c r="D392" s="5"/>
      <c r="E392" s="111">
        <f>SUM(E393:E424)</f>
        <v>51</v>
      </c>
      <c r="F392" s="45" t="str">
        <f>IF(ISNA(VLOOKUP($A392,'Úklidové služby'!$A$7:$I$53,6,FALSE))=TRUE,"",VLOOKUP($A392,'Úklidové služby'!$A$7:$I$53,6,FALSE))</f>
        <v>ks</v>
      </c>
      <c r="G392" s="24">
        <f>IF(ISNA(VLOOKUP($A392,'Úklidové služby'!$A$7:$I$53,7,FALSE))=TRUE,"",VLOOKUP($A392,'Úklidové služby'!$A$7:$I$53,7,FALSE))</f>
        <v>0</v>
      </c>
      <c r="H392" s="45" t="str">
        <f>IF(ISNA(VLOOKUP($A392,'Úklidové služby'!$A$7:$I$53,8,FALSE))=TRUE,"",VLOOKUP($A392,'Úklidové služby'!$A$7:$I$53,8,FALSE))</f>
        <v>1x za měsíc</v>
      </c>
      <c r="I392" s="184">
        <f>IF(ISNA(VLOOKUP($A392,'Úklidové služby'!$A$7:$I$53,9,FALSE))=TRUE,"",VLOOKUP($A392,'Úklidové služby'!$A$7:$I$53,9,FALSE))</f>
        <v>12</v>
      </c>
      <c r="J392" s="76">
        <f t="shared" si="16"/>
        <v>0</v>
      </c>
      <c r="K392" s="241">
        <f t="shared" si="17"/>
        <v>0</v>
      </c>
    </row>
    <row r="393" spans="1:11" ht="15" hidden="1" outlineLevel="1">
      <c r="A393" s="48"/>
      <c r="B393" s="10" t="s">
        <v>8</v>
      </c>
      <c r="C393" s="69" t="s">
        <v>174</v>
      </c>
      <c r="D393" s="11" t="s">
        <v>155</v>
      </c>
      <c r="E393" s="100">
        <v>2</v>
      </c>
      <c r="F393" s="66" t="str">
        <f>IF(ISNA(VLOOKUP($A393,'Úklidové služby'!$A$7:$I$53,6,FALSE))=TRUE,"",VLOOKUP($A393,'Úklidové služby'!$A$7:$I$53,6,FALSE))</f>
        <v/>
      </c>
      <c r="G393" s="16" t="str">
        <f>IF(ISNA(VLOOKUP($A393,'Úklidové služby'!$A$7:$I$53,7,FALSE))=TRUE,"",VLOOKUP($A393,'Úklidové služby'!$A$7:$I$53,7,FALSE))</f>
        <v/>
      </c>
      <c r="H393" s="148" t="str">
        <f>IF(ISNA(VLOOKUP($A393,'Úklidové služby'!$A$7:$I$53,8,FALSE))=TRUE,"",VLOOKUP($A393,'Úklidové služby'!$A$7:$I$53,8,FALSE))</f>
        <v/>
      </c>
      <c r="I393" s="232" t="str">
        <f>IF(ISNA(VLOOKUP($A393,'Úklidové služby'!$A$7:$I$53,9,FALSE))=TRUE,"",VLOOKUP($A393,'Úklidové služby'!$A$7:$I$53,9,FALSE))</f>
        <v/>
      </c>
      <c r="J393" s="194" t="str">
        <f t="shared" si="16"/>
        <v/>
      </c>
      <c r="K393" s="237" t="str">
        <f t="shared" si="17"/>
        <v/>
      </c>
    </row>
    <row r="394" spans="1:11" ht="15" hidden="1" outlineLevel="1">
      <c r="A394" s="48"/>
      <c r="B394" s="14" t="s">
        <v>8</v>
      </c>
      <c r="C394" s="70" t="s">
        <v>175</v>
      </c>
      <c r="D394" s="15" t="s">
        <v>156</v>
      </c>
      <c r="E394" s="100">
        <v>1</v>
      </c>
      <c r="F394" s="66" t="str">
        <f>IF(ISNA(VLOOKUP($A394,'Úklidové služby'!$A$7:$I$53,6,FALSE))=TRUE,"",VLOOKUP($A394,'Úklidové služby'!$A$7:$I$53,6,FALSE))</f>
        <v/>
      </c>
      <c r="G394" s="16" t="str">
        <f>IF(ISNA(VLOOKUP($A394,'Úklidové služby'!$A$7:$I$53,7,FALSE))=TRUE,"",VLOOKUP($A394,'Úklidové služby'!$A$7:$I$53,7,FALSE))</f>
        <v/>
      </c>
      <c r="H394" s="148" t="str">
        <f>IF(ISNA(VLOOKUP($A394,'Úklidové služby'!$A$7:$I$53,8,FALSE))=TRUE,"",VLOOKUP($A394,'Úklidové služby'!$A$7:$I$53,8,FALSE))</f>
        <v/>
      </c>
      <c r="I394" s="232" t="str">
        <f>IF(ISNA(VLOOKUP($A394,'Úklidové služby'!$A$7:$I$53,9,FALSE))=TRUE,"",VLOOKUP($A394,'Úklidové služby'!$A$7:$I$53,9,FALSE))</f>
        <v/>
      </c>
      <c r="J394" s="194" t="str">
        <f t="shared" si="16"/>
        <v/>
      </c>
      <c r="K394" s="237" t="str">
        <f t="shared" si="17"/>
        <v/>
      </c>
    </row>
    <row r="395" spans="1:11" ht="15" hidden="1" outlineLevel="1">
      <c r="A395" s="48"/>
      <c r="B395" s="14" t="s">
        <v>8</v>
      </c>
      <c r="C395" s="70" t="s">
        <v>205</v>
      </c>
      <c r="D395" s="15" t="s">
        <v>195</v>
      </c>
      <c r="E395" s="100">
        <v>4</v>
      </c>
      <c r="F395" s="66" t="str">
        <f>IF(ISNA(VLOOKUP($A395,'Úklidové služby'!$A$7:$I$53,6,FALSE))=TRUE,"",VLOOKUP($A395,'Úklidové služby'!$A$7:$I$53,6,FALSE))</f>
        <v/>
      </c>
      <c r="G395" s="16" t="str">
        <f>IF(ISNA(VLOOKUP($A395,'Úklidové služby'!$A$7:$I$53,7,FALSE))=TRUE,"",VLOOKUP($A395,'Úklidové služby'!$A$7:$I$53,7,FALSE))</f>
        <v/>
      </c>
      <c r="H395" s="148" t="str">
        <f>IF(ISNA(VLOOKUP($A395,'Úklidové služby'!$A$7:$I$53,8,FALSE))=TRUE,"",VLOOKUP($A395,'Úklidové služby'!$A$7:$I$53,8,FALSE))</f>
        <v/>
      </c>
      <c r="I395" s="232" t="str">
        <f>IF(ISNA(VLOOKUP($A395,'Úklidové služby'!$A$7:$I$53,9,FALSE))=TRUE,"",VLOOKUP($A395,'Úklidové služby'!$A$7:$I$53,9,FALSE))</f>
        <v/>
      </c>
      <c r="J395" s="194" t="str">
        <f t="shared" si="16"/>
        <v/>
      </c>
      <c r="K395" s="237" t="str">
        <f t="shared" si="17"/>
        <v/>
      </c>
    </row>
    <row r="396" spans="1:11" ht="15" hidden="1" outlineLevel="1">
      <c r="A396" s="48"/>
      <c r="B396" s="14" t="s">
        <v>8</v>
      </c>
      <c r="C396" s="70" t="s">
        <v>206</v>
      </c>
      <c r="D396" s="15" t="s">
        <v>196</v>
      </c>
      <c r="E396" s="100">
        <v>1</v>
      </c>
      <c r="F396" s="66" t="str">
        <f>IF(ISNA(VLOOKUP($A396,'Úklidové služby'!$A$7:$I$53,6,FALSE))=TRUE,"",VLOOKUP($A396,'Úklidové služby'!$A$7:$I$53,6,FALSE))</f>
        <v/>
      </c>
      <c r="G396" s="16" t="str">
        <f>IF(ISNA(VLOOKUP($A396,'Úklidové služby'!$A$7:$I$53,7,FALSE))=TRUE,"",VLOOKUP($A396,'Úklidové služby'!$A$7:$I$53,7,FALSE))</f>
        <v/>
      </c>
      <c r="H396" s="148" t="str">
        <f>IF(ISNA(VLOOKUP($A396,'Úklidové služby'!$A$7:$I$53,8,FALSE))=TRUE,"",VLOOKUP($A396,'Úklidové služby'!$A$7:$I$53,8,FALSE))</f>
        <v/>
      </c>
      <c r="I396" s="232" t="str">
        <f>IF(ISNA(VLOOKUP($A396,'Úklidové služby'!$A$7:$I$53,9,FALSE))=TRUE,"",VLOOKUP($A396,'Úklidové služby'!$A$7:$I$53,9,FALSE))</f>
        <v/>
      </c>
      <c r="J396" s="194" t="str">
        <f t="shared" si="16"/>
        <v/>
      </c>
      <c r="K396" s="237" t="str">
        <f t="shared" si="17"/>
        <v/>
      </c>
    </row>
    <row r="397" spans="1:11" ht="15" hidden="1" outlineLevel="1">
      <c r="A397" s="48"/>
      <c r="B397" s="14" t="s">
        <v>8</v>
      </c>
      <c r="C397" s="70" t="s">
        <v>176</v>
      </c>
      <c r="D397" s="15" t="s">
        <v>157</v>
      </c>
      <c r="E397" s="100">
        <v>1</v>
      </c>
      <c r="F397" s="66" t="str">
        <f>IF(ISNA(VLOOKUP($A397,'Úklidové služby'!$A$7:$I$53,6,FALSE))=TRUE,"",VLOOKUP($A397,'Úklidové služby'!$A$7:$I$53,6,FALSE))</f>
        <v/>
      </c>
      <c r="G397" s="16" t="str">
        <f>IF(ISNA(VLOOKUP($A397,'Úklidové služby'!$A$7:$I$53,7,FALSE))=TRUE,"",VLOOKUP($A397,'Úklidové služby'!$A$7:$I$53,7,FALSE))</f>
        <v/>
      </c>
      <c r="H397" s="148" t="str">
        <f>IF(ISNA(VLOOKUP($A397,'Úklidové služby'!$A$7:$I$53,8,FALSE))=TRUE,"",VLOOKUP($A397,'Úklidové služby'!$A$7:$I$53,8,FALSE))</f>
        <v/>
      </c>
      <c r="I397" s="232" t="str">
        <f>IF(ISNA(VLOOKUP($A397,'Úklidové služby'!$A$7:$I$53,9,FALSE))=TRUE,"",VLOOKUP($A397,'Úklidové služby'!$A$7:$I$53,9,FALSE))</f>
        <v/>
      </c>
      <c r="J397" s="194" t="str">
        <f t="shared" si="16"/>
        <v/>
      </c>
      <c r="K397" s="237" t="str">
        <f t="shared" si="17"/>
        <v/>
      </c>
    </row>
    <row r="398" spans="1:11" ht="15" hidden="1" outlineLevel="1">
      <c r="A398" s="48"/>
      <c r="B398" s="14" t="s">
        <v>8</v>
      </c>
      <c r="C398" s="70" t="s">
        <v>177</v>
      </c>
      <c r="D398" s="15" t="s">
        <v>158</v>
      </c>
      <c r="E398" s="100">
        <v>1</v>
      </c>
      <c r="F398" s="66" t="str">
        <f>IF(ISNA(VLOOKUP($A398,'Úklidové služby'!$A$7:$I$53,6,FALSE))=TRUE,"",VLOOKUP($A398,'Úklidové služby'!$A$7:$I$53,6,FALSE))</f>
        <v/>
      </c>
      <c r="G398" s="16" t="str">
        <f>IF(ISNA(VLOOKUP($A398,'Úklidové služby'!$A$7:$I$53,7,FALSE))=TRUE,"",VLOOKUP($A398,'Úklidové služby'!$A$7:$I$53,7,FALSE))</f>
        <v/>
      </c>
      <c r="H398" s="148" t="str">
        <f>IF(ISNA(VLOOKUP($A398,'Úklidové služby'!$A$7:$I$53,8,FALSE))=TRUE,"",VLOOKUP($A398,'Úklidové služby'!$A$7:$I$53,8,FALSE))</f>
        <v/>
      </c>
      <c r="I398" s="232" t="str">
        <f>IF(ISNA(VLOOKUP($A398,'Úklidové služby'!$A$7:$I$53,9,FALSE))=TRUE,"",VLOOKUP($A398,'Úklidové služby'!$A$7:$I$53,9,FALSE))</f>
        <v/>
      </c>
      <c r="J398" s="194" t="str">
        <f t="shared" si="16"/>
        <v/>
      </c>
      <c r="K398" s="237" t="str">
        <f t="shared" si="17"/>
        <v/>
      </c>
    </row>
    <row r="399" spans="1:11" ht="15" hidden="1" outlineLevel="1">
      <c r="A399" s="48"/>
      <c r="B399" s="14" t="s">
        <v>8</v>
      </c>
      <c r="C399" s="70" t="s">
        <v>178</v>
      </c>
      <c r="D399" s="15" t="s">
        <v>25</v>
      </c>
      <c r="E399" s="100">
        <v>1</v>
      </c>
      <c r="F399" s="66" t="str">
        <f>IF(ISNA(VLOOKUP($A399,'Úklidové služby'!$A$7:$I$53,6,FALSE))=TRUE,"",VLOOKUP($A399,'Úklidové služby'!$A$7:$I$53,6,FALSE))</f>
        <v/>
      </c>
      <c r="G399" s="16" t="str">
        <f>IF(ISNA(VLOOKUP($A399,'Úklidové služby'!$A$7:$I$53,7,FALSE))=TRUE,"",VLOOKUP($A399,'Úklidové služby'!$A$7:$I$53,7,FALSE))</f>
        <v/>
      </c>
      <c r="H399" s="148" t="str">
        <f>IF(ISNA(VLOOKUP($A399,'Úklidové služby'!$A$7:$I$53,8,FALSE))=TRUE,"",VLOOKUP($A399,'Úklidové služby'!$A$7:$I$53,8,FALSE))</f>
        <v/>
      </c>
      <c r="I399" s="232" t="str">
        <f>IF(ISNA(VLOOKUP($A399,'Úklidové služby'!$A$7:$I$53,9,FALSE))=TRUE,"",VLOOKUP($A399,'Úklidové služby'!$A$7:$I$53,9,FALSE))</f>
        <v/>
      </c>
      <c r="J399" s="194" t="str">
        <f t="shared" si="16"/>
        <v/>
      </c>
      <c r="K399" s="237" t="str">
        <f t="shared" si="17"/>
        <v/>
      </c>
    </row>
    <row r="400" spans="1:11" ht="15" hidden="1" outlineLevel="1">
      <c r="A400" s="48"/>
      <c r="B400" s="14" t="s">
        <v>8</v>
      </c>
      <c r="C400" s="70" t="s">
        <v>179</v>
      </c>
      <c r="D400" s="15" t="s">
        <v>16</v>
      </c>
      <c r="E400" s="100">
        <v>1</v>
      </c>
      <c r="F400" s="66" t="str">
        <f>IF(ISNA(VLOOKUP($A400,'Úklidové služby'!$A$7:$I$53,6,FALSE))=TRUE,"",VLOOKUP($A400,'Úklidové služby'!$A$7:$I$53,6,FALSE))</f>
        <v/>
      </c>
      <c r="G400" s="16" t="str">
        <f>IF(ISNA(VLOOKUP($A400,'Úklidové služby'!$A$7:$I$53,7,FALSE))=TRUE,"",VLOOKUP($A400,'Úklidové služby'!$A$7:$I$53,7,FALSE))</f>
        <v/>
      </c>
      <c r="H400" s="148" t="str">
        <f>IF(ISNA(VLOOKUP($A400,'Úklidové služby'!$A$7:$I$53,8,FALSE))=TRUE,"",VLOOKUP($A400,'Úklidové služby'!$A$7:$I$53,8,FALSE))</f>
        <v/>
      </c>
      <c r="I400" s="232" t="str">
        <f>IF(ISNA(VLOOKUP($A400,'Úklidové služby'!$A$7:$I$53,9,FALSE))=TRUE,"",VLOOKUP($A400,'Úklidové služby'!$A$7:$I$53,9,FALSE))</f>
        <v/>
      </c>
      <c r="J400" s="194" t="str">
        <f t="shared" si="16"/>
        <v/>
      </c>
      <c r="K400" s="237" t="str">
        <f t="shared" si="17"/>
        <v/>
      </c>
    </row>
    <row r="401" spans="1:11" ht="15" hidden="1" outlineLevel="1">
      <c r="A401" s="48"/>
      <c r="B401" s="14" t="s">
        <v>20</v>
      </c>
      <c r="C401" s="70" t="s">
        <v>136</v>
      </c>
      <c r="D401" s="15" t="s">
        <v>61</v>
      </c>
      <c r="E401" s="100">
        <v>2</v>
      </c>
      <c r="F401" s="66" t="str">
        <f>IF(ISNA(VLOOKUP($A401,'Úklidové služby'!$A$7:$I$53,6,FALSE))=TRUE,"",VLOOKUP($A401,'Úklidové služby'!$A$7:$I$53,6,FALSE))</f>
        <v/>
      </c>
      <c r="G401" s="16" t="str">
        <f>IF(ISNA(VLOOKUP($A401,'Úklidové služby'!$A$7:$I$53,7,FALSE))=TRUE,"",VLOOKUP($A401,'Úklidové služby'!$A$7:$I$53,7,FALSE))</f>
        <v/>
      </c>
      <c r="H401" s="148" t="str">
        <f>IF(ISNA(VLOOKUP($A401,'Úklidové služby'!$A$7:$I$53,8,FALSE))=TRUE,"",VLOOKUP($A401,'Úklidové služby'!$A$7:$I$53,8,FALSE))</f>
        <v/>
      </c>
      <c r="I401" s="232" t="str">
        <f>IF(ISNA(VLOOKUP($A401,'Úklidové služby'!$A$7:$I$53,9,FALSE))=TRUE,"",VLOOKUP($A401,'Úklidové služby'!$A$7:$I$53,9,FALSE))</f>
        <v/>
      </c>
      <c r="J401" s="194" t="str">
        <f t="shared" si="16"/>
        <v/>
      </c>
      <c r="K401" s="237" t="str">
        <f t="shared" si="17"/>
        <v/>
      </c>
    </row>
    <row r="402" spans="1:11" ht="15" hidden="1" outlineLevel="1">
      <c r="A402" s="48"/>
      <c r="B402" s="14" t="s">
        <v>20</v>
      </c>
      <c r="C402" s="70" t="s">
        <v>111</v>
      </c>
      <c r="D402" s="15" t="s">
        <v>195</v>
      </c>
      <c r="E402" s="100">
        <v>1</v>
      </c>
      <c r="F402" s="66" t="str">
        <f>IF(ISNA(VLOOKUP($A402,'Úklidové služby'!$A$7:$I$53,6,FALSE))=TRUE,"",VLOOKUP($A402,'Úklidové služby'!$A$7:$I$53,6,FALSE))</f>
        <v/>
      </c>
      <c r="G402" s="16" t="str">
        <f>IF(ISNA(VLOOKUP($A402,'Úklidové služby'!$A$7:$I$53,7,FALSE))=TRUE,"",VLOOKUP($A402,'Úklidové služby'!$A$7:$I$53,7,FALSE))</f>
        <v/>
      </c>
      <c r="H402" s="148" t="str">
        <f>IF(ISNA(VLOOKUP($A402,'Úklidové služby'!$A$7:$I$53,8,FALSE))=TRUE,"",VLOOKUP($A402,'Úklidové služby'!$A$7:$I$53,8,FALSE))</f>
        <v/>
      </c>
      <c r="I402" s="232" t="str">
        <f>IF(ISNA(VLOOKUP($A402,'Úklidové služby'!$A$7:$I$53,9,FALSE))=TRUE,"",VLOOKUP($A402,'Úklidové služby'!$A$7:$I$53,9,FALSE))</f>
        <v/>
      </c>
      <c r="J402" s="194" t="str">
        <f t="shared" si="16"/>
        <v/>
      </c>
      <c r="K402" s="237" t="str">
        <f t="shared" si="17"/>
        <v/>
      </c>
    </row>
    <row r="403" spans="1:11" ht="15" hidden="1" outlineLevel="1">
      <c r="A403" s="48"/>
      <c r="B403" s="14" t="s">
        <v>20</v>
      </c>
      <c r="C403" s="70" t="s">
        <v>110</v>
      </c>
      <c r="D403" s="15" t="s">
        <v>195</v>
      </c>
      <c r="E403" s="100">
        <v>2</v>
      </c>
      <c r="F403" s="66" t="str">
        <f>IF(ISNA(VLOOKUP($A403,'Úklidové služby'!$A$7:$I$53,6,FALSE))=TRUE,"",VLOOKUP($A403,'Úklidové služby'!$A$7:$I$53,6,FALSE))</f>
        <v/>
      </c>
      <c r="G403" s="16" t="str">
        <f>IF(ISNA(VLOOKUP($A403,'Úklidové služby'!$A$7:$I$53,7,FALSE))=TRUE,"",VLOOKUP($A403,'Úklidové služby'!$A$7:$I$53,7,FALSE))</f>
        <v/>
      </c>
      <c r="H403" s="148" t="str">
        <f>IF(ISNA(VLOOKUP($A403,'Úklidové služby'!$A$7:$I$53,8,FALSE))=TRUE,"",VLOOKUP($A403,'Úklidové služby'!$A$7:$I$53,8,FALSE))</f>
        <v/>
      </c>
      <c r="I403" s="232" t="str">
        <f>IF(ISNA(VLOOKUP($A403,'Úklidové služby'!$A$7:$I$53,9,FALSE))=TRUE,"",VLOOKUP($A403,'Úklidové služby'!$A$7:$I$53,9,FALSE))</f>
        <v/>
      </c>
      <c r="J403" s="194" t="str">
        <f t="shared" si="16"/>
        <v/>
      </c>
      <c r="K403" s="237" t="str">
        <f t="shared" si="17"/>
        <v/>
      </c>
    </row>
    <row r="404" spans="1:11" ht="15" hidden="1" outlineLevel="1">
      <c r="A404" s="48"/>
      <c r="B404" s="14" t="s">
        <v>20</v>
      </c>
      <c r="C404" s="70" t="s">
        <v>137</v>
      </c>
      <c r="D404" s="15" t="s">
        <v>160</v>
      </c>
      <c r="E404" s="100">
        <v>1</v>
      </c>
      <c r="F404" s="66" t="str">
        <f>IF(ISNA(VLOOKUP($A404,'Úklidové služby'!$A$7:$I$53,6,FALSE))=TRUE,"",VLOOKUP($A404,'Úklidové služby'!$A$7:$I$53,6,FALSE))</f>
        <v/>
      </c>
      <c r="G404" s="16" t="str">
        <f>IF(ISNA(VLOOKUP($A404,'Úklidové služby'!$A$7:$I$53,7,FALSE))=TRUE,"",VLOOKUP($A404,'Úklidové služby'!$A$7:$I$53,7,FALSE))</f>
        <v/>
      </c>
      <c r="H404" s="148" t="str">
        <f>IF(ISNA(VLOOKUP($A404,'Úklidové služby'!$A$7:$I$53,8,FALSE))=TRUE,"",VLOOKUP($A404,'Úklidové služby'!$A$7:$I$53,8,FALSE))</f>
        <v/>
      </c>
      <c r="I404" s="232" t="str">
        <f>IF(ISNA(VLOOKUP($A404,'Úklidové služby'!$A$7:$I$53,9,FALSE))=TRUE,"",VLOOKUP($A404,'Úklidové služby'!$A$7:$I$53,9,FALSE))</f>
        <v/>
      </c>
      <c r="J404" s="194" t="str">
        <f t="shared" si="16"/>
        <v/>
      </c>
      <c r="K404" s="237" t="str">
        <f t="shared" si="17"/>
        <v/>
      </c>
    </row>
    <row r="405" spans="1:11" ht="15" hidden="1" outlineLevel="1">
      <c r="A405" s="48"/>
      <c r="B405" s="14" t="s">
        <v>20</v>
      </c>
      <c r="C405" s="70" t="s">
        <v>105</v>
      </c>
      <c r="D405" s="15" t="s">
        <v>161</v>
      </c>
      <c r="E405" s="100">
        <v>1</v>
      </c>
      <c r="F405" s="66" t="str">
        <f>IF(ISNA(VLOOKUP($A405,'Úklidové služby'!$A$7:$I$53,6,FALSE))=TRUE,"",VLOOKUP($A405,'Úklidové služby'!$A$7:$I$53,6,FALSE))</f>
        <v/>
      </c>
      <c r="G405" s="16" t="str">
        <f>IF(ISNA(VLOOKUP($A405,'Úklidové služby'!$A$7:$I$53,7,FALSE))=TRUE,"",VLOOKUP($A405,'Úklidové služby'!$A$7:$I$53,7,FALSE))</f>
        <v/>
      </c>
      <c r="H405" s="148" t="str">
        <f>IF(ISNA(VLOOKUP($A405,'Úklidové služby'!$A$7:$I$53,8,FALSE))=TRUE,"",VLOOKUP($A405,'Úklidové služby'!$A$7:$I$53,8,FALSE))</f>
        <v/>
      </c>
      <c r="I405" s="232" t="str">
        <f>IF(ISNA(VLOOKUP($A405,'Úklidové služby'!$A$7:$I$53,9,FALSE))=TRUE,"",VLOOKUP($A405,'Úklidové služby'!$A$7:$I$53,9,FALSE))</f>
        <v/>
      </c>
      <c r="J405" s="194" t="str">
        <f t="shared" si="16"/>
        <v/>
      </c>
      <c r="K405" s="237" t="str">
        <f t="shared" si="17"/>
        <v/>
      </c>
    </row>
    <row r="406" spans="1:11" ht="15" hidden="1" outlineLevel="1">
      <c r="A406" s="48"/>
      <c r="B406" s="14" t="s">
        <v>20</v>
      </c>
      <c r="C406" s="70" t="s">
        <v>108</v>
      </c>
      <c r="D406" s="15" t="s">
        <v>162</v>
      </c>
      <c r="E406" s="100">
        <v>2</v>
      </c>
      <c r="F406" s="66" t="str">
        <f>IF(ISNA(VLOOKUP($A406,'Úklidové služby'!$A$7:$I$53,6,FALSE))=TRUE,"",VLOOKUP($A406,'Úklidové služby'!$A$7:$I$53,6,FALSE))</f>
        <v/>
      </c>
      <c r="G406" s="16" t="str">
        <f>IF(ISNA(VLOOKUP($A406,'Úklidové služby'!$A$7:$I$53,7,FALSE))=TRUE,"",VLOOKUP($A406,'Úklidové služby'!$A$7:$I$53,7,FALSE))</f>
        <v/>
      </c>
      <c r="H406" s="148" t="str">
        <f>IF(ISNA(VLOOKUP($A406,'Úklidové služby'!$A$7:$I$53,8,FALSE))=TRUE,"",VLOOKUP($A406,'Úklidové služby'!$A$7:$I$53,8,FALSE))</f>
        <v/>
      </c>
      <c r="I406" s="232" t="str">
        <f>IF(ISNA(VLOOKUP($A406,'Úklidové služby'!$A$7:$I$53,9,FALSE))=TRUE,"",VLOOKUP($A406,'Úklidové služby'!$A$7:$I$53,9,FALSE))</f>
        <v/>
      </c>
      <c r="J406" s="194" t="str">
        <f t="shared" si="16"/>
        <v/>
      </c>
      <c r="K406" s="237" t="str">
        <f t="shared" si="17"/>
        <v/>
      </c>
    </row>
    <row r="407" spans="1:11" ht="15" hidden="1" outlineLevel="1">
      <c r="A407" s="48"/>
      <c r="B407" s="14" t="s">
        <v>20</v>
      </c>
      <c r="C407" s="70" t="s">
        <v>104</v>
      </c>
      <c r="D407" s="15" t="s">
        <v>162</v>
      </c>
      <c r="E407" s="100">
        <v>2</v>
      </c>
      <c r="F407" s="66" t="str">
        <f>IF(ISNA(VLOOKUP($A407,'Úklidové služby'!$A$7:$I$53,6,FALSE))=TRUE,"",VLOOKUP($A407,'Úklidové služby'!$A$7:$I$53,6,FALSE))</f>
        <v/>
      </c>
      <c r="G407" s="16" t="str">
        <f>IF(ISNA(VLOOKUP($A407,'Úklidové služby'!$A$7:$I$53,7,FALSE))=TRUE,"",VLOOKUP($A407,'Úklidové služby'!$A$7:$I$53,7,FALSE))</f>
        <v/>
      </c>
      <c r="H407" s="148" t="str">
        <f>IF(ISNA(VLOOKUP($A407,'Úklidové služby'!$A$7:$I$53,8,FALSE))=TRUE,"",VLOOKUP($A407,'Úklidové služby'!$A$7:$I$53,8,FALSE))</f>
        <v/>
      </c>
      <c r="I407" s="232" t="str">
        <f>IF(ISNA(VLOOKUP($A407,'Úklidové služby'!$A$7:$I$53,9,FALSE))=TRUE,"",VLOOKUP($A407,'Úklidové služby'!$A$7:$I$53,9,FALSE))</f>
        <v/>
      </c>
      <c r="J407" s="194" t="str">
        <f t="shared" si="16"/>
        <v/>
      </c>
      <c r="K407" s="237" t="str">
        <f t="shared" si="17"/>
        <v/>
      </c>
    </row>
    <row r="408" spans="1:11" ht="15" hidden="1" outlineLevel="1">
      <c r="A408" s="48"/>
      <c r="B408" s="14" t="s">
        <v>20</v>
      </c>
      <c r="C408" s="70" t="s">
        <v>207</v>
      </c>
      <c r="D408" s="15" t="s">
        <v>197</v>
      </c>
      <c r="E408" s="100">
        <v>1</v>
      </c>
      <c r="F408" s="66" t="str">
        <f>IF(ISNA(VLOOKUP($A408,'Úklidové služby'!$A$7:$I$53,6,FALSE))=TRUE,"",VLOOKUP($A408,'Úklidové služby'!$A$7:$I$53,6,FALSE))</f>
        <v/>
      </c>
      <c r="G408" s="16" t="str">
        <f>IF(ISNA(VLOOKUP($A408,'Úklidové služby'!$A$7:$I$53,7,FALSE))=TRUE,"",VLOOKUP($A408,'Úklidové služby'!$A$7:$I$53,7,FALSE))</f>
        <v/>
      </c>
      <c r="H408" s="148" t="str">
        <f>IF(ISNA(VLOOKUP($A408,'Úklidové služby'!$A$7:$I$53,8,FALSE))=TRUE,"",VLOOKUP($A408,'Úklidové služby'!$A$7:$I$53,8,FALSE))</f>
        <v/>
      </c>
      <c r="I408" s="232" t="str">
        <f>IF(ISNA(VLOOKUP($A408,'Úklidové služby'!$A$7:$I$53,9,FALSE))=TRUE,"",VLOOKUP($A408,'Úklidové služby'!$A$7:$I$53,9,FALSE))</f>
        <v/>
      </c>
      <c r="J408" s="194" t="str">
        <f t="shared" si="16"/>
        <v/>
      </c>
      <c r="K408" s="237" t="str">
        <f t="shared" si="17"/>
        <v/>
      </c>
    </row>
    <row r="409" spans="1:11" ht="15" hidden="1" outlineLevel="1">
      <c r="A409" s="48"/>
      <c r="B409" s="14" t="s">
        <v>20</v>
      </c>
      <c r="C409" s="70" t="s">
        <v>208</v>
      </c>
      <c r="D409" s="15" t="s">
        <v>162</v>
      </c>
      <c r="E409" s="100">
        <v>1</v>
      </c>
      <c r="F409" s="66" t="str">
        <f>IF(ISNA(VLOOKUP($A409,'Úklidové služby'!$A$7:$I$53,6,FALSE))=TRUE,"",VLOOKUP($A409,'Úklidové služby'!$A$7:$I$53,6,FALSE))</f>
        <v/>
      </c>
      <c r="G409" s="16" t="str">
        <f>IF(ISNA(VLOOKUP($A409,'Úklidové služby'!$A$7:$I$53,7,FALSE))=TRUE,"",VLOOKUP($A409,'Úklidové služby'!$A$7:$I$53,7,FALSE))</f>
        <v/>
      </c>
      <c r="H409" s="148" t="str">
        <f>IF(ISNA(VLOOKUP($A409,'Úklidové služby'!$A$7:$I$53,8,FALSE))=TRUE,"",VLOOKUP($A409,'Úklidové služby'!$A$7:$I$53,8,FALSE))</f>
        <v/>
      </c>
      <c r="I409" s="232" t="str">
        <f>IF(ISNA(VLOOKUP($A409,'Úklidové služby'!$A$7:$I$53,9,FALSE))=TRUE,"",VLOOKUP($A409,'Úklidové služby'!$A$7:$I$53,9,FALSE))</f>
        <v/>
      </c>
      <c r="J409" s="194" t="str">
        <f t="shared" si="16"/>
        <v/>
      </c>
      <c r="K409" s="237" t="str">
        <f t="shared" si="17"/>
        <v/>
      </c>
    </row>
    <row r="410" spans="1:11" ht="15" hidden="1" outlineLevel="1">
      <c r="A410" s="48"/>
      <c r="B410" s="14" t="s">
        <v>20</v>
      </c>
      <c r="C410" s="70" t="s">
        <v>184</v>
      </c>
      <c r="D410" s="15" t="s">
        <v>164</v>
      </c>
      <c r="E410" s="100">
        <v>2</v>
      </c>
      <c r="F410" s="66" t="str">
        <f>IF(ISNA(VLOOKUP($A410,'Úklidové služby'!$A$7:$I$53,6,FALSE))=TRUE,"",VLOOKUP($A410,'Úklidové služby'!$A$7:$I$53,6,FALSE))</f>
        <v/>
      </c>
      <c r="G410" s="16" t="str">
        <f>IF(ISNA(VLOOKUP($A410,'Úklidové služby'!$A$7:$I$53,7,FALSE))=TRUE,"",VLOOKUP($A410,'Úklidové služby'!$A$7:$I$53,7,FALSE))</f>
        <v/>
      </c>
      <c r="H410" s="148" t="str">
        <f>IF(ISNA(VLOOKUP($A410,'Úklidové služby'!$A$7:$I$53,8,FALSE))=TRUE,"",VLOOKUP($A410,'Úklidové služby'!$A$7:$I$53,8,FALSE))</f>
        <v/>
      </c>
      <c r="I410" s="232" t="str">
        <f>IF(ISNA(VLOOKUP($A410,'Úklidové služby'!$A$7:$I$53,9,FALSE))=TRUE,"",VLOOKUP($A410,'Úklidové služby'!$A$7:$I$53,9,FALSE))</f>
        <v/>
      </c>
      <c r="J410" s="194" t="str">
        <f t="shared" si="16"/>
        <v/>
      </c>
      <c r="K410" s="237" t="str">
        <f t="shared" si="17"/>
        <v/>
      </c>
    </row>
    <row r="411" spans="1:11" ht="15" hidden="1" outlineLevel="1">
      <c r="A411" s="48"/>
      <c r="B411" s="14" t="s">
        <v>20</v>
      </c>
      <c r="C411" s="70" t="s">
        <v>101</v>
      </c>
      <c r="D411" s="15" t="s">
        <v>198</v>
      </c>
      <c r="E411" s="100">
        <v>1</v>
      </c>
      <c r="F411" s="66" t="str">
        <f>IF(ISNA(VLOOKUP($A411,'Úklidové služby'!$A$7:$I$53,6,FALSE))=TRUE,"",VLOOKUP($A411,'Úklidové služby'!$A$7:$I$53,6,FALSE))</f>
        <v/>
      </c>
      <c r="G411" s="16" t="str">
        <f>IF(ISNA(VLOOKUP($A411,'Úklidové služby'!$A$7:$I$53,7,FALSE))=TRUE,"",VLOOKUP($A411,'Úklidové služby'!$A$7:$I$53,7,FALSE))</f>
        <v/>
      </c>
      <c r="H411" s="148" t="str">
        <f>IF(ISNA(VLOOKUP($A411,'Úklidové služby'!$A$7:$I$53,8,FALSE))=TRUE,"",VLOOKUP($A411,'Úklidové služby'!$A$7:$I$53,8,FALSE))</f>
        <v/>
      </c>
      <c r="I411" s="232" t="str">
        <f>IF(ISNA(VLOOKUP($A411,'Úklidové služby'!$A$7:$I$53,9,FALSE))=TRUE,"",VLOOKUP($A411,'Úklidové služby'!$A$7:$I$53,9,FALSE))</f>
        <v/>
      </c>
      <c r="J411" s="194" t="str">
        <f t="shared" si="16"/>
        <v/>
      </c>
      <c r="K411" s="237" t="str">
        <f t="shared" si="17"/>
        <v/>
      </c>
    </row>
    <row r="412" spans="1:11" ht="15" hidden="1" outlineLevel="1">
      <c r="A412" s="48"/>
      <c r="B412" s="14" t="s">
        <v>20</v>
      </c>
      <c r="C412" s="70" t="s">
        <v>112</v>
      </c>
      <c r="D412" s="15" t="s">
        <v>199</v>
      </c>
      <c r="E412" s="100">
        <v>3</v>
      </c>
      <c r="F412" s="66" t="str">
        <f>IF(ISNA(VLOOKUP($A412,'Úklidové služby'!$A$7:$I$53,6,FALSE))=TRUE,"",VLOOKUP($A412,'Úklidové služby'!$A$7:$I$53,6,FALSE))</f>
        <v/>
      </c>
      <c r="G412" s="16" t="str">
        <f>IF(ISNA(VLOOKUP($A412,'Úklidové služby'!$A$7:$I$53,7,FALSE))=TRUE,"",VLOOKUP($A412,'Úklidové služby'!$A$7:$I$53,7,FALSE))</f>
        <v/>
      </c>
      <c r="H412" s="148" t="str">
        <f>IF(ISNA(VLOOKUP($A412,'Úklidové služby'!$A$7:$I$53,8,FALSE))=TRUE,"",VLOOKUP($A412,'Úklidové služby'!$A$7:$I$53,8,FALSE))</f>
        <v/>
      </c>
      <c r="I412" s="232" t="str">
        <f>IF(ISNA(VLOOKUP($A412,'Úklidové služby'!$A$7:$I$53,9,FALSE))=TRUE,"",VLOOKUP($A412,'Úklidové služby'!$A$7:$I$53,9,FALSE))</f>
        <v/>
      </c>
      <c r="J412" s="194" t="str">
        <f t="shared" si="16"/>
        <v/>
      </c>
      <c r="K412" s="237" t="str">
        <f t="shared" si="17"/>
        <v/>
      </c>
    </row>
    <row r="413" spans="1:11" ht="15" hidden="1" outlineLevel="1">
      <c r="A413" s="48"/>
      <c r="B413" s="14" t="s">
        <v>20</v>
      </c>
      <c r="C413" s="70" t="s">
        <v>102</v>
      </c>
      <c r="D413" s="134" t="s">
        <v>200</v>
      </c>
      <c r="E413" s="100">
        <v>1</v>
      </c>
      <c r="F413" s="66" t="str">
        <f>IF(ISNA(VLOOKUP($A413,'Úklidové služby'!$A$7:$I$53,6,FALSE))=TRUE,"",VLOOKUP($A413,'Úklidové služby'!$A$7:$I$53,6,FALSE))</f>
        <v/>
      </c>
      <c r="G413" s="16" t="str">
        <f>IF(ISNA(VLOOKUP($A413,'Úklidové služby'!$A$7:$I$53,7,FALSE))=TRUE,"",VLOOKUP($A413,'Úklidové služby'!$A$7:$I$53,7,FALSE))</f>
        <v/>
      </c>
      <c r="H413" s="148" t="str">
        <f>IF(ISNA(VLOOKUP($A413,'Úklidové služby'!$A$7:$I$53,8,FALSE))=TRUE,"",VLOOKUP($A413,'Úklidové služby'!$A$7:$I$53,8,FALSE))</f>
        <v/>
      </c>
      <c r="I413" s="232" t="str">
        <f>IF(ISNA(VLOOKUP($A413,'Úklidové služby'!$A$7:$I$53,9,FALSE))=TRUE,"",VLOOKUP($A413,'Úklidové služby'!$A$7:$I$53,9,FALSE))</f>
        <v/>
      </c>
      <c r="J413" s="194" t="str">
        <f t="shared" si="16"/>
        <v/>
      </c>
      <c r="K413" s="237" t="str">
        <f t="shared" si="17"/>
        <v/>
      </c>
    </row>
    <row r="414" spans="1:11" ht="15" hidden="1" outlineLevel="1">
      <c r="A414" s="48"/>
      <c r="B414" s="14" t="s">
        <v>98</v>
      </c>
      <c r="C414" s="70" t="s">
        <v>124</v>
      </c>
      <c r="D414" s="15" t="s">
        <v>165</v>
      </c>
      <c r="E414" s="100">
        <v>1</v>
      </c>
      <c r="F414" s="66" t="str">
        <f>IF(ISNA(VLOOKUP($A414,'Úklidové služby'!$A$7:$I$53,6,FALSE))=TRUE,"",VLOOKUP($A414,'Úklidové služby'!$A$7:$I$53,6,FALSE))</f>
        <v/>
      </c>
      <c r="G414" s="16" t="str">
        <f>IF(ISNA(VLOOKUP($A414,'Úklidové služby'!$A$7:$I$53,7,FALSE))=TRUE,"",VLOOKUP($A414,'Úklidové služby'!$A$7:$I$53,7,FALSE))</f>
        <v/>
      </c>
      <c r="H414" s="148" t="str">
        <f>IF(ISNA(VLOOKUP($A414,'Úklidové služby'!$A$7:$I$53,8,FALSE))=TRUE,"",VLOOKUP($A414,'Úklidové služby'!$A$7:$I$53,8,FALSE))</f>
        <v/>
      </c>
      <c r="I414" s="232" t="str">
        <f>IF(ISNA(VLOOKUP($A414,'Úklidové služby'!$A$7:$I$53,9,FALSE))=TRUE,"",VLOOKUP($A414,'Úklidové služby'!$A$7:$I$53,9,FALSE))</f>
        <v/>
      </c>
      <c r="J414" s="194" t="str">
        <f t="shared" si="16"/>
        <v/>
      </c>
      <c r="K414" s="237" t="str">
        <f t="shared" si="17"/>
        <v/>
      </c>
    </row>
    <row r="415" spans="1:11" ht="15" hidden="1" outlineLevel="1">
      <c r="A415" s="48"/>
      <c r="B415" s="14" t="s">
        <v>98</v>
      </c>
      <c r="C415" s="70" t="s">
        <v>186</v>
      </c>
      <c r="D415" s="15" t="s">
        <v>166</v>
      </c>
      <c r="E415" s="100">
        <v>1</v>
      </c>
      <c r="F415" s="66" t="str">
        <f>IF(ISNA(VLOOKUP($A415,'Úklidové služby'!$A$7:$I$53,6,FALSE))=TRUE,"",VLOOKUP($A415,'Úklidové služby'!$A$7:$I$53,6,FALSE))</f>
        <v/>
      </c>
      <c r="G415" s="16" t="str">
        <f>IF(ISNA(VLOOKUP($A415,'Úklidové služby'!$A$7:$I$53,7,FALSE))=TRUE,"",VLOOKUP($A415,'Úklidové služby'!$A$7:$I$53,7,FALSE))</f>
        <v/>
      </c>
      <c r="H415" s="148" t="str">
        <f>IF(ISNA(VLOOKUP($A415,'Úklidové služby'!$A$7:$I$53,8,FALSE))=TRUE,"",VLOOKUP($A415,'Úklidové služby'!$A$7:$I$53,8,FALSE))</f>
        <v/>
      </c>
      <c r="I415" s="232" t="str">
        <f>IF(ISNA(VLOOKUP($A415,'Úklidové služby'!$A$7:$I$53,9,FALSE))=TRUE,"",VLOOKUP($A415,'Úklidové služby'!$A$7:$I$53,9,FALSE))</f>
        <v/>
      </c>
      <c r="J415" s="194" t="str">
        <f t="shared" si="16"/>
        <v/>
      </c>
      <c r="K415" s="237" t="str">
        <f t="shared" si="17"/>
        <v/>
      </c>
    </row>
    <row r="416" spans="1:11" ht="15" hidden="1" outlineLevel="1">
      <c r="A416" s="48"/>
      <c r="B416" s="14" t="s">
        <v>98</v>
      </c>
      <c r="C416" s="70" t="s">
        <v>209</v>
      </c>
      <c r="D416" s="15" t="s">
        <v>201</v>
      </c>
      <c r="E416" s="100">
        <v>1</v>
      </c>
      <c r="F416" s="66" t="str">
        <f>IF(ISNA(VLOOKUP($A416,'Úklidové služby'!$A$7:$I$53,6,FALSE))=TRUE,"",VLOOKUP($A416,'Úklidové služby'!$A$7:$I$53,6,FALSE))</f>
        <v/>
      </c>
      <c r="G416" s="16" t="str">
        <f>IF(ISNA(VLOOKUP($A416,'Úklidové služby'!$A$7:$I$53,7,FALSE))=TRUE,"",VLOOKUP($A416,'Úklidové služby'!$A$7:$I$53,7,FALSE))</f>
        <v/>
      </c>
      <c r="H416" s="148" t="str">
        <f>IF(ISNA(VLOOKUP($A416,'Úklidové služby'!$A$7:$I$53,8,FALSE))=TRUE,"",VLOOKUP($A416,'Úklidové služby'!$A$7:$I$53,8,FALSE))</f>
        <v/>
      </c>
      <c r="I416" s="232" t="str">
        <f>IF(ISNA(VLOOKUP($A416,'Úklidové služby'!$A$7:$I$53,9,FALSE))=TRUE,"",VLOOKUP($A416,'Úklidové služby'!$A$7:$I$53,9,FALSE))</f>
        <v/>
      </c>
      <c r="J416" s="194" t="str">
        <f t="shared" si="16"/>
        <v/>
      </c>
      <c r="K416" s="237" t="str">
        <f t="shared" si="17"/>
        <v/>
      </c>
    </row>
    <row r="417" spans="1:11" ht="15" hidden="1" outlineLevel="1">
      <c r="A417" s="48"/>
      <c r="B417" s="14" t="s">
        <v>98</v>
      </c>
      <c r="C417" s="73" t="s">
        <v>187</v>
      </c>
      <c r="D417" s="134" t="s">
        <v>25</v>
      </c>
      <c r="E417" s="100">
        <v>1</v>
      </c>
      <c r="F417" s="66" t="str">
        <f>IF(ISNA(VLOOKUP($A417,'Úklidové služby'!$A$7:$I$53,6,FALSE))=TRUE,"",VLOOKUP($A417,'Úklidové služby'!$A$7:$I$53,6,FALSE))</f>
        <v/>
      </c>
      <c r="G417" s="16" t="str">
        <f>IF(ISNA(VLOOKUP($A417,'Úklidové služby'!$A$7:$I$53,7,FALSE))=TRUE,"",VLOOKUP($A417,'Úklidové služby'!$A$7:$I$53,7,FALSE))</f>
        <v/>
      </c>
      <c r="H417" s="148" t="str">
        <f>IF(ISNA(VLOOKUP($A417,'Úklidové služby'!$A$7:$I$53,8,FALSE))=TRUE,"",VLOOKUP($A417,'Úklidové služby'!$A$7:$I$53,8,FALSE))</f>
        <v/>
      </c>
      <c r="I417" s="232" t="str">
        <f>IF(ISNA(VLOOKUP($A417,'Úklidové služby'!$A$7:$I$53,9,FALSE))=TRUE,"",VLOOKUP($A417,'Úklidové služby'!$A$7:$I$53,9,FALSE))</f>
        <v/>
      </c>
      <c r="J417" s="194" t="str">
        <f t="shared" si="16"/>
        <v/>
      </c>
      <c r="K417" s="237" t="str">
        <f t="shared" si="17"/>
        <v/>
      </c>
    </row>
    <row r="418" spans="1:11" ht="15" hidden="1" outlineLevel="1">
      <c r="A418" s="48"/>
      <c r="B418" s="14" t="s">
        <v>98</v>
      </c>
      <c r="C418" s="73" t="s">
        <v>191</v>
      </c>
      <c r="D418" s="15" t="s">
        <v>16</v>
      </c>
      <c r="E418" s="100">
        <v>1</v>
      </c>
      <c r="F418" s="66" t="str">
        <f>IF(ISNA(VLOOKUP($A418,'Úklidové služby'!$A$7:$I$53,6,FALSE))=TRUE,"",VLOOKUP($A418,'Úklidové služby'!$A$7:$I$53,6,FALSE))</f>
        <v/>
      </c>
      <c r="G418" s="16" t="str">
        <f>IF(ISNA(VLOOKUP($A418,'Úklidové služby'!$A$7:$I$53,7,FALSE))=TRUE,"",VLOOKUP($A418,'Úklidové služby'!$A$7:$I$53,7,FALSE))</f>
        <v/>
      </c>
      <c r="H418" s="148" t="str">
        <f>IF(ISNA(VLOOKUP($A418,'Úklidové služby'!$A$7:$I$53,8,FALSE))=TRUE,"",VLOOKUP($A418,'Úklidové služby'!$A$7:$I$53,8,FALSE))</f>
        <v/>
      </c>
      <c r="I418" s="232" t="str">
        <f>IF(ISNA(VLOOKUP($A418,'Úklidové služby'!$A$7:$I$53,9,FALSE))=TRUE,"",VLOOKUP($A418,'Úklidové služby'!$A$7:$I$53,9,FALSE))</f>
        <v/>
      </c>
      <c r="J418" s="194" t="str">
        <f t="shared" si="16"/>
        <v/>
      </c>
      <c r="K418" s="237" t="str">
        <f t="shared" si="17"/>
        <v/>
      </c>
    </row>
    <row r="419" spans="1:11" ht="15" hidden="1" outlineLevel="1">
      <c r="A419" s="48"/>
      <c r="B419" s="14" t="s">
        <v>98</v>
      </c>
      <c r="C419" s="70" t="s">
        <v>210</v>
      </c>
      <c r="D419" s="15" t="s">
        <v>202</v>
      </c>
      <c r="E419" s="100">
        <v>2</v>
      </c>
      <c r="F419" s="66" t="str">
        <f>IF(ISNA(VLOOKUP($A419,'Úklidové služby'!$A$7:$I$53,6,FALSE))=TRUE,"",VLOOKUP($A419,'Úklidové služby'!$A$7:$I$53,6,FALSE))</f>
        <v/>
      </c>
      <c r="G419" s="16" t="str">
        <f>IF(ISNA(VLOOKUP($A419,'Úklidové služby'!$A$7:$I$53,7,FALSE))=TRUE,"",VLOOKUP($A419,'Úklidové služby'!$A$7:$I$53,7,FALSE))</f>
        <v/>
      </c>
      <c r="H419" s="148" t="str">
        <f>IF(ISNA(VLOOKUP($A419,'Úklidové služby'!$A$7:$I$53,8,FALSE))=TRUE,"",VLOOKUP($A419,'Úklidové služby'!$A$7:$I$53,8,FALSE))</f>
        <v/>
      </c>
      <c r="I419" s="232" t="str">
        <f>IF(ISNA(VLOOKUP($A419,'Úklidové služby'!$A$7:$I$53,9,FALSE))=TRUE,"",VLOOKUP($A419,'Úklidové služby'!$A$7:$I$53,9,FALSE))</f>
        <v/>
      </c>
      <c r="J419" s="194" t="str">
        <f t="shared" si="16"/>
        <v/>
      </c>
      <c r="K419" s="237" t="str">
        <f t="shared" si="17"/>
        <v/>
      </c>
    </row>
    <row r="420" spans="1:11" ht="15" hidden="1" outlineLevel="1">
      <c r="A420" s="48"/>
      <c r="B420" s="14" t="s">
        <v>98</v>
      </c>
      <c r="C420" s="70" t="s">
        <v>211</v>
      </c>
      <c r="D420" s="15" t="s">
        <v>203</v>
      </c>
      <c r="E420" s="100">
        <v>4</v>
      </c>
      <c r="F420" s="66" t="str">
        <f>IF(ISNA(VLOOKUP($A420,'Úklidové služby'!$A$7:$I$53,6,FALSE))=TRUE,"",VLOOKUP($A420,'Úklidové služby'!$A$7:$I$53,6,FALSE))</f>
        <v/>
      </c>
      <c r="G420" s="16" t="str">
        <f>IF(ISNA(VLOOKUP($A420,'Úklidové služby'!$A$7:$I$53,7,FALSE))=TRUE,"",VLOOKUP($A420,'Úklidové služby'!$A$7:$I$53,7,FALSE))</f>
        <v/>
      </c>
      <c r="H420" s="148" t="str">
        <f>IF(ISNA(VLOOKUP($A420,'Úklidové služby'!$A$7:$I$53,8,FALSE))=TRUE,"",VLOOKUP($A420,'Úklidové služby'!$A$7:$I$53,8,FALSE))</f>
        <v/>
      </c>
      <c r="I420" s="232" t="str">
        <f>IF(ISNA(VLOOKUP($A420,'Úklidové služby'!$A$7:$I$53,9,FALSE))=TRUE,"",VLOOKUP($A420,'Úklidové služby'!$A$7:$I$53,9,FALSE))</f>
        <v/>
      </c>
      <c r="J420" s="194" t="str">
        <f t="shared" si="16"/>
        <v/>
      </c>
      <c r="K420" s="237" t="str">
        <f t="shared" si="17"/>
        <v/>
      </c>
    </row>
    <row r="421" spans="1:11" ht="15" hidden="1" outlineLevel="1">
      <c r="A421" s="48"/>
      <c r="B421" s="14" t="s">
        <v>98</v>
      </c>
      <c r="C421" s="140" t="s">
        <v>212</v>
      </c>
      <c r="D421" s="15" t="s">
        <v>204</v>
      </c>
      <c r="E421" s="100">
        <v>3</v>
      </c>
      <c r="F421" s="66" t="str">
        <f>IF(ISNA(VLOOKUP($A421,'Úklidové služby'!$A$7:$I$53,6,FALSE))=TRUE,"",VLOOKUP($A421,'Úklidové služby'!$A$7:$I$53,6,FALSE))</f>
        <v/>
      </c>
      <c r="G421" s="16" t="str">
        <f>IF(ISNA(VLOOKUP($A421,'Úklidové služby'!$A$7:$I$53,7,FALSE))=TRUE,"",VLOOKUP($A421,'Úklidové služby'!$A$7:$I$53,7,FALSE))</f>
        <v/>
      </c>
      <c r="H421" s="148" t="str">
        <f>IF(ISNA(VLOOKUP($A421,'Úklidové služby'!$A$7:$I$53,8,FALSE))=TRUE,"",VLOOKUP($A421,'Úklidové služby'!$A$7:$I$53,8,FALSE))</f>
        <v/>
      </c>
      <c r="I421" s="232" t="str">
        <f>IF(ISNA(VLOOKUP($A421,'Úklidové služby'!$A$7:$I$53,9,FALSE))=TRUE,"",VLOOKUP($A421,'Úklidové služby'!$A$7:$I$53,9,FALSE))</f>
        <v/>
      </c>
      <c r="J421" s="194" t="str">
        <f t="shared" si="16"/>
        <v/>
      </c>
      <c r="K421" s="237" t="str">
        <f t="shared" si="17"/>
        <v/>
      </c>
    </row>
    <row r="422" spans="1:11" ht="15" hidden="1" outlineLevel="1">
      <c r="A422" s="48"/>
      <c r="B422" s="14" t="s">
        <v>98</v>
      </c>
      <c r="C422" s="70" t="s">
        <v>193</v>
      </c>
      <c r="D422" s="15" t="s">
        <v>163</v>
      </c>
      <c r="E422" s="100">
        <v>2</v>
      </c>
      <c r="F422" s="66" t="str">
        <f>IF(ISNA(VLOOKUP($A422,'Úklidové služby'!$A$7:$I$53,6,FALSE))=TRUE,"",VLOOKUP($A422,'Úklidové služby'!$A$7:$I$53,6,FALSE))</f>
        <v/>
      </c>
      <c r="G422" s="16" t="str">
        <f>IF(ISNA(VLOOKUP($A422,'Úklidové služby'!$A$7:$I$53,7,FALSE))=TRUE,"",VLOOKUP($A422,'Úklidové služby'!$A$7:$I$53,7,FALSE))</f>
        <v/>
      </c>
      <c r="H422" s="148" t="str">
        <f>IF(ISNA(VLOOKUP($A422,'Úklidové služby'!$A$7:$I$53,8,FALSE))=TRUE,"",VLOOKUP($A422,'Úklidové služby'!$A$7:$I$53,8,FALSE))</f>
        <v/>
      </c>
      <c r="I422" s="232" t="str">
        <f>IF(ISNA(VLOOKUP($A422,'Úklidové služby'!$A$7:$I$53,9,FALSE))=TRUE,"",VLOOKUP($A422,'Úklidové služby'!$A$7:$I$53,9,FALSE))</f>
        <v/>
      </c>
      <c r="J422" s="194" t="str">
        <f t="shared" si="16"/>
        <v/>
      </c>
      <c r="K422" s="237" t="str">
        <f t="shared" si="17"/>
        <v/>
      </c>
    </row>
    <row r="423" spans="1:11" ht="15" hidden="1" outlineLevel="1">
      <c r="A423" s="48"/>
      <c r="B423" s="14" t="s">
        <v>98</v>
      </c>
      <c r="C423" s="70" t="s">
        <v>122</v>
      </c>
      <c r="D423" s="15" t="s">
        <v>166</v>
      </c>
      <c r="E423" s="100">
        <v>1</v>
      </c>
      <c r="F423" s="66" t="str">
        <f>IF(ISNA(VLOOKUP($A423,'Úklidové služby'!$A$7:$I$53,6,FALSE))=TRUE,"",VLOOKUP($A423,'Úklidové služby'!$A$7:$I$53,6,FALSE))</f>
        <v/>
      </c>
      <c r="G423" s="16" t="str">
        <f>IF(ISNA(VLOOKUP($A423,'Úklidové služby'!$A$7:$I$53,7,FALSE))=TRUE,"",VLOOKUP($A423,'Úklidové služby'!$A$7:$I$53,7,FALSE))</f>
        <v/>
      </c>
      <c r="H423" s="148" t="str">
        <f>IF(ISNA(VLOOKUP($A423,'Úklidové služby'!$A$7:$I$53,8,FALSE))=TRUE,"",VLOOKUP($A423,'Úklidové služby'!$A$7:$I$53,8,FALSE))</f>
        <v/>
      </c>
      <c r="I423" s="232" t="str">
        <f>IF(ISNA(VLOOKUP($A423,'Úklidové služby'!$A$7:$I$53,9,FALSE))=TRUE,"",VLOOKUP($A423,'Úklidové služby'!$A$7:$I$53,9,FALSE))</f>
        <v/>
      </c>
      <c r="J423" s="194" t="str">
        <f t="shared" si="16"/>
        <v/>
      </c>
      <c r="K423" s="237" t="str">
        <f t="shared" si="17"/>
        <v/>
      </c>
    </row>
    <row r="424" spans="1:11" ht="15" hidden="1" outlineLevel="1">
      <c r="A424" s="48"/>
      <c r="B424" s="143" t="s">
        <v>98</v>
      </c>
      <c r="C424" s="140" t="s">
        <v>121</v>
      </c>
      <c r="D424" s="15" t="s">
        <v>172</v>
      </c>
      <c r="E424" s="100">
        <v>2</v>
      </c>
      <c r="F424" s="93" t="str">
        <f>IF(ISNA(VLOOKUP($A424,'Úklidové služby'!$A$7:$I$53,6,FALSE))=TRUE,"",VLOOKUP($A424,'Úklidové služby'!$A$7:$I$53,6,FALSE))</f>
        <v/>
      </c>
      <c r="G424" s="16" t="str">
        <f>IF(ISNA(VLOOKUP($A424,'Úklidové služby'!$A$7:$I$53,7,FALSE))=TRUE,"",VLOOKUP($A424,'Úklidové služby'!$A$7:$I$53,7,FALSE))</f>
        <v/>
      </c>
      <c r="H424" s="151" t="str">
        <f>IF(ISNA(VLOOKUP($A424,'Úklidové služby'!$A$7:$I$53,8,FALSE))=TRUE,"",VLOOKUP($A424,'Úklidové služby'!$A$7:$I$53,8,FALSE))</f>
        <v/>
      </c>
      <c r="I424" s="235" t="str">
        <f>IF(ISNA(VLOOKUP($A424,'Úklidové služby'!$A$7:$I$53,9,FALSE))=TRUE,"",VLOOKUP($A424,'Úklidové služby'!$A$7:$I$53,9,FALSE))</f>
        <v/>
      </c>
      <c r="J424" s="194" t="str">
        <f t="shared" si="16"/>
        <v/>
      </c>
      <c r="K424" s="242" t="str">
        <f t="shared" si="17"/>
        <v/>
      </c>
    </row>
    <row r="425" spans="1:11" ht="15" collapsed="1">
      <c r="A425" s="18">
        <v>32</v>
      </c>
      <c r="B425" s="19" t="s">
        <v>42</v>
      </c>
      <c r="C425" s="44"/>
      <c r="D425" s="44"/>
      <c r="E425" s="97">
        <f>SUM(E426:E476)</f>
        <v>51</v>
      </c>
      <c r="F425" s="45" t="str">
        <f>IF(ISNA(VLOOKUP($A425,'Úklidové služby'!$A$7:$I$53,6,FALSE))=TRUE,"",VLOOKUP($A425,'Úklidové služby'!$A$7:$I$53,6,FALSE))</f>
        <v>místnost</v>
      </c>
      <c r="G425" s="24">
        <f>IF(ISNA(VLOOKUP($A425,'Úklidové služby'!$A$7:$I$53,7,FALSE))=TRUE,"",VLOOKUP($A425,'Úklidové služby'!$A$7:$I$53,7,FALSE))</f>
        <v>0</v>
      </c>
      <c r="H425" s="227" t="str">
        <f>IF(ISNA(VLOOKUP($A425,'Úklidové služby'!$A$7:$I$53,8,FALSE))=TRUE,"",VLOOKUP($A425,'Úklidové služby'!$A$7:$I$53,8,FALSE))</f>
        <v>1x za měsíc</v>
      </c>
      <c r="I425" s="185">
        <f>IF(ISNA(VLOOKUP($A425,'Úklidové služby'!$A$7:$I$53,9,FALSE))=TRUE,"",VLOOKUP($A425,'Úklidové služby'!$A$7:$I$53,9,FALSE))</f>
        <v>12</v>
      </c>
      <c r="J425" s="76">
        <f aca="true" t="shared" si="22" ref="J425:J456">IF(ISERR(E425*G425*I425)=TRUE,"",E425*G425*I425)</f>
        <v>0</v>
      </c>
      <c r="K425" s="238">
        <f aca="true" t="shared" si="23" ref="K425:K456">IF(ISERR(J425/12)=TRUE,"",J425/12)</f>
        <v>0</v>
      </c>
    </row>
    <row r="426" spans="1:11" ht="15" hidden="1" outlineLevel="1">
      <c r="A426" s="9"/>
      <c r="B426" s="10" t="s">
        <v>8</v>
      </c>
      <c r="C426" s="69" t="s">
        <v>173</v>
      </c>
      <c r="D426" s="11" t="s">
        <v>154</v>
      </c>
      <c r="E426" s="100">
        <v>1</v>
      </c>
      <c r="F426" s="89" t="str">
        <f>IF(ISNA(VLOOKUP($A426,'Úklidové služby'!$A$7:$I$53,6,FALSE))=TRUE,"",VLOOKUP($A426,'Úklidové služby'!$A$7:$I$53,6,FALSE))</f>
        <v/>
      </c>
      <c r="G426" s="13" t="str">
        <f>IF(ISNA(VLOOKUP($A426,'Úklidové služby'!$A$7:$I$53,7,FALSE))=TRUE,"",VLOOKUP($A426,'Úklidové služby'!$A$7:$I$53,7,FALSE))</f>
        <v/>
      </c>
      <c r="H426" s="67" t="str">
        <f>IF(ISNA(VLOOKUP($A426,'Úklidové služby'!$A$7:$I$53,8,FALSE))=TRUE,"",VLOOKUP($A426,'Úklidové služby'!$A$7:$I$53,8,FALSE))</f>
        <v/>
      </c>
      <c r="I426" s="232" t="str">
        <f>IF(ISNA(VLOOKUP($A426,'Úklidové služby'!$A$7:$I$53,9,FALSE))=TRUE,"",VLOOKUP($A426,'Úklidové služby'!$A$7:$I$53,9,FALSE))</f>
        <v/>
      </c>
      <c r="J426" s="189" t="str">
        <f t="shared" si="22"/>
        <v/>
      </c>
      <c r="K426" s="237" t="str">
        <f t="shared" si="23"/>
        <v/>
      </c>
    </row>
    <row r="427" spans="1:11" ht="15" hidden="1" outlineLevel="1">
      <c r="A427" s="48"/>
      <c r="B427" s="14" t="s">
        <v>8</v>
      </c>
      <c r="C427" s="70" t="s">
        <v>174</v>
      </c>
      <c r="D427" s="15" t="s">
        <v>155</v>
      </c>
      <c r="E427" s="100">
        <v>1</v>
      </c>
      <c r="F427" s="66" t="str">
        <f>IF(ISNA(VLOOKUP($A427,'Úklidové služby'!$A$7:$I$53,6,FALSE))=TRUE,"",VLOOKUP($A427,'Úklidové služby'!$A$7:$I$53,6,FALSE))</f>
        <v/>
      </c>
      <c r="G427" s="16" t="str">
        <f>IF(ISNA(VLOOKUP($A427,'Úklidové služby'!$A$7:$I$53,7,FALSE))=TRUE,"",VLOOKUP($A427,'Úklidové služby'!$A$7:$I$53,7,FALSE))</f>
        <v/>
      </c>
      <c r="H427" s="148" t="str">
        <f>IF(ISNA(VLOOKUP($A427,'Úklidové služby'!$A$7:$I$53,8,FALSE))=TRUE,"",VLOOKUP($A427,'Úklidové služby'!$A$7:$I$53,8,FALSE))</f>
        <v/>
      </c>
      <c r="I427" s="232" t="str">
        <f>IF(ISNA(VLOOKUP($A427,'Úklidové služby'!$A$7:$I$53,9,FALSE))=TRUE,"",VLOOKUP($A427,'Úklidové služby'!$A$7:$I$53,9,FALSE))</f>
        <v/>
      </c>
      <c r="J427" s="194" t="str">
        <f t="shared" si="22"/>
        <v/>
      </c>
      <c r="K427" s="237" t="str">
        <f t="shared" si="23"/>
        <v/>
      </c>
    </row>
    <row r="428" spans="1:11" ht="15" hidden="1" outlineLevel="1">
      <c r="A428" s="48"/>
      <c r="B428" s="14" t="s">
        <v>8</v>
      </c>
      <c r="C428" s="70" t="s">
        <v>175</v>
      </c>
      <c r="D428" s="15" t="s">
        <v>156</v>
      </c>
      <c r="E428" s="100">
        <v>1</v>
      </c>
      <c r="F428" s="66" t="str">
        <f>IF(ISNA(VLOOKUP($A428,'Úklidové služby'!$A$7:$I$53,6,FALSE))=TRUE,"",VLOOKUP($A428,'Úklidové služby'!$A$7:$I$53,6,FALSE))</f>
        <v/>
      </c>
      <c r="G428" s="16" t="str">
        <f>IF(ISNA(VLOOKUP($A428,'Úklidové služby'!$A$7:$I$53,7,FALSE))=TRUE,"",VLOOKUP($A428,'Úklidové služby'!$A$7:$I$53,7,FALSE))</f>
        <v/>
      </c>
      <c r="H428" s="148" t="str">
        <f>IF(ISNA(VLOOKUP($A428,'Úklidové služby'!$A$7:$I$53,8,FALSE))=TRUE,"",VLOOKUP($A428,'Úklidové služby'!$A$7:$I$53,8,FALSE))</f>
        <v/>
      </c>
      <c r="I428" s="232" t="str">
        <f>IF(ISNA(VLOOKUP($A428,'Úklidové služby'!$A$7:$I$53,9,FALSE))=TRUE,"",VLOOKUP($A428,'Úklidové služby'!$A$7:$I$53,9,FALSE))</f>
        <v/>
      </c>
      <c r="J428" s="194" t="str">
        <f t="shared" si="22"/>
        <v/>
      </c>
      <c r="K428" s="237" t="str">
        <f t="shared" si="23"/>
        <v/>
      </c>
    </row>
    <row r="429" spans="1:11" ht="15" hidden="1" outlineLevel="1">
      <c r="A429" s="48"/>
      <c r="B429" s="14" t="s">
        <v>8</v>
      </c>
      <c r="C429" s="70" t="s">
        <v>205</v>
      </c>
      <c r="D429" s="15" t="s">
        <v>195</v>
      </c>
      <c r="E429" s="100">
        <v>1</v>
      </c>
      <c r="F429" s="66" t="str">
        <f>IF(ISNA(VLOOKUP($A429,'Úklidové služby'!$A$7:$I$53,6,FALSE))=TRUE,"",VLOOKUP($A429,'Úklidové služby'!$A$7:$I$53,6,FALSE))</f>
        <v/>
      </c>
      <c r="G429" s="16" t="str">
        <f>IF(ISNA(VLOOKUP($A429,'Úklidové služby'!$A$7:$I$53,7,FALSE))=TRUE,"",VLOOKUP($A429,'Úklidové služby'!$A$7:$I$53,7,FALSE))</f>
        <v/>
      </c>
      <c r="H429" s="148" t="str">
        <f>IF(ISNA(VLOOKUP($A429,'Úklidové služby'!$A$7:$I$53,8,FALSE))=TRUE,"",VLOOKUP($A429,'Úklidové služby'!$A$7:$I$53,8,FALSE))</f>
        <v/>
      </c>
      <c r="I429" s="232" t="str">
        <f>IF(ISNA(VLOOKUP($A429,'Úklidové služby'!$A$7:$I$53,9,FALSE))=TRUE,"",VLOOKUP($A429,'Úklidové služby'!$A$7:$I$53,9,FALSE))</f>
        <v/>
      </c>
      <c r="J429" s="194" t="str">
        <f t="shared" si="22"/>
        <v/>
      </c>
      <c r="K429" s="237" t="str">
        <f t="shared" si="23"/>
        <v/>
      </c>
    </row>
    <row r="430" spans="1:11" ht="15" hidden="1" outlineLevel="1">
      <c r="A430" s="48"/>
      <c r="B430" s="14" t="s">
        <v>8</v>
      </c>
      <c r="C430" s="70" t="s">
        <v>206</v>
      </c>
      <c r="D430" s="15" t="s">
        <v>196</v>
      </c>
      <c r="E430" s="100">
        <v>1</v>
      </c>
      <c r="F430" s="66" t="str">
        <f>IF(ISNA(VLOOKUP($A430,'Úklidové služby'!$A$7:$I$53,6,FALSE))=TRUE,"",VLOOKUP($A430,'Úklidové služby'!$A$7:$I$53,6,FALSE))</f>
        <v/>
      </c>
      <c r="G430" s="16" t="str">
        <f>IF(ISNA(VLOOKUP($A430,'Úklidové služby'!$A$7:$I$53,7,FALSE))=TRUE,"",VLOOKUP($A430,'Úklidové služby'!$A$7:$I$53,7,FALSE))</f>
        <v/>
      </c>
      <c r="H430" s="148" t="str">
        <f>IF(ISNA(VLOOKUP($A430,'Úklidové služby'!$A$7:$I$53,8,FALSE))=TRUE,"",VLOOKUP($A430,'Úklidové služby'!$A$7:$I$53,8,FALSE))</f>
        <v/>
      </c>
      <c r="I430" s="232" t="str">
        <f>IF(ISNA(VLOOKUP($A430,'Úklidové služby'!$A$7:$I$53,9,FALSE))=TRUE,"",VLOOKUP($A430,'Úklidové služby'!$A$7:$I$53,9,FALSE))</f>
        <v/>
      </c>
      <c r="J430" s="194" t="str">
        <f t="shared" si="22"/>
        <v/>
      </c>
      <c r="K430" s="237" t="str">
        <f t="shared" si="23"/>
        <v/>
      </c>
    </row>
    <row r="431" spans="1:11" ht="15" hidden="1" outlineLevel="1">
      <c r="A431" s="48"/>
      <c r="B431" s="14" t="s">
        <v>8</v>
      </c>
      <c r="C431" s="70" t="s">
        <v>176</v>
      </c>
      <c r="D431" s="15" t="s">
        <v>157</v>
      </c>
      <c r="E431" s="100">
        <v>1</v>
      </c>
      <c r="F431" s="66" t="str">
        <f>IF(ISNA(VLOOKUP($A431,'Úklidové služby'!$A$7:$I$53,6,FALSE))=TRUE,"",VLOOKUP($A431,'Úklidové služby'!$A$7:$I$53,6,FALSE))</f>
        <v/>
      </c>
      <c r="G431" s="16" t="str">
        <f>IF(ISNA(VLOOKUP($A431,'Úklidové služby'!$A$7:$I$53,7,FALSE))=TRUE,"",VLOOKUP($A431,'Úklidové služby'!$A$7:$I$53,7,FALSE))</f>
        <v/>
      </c>
      <c r="H431" s="148" t="str">
        <f>IF(ISNA(VLOOKUP($A431,'Úklidové služby'!$A$7:$I$53,8,FALSE))=TRUE,"",VLOOKUP($A431,'Úklidové služby'!$A$7:$I$53,8,FALSE))</f>
        <v/>
      </c>
      <c r="I431" s="232" t="str">
        <f>IF(ISNA(VLOOKUP($A431,'Úklidové služby'!$A$7:$I$53,9,FALSE))=TRUE,"",VLOOKUP($A431,'Úklidové služby'!$A$7:$I$53,9,FALSE))</f>
        <v/>
      </c>
      <c r="J431" s="194" t="str">
        <f t="shared" si="22"/>
        <v/>
      </c>
      <c r="K431" s="237" t="str">
        <f t="shared" si="23"/>
        <v/>
      </c>
    </row>
    <row r="432" spans="1:11" ht="15" hidden="1" outlineLevel="1">
      <c r="A432" s="48"/>
      <c r="B432" s="14" t="s">
        <v>8</v>
      </c>
      <c r="C432" s="70" t="s">
        <v>177</v>
      </c>
      <c r="D432" s="15" t="s">
        <v>158</v>
      </c>
      <c r="E432" s="100">
        <v>1</v>
      </c>
      <c r="F432" s="66" t="str">
        <f>IF(ISNA(VLOOKUP($A432,'Úklidové služby'!$A$7:$I$53,6,FALSE))=TRUE,"",VLOOKUP($A432,'Úklidové služby'!$A$7:$I$53,6,FALSE))</f>
        <v/>
      </c>
      <c r="G432" s="16" t="str">
        <f>IF(ISNA(VLOOKUP($A432,'Úklidové služby'!$A$7:$I$53,7,FALSE))=TRUE,"",VLOOKUP($A432,'Úklidové služby'!$A$7:$I$53,7,FALSE))</f>
        <v/>
      </c>
      <c r="H432" s="148" t="str">
        <f>IF(ISNA(VLOOKUP($A432,'Úklidové služby'!$A$7:$I$53,8,FALSE))=TRUE,"",VLOOKUP($A432,'Úklidové služby'!$A$7:$I$53,8,FALSE))</f>
        <v/>
      </c>
      <c r="I432" s="232" t="str">
        <f>IF(ISNA(VLOOKUP($A432,'Úklidové služby'!$A$7:$I$53,9,FALSE))=TRUE,"",VLOOKUP($A432,'Úklidové služby'!$A$7:$I$53,9,FALSE))</f>
        <v/>
      </c>
      <c r="J432" s="194" t="str">
        <f t="shared" si="22"/>
        <v/>
      </c>
      <c r="K432" s="237" t="str">
        <f t="shared" si="23"/>
        <v/>
      </c>
    </row>
    <row r="433" spans="1:11" ht="15" hidden="1" outlineLevel="1">
      <c r="A433" s="48"/>
      <c r="B433" s="14" t="s">
        <v>8</v>
      </c>
      <c r="C433" s="70" t="s">
        <v>178</v>
      </c>
      <c r="D433" s="15" t="s">
        <v>25</v>
      </c>
      <c r="E433" s="100">
        <v>1</v>
      </c>
      <c r="F433" s="66" t="str">
        <f>IF(ISNA(VLOOKUP($A433,'Úklidové služby'!$A$7:$I$53,6,FALSE))=TRUE,"",VLOOKUP($A433,'Úklidové služby'!$A$7:$I$53,6,FALSE))</f>
        <v/>
      </c>
      <c r="G433" s="16" t="str">
        <f>IF(ISNA(VLOOKUP($A433,'Úklidové služby'!$A$7:$I$53,7,FALSE))=TRUE,"",VLOOKUP($A433,'Úklidové služby'!$A$7:$I$53,7,FALSE))</f>
        <v/>
      </c>
      <c r="H433" s="148" t="str">
        <f>IF(ISNA(VLOOKUP($A433,'Úklidové služby'!$A$7:$I$53,8,FALSE))=TRUE,"",VLOOKUP($A433,'Úklidové služby'!$A$7:$I$53,8,FALSE))</f>
        <v/>
      </c>
      <c r="I433" s="232" t="str">
        <f>IF(ISNA(VLOOKUP($A433,'Úklidové služby'!$A$7:$I$53,9,FALSE))=TRUE,"",VLOOKUP($A433,'Úklidové služby'!$A$7:$I$53,9,FALSE))</f>
        <v/>
      </c>
      <c r="J433" s="194" t="str">
        <f t="shared" si="22"/>
        <v/>
      </c>
      <c r="K433" s="237" t="str">
        <f t="shared" si="23"/>
        <v/>
      </c>
    </row>
    <row r="434" spans="1:11" ht="15" hidden="1" outlineLevel="1">
      <c r="A434" s="48"/>
      <c r="B434" s="14" t="s">
        <v>8</v>
      </c>
      <c r="C434" s="70" t="s">
        <v>179</v>
      </c>
      <c r="D434" s="15" t="s">
        <v>16</v>
      </c>
      <c r="E434" s="100">
        <v>1</v>
      </c>
      <c r="F434" s="66" t="str">
        <f>IF(ISNA(VLOOKUP($A434,'Úklidové služby'!$A$7:$I$53,6,FALSE))=TRUE,"",VLOOKUP($A434,'Úklidové služby'!$A$7:$I$53,6,FALSE))</f>
        <v/>
      </c>
      <c r="G434" s="16" t="str">
        <f>IF(ISNA(VLOOKUP($A434,'Úklidové služby'!$A$7:$I$53,7,FALSE))=TRUE,"",VLOOKUP($A434,'Úklidové služby'!$A$7:$I$53,7,FALSE))</f>
        <v/>
      </c>
      <c r="H434" s="148" t="str">
        <f>IF(ISNA(VLOOKUP($A434,'Úklidové služby'!$A$7:$I$53,8,FALSE))=TRUE,"",VLOOKUP($A434,'Úklidové služby'!$A$7:$I$53,8,FALSE))</f>
        <v/>
      </c>
      <c r="I434" s="232" t="str">
        <f>IF(ISNA(VLOOKUP($A434,'Úklidové služby'!$A$7:$I$53,9,FALSE))=TRUE,"",VLOOKUP($A434,'Úklidové služby'!$A$7:$I$53,9,FALSE))</f>
        <v/>
      </c>
      <c r="J434" s="194" t="str">
        <f t="shared" si="22"/>
        <v/>
      </c>
      <c r="K434" s="237" t="str">
        <f t="shared" si="23"/>
        <v/>
      </c>
    </row>
    <row r="435" spans="1:11" ht="15" hidden="1" outlineLevel="1">
      <c r="A435" s="48"/>
      <c r="B435" s="14" t="s">
        <v>8</v>
      </c>
      <c r="C435" s="70" t="s">
        <v>180</v>
      </c>
      <c r="D435" s="15" t="s">
        <v>159</v>
      </c>
      <c r="E435" s="100">
        <v>1</v>
      </c>
      <c r="F435" s="66" t="str">
        <f>IF(ISNA(VLOOKUP($A435,'Úklidové služby'!$A$7:$I$53,6,FALSE))=TRUE,"",VLOOKUP($A435,'Úklidové služby'!$A$7:$I$53,6,FALSE))</f>
        <v/>
      </c>
      <c r="G435" s="16" t="str">
        <f>IF(ISNA(VLOOKUP($A435,'Úklidové služby'!$A$7:$I$53,7,FALSE))=TRUE,"",VLOOKUP($A435,'Úklidové služby'!$A$7:$I$53,7,FALSE))</f>
        <v/>
      </c>
      <c r="H435" s="148" t="str">
        <f>IF(ISNA(VLOOKUP($A435,'Úklidové služby'!$A$7:$I$53,8,FALSE))=TRUE,"",VLOOKUP($A435,'Úklidové služby'!$A$7:$I$53,8,FALSE))</f>
        <v/>
      </c>
      <c r="I435" s="232" t="str">
        <f>IF(ISNA(VLOOKUP($A435,'Úklidové služby'!$A$7:$I$53,9,FALSE))=TRUE,"",VLOOKUP($A435,'Úklidové služby'!$A$7:$I$53,9,FALSE))</f>
        <v/>
      </c>
      <c r="J435" s="194" t="str">
        <f t="shared" si="22"/>
        <v/>
      </c>
      <c r="K435" s="237" t="str">
        <f t="shared" si="23"/>
        <v/>
      </c>
    </row>
    <row r="436" spans="1:11" ht="15" hidden="1" outlineLevel="1">
      <c r="A436" s="48"/>
      <c r="B436" s="14" t="s">
        <v>8</v>
      </c>
      <c r="C436" s="70" t="s">
        <v>181</v>
      </c>
      <c r="D436" s="15" t="s">
        <v>94</v>
      </c>
      <c r="E436" s="100">
        <v>1</v>
      </c>
      <c r="F436" s="66" t="str">
        <f>IF(ISNA(VLOOKUP($A436,'Úklidové služby'!$A$7:$I$53,6,FALSE))=TRUE,"",VLOOKUP($A436,'Úklidové služby'!$A$7:$I$53,6,FALSE))</f>
        <v/>
      </c>
      <c r="G436" s="16" t="str">
        <f>IF(ISNA(VLOOKUP($A436,'Úklidové služby'!$A$7:$I$53,7,FALSE))=TRUE,"",VLOOKUP($A436,'Úklidové služby'!$A$7:$I$53,7,FALSE))</f>
        <v/>
      </c>
      <c r="H436" s="148" t="str">
        <f>IF(ISNA(VLOOKUP($A436,'Úklidové služby'!$A$7:$I$53,8,FALSE))=TRUE,"",VLOOKUP($A436,'Úklidové služby'!$A$7:$I$53,8,FALSE))</f>
        <v/>
      </c>
      <c r="I436" s="232" t="str">
        <f>IF(ISNA(VLOOKUP($A436,'Úklidové služby'!$A$7:$I$53,9,FALSE))=TRUE,"",VLOOKUP($A436,'Úklidové služby'!$A$7:$I$53,9,FALSE))</f>
        <v/>
      </c>
      <c r="J436" s="194" t="str">
        <f t="shared" si="22"/>
        <v/>
      </c>
      <c r="K436" s="237" t="str">
        <f t="shared" si="23"/>
        <v/>
      </c>
    </row>
    <row r="437" spans="1:11" ht="15" hidden="1" outlineLevel="1">
      <c r="A437" s="48"/>
      <c r="B437" s="14" t="s">
        <v>20</v>
      </c>
      <c r="C437" s="70" t="s">
        <v>136</v>
      </c>
      <c r="D437" s="15" t="s">
        <v>61</v>
      </c>
      <c r="E437" s="100">
        <v>1</v>
      </c>
      <c r="F437" s="66" t="str">
        <f>IF(ISNA(VLOOKUP($A437,'Úklidové služby'!$A$7:$I$53,6,FALSE))=TRUE,"",VLOOKUP($A437,'Úklidové služby'!$A$7:$I$53,6,FALSE))</f>
        <v/>
      </c>
      <c r="G437" s="16" t="str">
        <f>IF(ISNA(VLOOKUP($A437,'Úklidové služby'!$A$7:$I$53,7,FALSE))=TRUE,"",VLOOKUP($A437,'Úklidové služby'!$A$7:$I$53,7,FALSE))</f>
        <v/>
      </c>
      <c r="H437" s="148" t="str">
        <f>IF(ISNA(VLOOKUP($A437,'Úklidové služby'!$A$7:$I$53,8,FALSE))=TRUE,"",VLOOKUP($A437,'Úklidové služby'!$A$7:$I$53,8,FALSE))</f>
        <v/>
      </c>
      <c r="I437" s="232" t="str">
        <f>IF(ISNA(VLOOKUP($A437,'Úklidové služby'!$A$7:$I$53,9,FALSE))=TRUE,"",VLOOKUP($A437,'Úklidové služby'!$A$7:$I$53,9,FALSE))</f>
        <v/>
      </c>
      <c r="J437" s="194" t="str">
        <f t="shared" si="22"/>
        <v/>
      </c>
      <c r="K437" s="237" t="str">
        <f t="shared" si="23"/>
        <v/>
      </c>
    </row>
    <row r="438" spans="1:11" ht="15" hidden="1" outlineLevel="1">
      <c r="A438" s="48"/>
      <c r="B438" s="14" t="s">
        <v>20</v>
      </c>
      <c r="C438" s="70" t="s">
        <v>111</v>
      </c>
      <c r="D438" s="15" t="s">
        <v>195</v>
      </c>
      <c r="E438" s="100">
        <v>1</v>
      </c>
      <c r="F438" s="66" t="str">
        <f>IF(ISNA(VLOOKUP($A438,'Úklidové služby'!$A$7:$I$53,6,FALSE))=TRUE,"",VLOOKUP($A438,'Úklidové služby'!$A$7:$I$53,6,FALSE))</f>
        <v/>
      </c>
      <c r="G438" s="16" t="str">
        <f>IF(ISNA(VLOOKUP($A438,'Úklidové služby'!$A$7:$I$53,7,FALSE))=TRUE,"",VLOOKUP($A438,'Úklidové služby'!$A$7:$I$53,7,FALSE))</f>
        <v/>
      </c>
      <c r="H438" s="148" t="str">
        <f>IF(ISNA(VLOOKUP($A438,'Úklidové služby'!$A$7:$I$53,8,FALSE))=TRUE,"",VLOOKUP($A438,'Úklidové služby'!$A$7:$I$53,8,FALSE))</f>
        <v/>
      </c>
      <c r="I438" s="232" t="str">
        <f>IF(ISNA(VLOOKUP($A438,'Úklidové služby'!$A$7:$I$53,9,FALSE))=TRUE,"",VLOOKUP($A438,'Úklidové služby'!$A$7:$I$53,9,FALSE))</f>
        <v/>
      </c>
      <c r="J438" s="194" t="str">
        <f t="shared" si="22"/>
        <v/>
      </c>
      <c r="K438" s="237" t="str">
        <f t="shared" si="23"/>
        <v/>
      </c>
    </row>
    <row r="439" spans="1:11" ht="15" hidden="1" outlineLevel="1">
      <c r="A439" s="48"/>
      <c r="B439" s="14" t="s">
        <v>20</v>
      </c>
      <c r="C439" s="70" t="s">
        <v>110</v>
      </c>
      <c r="D439" s="15" t="s">
        <v>195</v>
      </c>
      <c r="E439" s="100">
        <v>1</v>
      </c>
      <c r="F439" s="66" t="str">
        <f>IF(ISNA(VLOOKUP($A439,'Úklidové služby'!$A$7:$I$53,6,FALSE))=TRUE,"",VLOOKUP($A439,'Úklidové služby'!$A$7:$I$53,6,FALSE))</f>
        <v/>
      </c>
      <c r="G439" s="16" t="str">
        <f>IF(ISNA(VLOOKUP($A439,'Úklidové služby'!$A$7:$I$53,7,FALSE))=TRUE,"",VLOOKUP($A439,'Úklidové služby'!$A$7:$I$53,7,FALSE))</f>
        <v/>
      </c>
      <c r="H439" s="148" t="str">
        <f>IF(ISNA(VLOOKUP($A439,'Úklidové služby'!$A$7:$I$53,8,FALSE))=TRUE,"",VLOOKUP($A439,'Úklidové služby'!$A$7:$I$53,8,FALSE))</f>
        <v/>
      </c>
      <c r="I439" s="232" t="str">
        <f>IF(ISNA(VLOOKUP($A439,'Úklidové služby'!$A$7:$I$53,9,FALSE))=TRUE,"",VLOOKUP($A439,'Úklidové služby'!$A$7:$I$53,9,FALSE))</f>
        <v/>
      </c>
      <c r="J439" s="194" t="str">
        <f t="shared" si="22"/>
        <v/>
      </c>
      <c r="K439" s="237" t="str">
        <f t="shared" si="23"/>
        <v/>
      </c>
    </row>
    <row r="440" spans="1:11" ht="15" hidden="1" outlineLevel="1">
      <c r="A440" s="48"/>
      <c r="B440" s="14" t="s">
        <v>20</v>
      </c>
      <c r="C440" s="70" t="s">
        <v>133</v>
      </c>
      <c r="D440" s="15" t="s">
        <v>25</v>
      </c>
      <c r="E440" s="100">
        <v>1</v>
      </c>
      <c r="F440" s="66" t="str">
        <f>IF(ISNA(VLOOKUP($A440,'Úklidové služby'!$A$7:$I$53,6,FALSE))=TRUE,"",VLOOKUP($A440,'Úklidové služby'!$A$7:$I$53,6,FALSE))</f>
        <v/>
      </c>
      <c r="G440" s="16" t="str">
        <f>IF(ISNA(VLOOKUP($A440,'Úklidové služby'!$A$7:$I$53,7,FALSE))=TRUE,"",VLOOKUP($A440,'Úklidové služby'!$A$7:$I$53,7,FALSE))</f>
        <v/>
      </c>
      <c r="H440" s="148" t="str">
        <f>IF(ISNA(VLOOKUP($A440,'Úklidové služby'!$A$7:$I$53,8,FALSE))=TRUE,"",VLOOKUP($A440,'Úklidové služby'!$A$7:$I$53,8,FALSE))</f>
        <v/>
      </c>
      <c r="I440" s="232" t="str">
        <f>IF(ISNA(VLOOKUP($A440,'Úklidové služby'!$A$7:$I$53,9,FALSE))=TRUE,"",VLOOKUP($A440,'Úklidové služby'!$A$7:$I$53,9,FALSE))</f>
        <v/>
      </c>
      <c r="J440" s="194" t="str">
        <f t="shared" si="22"/>
        <v/>
      </c>
      <c r="K440" s="237" t="str">
        <f t="shared" si="23"/>
        <v/>
      </c>
    </row>
    <row r="441" spans="1:11" ht="15" hidden="1" outlineLevel="1">
      <c r="A441" s="48"/>
      <c r="B441" s="14" t="s">
        <v>20</v>
      </c>
      <c r="C441" s="70" t="s">
        <v>114</v>
      </c>
      <c r="D441" s="15" t="s">
        <v>157</v>
      </c>
      <c r="E441" s="100">
        <v>1</v>
      </c>
      <c r="F441" s="66" t="str">
        <f>IF(ISNA(VLOOKUP($A441,'Úklidové služby'!$A$7:$I$53,6,FALSE))=TRUE,"",VLOOKUP($A441,'Úklidové služby'!$A$7:$I$53,6,FALSE))</f>
        <v/>
      </c>
      <c r="G441" s="16" t="str">
        <f>IF(ISNA(VLOOKUP($A441,'Úklidové služby'!$A$7:$I$53,7,FALSE))=TRUE,"",VLOOKUP($A441,'Úklidové služby'!$A$7:$I$53,7,FALSE))</f>
        <v/>
      </c>
      <c r="H441" s="148" t="str">
        <f>IF(ISNA(VLOOKUP($A441,'Úklidové služby'!$A$7:$I$53,8,FALSE))=TRUE,"",VLOOKUP($A441,'Úklidové služby'!$A$7:$I$53,8,FALSE))</f>
        <v/>
      </c>
      <c r="I441" s="232" t="str">
        <f>IF(ISNA(VLOOKUP($A441,'Úklidové služby'!$A$7:$I$53,9,FALSE))=TRUE,"",VLOOKUP($A441,'Úklidové služby'!$A$7:$I$53,9,FALSE))</f>
        <v/>
      </c>
      <c r="J441" s="194" t="str">
        <f t="shared" si="22"/>
        <v/>
      </c>
      <c r="K441" s="237" t="str">
        <f t="shared" si="23"/>
        <v/>
      </c>
    </row>
    <row r="442" spans="1:11" ht="15" hidden="1" outlineLevel="1">
      <c r="A442" s="48"/>
      <c r="B442" s="14" t="s">
        <v>20</v>
      </c>
      <c r="C442" s="70" t="s">
        <v>137</v>
      </c>
      <c r="D442" s="15" t="s">
        <v>160</v>
      </c>
      <c r="E442" s="100">
        <v>1</v>
      </c>
      <c r="F442" s="66" t="str">
        <f>IF(ISNA(VLOOKUP($A442,'Úklidové služby'!$A$7:$I$53,6,FALSE))=TRUE,"",VLOOKUP($A442,'Úklidové služby'!$A$7:$I$53,6,FALSE))</f>
        <v/>
      </c>
      <c r="G442" s="16" t="str">
        <f>IF(ISNA(VLOOKUP($A442,'Úklidové služby'!$A$7:$I$53,7,FALSE))=TRUE,"",VLOOKUP($A442,'Úklidové služby'!$A$7:$I$53,7,FALSE))</f>
        <v/>
      </c>
      <c r="H442" s="148" t="str">
        <f>IF(ISNA(VLOOKUP($A442,'Úklidové služby'!$A$7:$I$53,8,FALSE))=TRUE,"",VLOOKUP($A442,'Úklidové služby'!$A$7:$I$53,8,FALSE))</f>
        <v/>
      </c>
      <c r="I442" s="232" t="str">
        <f>IF(ISNA(VLOOKUP($A442,'Úklidové služby'!$A$7:$I$53,9,FALSE))=TRUE,"",VLOOKUP($A442,'Úklidové služby'!$A$7:$I$53,9,FALSE))</f>
        <v/>
      </c>
      <c r="J442" s="194" t="str">
        <f t="shared" si="22"/>
        <v/>
      </c>
      <c r="K442" s="237" t="str">
        <f t="shared" si="23"/>
        <v/>
      </c>
    </row>
    <row r="443" spans="1:11" ht="15" hidden="1" outlineLevel="1">
      <c r="A443" s="48"/>
      <c r="B443" s="14" t="s">
        <v>20</v>
      </c>
      <c r="C443" s="70" t="s">
        <v>109</v>
      </c>
      <c r="D443" s="15" t="s">
        <v>16</v>
      </c>
      <c r="E443" s="100">
        <v>1</v>
      </c>
      <c r="F443" s="66" t="str">
        <f>IF(ISNA(VLOOKUP($A443,'Úklidové služby'!$A$7:$I$53,6,FALSE))=TRUE,"",VLOOKUP($A443,'Úklidové služby'!$A$7:$I$53,6,FALSE))</f>
        <v/>
      </c>
      <c r="G443" s="16" t="str">
        <f>IF(ISNA(VLOOKUP($A443,'Úklidové služby'!$A$7:$I$53,7,FALSE))=TRUE,"",VLOOKUP($A443,'Úklidové služby'!$A$7:$I$53,7,FALSE))</f>
        <v/>
      </c>
      <c r="H443" s="148" t="str">
        <f>IF(ISNA(VLOOKUP($A443,'Úklidové služby'!$A$7:$I$53,8,FALSE))=TRUE,"",VLOOKUP($A443,'Úklidové služby'!$A$7:$I$53,8,FALSE))</f>
        <v/>
      </c>
      <c r="I443" s="232" t="str">
        <f>IF(ISNA(VLOOKUP($A443,'Úklidové služby'!$A$7:$I$53,9,FALSE))=TRUE,"",VLOOKUP($A443,'Úklidové služby'!$A$7:$I$53,9,FALSE))</f>
        <v/>
      </c>
      <c r="J443" s="194" t="str">
        <f t="shared" si="22"/>
        <v/>
      </c>
      <c r="K443" s="237" t="str">
        <f t="shared" si="23"/>
        <v/>
      </c>
    </row>
    <row r="444" spans="1:11" ht="15" hidden="1" outlineLevel="1">
      <c r="A444" s="48"/>
      <c r="B444" s="14" t="s">
        <v>20</v>
      </c>
      <c r="C444" s="70" t="s">
        <v>107</v>
      </c>
      <c r="D444" s="15" t="s">
        <v>80</v>
      </c>
      <c r="E444" s="100">
        <v>1</v>
      </c>
      <c r="F444" s="66" t="str">
        <f>IF(ISNA(VLOOKUP($A444,'Úklidové služby'!$A$7:$I$53,6,FALSE))=TRUE,"",VLOOKUP($A444,'Úklidové služby'!$A$7:$I$53,6,FALSE))</f>
        <v/>
      </c>
      <c r="G444" s="16" t="str">
        <f>IF(ISNA(VLOOKUP($A444,'Úklidové služby'!$A$7:$I$53,7,FALSE))=TRUE,"",VLOOKUP($A444,'Úklidové služby'!$A$7:$I$53,7,FALSE))</f>
        <v/>
      </c>
      <c r="H444" s="148" t="str">
        <f>IF(ISNA(VLOOKUP($A444,'Úklidové služby'!$A$7:$I$53,8,FALSE))=TRUE,"",VLOOKUP($A444,'Úklidové služby'!$A$7:$I$53,8,FALSE))</f>
        <v/>
      </c>
      <c r="I444" s="232" t="str">
        <f>IF(ISNA(VLOOKUP($A444,'Úklidové služby'!$A$7:$I$53,9,FALSE))=TRUE,"",VLOOKUP($A444,'Úklidové služby'!$A$7:$I$53,9,FALSE))</f>
        <v/>
      </c>
      <c r="J444" s="194" t="str">
        <f t="shared" si="22"/>
        <v/>
      </c>
      <c r="K444" s="237" t="str">
        <f t="shared" si="23"/>
        <v/>
      </c>
    </row>
    <row r="445" spans="1:11" ht="15" hidden="1" outlineLevel="1">
      <c r="A445" s="48"/>
      <c r="B445" s="14" t="s">
        <v>20</v>
      </c>
      <c r="C445" s="70" t="s">
        <v>113</v>
      </c>
      <c r="D445" s="15" t="s">
        <v>14</v>
      </c>
      <c r="E445" s="100">
        <v>1</v>
      </c>
      <c r="F445" s="66" t="str">
        <f>IF(ISNA(VLOOKUP($A445,'Úklidové služby'!$A$7:$I$53,6,FALSE))=TRUE,"",VLOOKUP($A445,'Úklidové služby'!$A$7:$I$53,6,FALSE))</f>
        <v/>
      </c>
      <c r="G445" s="16" t="str">
        <f>IF(ISNA(VLOOKUP($A445,'Úklidové služby'!$A$7:$I$53,7,FALSE))=TRUE,"",VLOOKUP($A445,'Úklidové služby'!$A$7:$I$53,7,FALSE))</f>
        <v/>
      </c>
      <c r="H445" s="148" t="str">
        <f>IF(ISNA(VLOOKUP($A445,'Úklidové služby'!$A$7:$I$53,8,FALSE))=TRUE,"",VLOOKUP($A445,'Úklidové služby'!$A$7:$I$53,8,FALSE))</f>
        <v/>
      </c>
      <c r="I445" s="232" t="str">
        <f>IF(ISNA(VLOOKUP($A445,'Úklidové služby'!$A$7:$I$53,9,FALSE))=TRUE,"",VLOOKUP($A445,'Úklidové služby'!$A$7:$I$53,9,FALSE))</f>
        <v/>
      </c>
      <c r="J445" s="194" t="str">
        <f t="shared" si="22"/>
        <v/>
      </c>
      <c r="K445" s="237" t="str">
        <f t="shared" si="23"/>
        <v/>
      </c>
    </row>
    <row r="446" spans="1:11" ht="15" hidden="1" outlineLevel="1">
      <c r="A446" s="48"/>
      <c r="B446" s="14" t="s">
        <v>20</v>
      </c>
      <c r="C446" s="70" t="s">
        <v>105</v>
      </c>
      <c r="D446" s="15" t="s">
        <v>161</v>
      </c>
      <c r="E446" s="100">
        <v>1</v>
      </c>
      <c r="F446" s="66" t="str">
        <f>IF(ISNA(VLOOKUP($A446,'Úklidové služby'!$A$7:$I$53,6,FALSE))=TRUE,"",VLOOKUP($A446,'Úklidové služby'!$A$7:$I$53,6,FALSE))</f>
        <v/>
      </c>
      <c r="G446" s="16" t="str">
        <f>IF(ISNA(VLOOKUP($A446,'Úklidové služby'!$A$7:$I$53,7,FALSE))=TRUE,"",VLOOKUP($A446,'Úklidové služby'!$A$7:$I$53,7,FALSE))</f>
        <v/>
      </c>
      <c r="H446" s="148" t="str">
        <f>IF(ISNA(VLOOKUP($A446,'Úklidové služby'!$A$7:$I$53,8,FALSE))=TRUE,"",VLOOKUP($A446,'Úklidové služby'!$A$7:$I$53,8,FALSE))</f>
        <v/>
      </c>
      <c r="I446" s="232" t="str">
        <f>IF(ISNA(VLOOKUP($A446,'Úklidové služby'!$A$7:$I$53,9,FALSE))=TRUE,"",VLOOKUP($A446,'Úklidové služby'!$A$7:$I$53,9,FALSE))</f>
        <v/>
      </c>
      <c r="J446" s="194" t="str">
        <f t="shared" si="22"/>
        <v/>
      </c>
      <c r="K446" s="237" t="str">
        <f t="shared" si="23"/>
        <v/>
      </c>
    </row>
    <row r="447" spans="1:11" ht="15" hidden="1" outlineLevel="1">
      <c r="A447" s="48"/>
      <c r="B447" s="14" t="s">
        <v>20</v>
      </c>
      <c r="C447" s="70" t="s">
        <v>108</v>
      </c>
      <c r="D447" s="15" t="s">
        <v>162</v>
      </c>
      <c r="E447" s="100">
        <v>1</v>
      </c>
      <c r="F447" s="66" t="str">
        <f>IF(ISNA(VLOOKUP($A447,'Úklidové služby'!$A$7:$I$53,6,FALSE))=TRUE,"",VLOOKUP($A447,'Úklidové služby'!$A$7:$I$53,6,FALSE))</f>
        <v/>
      </c>
      <c r="G447" s="16" t="str">
        <f>IF(ISNA(VLOOKUP($A447,'Úklidové služby'!$A$7:$I$53,7,FALSE))=TRUE,"",VLOOKUP($A447,'Úklidové služby'!$A$7:$I$53,7,FALSE))</f>
        <v/>
      </c>
      <c r="H447" s="148" t="str">
        <f>IF(ISNA(VLOOKUP($A447,'Úklidové služby'!$A$7:$I$53,8,FALSE))=TRUE,"",VLOOKUP($A447,'Úklidové služby'!$A$7:$I$53,8,FALSE))</f>
        <v/>
      </c>
      <c r="I447" s="232" t="str">
        <f>IF(ISNA(VLOOKUP($A447,'Úklidové služby'!$A$7:$I$53,9,FALSE))=TRUE,"",VLOOKUP($A447,'Úklidové služby'!$A$7:$I$53,9,FALSE))</f>
        <v/>
      </c>
      <c r="J447" s="194" t="str">
        <f t="shared" si="22"/>
        <v/>
      </c>
      <c r="K447" s="237" t="str">
        <f t="shared" si="23"/>
        <v/>
      </c>
    </row>
    <row r="448" spans="1:11" ht="15" hidden="1" outlineLevel="1">
      <c r="A448" s="48"/>
      <c r="B448" s="14" t="s">
        <v>20</v>
      </c>
      <c r="C448" s="70" t="s">
        <v>104</v>
      </c>
      <c r="D448" s="15" t="s">
        <v>162</v>
      </c>
      <c r="E448" s="100">
        <v>1</v>
      </c>
      <c r="F448" s="66" t="str">
        <f>IF(ISNA(VLOOKUP($A448,'Úklidové služby'!$A$7:$I$53,6,FALSE))=TRUE,"",VLOOKUP($A448,'Úklidové služby'!$A$7:$I$53,6,FALSE))</f>
        <v/>
      </c>
      <c r="G448" s="16" t="str">
        <f>IF(ISNA(VLOOKUP($A448,'Úklidové služby'!$A$7:$I$53,7,FALSE))=TRUE,"",VLOOKUP($A448,'Úklidové služby'!$A$7:$I$53,7,FALSE))</f>
        <v/>
      </c>
      <c r="H448" s="148" t="str">
        <f>IF(ISNA(VLOOKUP($A448,'Úklidové služby'!$A$7:$I$53,8,FALSE))=TRUE,"",VLOOKUP($A448,'Úklidové služby'!$A$7:$I$53,8,FALSE))</f>
        <v/>
      </c>
      <c r="I448" s="232" t="str">
        <f>IF(ISNA(VLOOKUP($A448,'Úklidové služby'!$A$7:$I$53,9,FALSE))=TRUE,"",VLOOKUP($A448,'Úklidové služby'!$A$7:$I$53,9,FALSE))</f>
        <v/>
      </c>
      <c r="J448" s="194" t="str">
        <f t="shared" si="22"/>
        <v/>
      </c>
      <c r="K448" s="237" t="str">
        <f t="shared" si="23"/>
        <v/>
      </c>
    </row>
    <row r="449" spans="1:11" ht="15" hidden="1" outlineLevel="1">
      <c r="A449" s="48"/>
      <c r="B449" s="14" t="s">
        <v>20</v>
      </c>
      <c r="C449" s="70" t="s">
        <v>207</v>
      </c>
      <c r="D449" s="15" t="s">
        <v>197</v>
      </c>
      <c r="E449" s="100">
        <v>1</v>
      </c>
      <c r="F449" s="66" t="str">
        <f>IF(ISNA(VLOOKUP($A449,'Úklidové služby'!$A$7:$I$53,6,FALSE))=TRUE,"",VLOOKUP($A449,'Úklidové služby'!$A$7:$I$53,6,FALSE))</f>
        <v/>
      </c>
      <c r="G449" s="16" t="str">
        <f>IF(ISNA(VLOOKUP($A449,'Úklidové služby'!$A$7:$I$53,7,FALSE))=TRUE,"",VLOOKUP($A449,'Úklidové služby'!$A$7:$I$53,7,FALSE))</f>
        <v/>
      </c>
      <c r="H449" s="148" t="str">
        <f>IF(ISNA(VLOOKUP($A449,'Úklidové služby'!$A$7:$I$53,8,FALSE))=TRUE,"",VLOOKUP($A449,'Úklidové služby'!$A$7:$I$53,8,FALSE))</f>
        <v/>
      </c>
      <c r="I449" s="232" t="str">
        <f>IF(ISNA(VLOOKUP($A449,'Úklidové služby'!$A$7:$I$53,9,FALSE))=TRUE,"",VLOOKUP($A449,'Úklidové služby'!$A$7:$I$53,9,FALSE))</f>
        <v/>
      </c>
      <c r="J449" s="194" t="str">
        <f t="shared" si="22"/>
        <v/>
      </c>
      <c r="K449" s="237" t="str">
        <f t="shared" si="23"/>
        <v/>
      </c>
    </row>
    <row r="450" spans="1:11" ht="15" hidden="1" outlineLevel="1">
      <c r="A450" s="48"/>
      <c r="B450" s="14" t="s">
        <v>20</v>
      </c>
      <c r="C450" s="70" t="s">
        <v>182</v>
      </c>
      <c r="D450" s="15" t="s">
        <v>157</v>
      </c>
      <c r="E450" s="100">
        <v>1</v>
      </c>
      <c r="F450" s="66" t="str">
        <f>IF(ISNA(VLOOKUP($A450,'Úklidové služby'!$A$7:$I$53,6,FALSE))=TRUE,"",VLOOKUP($A450,'Úklidové služby'!$A$7:$I$53,6,FALSE))</f>
        <v/>
      </c>
      <c r="G450" s="16" t="str">
        <f>IF(ISNA(VLOOKUP($A450,'Úklidové služby'!$A$7:$I$53,7,FALSE))=TRUE,"",VLOOKUP($A450,'Úklidové služby'!$A$7:$I$53,7,FALSE))</f>
        <v/>
      </c>
      <c r="H450" s="148" t="str">
        <f>IF(ISNA(VLOOKUP($A450,'Úklidové služby'!$A$7:$I$53,8,FALSE))=TRUE,"",VLOOKUP($A450,'Úklidové služby'!$A$7:$I$53,8,FALSE))</f>
        <v/>
      </c>
      <c r="I450" s="232" t="str">
        <f>IF(ISNA(VLOOKUP($A450,'Úklidové služby'!$A$7:$I$53,9,FALSE))=TRUE,"",VLOOKUP($A450,'Úklidové služby'!$A$7:$I$53,9,FALSE))</f>
        <v/>
      </c>
      <c r="J450" s="194" t="str">
        <f t="shared" si="22"/>
        <v/>
      </c>
      <c r="K450" s="237" t="str">
        <f t="shared" si="23"/>
        <v/>
      </c>
    </row>
    <row r="451" spans="1:11" ht="15" hidden="1" outlineLevel="1">
      <c r="A451" s="48"/>
      <c r="B451" s="14" t="s">
        <v>20</v>
      </c>
      <c r="C451" s="70" t="s">
        <v>208</v>
      </c>
      <c r="D451" s="15" t="s">
        <v>162</v>
      </c>
      <c r="E451" s="100">
        <v>1</v>
      </c>
      <c r="F451" s="66" t="str">
        <f>IF(ISNA(VLOOKUP($A451,'Úklidové služby'!$A$7:$I$53,6,FALSE))=TRUE,"",VLOOKUP($A451,'Úklidové služby'!$A$7:$I$53,6,FALSE))</f>
        <v/>
      </c>
      <c r="G451" s="16" t="str">
        <f>IF(ISNA(VLOOKUP($A451,'Úklidové služby'!$A$7:$I$53,7,FALSE))=TRUE,"",VLOOKUP($A451,'Úklidové služby'!$A$7:$I$53,7,FALSE))</f>
        <v/>
      </c>
      <c r="H451" s="148" t="str">
        <f>IF(ISNA(VLOOKUP($A451,'Úklidové služby'!$A$7:$I$53,8,FALSE))=TRUE,"",VLOOKUP($A451,'Úklidové služby'!$A$7:$I$53,8,FALSE))</f>
        <v/>
      </c>
      <c r="I451" s="232" t="str">
        <f>IF(ISNA(VLOOKUP($A451,'Úklidové služby'!$A$7:$I$53,9,FALSE))=TRUE,"",VLOOKUP($A451,'Úklidové služby'!$A$7:$I$53,9,FALSE))</f>
        <v/>
      </c>
      <c r="J451" s="194" t="str">
        <f t="shared" si="22"/>
        <v/>
      </c>
      <c r="K451" s="237" t="str">
        <f t="shared" si="23"/>
        <v/>
      </c>
    </row>
    <row r="452" spans="1:11" ht="15" hidden="1" outlineLevel="1">
      <c r="A452" s="48"/>
      <c r="B452" s="14" t="s">
        <v>20</v>
      </c>
      <c r="C452" s="70"/>
      <c r="D452" s="15" t="s">
        <v>94</v>
      </c>
      <c r="E452" s="100">
        <v>1</v>
      </c>
      <c r="F452" s="66" t="str">
        <f>IF(ISNA(VLOOKUP($A452,'Úklidové služby'!$A$7:$I$53,6,FALSE))=TRUE,"",VLOOKUP($A452,'Úklidové služby'!$A$7:$I$53,6,FALSE))</f>
        <v/>
      </c>
      <c r="G452" s="16" t="str">
        <f>IF(ISNA(VLOOKUP($A452,'Úklidové služby'!$A$7:$I$53,7,FALSE))=TRUE,"",VLOOKUP($A452,'Úklidové služby'!$A$7:$I$53,7,FALSE))</f>
        <v/>
      </c>
      <c r="H452" s="148" t="str">
        <f>IF(ISNA(VLOOKUP($A452,'Úklidové služby'!$A$7:$I$53,8,FALSE))=TRUE,"",VLOOKUP($A452,'Úklidové služby'!$A$7:$I$53,8,FALSE))</f>
        <v/>
      </c>
      <c r="I452" s="232" t="str">
        <f>IF(ISNA(VLOOKUP($A452,'Úklidové služby'!$A$7:$I$53,9,FALSE))=TRUE,"",VLOOKUP($A452,'Úklidové služby'!$A$7:$I$53,9,FALSE))</f>
        <v/>
      </c>
      <c r="J452" s="194" t="str">
        <f t="shared" si="22"/>
        <v/>
      </c>
      <c r="K452" s="237" t="str">
        <f t="shared" si="23"/>
        <v/>
      </c>
    </row>
    <row r="453" spans="1:11" ht="15" hidden="1" outlineLevel="1">
      <c r="A453" s="48"/>
      <c r="B453" s="14" t="s">
        <v>20</v>
      </c>
      <c r="C453" s="70" t="s">
        <v>183</v>
      </c>
      <c r="D453" s="15" t="s">
        <v>163</v>
      </c>
      <c r="E453" s="100">
        <v>1</v>
      </c>
      <c r="F453" s="66" t="str">
        <f>IF(ISNA(VLOOKUP($A453,'Úklidové služby'!$A$7:$I$53,6,FALSE))=TRUE,"",VLOOKUP($A453,'Úklidové služby'!$A$7:$I$53,6,FALSE))</f>
        <v/>
      </c>
      <c r="G453" s="16" t="str">
        <f>IF(ISNA(VLOOKUP($A453,'Úklidové služby'!$A$7:$I$53,7,FALSE))=TRUE,"",VLOOKUP($A453,'Úklidové služby'!$A$7:$I$53,7,FALSE))</f>
        <v/>
      </c>
      <c r="H453" s="148" t="str">
        <f>IF(ISNA(VLOOKUP($A453,'Úklidové služby'!$A$7:$I$53,8,FALSE))=TRUE,"",VLOOKUP($A453,'Úklidové služby'!$A$7:$I$53,8,FALSE))</f>
        <v/>
      </c>
      <c r="I453" s="232" t="str">
        <f>IF(ISNA(VLOOKUP($A453,'Úklidové služby'!$A$7:$I$53,9,FALSE))=TRUE,"",VLOOKUP($A453,'Úklidové služby'!$A$7:$I$53,9,FALSE))</f>
        <v/>
      </c>
      <c r="J453" s="194" t="str">
        <f t="shared" si="22"/>
        <v/>
      </c>
      <c r="K453" s="237" t="str">
        <f t="shared" si="23"/>
        <v/>
      </c>
    </row>
    <row r="454" spans="1:11" ht="15" hidden="1" outlineLevel="1">
      <c r="A454" s="48"/>
      <c r="B454" s="14" t="s">
        <v>20</v>
      </c>
      <c r="C454" s="70" t="s">
        <v>184</v>
      </c>
      <c r="D454" s="15" t="s">
        <v>164</v>
      </c>
      <c r="E454" s="100">
        <v>1</v>
      </c>
      <c r="F454" s="66" t="str">
        <f>IF(ISNA(VLOOKUP($A454,'Úklidové služby'!$A$7:$I$53,6,FALSE))=TRUE,"",VLOOKUP($A454,'Úklidové služby'!$A$7:$I$53,6,FALSE))</f>
        <v/>
      </c>
      <c r="G454" s="16" t="str">
        <f>IF(ISNA(VLOOKUP($A454,'Úklidové služby'!$A$7:$I$53,7,FALSE))=TRUE,"",VLOOKUP($A454,'Úklidové služby'!$A$7:$I$53,7,FALSE))</f>
        <v/>
      </c>
      <c r="H454" s="148" t="str">
        <f>IF(ISNA(VLOOKUP($A454,'Úklidové služby'!$A$7:$I$53,8,FALSE))=TRUE,"",VLOOKUP($A454,'Úklidové služby'!$A$7:$I$53,8,FALSE))</f>
        <v/>
      </c>
      <c r="I454" s="232" t="str">
        <f>IF(ISNA(VLOOKUP($A454,'Úklidové služby'!$A$7:$I$53,9,FALSE))=TRUE,"",VLOOKUP($A454,'Úklidové služby'!$A$7:$I$53,9,FALSE))</f>
        <v/>
      </c>
      <c r="J454" s="194" t="str">
        <f t="shared" si="22"/>
        <v/>
      </c>
      <c r="K454" s="237" t="str">
        <f t="shared" si="23"/>
        <v/>
      </c>
    </row>
    <row r="455" spans="1:11" ht="15" hidden="1" outlineLevel="1">
      <c r="A455" s="48"/>
      <c r="B455" s="14" t="s">
        <v>20</v>
      </c>
      <c r="C455" s="70" t="s">
        <v>101</v>
      </c>
      <c r="D455" s="15" t="s">
        <v>198</v>
      </c>
      <c r="E455" s="100">
        <v>1</v>
      </c>
      <c r="F455" s="66" t="str">
        <f>IF(ISNA(VLOOKUP($A455,'Úklidové služby'!$A$7:$I$53,6,FALSE))=TRUE,"",VLOOKUP($A455,'Úklidové služby'!$A$7:$I$53,6,FALSE))</f>
        <v/>
      </c>
      <c r="G455" s="16" t="str">
        <f>IF(ISNA(VLOOKUP($A455,'Úklidové služby'!$A$7:$I$53,7,FALSE))=TRUE,"",VLOOKUP($A455,'Úklidové služby'!$A$7:$I$53,7,FALSE))</f>
        <v/>
      </c>
      <c r="H455" s="148" t="str">
        <f>IF(ISNA(VLOOKUP($A455,'Úklidové služby'!$A$7:$I$53,8,FALSE))=TRUE,"",VLOOKUP($A455,'Úklidové služby'!$A$7:$I$53,8,FALSE))</f>
        <v/>
      </c>
      <c r="I455" s="232" t="str">
        <f>IF(ISNA(VLOOKUP($A455,'Úklidové služby'!$A$7:$I$53,9,FALSE))=TRUE,"",VLOOKUP($A455,'Úklidové služby'!$A$7:$I$53,9,FALSE))</f>
        <v/>
      </c>
      <c r="J455" s="194" t="str">
        <f t="shared" si="22"/>
        <v/>
      </c>
      <c r="K455" s="237" t="str">
        <f t="shared" si="23"/>
        <v/>
      </c>
    </row>
    <row r="456" spans="1:11" ht="15" hidden="1" outlineLevel="1">
      <c r="A456" s="48"/>
      <c r="B456" s="14" t="s">
        <v>20</v>
      </c>
      <c r="C456" s="70" t="s">
        <v>112</v>
      </c>
      <c r="D456" s="15" t="s">
        <v>199</v>
      </c>
      <c r="E456" s="100">
        <v>1</v>
      </c>
      <c r="F456" s="66" t="str">
        <f>IF(ISNA(VLOOKUP($A456,'Úklidové služby'!$A$7:$I$53,6,FALSE))=TRUE,"",VLOOKUP($A456,'Úklidové služby'!$A$7:$I$53,6,FALSE))</f>
        <v/>
      </c>
      <c r="G456" s="16" t="str">
        <f>IF(ISNA(VLOOKUP($A456,'Úklidové služby'!$A$7:$I$53,7,FALSE))=TRUE,"",VLOOKUP($A456,'Úklidové služby'!$A$7:$I$53,7,FALSE))</f>
        <v/>
      </c>
      <c r="H456" s="148" t="str">
        <f>IF(ISNA(VLOOKUP($A456,'Úklidové služby'!$A$7:$I$53,8,FALSE))=TRUE,"",VLOOKUP($A456,'Úklidové služby'!$A$7:$I$53,8,FALSE))</f>
        <v/>
      </c>
      <c r="I456" s="232" t="str">
        <f>IF(ISNA(VLOOKUP($A456,'Úklidové služby'!$A$7:$I$53,9,FALSE))=TRUE,"",VLOOKUP($A456,'Úklidové služby'!$A$7:$I$53,9,FALSE))</f>
        <v/>
      </c>
      <c r="J456" s="194" t="str">
        <f t="shared" si="22"/>
        <v/>
      </c>
      <c r="K456" s="237" t="str">
        <f t="shared" si="23"/>
        <v/>
      </c>
    </row>
    <row r="457" spans="1:11" ht="15" hidden="1" outlineLevel="1">
      <c r="A457" s="48"/>
      <c r="B457" s="14" t="s">
        <v>20</v>
      </c>
      <c r="C457" s="70" t="s">
        <v>102</v>
      </c>
      <c r="D457" s="134" t="s">
        <v>200</v>
      </c>
      <c r="E457" s="100">
        <v>1</v>
      </c>
      <c r="F457" s="66" t="str">
        <f>IF(ISNA(VLOOKUP($A457,'Úklidové služby'!$A$7:$I$53,6,FALSE))=TRUE,"",VLOOKUP($A457,'Úklidové služby'!$A$7:$I$53,6,FALSE))</f>
        <v/>
      </c>
      <c r="G457" s="16" t="str">
        <f>IF(ISNA(VLOOKUP($A457,'Úklidové služby'!$A$7:$I$53,7,FALSE))=TRUE,"",VLOOKUP($A457,'Úklidové služby'!$A$7:$I$53,7,FALSE))</f>
        <v/>
      </c>
      <c r="H457" s="148" t="str">
        <f>IF(ISNA(VLOOKUP($A457,'Úklidové služby'!$A$7:$I$53,8,FALSE))=TRUE,"",VLOOKUP($A457,'Úklidové služby'!$A$7:$I$53,8,FALSE))</f>
        <v/>
      </c>
      <c r="I457" s="232" t="str">
        <f>IF(ISNA(VLOOKUP($A457,'Úklidové služby'!$A$7:$I$53,9,FALSE))=TRUE,"",VLOOKUP($A457,'Úklidové služby'!$A$7:$I$53,9,FALSE))</f>
        <v/>
      </c>
      <c r="J457" s="194" t="str">
        <f aca="true" t="shared" si="24" ref="J457:J476">IF(ISERR(E457*G457*I457)=TRUE,"",E457*G457*I457)</f>
        <v/>
      </c>
      <c r="K457" s="237" t="str">
        <f aca="true" t="shared" si="25" ref="K457:K476">IF(ISERR(J457/12)=TRUE,"",J457/12)</f>
        <v/>
      </c>
    </row>
    <row r="458" spans="1:11" ht="15" hidden="1" outlineLevel="1">
      <c r="A458" s="48"/>
      <c r="B458" s="14" t="s">
        <v>98</v>
      </c>
      <c r="C458" s="70" t="s">
        <v>119</v>
      </c>
      <c r="D458" s="15" t="s">
        <v>61</v>
      </c>
      <c r="E458" s="100">
        <v>1</v>
      </c>
      <c r="F458" s="66" t="str">
        <f>IF(ISNA(VLOOKUP($A458,'Úklidové služby'!$A$7:$I$53,6,FALSE))=TRUE,"",VLOOKUP($A458,'Úklidové služby'!$A$7:$I$53,6,FALSE))</f>
        <v/>
      </c>
      <c r="G458" s="16" t="str">
        <f>IF(ISNA(VLOOKUP($A458,'Úklidové služby'!$A$7:$I$53,7,FALSE))=TRUE,"",VLOOKUP($A458,'Úklidové služby'!$A$7:$I$53,7,FALSE))</f>
        <v/>
      </c>
      <c r="H458" s="148" t="str">
        <f>IF(ISNA(VLOOKUP($A458,'Úklidové služby'!$A$7:$I$53,8,FALSE))=TRUE,"",VLOOKUP($A458,'Úklidové služby'!$A$7:$I$53,8,FALSE))</f>
        <v/>
      </c>
      <c r="I458" s="232" t="str">
        <f>IF(ISNA(VLOOKUP($A458,'Úklidové služby'!$A$7:$I$53,9,FALSE))=TRUE,"",VLOOKUP($A458,'Úklidové služby'!$A$7:$I$53,9,FALSE))</f>
        <v/>
      </c>
      <c r="J458" s="194" t="str">
        <f t="shared" si="24"/>
        <v/>
      </c>
      <c r="K458" s="237" t="str">
        <f t="shared" si="25"/>
        <v/>
      </c>
    </row>
    <row r="459" spans="1:11" ht="15" hidden="1" outlineLevel="1">
      <c r="A459" s="48"/>
      <c r="B459" s="14" t="s">
        <v>98</v>
      </c>
      <c r="C459" s="70" t="s">
        <v>124</v>
      </c>
      <c r="D459" s="15" t="s">
        <v>165</v>
      </c>
      <c r="E459" s="100">
        <v>1</v>
      </c>
      <c r="F459" s="66" t="str">
        <f>IF(ISNA(VLOOKUP($A459,'Úklidové služby'!$A$7:$I$53,6,FALSE))=TRUE,"",VLOOKUP($A459,'Úklidové služby'!$A$7:$I$53,6,FALSE))</f>
        <v/>
      </c>
      <c r="G459" s="16" t="str">
        <f>IF(ISNA(VLOOKUP($A459,'Úklidové služby'!$A$7:$I$53,7,FALSE))=TRUE,"",VLOOKUP($A459,'Úklidové služby'!$A$7:$I$53,7,FALSE))</f>
        <v/>
      </c>
      <c r="H459" s="148" t="str">
        <f>IF(ISNA(VLOOKUP($A459,'Úklidové služby'!$A$7:$I$53,8,FALSE))=TRUE,"",VLOOKUP($A459,'Úklidové služby'!$A$7:$I$53,8,FALSE))</f>
        <v/>
      </c>
      <c r="I459" s="232" t="str">
        <f>IF(ISNA(VLOOKUP($A459,'Úklidové služby'!$A$7:$I$53,9,FALSE))=TRUE,"",VLOOKUP($A459,'Úklidové služby'!$A$7:$I$53,9,FALSE))</f>
        <v/>
      </c>
      <c r="J459" s="194" t="str">
        <f t="shared" si="24"/>
        <v/>
      </c>
      <c r="K459" s="237" t="str">
        <f t="shared" si="25"/>
        <v/>
      </c>
    </row>
    <row r="460" spans="1:11" ht="15" hidden="1" outlineLevel="1">
      <c r="A460" s="48"/>
      <c r="B460" s="14" t="s">
        <v>98</v>
      </c>
      <c r="C460" s="70" t="s">
        <v>186</v>
      </c>
      <c r="D460" s="15" t="s">
        <v>166</v>
      </c>
      <c r="E460" s="100">
        <v>1</v>
      </c>
      <c r="F460" s="66" t="str">
        <f>IF(ISNA(VLOOKUP($A460,'Úklidové služby'!$A$7:$I$53,6,FALSE))=TRUE,"",VLOOKUP($A460,'Úklidové služby'!$A$7:$I$53,6,FALSE))</f>
        <v/>
      </c>
      <c r="G460" s="16" t="str">
        <f>IF(ISNA(VLOOKUP($A460,'Úklidové služby'!$A$7:$I$53,7,FALSE))=TRUE,"",VLOOKUP($A460,'Úklidové služby'!$A$7:$I$53,7,FALSE))</f>
        <v/>
      </c>
      <c r="H460" s="148" t="str">
        <f>IF(ISNA(VLOOKUP($A460,'Úklidové služby'!$A$7:$I$53,8,FALSE))=TRUE,"",VLOOKUP($A460,'Úklidové služby'!$A$7:$I$53,8,FALSE))</f>
        <v/>
      </c>
      <c r="I460" s="232" t="str">
        <f>IF(ISNA(VLOOKUP($A460,'Úklidové služby'!$A$7:$I$53,9,FALSE))=TRUE,"",VLOOKUP($A460,'Úklidové služby'!$A$7:$I$53,9,FALSE))</f>
        <v/>
      </c>
      <c r="J460" s="194" t="str">
        <f t="shared" si="24"/>
        <v/>
      </c>
      <c r="K460" s="237" t="str">
        <f t="shared" si="25"/>
        <v/>
      </c>
    </row>
    <row r="461" spans="1:11" ht="15" hidden="1" outlineLevel="1">
      <c r="A461" s="48"/>
      <c r="B461" s="14" t="s">
        <v>98</v>
      </c>
      <c r="C461" s="70" t="s">
        <v>209</v>
      </c>
      <c r="D461" s="15" t="s">
        <v>201</v>
      </c>
      <c r="E461" s="100">
        <v>1</v>
      </c>
      <c r="F461" s="66" t="str">
        <f>IF(ISNA(VLOOKUP($A461,'Úklidové služby'!$A$7:$I$53,6,FALSE))=TRUE,"",VLOOKUP($A461,'Úklidové služby'!$A$7:$I$53,6,FALSE))</f>
        <v/>
      </c>
      <c r="G461" s="16" t="str">
        <f>IF(ISNA(VLOOKUP($A461,'Úklidové služby'!$A$7:$I$53,7,FALSE))=TRUE,"",VLOOKUP($A461,'Úklidové služby'!$A$7:$I$53,7,FALSE))</f>
        <v/>
      </c>
      <c r="H461" s="148" t="str">
        <f>IF(ISNA(VLOOKUP($A461,'Úklidové služby'!$A$7:$I$53,8,FALSE))=TRUE,"",VLOOKUP($A461,'Úklidové služby'!$A$7:$I$53,8,FALSE))</f>
        <v/>
      </c>
      <c r="I461" s="232" t="str">
        <f>IF(ISNA(VLOOKUP($A461,'Úklidové služby'!$A$7:$I$53,9,FALSE))=TRUE,"",VLOOKUP($A461,'Úklidové služby'!$A$7:$I$53,9,FALSE))</f>
        <v/>
      </c>
      <c r="J461" s="194" t="str">
        <f t="shared" si="24"/>
        <v/>
      </c>
      <c r="K461" s="237" t="str">
        <f t="shared" si="25"/>
        <v/>
      </c>
    </row>
    <row r="462" spans="1:11" ht="15" hidden="1" outlineLevel="1">
      <c r="A462" s="48"/>
      <c r="B462" s="14" t="s">
        <v>98</v>
      </c>
      <c r="C462" s="70" t="s">
        <v>187</v>
      </c>
      <c r="D462" s="15" t="s">
        <v>25</v>
      </c>
      <c r="E462" s="100">
        <v>1</v>
      </c>
      <c r="F462" s="66" t="str">
        <f>IF(ISNA(VLOOKUP($A462,'Úklidové služby'!$A$7:$I$53,6,FALSE))=TRUE,"",VLOOKUP($A462,'Úklidové služby'!$A$7:$I$53,6,FALSE))</f>
        <v/>
      </c>
      <c r="G462" s="16" t="str">
        <f>IF(ISNA(VLOOKUP($A462,'Úklidové služby'!$A$7:$I$53,7,FALSE))=TRUE,"",VLOOKUP($A462,'Úklidové služby'!$A$7:$I$53,7,FALSE))</f>
        <v/>
      </c>
      <c r="H462" s="148" t="str">
        <f>IF(ISNA(VLOOKUP($A462,'Úklidové služby'!$A$7:$I$53,8,FALSE))=TRUE,"",VLOOKUP($A462,'Úklidové služby'!$A$7:$I$53,8,FALSE))</f>
        <v/>
      </c>
      <c r="I462" s="232" t="str">
        <f>IF(ISNA(VLOOKUP($A462,'Úklidové služby'!$A$7:$I$53,9,FALSE))=TRUE,"",VLOOKUP($A462,'Úklidové služby'!$A$7:$I$53,9,FALSE))</f>
        <v/>
      </c>
      <c r="J462" s="194" t="str">
        <f t="shared" si="24"/>
        <v/>
      </c>
      <c r="K462" s="237" t="str">
        <f t="shared" si="25"/>
        <v/>
      </c>
    </row>
    <row r="463" spans="1:11" ht="15" hidden="1" outlineLevel="1">
      <c r="A463" s="48"/>
      <c r="B463" s="14" t="s">
        <v>98</v>
      </c>
      <c r="C463" s="70" t="s">
        <v>131</v>
      </c>
      <c r="D463" s="134" t="s">
        <v>167</v>
      </c>
      <c r="E463" s="100">
        <v>1</v>
      </c>
      <c r="F463" s="66" t="str">
        <f>IF(ISNA(VLOOKUP($A463,'Úklidové služby'!$A$7:$I$53,6,FALSE))=TRUE,"",VLOOKUP($A463,'Úklidové služby'!$A$7:$I$53,6,FALSE))</f>
        <v/>
      </c>
      <c r="G463" s="16" t="str">
        <f>IF(ISNA(VLOOKUP($A463,'Úklidové služby'!$A$7:$I$53,7,FALSE))=TRUE,"",VLOOKUP($A463,'Úklidové služby'!$A$7:$I$53,7,FALSE))</f>
        <v/>
      </c>
      <c r="H463" s="148" t="str">
        <f>IF(ISNA(VLOOKUP($A463,'Úklidové služby'!$A$7:$I$53,8,FALSE))=TRUE,"",VLOOKUP($A463,'Úklidové služby'!$A$7:$I$53,8,FALSE))</f>
        <v/>
      </c>
      <c r="I463" s="232" t="str">
        <f>IF(ISNA(VLOOKUP($A463,'Úklidové služby'!$A$7:$I$53,9,FALSE))=TRUE,"",VLOOKUP($A463,'Úklidové služby'!$A$7:$I$53,9,FALSE))</f>
        <v/>
      </c>
      <c r="J463" s="194" t="str">
        <f t="shared" si="24"/>
        <v/>
      </c>
      <c r="K463" s="237" t="str">
        <f t="shared" si="25"/>
        <v/>
      </c>
    </row>
    <row r="464" spans="1:11" ht="15" hidden="1" outlineLevel="1">
      <c r="A464" s="48"/>
      <c r="B464" s="14" t="s">
        <v>98</v>
      </c>
      <c r="C464" s="70" t="s">
        <v>188</v>
      </c>
      <c r="D464" s="15" t="s">
        <v>14</v>
      </c>
      <c r="E464" s="100">
        <v>1</v>
      </c>
      <c r="F464" s="66" t="str">
        <f>IF(ISNA(VLOOKUP($A464,'Úklidové služby'!$A$7:$I$53,6,FALSE))=TRUE,"",VLOOKUP($A464,'Úklidové služby'!$A$7:$I$53,6,FALSE))</f>
        <v/>
      </c>
      <c r="G464" s="16" t="str">
        <f>IF(ISNA(VLOOKUP($A464,'Úklidové služby'!$A$7:$I$53,7,FALSE))=TRUE,"",VLOOKUP($A464,'Úklidové služby'!$A$7:$I$53,7,FALSE))</f>
        <v/>
      </c>
      <c r="H464" s="148" t="str">
        <f>IF(ISNA(VLOOKUP($A464,'Úklidové služby'!$A$7:$I$53,8,FALSE))=TRUE,"",VLOOKUP($A464,'Úklidové služby'!$A$7:$I$53,8,FALSE))</f>
        <v/>
      </c>
      <c r="I464" s="232" t="str">
        <f>IF(ISNA(VLOOKUP($A464,'Úklidové služby'!$A$7:$I$53,9,FALSE))=TRUE,"",VLOOKUP($A464,'Úklidové služby'!$A$7:$I$53,9,FALSE))</f>
        <v/>
      </c>
      <c r="J464" s="194" t="str">
        <f t="shared" si="24"/>
        <v/>
      </c>
      <c r="K464" s="237" t="str">
        <f t="shared" si="25"/>
        <v/>
      </c>
    </row>
    <row r="465" spans="1:11" ht="15" hidden="1" outlineLevel="1">
      <c r="A465" s="48"/>
      <c r="B465" s="14" t="s">
        <v>98</v>
      </c>
      <c r="C465" s="70" t="s">
        <v>189</v>
      </c>
      <c r="D465" s="15" t="s">
        <v>168</v>
      </c>
      <c r="E465" s="100">
        <v>1</v>
      </c>
      <c r="F465" s="66" t="str">
        <f>IF(ISNA(VLOOKUP($A465,'Úklidové služby'!$A$7:$I$53,6,FALSE))=TRUE,"",VLOOKUP($A465,'Úklidové služby'!$A$7:$I$53,6,FALSE))</f>
        <v/>
      </c>
      <c r="G465" s="16" t="str">
        <f>IF(ISNA(VLOOKUP($A465,'Úklidové služby'!$A$7:$I$53,7,FALSE))=TRUE,"",VLOOKUP($A465,'Úklidové služby'!$A$7:$I$53,7,FALSE))</f>
        <v/>
      </c>
      <c r="H465" s="148" t="str">
        <f>IF(ISNA(VLOOKUP($A465,'Úklidové služby'!$A$7:$I$53,8,FALSE))=TRUE,"",VLOOKUP($A465,'Úklidové služby'!$A$7:$I$53,8,FALSE))</f>
        <v/>
      </c>
      <c r="I465" s="232" t="str">
        <f>IF(ISNA(VLOOKUP($A465,'Úklidové služby'!$A$7:$I$53,9,FALSE))=TRUE,"",VLOOKUP($A465,'Úklidové služby'!$A$7:$I$53,9,FALSE))</f>
        <v/>
      </c>
      <c r="J465" s="194" t="str">
        <f t="shared" si="24"/>
        <v/>
      </c>
      <c r="K465" s="237" t="str">
        <f t="shared" si="25"/>
        <v/>
      </c>
    </row>
    <row r="466" spans="1:11" ht="15" hidden="1" outlineLevel="1">
      <c r="A466" s="48"/>
      <c r="B466" s="14" t="s">
        <v>98</v>
      </c>
      <c r="C466" s="70" t="s">
        <v>190</v>
      </c>
      <c r="D466" s="15" t="s">
        <v>169</v>
      </c>
      <c r="E466" s="100">
        <v>1</v>
      </c>
      <c r="F466" s="66" t="str">
        <f>IF(ISNA(VLOOKUP($A466,'Úklidové služby'!$A$7:$I$53,6,FALSE))=TRUE,"",VLOOKUP($A466,'Úklidové služby'!$A$7:$I$53,6,FALSE))</f>
        <v/>
      </c>
      <c r="G466" s="16" t="str">
        <f>IF(ISNA(VLOOKUP($A466,'Úklidové služby'!$A$7:$I$53,7,FALSE))=TRUE,"",VLOOKUP($A466,'Úklidové služby'!$A$7:$I$53,7,FALSE))</f>
        <v/>
      </c>
      <c r="H466" s="148" t="str">
        <f>IF(ISNA(VLOOKUP($A466,'Úklidové služby'!$A$7:$I$53,8,FALSE))=TRUE,"",VLOOKUP($A466,'Úklidové služby'!$A$7:$I$53,8,FALSE))</f>
        <v/>
      </c>
      <c r="I466" s="232" t="str">
        <f>IF(ISNA(VLOOKUP($A466,'Úklidové služby'!$A$7:$I$53,9,FALSE))=TRUE,"",VLOOKUP($A466,'Úklidové služby'!$A$7:$I$53,9,FALSE))</f>
        <v/>
      </c>
      <c r="J466" s="194" t="str">
        <f t="shared" si="24"/>
        <v/>
      </c>
      <c r="K466" s="237" t="str">
        <f t="shared" si="25"/>
        <v/>
      </c>
    </row>
    <row r="467" spans="1:11" ht="15" hidden="1" outlineLevel="1">
      <c r="A467" s="48"/>
      <c r="B467" s="14" t="s">
        <v>98</v>
      </c>
      <c r="C467" s="70" t="s">
        <v>191</v>
      </c>
      <c r="D467" s="15" t="s">
        <v>16</v>
      </c>
      <c r="E467" s="100">
        <v>1</v>
      </c>
      <c r="F467" s="66" t="str">
        <f>IF(ISNA(VLOOKUP($A467,'Úklidové služby'!$A$7:$I$53,6,FALSE))=TRUE,"",VLOOKUP($A467,'Úklidové služby'!$A$7:$I$53,6,FALSE))</f>
        <v/>
      </c>
      <c r="G467" s="16" t="str">
        <f>IF(ISNA(VLOOKUP($A467,'Úklidové služby'!$A$7:$I$53,7,FALSE))=TRUE,"",VLOOKUP($A467,'Úklidové služby'!$A$7:$I$53,7,FALSE))</f>
        <v/>
      </c>
      <c r="H467" s="148" t="str">
        <f>IF(ISNA(VLOOKUP($A467,'Úklidové služby'!$A$7:$I$53,8,FALSE))=TRUE,"",VLOOKUP($A467,'Úklidové služby'!$A$7:$I$53,8,FALSE))</f>
        <v/>
      </c>
      <c r="I467" s="232" t="str">
        <f>IF(ISNA(VLOOKUP($A467,'Úklidové služby'!$A$7:$I$53,9,FALSE))=TRUE,"",VLOOKUP($A467,'Úklidové služby'!$A$7:$I$53,9,FALSE))</f>
        <v/>
      </c>
      <c r="J467" s="194" t="str">
        <f t="shared" si="24"/>
        <v/>
      </c>
      <c r="K467" s="237" t="str">
        <f t="shared" si="25"/>
        <v/>
      </c>
    </row>
    <row r="468" spans="1:11" ht="15" hidden="1" outlineLevel="1">
      <c r="A468" s="48"/>
      <c r="B468" s="14" t="s">
        <v>98</v>
      </c>
      <c r="C468" s="70" t="s">
        <v>210</v>
      </c>
      <c r="D468" s="15" t="s">
        <v>202</v>
      </c>
      <c r="E468" s="100">
        <v>1</v>
      </c>
      <c r="F468" s="66" t="str">
        <f>IF(ISNA(VLOOKUP($A468,'Úklidové služby'!$A$7:$I$53,6,FALSE))=TRUE,"",VLOOKUP($A468,'Úklidové služby'!$A$7:$I$53,6,FALSE))</f>
        <v/>
      </c>
      <c r="G468" s="16" t="str">
        <f>IF(ISNA(VLOOKUP($A468,'Úklidové služby'!$A$7:$I$53,7,FALSE))=TRUE,"",VLOOKUP($A468,'Úklidové služby'!$A$7:$I$53,7,FALSE))</f>
        <v/>
      </c>
      <c r="H468" s="148" t="str">
        <f>IF(ISNA(VLOOKUP($A468,'Úklidové služby'!$A$7:$I$53,8,FALSE))=TRUE,"",VLOOKUP($A468,'Úklidové služby'!$A$7:$I$53,8,FALSE))</f>
        <v/>
      </c>
      <c r="I468" s="232" t="str">
        <f>IF(ISNA(VLOOKUP($A468,'Úklidové služby'!$A$7:$I$53,9,FALSE))=TRUE,"",VLOOKUP($A468,'Úklidové služby'!$A$7:$I$53,9,FALSE))</f>
        <v/>
      </c>
      <c r="J468" s="194" t="str">
        <f t="shared" si="24"/>
        <v/>
      </c>
      <c r="K468" s="237" t="str">
        <f t="shared" si="25"/>
        <v/>
      </c>
    </row>
    <row r="469" spans="1:11" ht="15" hidden="1" outlineLevel="1">
      <c r="A469" s="48"/>
      <c r="B469" s="14" t="s">
        <v>98</v>
      </c>
      <c r="C469" s="73" t="s">
        <v>211</v>
      </c>
      <c r="D469" s="134" t="s">
        <v>203</v>
      </c>
      <c r="E469" s="100">
        <v>1</v>
      </c>
      <c r="F469" s="66" t="str">
        <f>IF(ISNA(VLOOKUP($A469,'Úklidové služby'!$A$7:$I$53,6,FALSE))=TRUE,"",VLOOKUP($A469,'Úklidové služby'!$A$7:$I$53,6,FALSE))</f>
        <v/>
      </c>
      <c r="G469" s="16" t="str">
        <f>IF(ISNA(VLOOKUP($A469,'Úklidové služby'!$A$7:$I$53,7,FALSE))=TRUE,"",VLOOKUP($A469,'Úklidové služby'!$A$7:$I$53,7,FALSE))</f>
        <v/>
      </c>
      <c r="H469" s="148" t="str">
        <f>IF(ISNA(VLOOKUP($A469,'Úklidové služby'!$A$7:$I$53,8,FALSE))=TRUE,"",VLOOKUP($A469,'Úklidové služby'!$A$7:$I$53,8,FALSE))</f>
        <v/>
      </c>
      <c r="I469" s="232" t="str">
        <f>IF(ISNA(VLOOKUP($A469,'Úklidové služby'!$A$7:$I$53,9,FALSE))=TRUE,"",VLOOKUP($A469,'Úklidové služby'!$A$7:$I$53,9,FALSE))</f>
        <v/>
      </c>
      <c r="J469" s="194" t="str">
        <f t="shared" si="24"/>
        <v/>
      </c>
      <c r="K469" s="237" t="str">
        <f t="shared" si="25"/>
        <v/>
      </c>
    </row>
    <row r="470" spans="1:11" ht="15" hidden="1" outlineLevel="1">
      <c r="A470" s="48"/>
      <c r="B470" s="14" t="s">
        <v>98</v>
      </c>
      <c r="C470" s="73" t="s">
        <v>192</v>
      </c>
      <c r="D470" s="15" t="s">
        <v>170</v>
      </c>
      <c r="E470" s="100">
        <v>1</v>
      </c>
      <c r="F470" s="66" t="str">
        <f>IF(ISNA(VLOOKUP($A470,'Úklidové služby'!$A$7:$I$53,6,FALSE))=TRUE,"",VLOOKUP($A470,'Úklidové služby'!$A$7:$I$53,6,FALSE))</f>
        <v/>
      </c>
      <c r="G470" s="16" t="str">
        <f>IF(ISNA(VLOOKUP($A470,'Úklidové služby'!$A$7:$I$53,7,FALSE))=TRUE,"",VLOOKUP($A470,'Úklidové služby'!$A$7:$I$53,7,FALSE))</f>
        <v/>
      </c>
      <c r="H470" s="148" t="str">
        <f>IF(ISNA(VLOOKUP($A470,'Úklidové služby'!$A$7:$I$53,8,FALSE))=TRUE,"",VLOOKUP($A470,'Úklidové služby'!$A$7:$I$53,8,FALSE))</f>
        <v/>
      </c>
      <c r="I470" s="232" t="str">
        <f>IF(ISNA(VLOOKUP($A470,'Úklidové služby'!$A$7:$I$53,9,FALSE))=TRUE,"",VLOOKUP($A470,'Úklidové služby'!$A$7:$I$53,9,FALSE))</f>
        <v/>
      </c>
      <c r="J470" s="194" t="str">
        <f t="shared" si="24"/>
        <v/>
      </c>
      <c r="K470" s="237" t="str">
        <f t="shared" si="25"/>
        <v/>
      </c>
    </row>
    <row r="471" spans="1:11" ht="15" hidden="1" outlineLevel="1">
      <c r="A471" s="48"/>
      <c r="B471" s="14" t="s">
        <v>98</v>
      </c>
      <c r="C471" s="70" t="s">
        <v>212</v>
      </c>
      <c r="D471" s="15" t="s">
        <v>204</v>
      </c>
      <c r="E471" s="100">
        <v>1</v>
      </c>
      <c r="F471" s="66" t="str">
        <f>IF(ISNA(VLOOKUP($A471,'Úklidové služby'!$A$7:$I$53,6,FALSE))=TRUE,"",VLOOKUP($A471,'Úklidové služby'!$A$7:$I$53,6,FALSE))</f>
        <v/>
      </c>
      <c r="G471" s="16" t="str">
        <f>IF(ISNA(VLOOKUP($A471,'Úklidové služby'!$A$7:$I$53,7,FALSE))=TRUE,"",VLOOKUP($A471,'Úklidové služby'!$A$7:$I$53,7,FALSE))</f>
        <v/>
      </c>
      <c r="H471" s="148" t="str">
        <f>IF(ISNA(VLOOKUP($A471,'Úklidové služby'!$A$7:$I$53,8,FALSE))=TRUE,"",VLOOKUP($A471,'Úklidové služby'!$A$7:$I$53,8,FALSE))</f>
        <v/>
      </c>
      <c r="I471" s="232" t="str">
        <f>IF(ISNA(VLOOKUP($A471,'Úklidové služby'!$A$7:$I$53,9,FALSE))=TRUE,"",VLOOKUP($A471,'Úklidové služby'!$A$7:$I$53,9,FALSE))</f>
        <v/>
      </c>
      <c r="J471" s="194" t="str">
        <f t="shared" si="24"/>
        <v/>
      </c>
      <c r="K471" s="237" t="str">
        <f t="shared" si="25"/>
        <v/>
      </c>
    </row>
    <row r="472" spans="1:11" ht="15" hidden="1" outlineLevel="1">
      <c r="A472" s="48"/>
      <c r="B472" s="14" t="s">
        <v>98</v>
      </c>
      <c r="C472" s="70"/>
      <c r="D472" s="15" t="s">
        <v>94</v>
      </c>
      <c r="E472" s="100">
        <v>1</v>
      </c>
      <c r="F472" s="66" t="str">
        <f>IF(ISNA(VLOOKUP($A472,'Úklidové služby'!$A$7:$I$53,6,FALSE))=TRUE,"",VLOOKUP($A472,'Úklidové služby'!$A$7:$I$53,6,FALSE))</f>
        <v/>
      </c>
      <c r="G472" s="16" t="str">
        <f>IF(ISNA(VLOOKUP($A472,'Úklidové služby'!$A$7:$I$53,7,FALSE))=TRUE,"",VLOOKUP($A472,'Úklidové služby'!$A$7:$I$53,7,FALSE))</f>
        <v/>
      </c>
      <c r="H472" s="148" t="str">
        <f>IF(ISNA(VLOOKUP($A472,'Úklidové služby'!$A$7:$I$53,8,FALSE))=TRUE,"",VLOOKUP($A472,'Úklidové služby'!$A$7:$I$53,8,FALSE))</f>
        <v/>
      </c>
      <c r="I472" s="232" t="str">
        <f>IF(ISNA(VLOOKUP($A472,'Úklidové služby'!$A$7:$I$53,9,FALSE))=TRUE,"",VLOOKUP($A472,'Úklidové služby'!$A$7:$I$53,9,FALSE))</f>
        <v/>
      </c>
      <c r="J472" s="194" t="str">
        <f t="shared" si="24"/>
        <v/>
      </c>
      <c r="K472" s="237" t="str">
        <f t="shared" si="25"/>
        <v/>
      </c>
    </row>
    <row r="473" spans="1:11" ht="15" hidden="1" outlineLevel="1">
      <c r="A473" s="48"/>
      <c r="B473" s="14" t="s">
        <v>98</v>
      </c>
      <c r="C473" s="70" t="s">
        <v>193</v>
      </c>
      <c r="D473" s="15" t="s">
        <v>163</v>
      </c>
      <c r="E473" s="100">
        <v>1</v>
      </c>
      <c r="F473" s="66" t="str">
        <f>IF(ISNA(VLOOKUP($A473,'Úklidové služby'!$A$7:$I$53,6,FALSE))=TRUE,"",VLOOKUP($A473,'Úklidové služby'!$A$7:$I$53,6,FALSE))</f>
        <v/>
      </c>
      <c r="G473" s="16" t="str">
        <f>IF(ISNA(VLOOKUP($A473,'Úklidové služby'!$A$7:$I$53,7,FALSE))=TRUE,"",VLOOKUP($A473,'Úklidové služby'!$A$7:$I$53,7,FALSE))</f>
        <v/>
      </c>
      <c r="H473" s="148" t="str">
        <f>IF(ISNA(VLOOKUP($A473,'Úklidové služby'!$A$7:$I$53,8,FALSE))=TRUE,"",VLOOKUP($A473,'Úklidové služby'!$A$7:$I$53,8,FALSE))</f>
        <v/>
      </c>
      <c r="I473" s="232" t="str">
        <f>IF(ISNA(VLOOKUP($A473,'Úklidové služby'!$A$7:$I$53,9,FALSE))=TRUE,"",VLOOKUP($A473,'Úklidové služby'!$A$7:$I$53,9,FALSE))</f>
        <v/>
      </c>
      <c r="J473" s="194" t="str">
        <f t="shared" si="24"/>
        <v/>
      </c>
      <c r="K473" s="237" t="str">
        <f t="shared" si="25"/>
        <v/>
      </c>
    </row>
    <row r="474" spans="1:11" ht="15" hidden="1" outlineLevel="1">
      <c r="A474" s="48"/>
      <c r="B474" s="14" t="s">
        <v>98</v>
      </c>
      <c r="C474" s="70" t="s">
        <v>120</v>
      </c>
      <c r="D474" s="15" t="s">
        <v>171</v>
      </c>
      <c r="E474" s="100">
        <v>1</v>
      </c>
      <c r="F474" s="66" t="str">
        <f>IF(ISNA(VLOOKUP($A474,'Úklidové služby'!$A$7:$I$53,6,FALSE))=TRUE,"",VLOOKUP($A474,'Úklidové služby'!$A$7:$I$53,6,FALSE))</f>
        <v/>
      </c>
      <c r="G474" s="16" t="str">
        <f>IF(ISNA(VLOOKUP($A474,'Úklidové služby'!$A$7:$I$53,7,FALSE))=TRUE,"",VLOOKUP($A474,'Úklidové služby'!$A$7:$I$53,7,FALSE))</f>
        <v/>
      </c>
      <c r="H474" s="148" t="str">
        <f>IF(ISNA(VLOOKUP($A474,'Úklidové služby'!$A$7:$I$53,8,FALSE))=TRUE,"",VLOOKUP($A474,'Úklidové služby'!$A$7:$I$53,8,FALSE))</f>
        <v/>
      </c>
      <c r="I474" s="232" t="str">
        <f>IF(ISNA(VLOOKUP($A474,'Úklidové služby'!$A$7:$I$53,9,FALSE))=TRUE,"",VLOOKUP($A474,'Úklidové služby'!$A$7:$I$53,9,FALSE))</f>
        <v/>
      </c>
      <c r="J474" s="194" t="str">
        <f t="shared" si="24"/>
        <v/>
      </c>
      <c r="K474" s="237" t="str">
        <f t="shared" si="25"/>
        <v/>
      </c>
    </row>
    <row r="475" spans="1:11" ht="15" hidden="1" outlineLevel="1">
      <c r="A475" s="48"/>
      <c r="B475" s="14" t="s">
        <v>98</v>
      </c>
      <c r="C475" s="70" t="s">
        <v>122</v>
      </c>
      <c r="D475" s="15" t="s">
        <v>166</v>
      </c>
      <c r="E475" s="100">
        <v>1</v>
      </c>
      <c r="F475" s="66" t="str">
        <f>IF(ISNA(VLOOKUP($A475,'Úklidové služby'!$A$7:$I$53,6,FALSE))=TRUE,"",VLOOKUP($A475,'Úklidové služby'!$A$7:$I$53,6,FALSE))</f>
        <v/>
      </c>
      <c r="G475" s="16" t="str">
        <f>IF(ISNA(VLOOKUP($A475,'Úklidové služby'!$A$7:$I$53,7,FALSE))=TRUE,"",VLOOKUP($A475,'Úklidové služby'!$A$7:$I$53,7,FALSE))</f>
        <v/>
      </c>
      <c r="H475" s="148" t="str">
        <f>IF(ISNA(VLOOKUP($A475,'Úklidové služby'!$A$7:$I$53,8,FALSE))=TRUE,"",VLOOKUP($A475,'Úklidové služby'!$A$7:$I$53,8,FALSE))</f>
        <v/>
      </c>
      <c r="I475" s="232" t="str">
        <f>IF(ISNA(VLOOKUP($A475,'Úklidové služby'!$A$7:$I$53,9,FALSE))=TRUE,"",VLOOKUP($A475,'Úklidové služby'!$A$7:$I$53,9,FALSE))</f>
        <v/>
      </c>
      <c r="J475" s="194" t="str">
        <f t="shared" si="24"/>
        <v/>
      </c>
      <c r="K475" s="237" t="str">
        <f t="shared" si="25"/>
        <v/>
      </c>
    </row>
    <row r="476" spans="1:11" ht="15" hidden="1" outlineLevel="1">
      <c r="A476" s="48"/>
      <c r="B476" s="14" t="s">
        <v>98</v>
      </c>
      <c r="C476" s="70" t="s">
        <v>121</v>
      </c>
      <c r="D476" s="15" t="s">
        <v>172</v>
      </c>
      <c r="E476" s="100">
        <v>1</v>
      </c>
      <c r="F476" s="66" t="str">
        <f>IF(ISNA(VLOOKUP($A476,'Úklidové služby'!$A$7:$I$53,6,FALSE))=TRUE,"",VLOOKUP($A476,'Úklidové služby'!$A$7:$I$53,6,FALSE))</f>
        <v/>
      </c>
      <c r="G476" s="16" t="str">
        <f>IF(ISNA(VLOOKUP($A476,'Úklidové služby'!$A$7:$I$53,7,FALSE))=TRUE,"",VLOOKUP($A476,'Úklidové služby'!$A$7:$I$53,7,FALSE))</f>
        <v/>
      </c>
      <c r="H476" s="151" t="str">
        <f>IF(ISNA(VLOOKUP($A476,'Úklidové služby'!$A$7:$I$53,8,FALSE))=TRUE,"",VLOOKUP($A476,'Úklidové služby'!$A$7:$I$53,8,FALSE))</f>
        <v/>
      </c>
      <c r="I476" s="235" t="str">
        <f>IF(ISNA(VLOOKUP($A476,'Úklidové služby'!$A$7:$I$53,9,FALSE))=TRUE,"",VLOOKUP($A476,'Úklidové služby'!$A$7:$I$53,9,FALSE))</f>
        <v/>
      </c>
      <c r="J476" s="195" t="str">
        <f t="shared" si="24"/>
        <v/>
      </c>
      <c r="K476" s="242" t="str">
        <f t="shared" si="25"/>
        <v/>
      </c>
    </row>
    <row r="477" spans="1:11" ht="15" collapsed="1">
      <c r="A477" s="18">
        <v>33</v>
      </c>
      <c r="B477" s="19" t="s">
        <v>47</v>
      </c>
      <c r="C477" s="44"/>
      <c r="D477" s="44"/>
      <c r="E477" s="97">
        <f>SUM(E478:E511)</f>
        <v>50</v>
      </c>
      <c r="F477" s="54" t="s">
        <v>37</v>
      </c>
      <c r="G477" s="24">
        <f>IF(ISNA(VLOOKUP($A477,'Úklidové služby'!$A$7:$I$53,7,FALSE))=TRUE,"",VLOOKUP($A477,'Úklidové služby'!$A$7:$I$53,7,FALSE))</f>
        <v>0</v>
      </c>
      <c r="H477" s="45" t="str">
        <f>IF(ISNA(VLOOKUP($A477,'Úklidové služby'!$A$7:$I$53,8,FALSE))=TRUE,"",VLOOKUP($A477,'Úklidové služby'!$A$7:$I$53,8,FALSE))</f>
        <v>1x za měsíc</v>
      </c>
      <c r="I477" s="184">
        <f>IF(ISNA(VLOOKUP($A477,'Úklidové služby'!$A$7:$I$53,9,FALSE))=TRUE,"",VLOOKUP($A477,'Úklidové služby'!$A$7:$I$53,9,FALSE))</f>
        <v>12</v>
      </c>
      <c r="J477" s="74">
        <f t="shared" si="16"/>
        <v>0</v>
      </c>
      <c r="K477" s="241">
        <f t="shared" si="17"/>
        <v>0</v>
      </c>
    </row>
    <row r="478" spans="1:11" ht="15" hidden="1" outlineLevel="1">
      <c r="A478" s="48"/>
      <c r="B478" s="10" t="s">
        <v>8</v>
      </c>
      <c r="C478" s="69" t="s">
        <v>173</v>
      </c>
      <c r="D478" s="11" t="s">
        <v>154</v>
      </c>
      <c r="E478" s="100">
        <v>2</v>
      </c>
      <c r="F478" s="66" t="str">
        <f>IF(ISNA(VLOOKUP($A478,'Úklidové služby'!$A$7:$I$53,6,FALSE))=TRUE,"",VLOOKUP($A478,'Úklidové služby'!$A$7:$I$53,6,FALSE))</f>
        <v/>
      </c>
      <c r="G478" s="16" t="str">
        <f>IF(ISNA(VLOOKUP($A478,'Úklidové služby'!$A$7:$I$53,7,FALSE))=TRUE,"",VLOOKUP($A478,'Úklidové služby'!$A$7:$I$53,7,FALSE))</f>
        <v/>
      </c>
      <c r="H478" s="148" t="str">
        <f>IF(ISNA(VLOOKUP($A478,'Úklidové služby'!$A$7:$I$53,8,FALSE))=TRUE,"",VLOOKUP($A478,'Úklidové služby'!$A$7:$I$53,8,FALSE))</f>
        <v/>
      </c>
      <c r="I478" s="232" t="str">
        <f>IF(ISNA(VLOOKUP($A478,'Úklidové služby'!$A$7:$I$53,9,FALSE))=TRUE,"",VLOOKUP($A478,'Úklidové služby'!$A$7:$I$53,9,FALSE))</f>
        <v/>
      </c>
      <c r="J478" s="194" t="str">
        <f t="shared" si="16"/>
        <v/>
      </c>
      <c r="K478" s="237" t="str">
        <f t="shared" si="17"/>
        <v/>
      </c>
    </row>
    <row r="479" spans="1:11" ht="15" hidden="1" outlineLevel="1">
      <c r="A479" s="48"/>
      <c r="B479" s="14" t="s">
        <v>8</v>
      </c>
      <c r="C479" s="70" t="s">
        <v>174</v>
      </c>
      <c r="D479" s="15" t="s">
        <v>155</v>
      </c>
      <c r="E479" s="100">
        <v>1</v>
      </c>
      <c r="F479" s="66" t="str">
        <f>IF(ISNA(VLOOKUP($A479,'Úklidové služby'!$A$7:$I$53,6,FALSE))=TRUE,"",VLOOKUP($A479,'Úklidové služby'!$A$7:$I$53,6,FALSE))</f>
        <v/>
      </c>
      <c r="G479" s="16" t="str">
        <f>IF(ISNA(VLOOKUP($A479,'Úklidové služby'!$A$7:$I$53,7,FALSE))=TRUE,"",VLOOKUP($A479,'Úklidové služby'!$A$7:$I$53,7,FALSE))</f>
        <v/>
      </c>
      <c r="H479" s="148" t="str">
        <f>IF(ISNA(VLOOKUP($A479,'Úklidové služby'!$A$7:$I$53,8,FALSE))=TRUE,"",VLOOKUP($A479,'Úklidové služby'!$A$7:$I$53,8,FALSE))</f>
        <v/>
      </c>
      <c r="I479" s="232" t="str">
        <f>IF(ISNA(VLOOKUP($A479,'Úklidové služby'!$A$7:$I$53,9,FALSE))=TRUE,"",VLOOKUP($A479,'Úklidové služby'!$A$7:$I$53,9,FALSE))</f>
        <v/>
      </c>
      <c r="J479" s="194" t="str">
        <f t="shared" si="16"/>
        <v/>
      </c>
      <c r="K479" s="237" t="str">
        <f t="shared" si="17"/>
        <v/>
      </c>
    </row>
    <row r="480" spans="1:11" ht="15" hidden="1" outlineLevel="1">
      <c r="A480" s="48"/>
      <c r="B480" s="14" t="s">
        <v>8</v>
      </c>
      <c r="C480" s="70" t="s">
        <v>175</v>
      </c>
      <c r="D480" s="15" t="s">
        <v>156</v>
      </c>
      <c r="E480" s="100">
        <v>2</v>
      </c>
      <c r="F480" s="66" t="str">
        <f>IF(ISNA(VLOOKUP($A480,'Úklidové služby'!$A$7:$I$53,6,FALSE))=TRUE,"",VLOOKUP($A480,'Úklidové služby'!$A$7:$I$53,6,FALSE))</f>
        <v/>
      </c>
      <c r="G480" s="16" t="str">
        <f>IF(ISNA(VLOOKUP($A480,'Úklidové služby'!$A$7:$I$53,7,FALSE))=TRUE,"",VLOOKUP($A480,'Úklidové služby'!$A$7:$I$53,7,FALSE))</f>
        <v/>
      </c>
      <c r="H480" s="148" t="str">
        <f>IF(ISNA(VLOOKUP($A480,'Úklidové služby'!$A$7:$I$53,8,FALSE))=TRUE,"",VLOOKUP($A480,'Úklidové služby'!$A$7:$I$53,8,FALSE))</f>
        <v/>
      </c>
      <c r="I480" s="232" t="str">
        <f>IF(ISNA(VLOOKUP($A480,'Úklidové služby'!$A$7:$I$53,9,FALSE))=TRUE,"",VLOOKUP($A480,'Úklidové služby'!$A$7:$I$53,9,FALSE))</f>
        <v/>
      </c>
      <c r="J480" s="194" t="str">
        <f t="shared" si="16"/>
        <v/>
      </c>
      <c r="K480" s="237" t="str">
        <f t="shared" si="17"/>
        <v/>
      </c>
    </row>
    <row r="481" spans="1:11" ht="15" hidden="1" outlineLevel="1">
      <c r="A481" s="48"/>
      <c r="B481" s="14" t="s">
        <v>8</v>
      </c>
      <c r="C481" s="70" t="s">
        <v>205</v>
      </c>
      <c r="D481" s="15" t="s">
        <v>195</v>
      </c>
      <c r="E481" s="100">
        <v>2</v>
      </c>
      <c r="F481" s="66" t="str">
        <f>IF(ISNA(VLOOKUP($A481,'Úklidové služby'!$A$7:$I$53,6,FALSE))=TRUE,"",VLOOKUP($A481,'Úklidové služby'!$A$7:$I$53,6,FALSE))</f>
        <v/>
      </c>
      <c r="G481" s="16" t="str">
        <f>IF(ISNA(VLOOKUP($A481,'Úklidové služby'!$A$7:$I$53,7,FALSE))=TRUE,"",VLOOKUP($A481,'Úklidové služby'!$A$7:$I$53,7,FALSE))</f>
        <v/>
      </c>
      <c r="H481" s="148" t="str">
        <f>IF(ISNA(VLOOKUP($A481,'Úklidové služby'!$A$7:$I$53,8,FALSE))=TRUE,"",VLOOKUP($A481,'Úklidové služby'!$A$7:$I$53,8,FALSE))</f>
        <v/>
      </c>
      <c r="I481" s="232" t="str">
        <f>IF(ISNA(VLOOKUP($A481,'Úklidové služby'!$A$7:$I$53,9,FALSE))=TRUE,"",VLOOKUP($A481,'Úklidové služby'!$A$7:$I$53,9,FALSE))</f>
        <v/>
      </c>
      <c r="J481" s="194" t="str">
        <f t="shared" si="16"/>
        <v/>
      </c>
      <c r="K481" s="237" t="str">
        <f t="shared" si="17"/>
        <v/>
      </c>
    </row>
    <row r="482" spans="1:11" ht="15" hidden="1" outlineLevel="1">
      <c r="A482" s="48"/>
      <c r="B482" s="14" t="s">
        <v>8</v>
      </c>
      <c r="C482" s="70" t="s">
        <v>206</v>
      </c>
      <c r="D482" s="15" t="s">
        <v>196</v>
      </c>
      <c r="E482" s="100">
        <v>1</v>
      </c>
      <c r="F482" s="66" t="str">
        <f>IF(ISNA(VLOOKUP($A482,'Úklidové služby'!$A$7:$I$53,6,FALSE))=TRUE,"",VLOOKUP($A482,'Úklidové služby'!$A$7:$I$53,6,FALSE))</f>
        <v/>
      </c>
      <c r="G482" s="16" t="str">
        <f>IF(ISNA(VLOOKUP($A482,'Úklidové služby'!$A$7:$I$53,7,FALSE))=TRUE,"",VLOOKUP($A482,'Úklidové služby'!$A$7:$I$53,7,FALSE))</f>
        <v/>
      </c>
      <c r="H482" s="148" t="str">
        <f>IF(ISNA(VLOOKUP($A482,'Úklidové služby'!$A$7:$I$53,8,FALSE))=TRUE,"",VLOOKUP($A482,'Úklidové služby'!$A$7:$I$53,8,FALSE))</f>
        <v/>
      </c>
      <c r="I482" s="232" t="str">
        <f>IF(ISNA(VLOOKUP($A482,'Úklidové služby'!$A$7:$I$53,9,FALSE))=TRUE,"",VLOOKUP($A482,'Úklidové služby'!$A$7:$I$53,9,FALSE))</f>
        <v/>
      </c>
      <c r="J482" s="194" t="str">
        <f t="shared" si="16"/>
        <v/>
      </c>
      <c r="K482" s="237" t="str">
        <f t="shared" si="17"/>
        <v/>
      </c>
    </row>
    <row r="483" spans="1:11" ht="15" hidden="1" outlineLevel="1">
      <c r="A483" s="48"/>
      <c r="B483" s="14" t="s">
        <v>8</v>
      </c>
      <c r="C483" s="70" t="s">
        <v>177</v>
      </c>
      <c r="D483" s="15" t="s">
        <v>158</v>
      </c>
      <c r="E483" s="100">
        <v>2</v>
      </c>
      <c r="F483" s="66" t="str">
        <f>IF(ISNA(VLOOKUP($A483,'Úklidové služby'!$A$7:$I$53,6,FALSE))=TRUE,"",VLOOKUP($A483,'Úklidové služby'!$A$7:$I$53,6,FALSE))</f>
        <v/>
      </c>
      <c r="G483" s="16" t="str">
        <f>IF(ISNA(VLOOKUP($A483,'Úklidové služby'!$A$7:$I$53,7,FALSE))=TRUE,"",VLOOKUP($A483,'Úklidové služby'!$A$7:$I$53,7,FALSE))</f>
        <v/>
      </c>
      <c r="H483" s="148" t="str">
        <f>IF(ISNA(VLOOKUP($A483,'Úklidové služby'!$A$7:$I$53,8,FALSE))=TRUE,"",VLOOKUP($A483,'Úklidové služby'!$A$7:$I$53,8,FALSE))</f>
        <v/>
      </c>
      <c r="I483" s="232" t="str">
        <f>IF(ISNA(VLOOKUP($A483,'Úklidové služby'!$A$7:$I$53,9,FALSE))=TRUE,"",VLOOKUP($A483,'Úklidové služby'!$A$7:$I$53,9,FALSE))</f>
        <v/>
      </c>
      <c r="J483" s="194" t="str">
        <f aca="true" t="shared" si="26" ref="J483:J544">IF(ISERR(E483*G483*I483)=TRUE,"",E483*G483*I483)</f>
        <v/>
      </c>
      <c r="K483" s="237" t="str">
        <f aca="true" t="shared" si="27" ref="K483:K544">IF(ISERR(J483/12)=TRUE,"",J483/12)</f>
        <v/>
      </c>
    </row>
    <row r="484" spans="1:11" ht="15" hidden="1" outlineLevel="1">
      <c r="A484" s="48"/>
      <c r="B484" s="14" t="s">
        <v>8</v>
      </c>
      <c r="C484" s="70" t="s">
        <v>178</v>
      </c>
      <c r="D484" s="15" t="s">
        <v>25</v>
      </c>
      <c r="E484" s="100">
        <v>1</v>
      </c>
      <c r="F484" s="66" t="str">
        <f>IF(ISNA(VLOOKUP($A484,'Úklidové služby'!$A$7:$I$53,6,FALSE))=TRUE,"",VLOOKUP($A484,'Úklidové služby'!$A$7:$I$53,6,FALSE))</f>
        <v/>
      </c>
      <c r="G484" s="16" t="str">
        <f>IF(ISNA(VLOOKUP($A484,'Úklidové služby'!$A$7:$I$53,7,FALSE))=TRUE,"",VLOOKUP($A484,'Úklidové služby'!$A$7:$I$53,7,FALSE))</f>
        <v/>
      </c>
      <c r="H484" s="148" t="str">
        <f>IF(ISNA(VLOOKUP($A484,'Úklidové služby'!$A$7:$I$53,8,FALSE))=TRUE,"",VLOOKUP($A484,'Úklidové služby'!$A$7:$I$53,8,FALSE))</f>
        <v/>
      </c>
      <c r="I484" s="232" t="str">
        <f>IF(ISNA(VLOOKUP($A484,'Úklidové služby'!$A$7:$I$53,9,FALSE))=TRUE,"",VLOOKUP($A484,'Úklidové služby'!$A$7:$I$53,9,FALSE))</f>
        <v/>
      </c>
      <c r="J484" s="194" t="str">
        <f t="shared" si="26"/>
        <v/>
      </c>
      <c r="K484" s="237" t="str">
        <f t="shared" si="27"/>
        <v/>
      </c>
    </row>
    <row r="485" spans="1:11" ht="15" hidden="1" outlineLevel="1">
      <c r="A485" s="48"/>
      <c r="B485" s="14" t="s">
        <v>8</v>
      </c>
      <c r="C485" s="70" t="s">
        <v>179</v>
      </c>
      <c r="D485" s="15" t="s">
        <v>16</v>
      </c>
      <c r="E485" s="100">
        <v>1</v>
      </c>
      <c r="F485" s="66" t="str">
        <f>IF(ISNA(VLOOKUP($A485,'Úklidové služby'!$A$7:$I$53,6,FALSE))=TRUE,"",VLOOKUP($A485,'Úklidové služby'!$A$7:$I$53,6,FALSE))</f>
        <v/>
      </c>
      <c r="G485" s="16" t="str">
        <f>IF(ISNA(VLOOKUP($A485,'Úklidové služby'!$A$7:$I$53,7,FALSE))=TRUE,"",VLOOKUP($A485,'Úklidové služby'!$A$7:$I$53,7,FALSE))</f>
        <v/>
      </c>
      <c r="H485" s="148" t="str">
        <f>IF(ISNA(VLOOKUP($A485,'Úklidové služby'!$A$7:$I$53,8,FALSE))=TRUE,"",VLOOKUP($A485,'Úklidové služby'!$A$7:$I$53,8,FALSE))</f>
        <v/>
      </c>
      <c r="I485" s="232" t="str">
        <f>IF(ISNA(VLOOKUP($A485,'Úklidové služby'!$A$7:$I$53,9,FALSE))=TRUE,"",VLOOKUP($A485,'Úklidové služby'!$A$7:$I$53,9,FALSE))</f>
        <v/>
      </c>
      <c r="J485" s="194" t="str">
        <f t="shared" si="26"/>
        <v/>
      </c>
      <c r="K485" s="237" t="str">
        <f t="shared" si="27"/>
        <v/>
      </c>
    </row>
    <row r="486" spans="1:11" ht="15" hidden="1" outlineLevel="1">
      <c r="A486" s="48"/>
      <c r="B486" s="14" t="s">
        <v>20</v>
      </c>
      <c r="C486" s="70" t="s">
        <v>136</v>
      </c>
      <c r="D486" s="15" t="s">
        <v>61</v>
      </c>
      <c r="E486" s="100">
        <v>1</v>
      </c>
      <c r="F486" s="66" t="str">
        <f>IF(ISNA(VLOOKUP($A486,'Úklidové služby'!$A$7:$I$53,6,FALSE))=TRUE,"",VLOOKUP($A486,'Úklidové služby'!$A$7:$I$53,6,FALSE))</f>
        <v/>
      </c>
      <c r="G486" s="16" t="str">
        <f>IF(ISNA(VLOOKUP($A486,'Úklidové služby'!$A$7:$I$53,7,FALSE))=TRUE,"",VLOOKUP($A486,'Úklidové služby'!$A$7:$I$53,7,FALSE))</f>
        <v/>
      </c>
      <c r="H486" s="148" t="str">
        <f>IF(ISNA(VLOOKUP($A486,'Úklidové služby'!$A$7:$I$53,8,FALSE))=TRUE,"",VLOOKUP($A486,'Úklidové služby'!$A$7:$I$53,8,FALSE))</f>
        <v/>
      </c>
      <c r="I486" s="232" t="str">
        <f>IF(ISNA(VLOOKUP($A486,'Úklidové služby'!$A$7:$I$53,9,FALSE))=TRUE,"",VLOOKUP($A486,'Úklidové služby'!$A$7:$I$53,9,FALSE))</f>
        <v/>
      </c>
      <c r="J486" s="194" t="str">
        <f t="shared" si="26"/>
        <v/>
      </c>
      <c r="K486" s="237" t="str">
        <f t="shared" si="27"/>
        <v/>
      </c>
    </row>
    <row r="487" spans="1:11" ht="15" hidden="1" outlineLevel="1">
      <c r="A487" s="48"/>
      <c r="B487" s="14" t="s">
        <v>20</v>
      </c>
      <c r="C487" s="70" t="s">
        <v>111</v>
      </c>
      <c r="D487" s="15" t="s">
        <v>195</v>
      </c>
      <c r="E487" s="100">
        <v>1</v>
      </c>
      <c r="F487" s="66" t="str">
        <f>IF(ISNA(VLOOKUP($A487,'Úklidové služby'!$A$7:$I$53,6,FALSE))=TRUE,"",VLOOKUP($A487,'Úklidové služby'!$A$7:$I$53,6,FALSE))</f>
        <v/>
      </c>
      <c r="G487" s="16" t="str">
        <f>IF(ISNA(VLOOKUP($A487,'Úklidové služby'!$A$7:$I$53,7,FALSE))=TRUE,"",VLOOKUP($A487,'Úklidové služby'!$A$7:$I$53,7,FALSE))</f>
        <v/>
      </c>
      <c r="H487" s="148" t="str">
        <f>IF(ISNA(VLOOKUP($A487,'Úklidové služby'!$A$7:$I$53,8,FALSE))=TRUE,"",VLOOKUP($A487,'Úklidové služby'!$A$7:$I$53,8,FALSE))</f>
        <v/>
      </c>
      <c r="I487" s="232" t="str">
        <f>IF(ISNA(VLOOKUP($A487,'Úklidové služby'!$A$7:$I$53,9,FALSE))=TRUE,"",VLOOKUP($A487,'Úklidové služby'!$A$7:$I$53,9,FALSE))</f>
        <v/>
      </c>
      <c r="J487" s="194" t="str">
        <f t="shared" si="26"/>
        <v/>
      </c>
      <c r="K487" s="237" t="str">
        <f t="shared" si="27"/>
        <v/>
      </c>
    </row>
    <row r="488" spans="1:11" ht="15" hidden="1" outlineLevel="1">
      <c r="A488" s="48"/>
      <c r="B488" s="14" t="s">
        <v>20</v>
      </c>
      <c r="C488" s="70" t="s">
        <v>110</v>
      </c>
      <c r="D488" s="15" t="s">
        <v>195</v>
      </c>
      <c r="E488" s="100">
        <v>2</v>
      </c>
      <c r="F488" s="66" t="str">
        <f>IF(ISNA(VLOOKUP($A488,'Úklidové služby'!$A$7:$I$53,6,FALSE))=TRUE,"",VLOOKUP($A488,'Úklidové služby'!$A$7:$I$53,6,FALSE))</f>
        <v/>
      </c>
      <c r="G488" s="16" t="str">
        <f>IF(ISNA(VLOOKUP($A488,'Úklidové služby'!$A$7:$I$53,7,FALSE))=TRUE,"",VLOOKUP($A488,'Úklidové služby'!$A$7:$I$53,7,FALSE))</f>
        <v/>
      </c>
      <c r="H488" s="148" t="str">
        <f>IF(ISNA(VLOOKUP($A488,'Úklidové služby'!$A$7:$I$53,8,FALSE))=TRUE,"",VLOOKUP($A488,'Úklidové služby'!$A$7:$I$53,8,FALSE))</f>
        <v/>
      </c>
      <c r="I488" s="232" t="str">
        <f>IF(ISNA(VLOOKUP($A488,'Úklidové služby'!$A$7:$I$53,9,FALSE))=TRUE,"",VLOOKUP($A488,'Úklidové služby'!$A$7:$I$53,9,FALSE))</f>
        <v/>
      </c>
      <c r="J488" s="194" t="str">
        <f t="shared" si="26"/>
        <v/>
      </c>
      <c r="K488" s="237" t="str">
        <f t="shared" si="27"/>
        <v/>
      </c>
    </row>
    <row r="489" spans="1:11" ht="15" hidden="1" outlineLevel="1">
      <c r="A489" s="48"/>
      <c r="B489" s="14" t="s">
        <v>20</v>
      </c>
      <c r="C489" s="70" t="s">
        <v>133</v>
      </c>
      <c r="D489" s="15" t="s">
        <v>25</v>
      </c>
      <c r="E489" s="100">
        <v>1</v>
      </c>
      <c r="F489" s="66" t="str">
        <f>IF(ISNA(VLOOKUP($A489,'Úklidové služby'!$A$7:$I$53,6,FALSE))=TRUE,"",VLOOKUP($A489,'Úklidové služby'!$A$7:$I$53,6,FALSE))</f>
        <v/>
      </c>
      <c r="G489" s="16" t="str">
        <f>IF(ISNA(VLOOKUP($A489,'Úklidové služby'!$A$7:$I$53,7,FALSE))=TRUE,"",VLOOKUP($A489,'Úklidové služby'!$A$7:$I$53,7,FALSE))</f>
        <v/>
      </c>
      <c r="H489" s="148" t="str">
        <f>IF(ISNA(VLOOKUP($A489,'Úklidové služby'!$A$7:$I$53,8,FALSE))=TRUE,"",VLOOKUP($A489,'Úklidové služby'!$A$7:$I$53,8,FALSE))</f>
        <v/>
      </c>
      <c r="I489" s="232" t="str">
        <f>IF(ISNA(VLOOKUP($A489,'Úklidové služby'!$A$7:$I$53,9,FALSE))=TRUE,"",VLOOKUP($A489,'Úklidové služby'!$A$7:$I$53,9,FALSE))</f>
        <v/>
      </c>
      <c r="J489" s="194" t="str">
        <f t="shared" si="26"/>
        <v/>
      </c>
      <c r="K489" s="237" t="str">
        <f t="shared" si="27"/>
        <v/>
      </c>
    </row>
    <row r="490" spans="1:11" ht="15" hidden="1" outlineLevel="1">
      <c r="A490" s="48"/>
      <c r="B490" s="14" t="s">
        <v>20</v>
      </c>
      <c r="C490" s="70" t="s">
        <v>109</v>
      </c>
      <c r="D490" s="15" t="s">
        <v>16</v>
      </c>
      <c r="E490" s="100">
        <v>1</v>
      </c>
      <c r="F490" s="66" t="str">
        <f>IF(ISNA(VLOOKUP($A490,'Úklidové služby'!$A$7:$I$53,6,FALSE))=TRUE,"",VLOOKUP($A490,'Úklidové služby'!$A$7:$I$53,6,FALSE))</f>
        <v/>
      </c>
      <c r="G490" s="16" t="str">
        <f>IF(ISNA(VLOOKUP($A490,'Úklidové služby'!$A$7:$I$53,7,FALSE))=TRUE,"",VLOOKUP($A490,'Úklidové služby'!$A$7:$I$53,7,FALSE))</f>
        <v/>
      </c>
      <c r="H490" s="148" t="str">
        <f>IF(ISNA(VLOOKUP($A490,'Úklidové služby'!$A$7:$I$53,8,FALSE))=TRUE,"",VLOOKUP($A490,'Úklidové služby'!$A$7:$I$53,8,FALSE))</f>
        <v/>
      </c>
      <c r="I490" s="232" t="str">
        <f>IF(ISNA(VLOOKUP($A490,'Úklidové služby'!$A$7:$I$53,9,FALSE))=TRUE,"",VLOOKUP($A490,'Úklidové služby'!$A$7:$I$53,9,FALSE))</f>
        <v/>
      </c>
      <c r="J490" s="194" t="str">
        <f t="shared" si="26"/>
        <v/>
      </c>
      <c r="K490" s="237" t="str">
        <f t="shared" si="27"/>
        <v/>
      </c>
    </row>
    <row r="491" spans="1:11" ht="15" hidden="1" outlineLevel="1">
      <c r="A491" s="9"/>
      <c r="B491" s="14" t="s">
        <v>20</v>
      </c>
      <c r="C491" s="70" t="s">
        <v>105</v>
      </c>
      <c r="D491" s="15" t="s">
        <v>161</v>
      </c>
      <c r="E491" s="100">
        <v>1</v>
      </c>
      <c r="F491" s="938" t="str">
        <f>IF(ISNA(VLOOKUP($A491,'Úklidové služby'!$A$7:$I$53,6,FALSE))=TRUE,"",VLOOKUP($A491,'Úklidové služby'!$A$7:$I$53,6,FALSE))</f>
        <v/>
      </c>
      <c r="G491" s="17" t="str">
        <f>IF(ISNA(VLOOKUP($A491,'Úklidové služby'!$A$7:$I$53,7,FALSE))=TRUE,"",VLOOKUP($A491,'Úklidové služby'!$A$7:$I$53,7,FALSE))</f>
        <v/>
      </c>
      <c r="H491" s="67" t="str">
        <f>IF(ISNA(VLOOKUP($A491,'Úklidové služby'!$A$7:$I$53,8,FALSE))=TRUE,"",VLOOKUP($A491,'Úklidové služby'!$A$7:$I$53,8,FALSE))</f>
        <v/>
      </c>
      <c r="I491" s="232" t="str">
        <f>IF(ISNA(VLOOKUP($A491,'Úklidové služby'!$A$7:$I$53,9,FALSE))=TRUE,"",VLOOKUP($A491,'Úklidové služby'!$A$7:$I$53,9,FALSE))</f>
        <v/>
      </c>
      <c r="J491" s="189" t="str">
        <f t="shared" si="26"/>
        <v/>
      </c>
      <c r="K491" s="237" t="str">
        <f t="shared" si="27"/>
        <v/>
      </c>
    </row>
    <row r="492" spans="1:11" ht="15" hidden="1" outlineLevel="1">
      <c r="A492" s="48"/>
      <c r="B492" s="14" t="s">
        <v>20</v>
      </c>
      <c r="C492" s="70" t="s">
        <v>108</v>
      </c>
      <c r="D492" s="15" t="s">
        <v>162</v>
      </c>
      <c r="E492" s="100">
        <v>1</v>
      </c>
      <c r="F492" s="66" t="str">
        <f>IF(ISNA(VLOOKUP($A492,'Úklidové služby'!$A$7:$I$53,6,FALSE))=TRUE,"",VLOOKUP($A492,'Úklidové služby'!$A$7:$I$53,6,FALSE))</f>
        <v/>
      </c>
      <c r="G492" s="16" t="str">
        <f>IF(ISNA(VLOOKUP($A492,'Úklidové služby'!$A$7:$I$53,7,FALSE))=TRUE,"",VLOOKUP($A492,'Úklidové služby'!$A$7:$I$53,7,FALSE))</f>
        <v/>
      </c>
      <c r="H492" s="148" t="str">
        <f>IF(ISNA(VLOOKUP($A492,'Úklidové služby'!$A$7:$I$53,8,FALSE))=TRUE,"",VLOOKUP($A492,'Úklidové služby'!$A$7:$I$53,8,FALSE))</f>
        <v/>
      </c>
      <c r="I492" s="232" t="str">
        <f>IF(ISNA(VLOOKUP($A492,'Úklidové služby'!$A$7:$I$53,9,FALSE))=TRUE,"",VLOOKUP($A492,'Úklidové služby'!$A$7:$I$53,9,FALSE))</f>
        <v/>
      </c>
      <c r="J492" s="194" t="str">
        <f t="shared" si="26"/>
        <v/>
      </c>
      <c r="K492" s="237" t="str">
        <f t="shared" si="27"/>
        <v/>
      </c>
    </row>
    <row r="493" spans="1:11" ht="15" hidden="1" outlineLevel="1">
      <c r="A493" s="48"/>
      <c r="B493" s="14" t="s">
        <v>20</v>
      </c>
      <c r="C493" s="70" t="s">
        <v>104</v>
      </c>
      <c r="D493" s="15" t="s">
        <v>162</v>
      </c>
      <c r="E493" s="100">
        <v>2</v>
      </c>
      <c r="F493" s="66" t="str">
        <f>IF(ISNA(VLOOKUP($A493,'Úklidové služby'!$A$7:$I$53,6,FALSE))=TRUE,"",VLOOKUP($A493,'Úklidové služby'!$A$7:$I$53,6,FALSE))</f>
        <v/>
      </c>
      <c r="G493" s="16" t="str">
        <f>IF(ISNA(VLOOKUP($A493,'Úklidové služby'!$A$7:$I$53,7,FALSE))=TRUE,"",VLOOKUP($A493,'Úklidové služby'!$A$7:$I$53,7,FALSE))</f>
        <v/>
      </c>
      <c r="H493" s="148" t="str">
        <f>IF(ISNA(VLOOKUP($A493,'Úklidové služby'!$A$7:$I$53,8,FALSE))=TRUE,"",VLOOKUP($A493,'Úklidové služby'!$A$7:$I$53,8,FALSE))</f>
        <v/>
      </c>
      <c r="I493" s="232" t="str">
        <f>IF(ISNA(VLOOKUP($A493,'Úklidové služby'!$A$7:$I$53,9,FALSE))=TRUE,"",VLOOKUP($A493,'Úklidové služby'!$A$7:$I$53,9,FALSE))</f>
        <v/>
      </c>
      <c r="J493" s="194" t="str">
        <f t="shared" si="26"/>
        <v/>
      </c>
      <c r="K493" s="237" t="str">
        <f t="shared" si="27"/>
        <v/>
      </c>
    </row>
    <row r="494" spans="1:11" ht="15" hidden="1" outlineLevel="1">
      <c r="A494" s="48"/>
      <c r="B494" s="14" t="s">
        <v>20</v>
      </c>
      <c r="C494" s="70" t="s">
        <v>207</v>
      </c>
      <c r="D494" s="15" t="s">
        <v>197</v>
      </c>
      <c r="E494" s="100">
        <v>1</v>
      </c>
      <c r="F494" s="66" t="str">
        <f>IF(ISNA(VLOOKUP($A494,'Úklidové služby'!$A$7:$I$53,6,FALSE))=TRUE,"",VLOOKUP($A494,'Úklidové služby'!$A$7:$I$53,6,FALSE))</f>
        <v/>
      </c>
      <c r="G494" s="16" t="str">
        <f>IF(ISNA(VLOOKUP($A494,'Úklidové služby'!$A$7:$I$53,7,FALSE))=TRUE,"",VLOOKUP($A494,'Úklidové služby'!$A$7:$I$53,7,FALSE))</f>
        <v/>
      </c>
      <c r="H494" s="148" t="str">
        <f>IF(ISNA(VLOOKUP($A494,'Úklidové služby'!$A$7:$I$53,8,FALSE))=TRUE,"",VLOOKUP($A494,'Úklidové služby'!$A$7:$I$53,8,FALSE))</f>
        <v/>
      </c>
      <c r="I494" s="232" t="str">
        <f>IF(ISNA(VLOOKUP($A494,'Úklidové služby'!$A$7:$I$53,9,FALSE))=TRUE,"",VLOOKUP($A494,'Úklidové služby'!$A$7:$I$53,9,FALSE))</f>
        <v/>
      </c>
      <c r="J494" s="194" t="str">
        <f t="shared" si="26"/>
        <v/>
      </c>
      <c r="K494" s="237" t="str">
        <f t="shared" si="27"/>
        <v/>
      </c>
    </row>
    <row r="495" spans="1:11" ht="15" hidden="1" outlineLevel="1">
      <c r="A495" s="48"/>
      <c r="B495" s="14" t="s">
        <v>20</v>
      </c>
      <c r="C495" s="70" t="s">
        <v>208</v>
      </c>
      <c r="D495" s="15" t="s">
        <v>162</v>
      </c>
      <c r="E495" s="100">
        <v>1</v>
      </c>
      <c r="F495" s="66" t="str">
        <f>IF(ISNA(VLOOKUP($A495,'Úklidové služby'!$A$7:$I$53,6,FALSE))=TRUE,"",VLOOKUP($A495,'Úklidové služby'!$A$7:$I$53,6,FALSE))</f>
        <v/>
      </c>
      <c r="G495" s="16" t="str">
        <f>IF(ISNA(VLOOKUP($A495,'Úklidové služby'!$A$7:$I$53,7,FALSE))=TRUE,"",VLOOKUP($A495,'Úklidové služby'!$A$7:$I$53,7,FALSE))</f>
        <v/>
      </c>
      <c r="H495" s="148" t="str">
        <f>IF(ISNA(VLOOKUP($A495,'Úklidové služby'!$A$7:$I$53,8,FALSE))=TRUE,"",VLOOKUP($A495,'Úklidové služby'!$A$7:$I$53,8,FALSE))</f>
        <v/>
      </c>
      <c r="I495" s="232" t="str">
        <f>IF(ISNA(VLOOKUP($A495,'Úklidové služby'!$A$7:$I$53,9,FALSE))=TRUE,"",VLOOKUP($A495,'Úklidové služby'!$A$7:$I$53,9,FALSE))</f>
        <v/>
      </c>
      <c r="J495" s="194" t="str">
        <f t="shared" si="26"/>
        <v/>
      </c>
      <c r="K495" s="237" t="str">
        <f t="shared" si="27"/>
        <v/>
      </c>
    </row>
    <row r="496" spans="1:11" ht="15" hidden="1" outlineLevel="1">
      <c r="A496" s="48"/>
      <c r="B496" s="14" t="s">
        <v>20</v>
      </c>
      <c r="C496" s="70" t="s">
        <v>184</v>
      </c>
      <c r="D496" s="15" t="s">
        <v>164</v>
      </c>
      <c r="E496" s="100">
        <v>1</v>
      </c>
      <c r="F496" s="66" t="str">
        <f>IF(ISNA(VLOOKUP($A496,'Úklidové služby'!$A$7:$I$53,6,FALSE))=TRUE,"",VLOOKUP($A496,'Úklidové služby'!$A$7:$I$53,6,FALSE))</f>
        <v/>
      </c>
      <c r="G496" s="16" t="str">
        <f>IF(ISNA(VLOOKUP($A496,'Úklidové služby'!$A$7:$I$53,7,FALSE))=TRUE,"",VLOOKUP($A496,'Úklidové služby'!$A$7:$I$53,7,FALSE))</f>
        <v/>
      </c>
      <c r="H496" s="148" t="str">
        <f>IF(ISNA(VLOOKUP($A496,'Úklidové služby'!$A$7:$I$53,8,FALSE))=TRUE,"",VLOOKUP($A496,'Úklidové služby'!$A$7:$I$53,8,FALSE))</f>
        <v/>
      </c>
      <c r="I496" s="232" t="str">
        <f>IF(ISNA(VLOOKUP($A496,'Úklidové služby'!$A$7:$I$53,9,FALSE))=TRUE,"",VLOOKUP($A496,'Úklidové služby'!$A$7:$I$53,9,FALSE))</f>
        <v/>
      </c>
      <c r="J496" s="194" t="str">
        <f t="shared" si="26"/>
        <v/>
      </c>
      <c r="K496" s="237" t="str">
        <f t="shared" si="27"/>
        <v/>
      </c>
    </row>
    <row r="497" spans="1:11" ht="15" hidden="1" outlineLevel="1">
      <c r="A497" s="48"/>
      <c r="B497" s="14" t="s">
        <v>20</v>
      </c>
      <c r="C497" s="70" t="s">
        <v>101</v>
      </c>
      <c r="D497" s="134" t="s">
        <v>198</v>
      </c>
      <c r="E497" s="100">
        <v>1</v>
      </c>
      <c r="F497" s="66" t="str">
        <f>IF(ISNA(VLOOKUP($A497,'Úklidové služby'!$A$7:$I$53,6,FALSE))=TRUE,"",VLOOKUP($A497,'Úklidové služby'!$A$7:$I$53,6,FALSE))</f>
        <v/>
      </c>
      <c r="G497" s="16" t="str">
        <f>IF(ISNA(VLOOKUP($A497,'Úklidové služby'!$A$7:$I$53,7,FALSE))=TRUE,"",VLOOKUP($A497,'Úklidové služby'!$A$7:$I$53,7,FALSE))</f>
        <v/>
      </c>
      <c r="H497" s="148" t="str">
        <f>IF(ISNA(VLOOKUP($A497,'Úklidové služby'!$A$7:$I$53,8,FALSE))=TRUE,"",VLOOKUP($A497,'Úklidové služby'!$A$7:$I$53,8,FALSE))</f>
        <v/>
      </c>
      <c r="I497" s="232" t="str">
        <f>IF(ISNA(VLOOKUP($A497,'Úklidové služby'!$A$7:$I$53,9,FALSE))=TRUE,"",VLOOKUP($A497,'Úklidové služby'!$A$7:$I$53,9,FALSE))</f>
        <v/>
      </c>
      <c r="J497" s="194" t="str">
        <f t="shared" si="26"/>
        <v/>
      </c>
      <c r="K497" s="237" t="str">
        <f t="shared" si="27"/>
        <v/>
      </c>
    </row>
    <row r="498" spans="1:11" ht="15" hidden="1" outlineLevel="1">
      <c r="A498" s="48"/>
      <c r="B498" s="14" t="s">
        <v>20</v>
      </c>
      <c r="C498" s="70" t="s">
        <v>112</v>
      </c>
      <c r="D498" s="15" t="s">
        <v>199</v>
      </c>
      <c r="E498" s="100">
        <v>2</v>
      </c>
      <c r="F498" s="66" t="str">
        <f>IF(ISNA(VLOOKUP($A498,'Úklidové služby'!$A$7:$I$53,6,FALSE))=TRUE,"",VLOOKUP($A498,'Úklidové služby'!$A$7:$I$53,6,FALSE))</f>
        <v/>
      </c>
      <c r="G498" s="16" t="str">
        <f>IF(ISNA(VLOOKUP($A498,'Úklidové služby'!$A$7:$I$53,7,FALSE))=TRUE,"",VLOOKUP($A498,'Úklidové služby'!$A$7:$I$53,7,FALSE))</f>
        <v/>
      </c>
      <c r="H498" s="148" t="str">
        <f>IF(ISNA(VLOOKUP($A498,'Úklidové služby'!$A$7:$I$53,8,FALSE))=TRUE,"",VLOOKUP($A498,'Úklidové služby'!$A$7:$I$53,8,FALSE))</f>
        <v/>
      </c>
      <c r="I498" s="232" t="str">
        <f>IF(ISNA(VLOOKUP($A498,'Úklidové služby'!$A$7:$I$53,9,FALSE))=TRUE,"",VLOOKUP($A498,'Úklidové služby'!$A$7:$I$53,9,FALSE))</f>
        <v/>
      </c>
      <c r="J498" s="194" t="str">
        <f t="shared" si="26"/>
        <v/>
      </c>
      <c r="K498" s="237" t="str">
        <f t="shared" si="27"/>
        <v/>
      </c>
    </row>
    <row r="499" spans="1:11" ht="15" hidden="1" outlineLevel="1">
      <c r="A499" s="48"/>
      <c r="B499" s="14" t="s">
        <v>20</v>
      </c>
      <c r="C499" s="70" t="s">
        <v>102</v>
      </c>
      <c r="D499" s="15" t="s">
        <v>200</v>
      </c>
      <c r="E499" s="100">
        <v>1</v>
      </c>
      <c r="F499" s="66" t="str">
        <f>IF(ISNA(VLOOKUP($A499,'Úklidové služby'!$A$7:$I$53,6,FALSE))=TRUE,"",VLOOKUP($A499,'Úklidové služby'!$A$7:$I$53,6,FALSE))</f>
        <v/>
      </c>
      <c r="G499" s="16" t="str">
        <f>IF(ISNA(VLOOKUP($A499,'Úklidové služby'!$A$7:$I$53,7,FALSE))=TRUE,"",VLOOKUP($A499,'Úklidové služby'!$A$7:$I$53,7,FALSE))</f>
        <v/>
      </c>
      <c r="H499" s="148" t="str">
        <f>IF(ISNA(VLOOKUP($A499,'Úklidové služby'!$A$7:$I$53,8,FALSE))=TRUE,"",VLOOKUP($A499,'Úklidové služby'!$A$7:$I$53,8,FALSE))</f>
        <v/>
      </c>
      <c r="I499" s="232" t="str">
        <f>IF(ISNA(VLOOKUP($A499,'Úklidové služby'!$A$7:$I$53,9,FALSE))=TRUE,"",VLOOKUP($A499,'Úklidové služby'!$A$7:$I$53,9,FALSE))</f>
        <v/>
      </c>
      <c r="J499" s="194" t="str">
        <f t="shared" si="26"/>
        <v/>
      </c>
      <c r="K499" s="237" t="str">
        <f t="shared" si="27"/>
        <v/>
      </c>
    </row>
    <row r="500" spans="1:11" ht="15" hidden="1" outlineLevel="1">
      <c r="A500" s="48"/>
      <c r="B500" s="14" t="s">
        <v>98</v>
      </c>
      <c r="C500" s="70" t="s">
        <v>124</v>
      </c>
      <c r="D500" s="15" t="s">
        <v>165</v>
      </c>
      <c r="E500" s="100">
        <v>1</v>
      </c>
      <c r="F500" s="66" t="str">
        <f>IF(ISNA(VLOOKUP($A500,'Úklidové služby'!$A$7:$I$53,6,FALSE))=TRUE,"",VLOOKUP($A500,'Úklidové služby'!$A$7:$I$53,6,FALSE))</f>
        <v/>
      </c>
      <c r="G500" s="16" t="str">
        <f>IF(ISNA(VLOOKUP($A500,'Úklidové služby'!$A$7:$I$53,7,FALSE))=TRUE,"",VLOOKUP($A500,'Úklidové služby'!$A$7:$I$53,7,FALSE))</f>
        <v/>
      </c>
      <c r="H500" s="148" t="str">
        <f>IF(ISNA(VLOOKUP($A500,'Úklidové služby'!$A$7:$I$53,8,FALSE))=TRUE,"",VLOOKUP($A500,'Úklidové služby'!$A$7:$I$53,8,FALSE))</f>
        <v/>
      </c>
      <c r="I500" s="232" t="str">
        <f>IF(ISNA(VLOOKUP($A500,'Úklidové služby'!$A$7:$I$53,9,FALSE))=TRUE,"",VLOOKUP($A500,'Úklidové služby'!$A$7:$I$53,9,FALSE))</f>
        <v/>
      </c>
      <c r="J500" s="194" t="str">
        <f t="shared" si="26"/>
        <v/>
      </c>
      <c r="K500" s="237" t="str">
        <f t="shared" si="27"/>
        <v/>
      </c>
    </row>
    <row r="501" spans="1:11" ht="15" hidden="1" outlineLevel="1">
      <c r="A501" s="48"/>
      <c r="B501" s="14" t="s">
        <v>98</v>
      </c>
      <c r="C501" s="70" t="s">
        <v>186</v>
      </c>
      <c r="D501" s="15" t="s">
        <v>166</v>
      </c>
      <c r="E501" s="100">
        <v>1</v>
      </c>
      <c r="F501" s="66" t="str">
        <f>IF(ISNA(VLOOKUP($A501,'Úklidové služby'!$A$7:$I$53,6,FALSE))=TRUE,"",VLOOKUP($A501,'Úklidové služby'!$A$7:$I$53,6,FALSE))</f>
        <v/>
      </c>
      <c r="G501" s="16" t="str">
        <f>IF(ISNA(VLOOKUP($A501,'Úklidové služby'!$A$7:$I$53,7,FALSE))=TRUE,"",VLOOKUP($A501,'Úklidové služby'!$A$7:$I$53,7,FALSE))</f>
        <v/>
      </c>
      <c r="H501" s="148" t="str">
        <f>IF(ISNA(VLOOKUP($A501,'Úklidové služby'!$A$7:$I$53,8,FALSE))=TRUE,"",VLOOKUP($A501,'Úklidové služby'!$A$7:$I$53,8,FALSE))</f>
        <v/>
      </c>
      <c r="I501" s="232" t="str">
        <f>IF(ISNA(VLOOKUP($A501,'Úklidové služby'!$A$7:$I$53,9,FALSE))=TRUE,"",VLOOKUP($A501,'Úklidové služby'!$A$7:$I$53,9,FALSE))</f>
        <v/>
      </c>
      <c r="J501" s="194" t="str">
        <f t="shared" si="26"/>
        <v/>
      </c>
      <c r="K501" s="237" t="str">
        <f t="shared" si="27"/>
        <v/>
      </c>
    </row>
    <row r="502" spans="1:11" ht="15" hidden="1" outlineLevel="1">
      <c r="A502" s="48"/>
      <c r="B502" s="14" t="s">
        <v>98</v>
      </c>
      <c r="C502" s="73" t="s">
        <v>209</v>
      </c>
      <c r="D502" s="134" t="s">
        <v>201</v>
      </c>
      <c r="E502" s="100">
        <v>2</v>
      </c>
      <c r="F502" s="66" t="str">
        <f>IF(ISNA(VLOOKUP($A502,'Úklidové služby'!$A$7:$I$53,6,FALSE))=TRUE,"",VLOOKUP($A502,'Úklidové služby'!$A$7:$I$53,6,FALSE))</f>
        <v/>
      </c>
      <c r="G502" s="16" t="str">
        <f>IF(ISNA(VLOOKUP($A502,'Úklidové služby'!$A$7:$I$53,7,FALSE))=TRUE,"",VLOOKUP($A502,'Úklidové služby'!$A$7:$I$53,7,FALSE))</f>
        <v/>
      </c>
      <c r="H502" s="148" t="str">
        <f>IF(ISNA(VLOOKUP($A502,'Úklidové služby'!$A$7:$I$53,8,FALSE))=TRUE,"",VLOOKUP($A502,'Úklidové služby'!$A$7:$I$53,8,FALSE))</f>
        <v/>
      </c>
      <c r="I502" s="232" t="str">
        <f>IF(ISNA(VLOOKUP($A502,'Úklidové služby'!$A$7:$I$53,9,FALSE))=TRUE,"",VLOOKUP($A502,'Úklidové služby'!$A$7:$I$53,9,FALSE))</f>
        <v/>
      </c>
      <c r="J502" s="194" t="str">
        <f t="shared" si="26"/>
        <v/>
      </c>
      <c r="K502" s="237" t="str">
        <f t="shared" si="27"/>
        <v/>
      </c>
    </row>
    <row r="503" spans="1:11" ht="15" hidden="1" outlineLevel="1">
      <c r="A503" s="48"/>
      <c r="B503" s="14" t="s">
        <v>98</v>
      </c>
      <c r="C503" s="73" t="s">
        <v>187</v>
      </c>
      <c r="D503" s="15" t="s">
        <v>25</v>
      </c>
      <c r="E503" s="100">
        <v>1</v>
      </c>
      <c r="F503" s="66" t="str">
        <f>IF(ISNA(VLOOKUP($A503,'Úklidové služby'!$A$7:$I$53,6,FALSE))=TRUE,"",VLOOKUP($A503,'Úklidové služby'!$A$7:$I$53,6,FALSE))</f>
        <v/>
      </c>
      <c r="G503" s="16" t="str">
        <f>IF(ISNA(VLOOKUP($A503,'Úklidové služby'!$A$7:$I$53,7,FALSE))=TRUE,"",VLOOKUP($A503,'Úklidové služby'!$A$7:$I$53,7,FALSE))</f>
        <v/>
      </c>
      <c r="H503" s="148" t="str">
        <f>IF(ISNA(VLOOKUP($A503,'Úklidové služby'!$A$7:$I$53,8,FALSE))=TRUE,"",VLOOKUP($A503,'Úklidové služby'!$A$7:$I$53,8,FALSE))</f>
        <v/>
      </c>
      <c r="I503" s="232" t="str">
        <f>IF(ISNA(VLOOKUP($A503,'Úklidové služby'!$A$7:$I$53,9,FALSE))=TRUE,"",VLOOKUP($A503,'Úklidové služby'!$A$7:$I$53,9,FALSE))</f>
        <v/>
      </c>
      <c r="J503" s="194" t="str">
        <f t="shared" si="26"/>
        <v/>
      </c>
      <c r="K503" s="237" t="str">
        <f t="shared" si="27"/>
        <v/>
      </c>
    </row>
    <row r="504" spans="1:11" ht="15" hidden="1" outlineLevel="1">
      <c r="A504" s="48"/>
      <c r="B504" s="14" t="s">
        <v>98</v>
      </c>
      <c r="C504" s="70" t="s">
        <v>189</v>
      </c>
      <c r="D504" s="15" t="s">
        <v>168</v>
      </c>
      <c r="E504" s="100">
        <v>1</v>
      </c>
      <c r="F504" s="66" t="str">
        <f>IF(ISNA(VLOOKUP($A504,'Úklidové služby'!$A$7:$I$53,6,FALSE))=TRUE,"",VLOOKUP($A504,'Úklidové služby'!$A$7:$I$53,6,FALSE))</f>
        <v/>
      </c>
      <c r="G504" s="16" t="str">
        <f>IF(ISNA(VLOOKUP($A504,'Úklidové služby'!$A$7:$I$53,7,FALSE))=TRUE,"",VLOOKUP($A504,'Úklidové služby'!$A$7:$I$53,7,FALSE))</f>
        <v/>
      </c>
      <c r="H504" s="148" t="str">
        <f>IF(ISNA(VLOOKUP($A504,'Úklidové služby'!$A$7:$I$53,8,FALSE))=TRUE,"",VLOOKUP($A504,'Úklidové služby'!$A$7:$I$53,8,FALSE))</f>
        <v/>
      </c>
      <c r="I504" s="232" t="str">
        <f>IF(ISNA(VLOOKUP($A504,'Úklidové služby'!$A$7:$I$53,9,FALSE))=TRUE,"",VLOOKUP($A504,'Úklidové služby'!$A$7:$I$53,9,FALSE))</f>
        <v/>
      </c>
      <c r="J504" s="194" t="str">
        <f t="shared" si="26"/>
        <v/>
      </c>
      <c r="K504" s="237" t="str">
        <f t="shared" si="27"/>
        <v/>
      </c>
    </row>
    <row r="505" spans="1:11" ht="15" hidden="1" outlineLevel="1">
      <c r="A505" s="48"/>
      <c r="B505" s="14" t="s">
        <v>98</v>
      </c>
      <c r="C505" s="70" t="s">
        <v>190</v>
      </c>
      <c r="D505" s="15" t="s">
        <v>169</v>
      </c>
      <c r="E505" s="100">
        <v>1</v>
      </c>
      <c r="F505" s="66" t="str">
        <f>IF(ISNA(VLOOKUP($A505,'Úklidové služby'!$A$7:$I$53,6,FALSE))=TRUE,"",VLOOKUP($A505,'Úklidové služby'!$A$7:$I$53,6,FALSE))</f>
        <v/>
      </c>
      <c r="G505" s="16" t="str">
        <f>IF(ISNA(VLOOKUP($A505,'Úklidové služby'!$A$7:$I$53,7,FALSE))=TRUE,"",VLOOKUP($A505,'Úklidové služby'!$A$7:$I$53,7,FALSE))</f>
        <v/>
      </c>
      <c r="H505" s="148" t="str">
        <f>IF(ISNA(VLOOKUP($A505,'Úklidové služby'!$A$7:$I$53,8,FALSE))=TRUE,"",VLOOKUP($A505,'Úklidové služby'!$A$7:$I$53,8,FALSE))</f>
        <v/>
      </c>
      <c r="I505" s="232" t="str">
        <f>IF(ISNA(VLOOKUP($A505,'Úklidové služby'!$A$7:$I$53,9,FALSE))=TRUE,"",VLOOKUP($A505,'Úklidové služby'!$A$7:$I$53,9,FALSE))</f>
        <v/>
      </c>
      <c r="J505" s="194" t="str">
        <f t="shared" si="26"/>
        <v/>
      </c>
      <c r="K505" s="237" t="str">
        <f t="shared" si="27"/>
        <v/>
      </c>
    </row>
    <row r="506" spans="1:11" ht="15" hidden="1" outlineLevel="1">
      <c r="A506" s="48"/>
      <c r="B506" s="14" t="s">
        <v>98</v>
      </c>
      <c r="C506" s="140" t="s">
        <v>210</v>
      </c>
      <c r="D506" s="15" t="s">
        <v>202</v>
      </c>
      <c r="E506" s="100">
        <v>2</v>
      </c>
      <c r="F506" s="66" t="str">
        <f>IF(ISNA(VLOOKUP($A506,'Úklidové služby'!$A$7:$I$53,6,FALSE))=TRUE,"",VLOOKUP($A506,'Úklidové služby'!$A$7:$I$53,6,FALSE))</f>
        <v/>
      </c>
      <c r="G506" s="16" t="str">
        <f>IF(ISNA(VLOOKUP($A506,'Úklidové služby'!$A$7:$I$53,7,FALSE))=TRUE,"",VLOOKUP($A506,'Úklidové služby'!$A$7:$I$53,7,FALSE))</f>
        <v/>
      </c>
      <c r="H506" s="148" t="str">
        <f>IF(ISNA(VLOOKUP($A506,'Úklidové služby'!$A$7:$I$53,8,FALSE))=TRUE,"",VLOOKUP($A506,'Úklidové služby'!$A$7:$I$53,8,FALSE))</f>
        <v/>
      </c>
      <c r="I506" s="232" t="str">
        <f>IF(ISNA(VLOOKUP($A506,'Úklidové služby'!$A$7:$I$53,9,FALSE))=TRUE,"",VLOOKUP($A506,'Úklidové služby'!$A$7:$I$53,9,FALSE))</f>
        <v/>
      </c>
      <c r="J506" s="194" t="str">
        <f t="shared" si="26"/>
        <v/>
      </c>
      <c r="K506" s="237" t="str">
        <f t="shared" si="27"/>
        <v/>
      </c>
    </row>
    <row r="507" spans="1:11" ht="15" hidden="1" outlineLevel="1">
      <c r="A507" s="48"/>
      <c r="B507" s="14" t="s">
        <v>98</v>
      </c>
      <c r="C507" s="70" t="s">
        <v>211</v>
      </c>
      <c r="D507" s="134" t="s">
        <v>203</v>
      </c>
      <c r="E507" s="100">
        <v>4</v>
      </c>
      <c r="F507" s="66" t="str">
        <f>IF(ISNA(VLOOKUP($A507,'Úklidové služby'!$A$7:$I$53,6,FALSE))=TRUE,"",VLOOKUP($A507,'Úklidové služby'!$A$7:$I$53,6,FALSE))</f>
        <v/>
      </c>
      <c r="G507" s="16" t="str">
        <f>IF(ISNA(VLOOKUP($A507,'Úklidové služby'!$A$7:$I$53,7,FALSE))=TRUE,"",VLOOKUP($A507,'Úklidové služby'!$A$7:$I$53,7,FALSE))</f>
        <v/>
      </c>
      <c r="H507" s="148" t="str">
        <f>IF(ISNA(VLOOKUP($A507,'Úklidové služby'!$A$7:$I$53,8,FALSE))=TRUE,"",VLOOKUP($A507,'Úklidové služby'!$A$7:$I$53,8,FALSE))</f>
        <v/>
      </c>
      <c r="I507" s="232" t="str">
        <f>IF(ISNA(VLOOKUP($A507,'Úklidové služby'!$A$7:$I$53,9,FALSE))=TRUE,"",VLOOKUP($A507,'Úklidové služby'!$A$7:$I$53,9,FALSE))</f>
        <v/>
      </c>
      <c r="J507" s="194" t="str">
        <f t="shared" si="26"/>
        <v/>
      </c>
      <c r="K507" s="237" t="str">
        <f t="shared" si="27"/>
        <v/>
      </c>
    </row>
    <row r="508" spans="1:11" ht="15" hidden="1" outlineLevel="1">
      <c r="A508" s="48"/>
      <c r="B508" s="14" t="s">
        <v>98</v>
      </c>
      <c r="C508" s="70" t="s">
        <v>212</v>
      </c>
      <c r="D508" s="15" t="s">
        <v>204</v>
      </c>
      <c r="E508" s="100">
        <v>3</v>
      </c>
      <c r="F508" s="66" t="str">
        <f>IF(ISNA(VLOOKUP($A508,'Úklidové služby'!$A$7:$I$53,6,FALSE))=TRUE,"",VLOOKUP($A508,'Úklidové služby'!$A$7:$I$53,6,FALSE))</f>
        <v/>
      </c>
      <c r="G508" s="16" t="str">
        <f>IF(ISNA(VLOOKUP($A508,'Úklidové služby'!$A$7:$I$53,7,FALSE))=TRUE,"",VLOOKUP($A508,'Úklidové služby'!$A$7:$I$53,7,FALSE))</f>
        <v/>
      </c>
      <c r="H508" s="148" t="str">
        <f>IF(ISNA(VLOOKUP($A508,'Úklidové služby'!$A$7:$I$53,8,FALSE))=TRUE,"",VLOOKUP($A508,'Úklidové služby'!$A$7:$I$53,8,FALSE))</f>
        <v/>
      </c>
      <c r="I508" s="232" t="str">
        <f>IF(ISNA(VLOOKUP($A508,'Úklidové služby'!$A$7:$I$53,9,FALSE))=TRUE,"",VLOOKUP($A508,'Úklidové služby'!$A$7:$I$53,9,FALSE))</f>
        <v/>
      </c>
      <c r="J508" s="194" t="str">
        <f t="shared" si="26"/>
        <v/>
      </c>
      <c r="K508" s="237" t="str">
        <f t="shared" si="27"/>
        <v/>
      </c>
    </row>
    <row r="509" spans="1:11" ht="15" hidden="1" outlineLevel="1">
      <c r="A509" s="48"/>
      <c r="B509" s="14" t="s">
        <v>98</v>
      </c>
      <c r="C509" s="70" t="s">
        <v>193</v>
      </c>
      <c r="D509" s="15" t="s">
        <v>163</v>
      </c>
      <c r="E509" s="100">
        <v>1</v>
      </c>
      <c r="F509" s="66" t="str">
        <f>IF(ISNA(VLOOKUP($A509,'Úklidové služby'!$A$7:$I$53,6,FALSE))=TRUE,"",VLOOKUP($A509,'Úklidové služby'!$A$7:$I$53,6,FALSE))</f>
        <v/>
      </c>
      <c r="G509" s="16" t="str">
        <f>IF(ISNA(VLOOKUP($A509,'Úklidové služby'!$A$7:$I$53,7,FALSE))=TRUE,"",VLOOKUP($A509,'Úklidové služby'!$A$7:$I$53,7,FALSE))</f>
        <v/>
      </c>
      <c r="H509" s="148" t="str">
        <f>IF(ISNA(VLOOKUP($A509,'Úklidové služby'!$A$7:$I$53,8,FALSE))=TRUE,"",VLOOKUP($A509,'Úklidové služby'!$A$7:$I$53,8,FALSE))</f>
        <v/>
      </c>
      <c r="I509" s="232" t="str">
        <f>IF(ISNA(VLOOKUP($A509,'Úklidové služby'!$A$7:$I$53,9,FALSE))=TRUE,"",VLOOKUP($A509,'Úklidové služby'!$A$7:$I$53,9,FALSE))</f>
        <v/>
      </c>
      <c r="J509" s="194" t="str">
        <f t="shared" si="26"/>
        <v/>
      </c>
      <c r="K509" s="237" t="str">
        <f t="shared" si="27"/>
        <v/>
      </c>
    </row>
    <row r="510" spans="1:11" ht="15" hidden="1" outlineLevel="1">
      <c r="A510" s="48"/>
      <c r="B510" s="143" t="s">
        <v>98</v>
      </c>
      <c r="C510" s="140" t="s">
        <v>122</v>
      </c>
      <c r="D510" s="15" t="s">
        <v>166</v>
      </c>
      <c r="E510" s="100">
        <v>2</v>
      </c>
      <c r="F510" s="66" t="str">
        <f>IF(ISNA(VLOOKUP($A510,'Úklidové služby'!$A$7:$I$53,6,FALSE))=TRUE,"",VLOOKUP($A510,'Úklidové služby'!$A$7:$I$53,6,FALSE))</f>
        <v/>
      </c>
      <c r="G510" s="16" t="str">
        <f>IF(ISNA(VLOOKUP($A510,'Úklidové služby'!$A$7:$I$53,7,FALSE))=TRUE,"",VLOOKUP($A510,'Úklidové služby'!$A$7:$I$53,7,FALSE))</f>
        <v/>
      </c>
      <c r="H510" s="148" t="str">
        <f>IF(ISNA(VLOOKUP($A510,'Úklidové služby'!$A$7:$I$53,8,FALSE))=TRUE,"",VLOOKUP($A510,'Úklidové služby'!$A$7:$I$53,8,FALSE))</f>
        <v/>
      </c>
      <c r="I510" s="232" t="str">
        <f>IF(ISNA(VLOOKUP($A510,'Úklidové služby'!$A$7:$I$53,9,FALSE))=TRUE,"",VLOOKUP($A510,'Úklidové služby'!$A$7:$I$53,9,FALSE))</f>
        <v/>
      </c>
      <c r="J510" s="194" t="str">
        <f t="shared" si="26"/>
        <v/>
      </c>
      <c r="K510" s="237" t="str">
        <f t="shared" si="27"/>
        <v/>
      </c>
    </row>
    <row r="511" spans="1:11" ht="15" hidden="1" outlineLevel="1">
      <c r="A511" s="48"/>
      <c r="B511" s="14" t="s">
        <v>98</v>
      </c>
      <c r="C511" s="140" t="s">
        <v>121</v>
      </c>
      <c r="D511" s="15" t="s">
        <v>172</v>
      </c>
      <c r="E511" s="100">
        <v>2</v>
      </c>
      <c r="F511" s="93" t="str">
        <f>IF(ISNA(VLOOKUP($A511,'Úklidové služby'!$A$7:$I$53,6,FALSE))=TRUE,"",VLOOKUP($A511,'Úklidové služby'!$A$7:$I$53,6,FALSE))</f>
        <v/>
      </c>
      <c r="G511" s="28" t="str">
        <f>IF(ISNA(VLOOKUP($A511,'Úklidové služby'!$A$7:$I$53,7,FALSE))=TRUE,"",VLOOKUP($A511,'Úklidové služby'!$A$7:$I$53,7,FALSE))</f>
        <v/>
      </c>
      <c r="H511" s="151" t="str">
        <f>IF(ISNA(VLOOKUP($A511,'Úklidové služby'!$A$7:$I$53,8,FALSE))=TRUE,"",VLOOKUP($A511,'Úklidové služby'!$A$7:$I$53,8,FALSE))</f>
        <v/>
      </c>
      <c r="I511" s="235" t="str">
        <f>IF(ISNA(VLOOKUP($A511,'Úklidové služby'!$A$7:$I$53,9,FALSE))=TRUE,"",VLOOKUP($A511,'Úklidové služby'!$A$7:$I$53,9,FALSE))</f>
        <v/>
      </c>
      <c r="J511" s="195" t="str">
        <f t="shared" si="26"/>
        <v/>
      </c>
      <c r="K511" s="242" t="str">
        <f t="shared" si="27"/>
        <v/>
      </c>
    </row>
    <row r="512" spans="1:11" ht="15" collapsed="1">
      <c r="A512" s="18">
        <v>34</v>
      </c>
      <c r="B512" s="983" t="s">
        <v>447</v>
      </c>
      <c r="C512" s="44"/>
      <c r="D512" s="44"/>
      <c r="E512" s="97">
        <f>SUM(E513:E513)</f>
        <v>13.83</v>
      </c>
      <c r="F512" s="54" t="str">
        <f>IF(ISNA(VLOOKUP($A512,'Úklidové služby'!$A$7:$I$53,6,FALSE))=TRUE,"",VLOOKUP($A512,'Úklidové služby'!$A$7:$I$53,6,FALSE))</f>
        <v>m2</v>
      </c>
      <c r="G512" s="24">
        <f>IF(ISNA(VLOOKUP($A512,'Úklidové služby'!$A$7:$I$53,7,FALSE))=TRUE,"",VLOOKUP($A512,'Úklidové služby'!$A$7:$I$53,7,FALSE))</f>
        <v>0</v>
      </c>
      <c r="H512" s="45" t="str">
        <f>IF(ISNA(VLOOKUP($A512,'Úklidové služby'!$A$7:$I$53,8,FALSE))=TRUE,"",VLOOKUP($A512,'Úklidové služby'!$A$7:$I$53,8,FALSE))</f>
        <v>1x za měsíc</v>
      </c>
      <c r="I512" s="184">
        <f>IF(ISNA(VLOOKUP($A512,'Úklidové služby'!$A$7:$I$53,9,FALSE))=TRUE,"",VLOOKUP($A512,'Úklidové služby'!$A$7:$I$53,9,FALSE))</f>
        <v>12</v>
      </c>
      <c r="J512" s="76">
        <f t="shared" si="26"/>
        <v>0</v>
      </c>
      <c r="K512" s="241">
        <f t="shared" si="27"/>
        <v>0</v>
      </c>
    </row>
    <row r="513" spans="1:11" ht="15" hidden="1" outlineLevel="1">
      <c r="A513" s="48"/>
      <c r="B513" s="14" t="s">
        <v>8</v>
      </c>
      <c r="C513" s="37" t="s">
        <v>173</v>
      </c>
      <c r="D513" s="38" t="s">
        <v>154</v>
      </c>
      <c r="E513" s="100">
        <f>SUMIF('Prosklené dveře+stěny+zrcadla'!$C$88:$C$150,C513,'Prosklené dveře+stěny+zrcadla'!$M$88:$M$150)</f>
        <v>13.83</v>
      </c>
      <c r="F513" s="66" t="str">
        <f>IF(ISNA(VLOOKUP($A513,'Úklidové služby'!$A$7:$I$53,6,FALSE))=TRUE,"",VLOOKUP($A513,'Úklidové služby'!$A$7:$I$53,6,FALSE))</f>
        <v/>
      </c>
      <c r="G513" s="16" t="str">
        <f>IF(ISNA(VLOOKUP($A513,'Úklidové služby'!$A$7:$I$53,7,FALSE))=TRUE,"",VLOOKUP($A513,'Úklidové služby'!$A$7:$I$53,7,FALSE))</f>
        <v/>
      </c>
      <c r="H513" s="229" t="str">
        <f>IF(ISNA(VLOOKUP($A513,'Úklidové služby'!$A$7:$I$53,8,FALSE))=TRUE,"",VLOOKUP($A513,'Úklidové služby'!$A$7:$I$53,8,FALSE))</f>
        <v/>
      </c>
      <c r="I513" s="251" t="str">
        <f>IF(ISNA(VLOOKUP($A513,'Úklidové služby'!$A$7:$I$53,9,FALSE))=TRUE,"",VLOOKUP($A513,'Úklidové služby'!$A$7:$I$53,9,FALSE))</f>
        <v/>
      </c>
      <c r="J513" s="194" t="str">
        <f t="shared" si="26"/>
        <v/>
      </c>
      <c r="K513" s="253" t="str">
        <f t="shared" si="27"/>
        <v/>
      </c>
    </row>
    <row r="514" spans="1:11" ht="15" collapsed="1">
      <c r="A514" s="18">
        <v>35</v>
      </c>
      <c r="B514" s="19" t="s">
        <v>48</v>
      </c>
      <c r="C514" s="44"/>
      <c r="D514" s="44"/>
      <c r="E514" s="97">
        <f>SUM(E515:E527)</f>
        <v>175.53500000000003</v>
      </c>
      <c r="F514" s="54" t="str">
        <f>IF(ISNA(VLOOKUP($A514,'Úklidové služby'!$A$7:$I$53,6,FALSE))=TRUE,"",VLOOKUP($A514,'Úklidové služby'!$A$7:$I$53,6,FALSE))</f>
        <v>m2</v>
      </c>
      <c r="G514" s="24">
        <f>IF(ISNA(VLOOKUP($A514,'Úklidové služby'!$A$7:$I$53,7,FALSE))=TRUE,"",VLOOKUP($A514,'Úklidové služby'!$A$7:$I$53,7,FALSE))</f>
        <v>0</v>
      </c>
      <c r="H514" s="45" t="str">
        <f>IF(ISNA(VLOOKUP($A514,'Úklidové služby'!$A$7:$I$53,8,FALSE))=TRUE,"",VLOOKUP($A514,'Úklidové služby'!$A$7:$I$53,8,FALSE))</f>
        <v>1x za měsíc</v>
      </c>
      <c r="I514" s="184">
        <f>IF(ISNA(VLOOKUP($A514,'Úklidové služby'!$A$7:$I$53,9,FALSE))=TRUE,"",VLOOKUP($A514,'Úklidové služby'!$A$7:$I$53,9,FALSE))</f>
        <v>12</v>
      </c>
      <c r="J514" s="76">
        <f t="shared" si="26"/>
        <v>0</v>
      </c>
      <c r="K514" s="241">
        <f t="shared" si="27"/>
        <v>0</v>
      </c>
    </row>
    <row r="515" spans="1:11" ht="15" hidden="1" outlineLevel="1">
      <c r="A515" s="48"/>
      <c r="B515" s="14" t="s">
        <v>8</v>
      </c>
      <c r="C515" s="70" t="s">
        <v>178</v>
      </c>
      <c r="D515" s="15" t="s">
        <v>25</v>
      </c>
      <c r="E515" s="100">
        <v>0.78</v>
      </c>
      <c r="F515" s="66" t="str">
        <f>IF(ISNA(VLOOKUP($A515,'Úklidové služby'!$A$7:$I$53,6,FALSE))=TRUE,"",VLOOKUP($A515,'Úklidové služby'!$A$7:$I$53,6,FALSE))</f>
        <v/>
      </c>
      <c r="G515" s="16" t="str">
        <f>IF(ISNA(VLOOKUP($A515,'Úklidové služby'!$A$7:$I$53,7,FALSE))=TRUE,"",VLOOKUP($A515,'Úklidové služby'!$A$7:$I$53,7,FALSE))</f>
        <v/>
      </c>
      <c r="H515" s="148" t="str">
        <f>IF(ISNA(VLOOKUP($A515,'Úklidové služby'!$A$7:$I$53,8,FALSE))=TRUE,"",VLOOKUP($A515,'Úklidové služby'!$A$7:$I$53,8,FALSE))</f>
        <v/>
      </c>
      <c r="I515" s="232" t="str">
        <f>IF(ISNA(VLOOKUP($A515,'Úklidové služby'!$A$7:$I$53,9,FALSE))=TRUE,"",VLOOKUP($A515,'Úklidové služby'!$A$7:$I$53,9,FALSE))</f>
        <v/>
      </c>
      <c r="J515" s="194" t="str">
        <f t="shared" si="26"/>
        <v/>
      </c>
      <c r="K515" s="237" t="str">
        <f t="shared" si="27"/>
        <v/>
      </c>
    </row>
    <row r="516" spans="1:11" ht="15" hidden="1" outlineLevel="1">
      <c r="A516" s="48"/>
      <c r="B516" s="14" t="s">
        <v>8</v>
      </c>
      <c r="C516" s="70" t="s">
        <v>179</v>
      </c>
      <c r="D516" s="15" t="s">
        <v>16</v>
      </c>
      <c r="E516" s="100">
        <v>22.36</v>
      </c>
      <c r="F516" s="66" t="str">
        <f>IF(ISNA(VLOOKUP($A516,'Úklidové služby'!$A$7:$I$53,6,FALSE))=TRUE,"",VLOOKUP($A516,'Úklidové služby'!$A$7:$I$53,6,FALSE))</f>
        <v/>
      </c>
      <c r="G516" s="16" t="str">
        <f>IF(ISNA(VLOOKUP($A516,'Úklidové služby'!$A$7:$I$53,7,FALSE))=TRUE,"",VLOOKUP($A516,'Úklidové služby'!$A$7:$I$53,7,FALSE))</f>
        <v/>
      </c>
      <c r="H516" s="148" t="str">
        <f>IF(ISNA(VLOOKUP($A516,'Úklidové služby'!$A$7:$I$53,8,FALSE))=TRUE,"",VLOOKUP($A516,'Úklidové služby'!$A$7:$I$53,8,FALSE))</f>
        <v/>
      </c>
      <c r="I516" s="232" t="str">
        <f>IF(ISNA(VLOOKUP($A516,'Úklidové služby'!$A$7:$I$53,9,FALSE))=TRUE,"",VLOOKUP($A516,'Úklidové služby'!$A$7:$I$53,9,FALSE))</f>
        <v/>
      </c>
      <c r="J516" s="194" t="str">
        <f t="shared" si="26"/>
        <v/>
      </c>
      <c r="K516" s="237" t="str">
        <f t="shared" si="27"/>
        <v/>
      </c>
    </row>
    <row r="517" spans="1:11" ht="15" hidden="1" outlineLevel="1">
      <c r="A517" s="48"/>
      <c r="B517" s="14" t="s">
        <v>8</v>
      </c>
      <c r="C517" s="70" t="s">
        <v>180</v>
      </c>
      <c r="D517" s="15" t="s">
        <v>159</v>
      </c>
      <c r="E517" s="100">
        <v>5.945</v>
      </c>
      <c r="F517" s="66" t="str">
        <f>IF(ISNA(VLOOKUP($A517,'Úklidové služby'!$A$7:$I$53,6,FALSE))=TRUE,"",VLOOKUP($A517,'Úklidové služby'!$A$7:$I$53,6,FALSE))</f>
        <v/>
      </c>
      <c r="G517" s="16" t="str">
        <f>IF(ISNA(VLOOKUP($A517,'Úklidové služby'!$A$7:$I$53,7,FALSE))=TRUE,"",VLOOKUP($A517,'Úklidové služby'!$A$7:$I$53,7,FALSE))</f>
        <v/>
      </c>
      <c r="H517" s="148" t="str">
        <f>IF(ISNA(VLOOKUP($A517,'Úklidové služby'!$A$7:$I$53,8,FALSE))=TRUE,"",VLOOKUP($A517,'Úklidové služby'!$A$7:$I$53,8,FALSE))</f>
        <v/>
      </c>
      <c r="I517" s="232" t="str">
        <f>IF(ISNA(VLOOKUP($A517,'Úklidové služby'!$A$7:$I$53,9,FALSE))=TRUE,"",VLOOKUP($A517,'Úklidové služby'!$A$7:$I$53,9,FALSE))</f>
        <v/>
      </c>
      <c r="J517" s="194" t="str">
        <f t="shared" si="26"/>
        <v/>
      </c>
      <c r="K517" s="237" t="str">
        <f t="shared" si="27"/>
        <v/>
      </c>
    </row>
    <row r="518" spans="1:11" ht="15" hidden="1" outlineLevel="1">
      <c r="A518" s="48"/>
      <c r="B518" s="14" t="s">
        <v>20</v>
      </c>
      <c r="C518" s="70" t="s">
        <v>133</v>
      </c>
      <c r="D518" s="134" t="s">
        <v>25</v>
      </c>
      <c r="E518" s="100">
        <v>4.1</v>
      </c>
      <c r="F518" s="66" t="str">
        <f>IF(ISNA(VLOOKUP($A518,'Úklidové služby'!$A$7:$I$53,6,FALSE))=TRUE,"",VLOOKUP($A518,'Úklidové služby'!$A$7:$I$53,6,FALSE))</f>
        <v/>
      </c>
      <c r="G518" s="16" t="str">
        <f>IF(ISNA(VLOOKUP($A518,'Úklidové služby'!$A$7:$I$53,7,FALSE))=TRUE,"",VLOOKUP($A518,'Úklidové služby'!$A$7:$I$53,7,FALSE))</f>
        <v/>
      </c>
      <c r="H518" s="148" t="str">
        <f>IF(ISNA(VLOOKUP($A518,'Úklidové služby'!$A$7:$I$53,8,FALSE))=TRUE,"",VLOOKUP($A518,'Úklidové služby'!$A$7:$I$53,8,FALSE))</f>
        <v/>
      </c>
      <c r="I518" s="232" t="str">
        <f>IF(ISNA(VLOOKUP($A518,'Úklidové služby'!$A$7:$I$53,9,FALSE))=TRUE,"",VLOOKUP($A518,'Úklidové služby'!$A$7:$I$53,9,FALSE))</f>
        <v/>
      </c>
      <c r="J518" s="194" t="str">
        <f t="shared" si="26"/>
        <v/>
      </c>
      <c r="K518" s="237" t="str">
        <f t="shared" si="27"/>
        <v/>
      </c>
    </row>
    <row r="519" spans="1:11" ht="15" hidden="1" outlineLevel="1">
      <c r="A519" s="48"/>
      <c r="B519" s="14" t="s">
        <v>20</v>
      </c>
      <c r="C519" s="70" t="s">
        <v>109</v>
      </c>
      <c r="D519" s="15" t="s">
        <v>16</v>
      </c>
      <c r="E519" s="100">
        <v>31.53</v>
      </c>
      <c r="F519" s="66" t="str">
        <f>IF(ISNA(VLOOKUP($A519,'Úklidové služby'!$A$7:$I$53,6,FALSE))=TRUE,"",VLOOKUP($A519,'Úklidové služby'!$A$7:$I$53,6,FALSE))</f>
        <v/>
      </c>
      <c r="G519" s="16" t="str">
        <f>IF(ISNA(VLOOKUP($A519,'Úklidové služby'!$A$7:$I$53,7,FALSE))=TRUE,"",VLOOKUP($A519,'Úklidové služby'!$A$7:$I$53,7,FALSE))</f>
        <v/>
      </c>
      <c r="H519" s="148" t="str">
        <f>IF(ISNA(VLOOKUP($A519,'Úklidové služby'!$A$7:$I$53,8,FALSE))=TRUE,"",VLOOKUP($A519,'Úklidové služby'!$A$7:$I$53,8,FALSE))</f>
        <v/>
      </c>
      <c r="I519" s="232" t="str">
        <f>IF(ISNA(VLOOKUP($A519,'Úklidové služby'!$A$7:$I$53,9,FALSE))=TRUE,"",VLOOKUP($A519,'Úklidové služby'!$A$7:$I$53,9,FALSE))</f>
        <v/>
      </c>
      <c r="J519" s="194" t="str">
        <f t="shared" si="26"/>
        <v/>
      </c>
      <c r="K519" s="237" t="str">
        <f t="shared" si="27"/>
        <v/>
      </c>
    </row>
    <row r="520" spans="1:11" ht="15" hidden="1" outlineLevel="1">
      <c r="A520" s="48"/>
      <c r="B520" s="14" t="s">
        <v>20</v>
      </c>
      <c r="C520" s="70" t="s">
        <v>107</v>
      </c>
      <c r="D520" s="15" t="s">
        <v>80</v>
      </c>
      <c r="E520" s="100">
        <v>23.4</v>
      </c>
      <c r="F520" s="66" t="str">
        <f>IF(ISNA(VLOOKUP($A520,'Úklidové služby'!$A$7:$I$53,6,FALSE))=TRUE,"",VLOOKUP($A520,'Úklidové služby'!$A$7:$I$53,6,FALSE))</f>
        <v/>
      </c>
      <c r="G520" s="16" t="str">
        <f>IF(ISNA(VLOOKUP($A520,'Úklidové služby'!$A$7:$I$53,7,FALSE))=TRUE,"",VLOOKUP($A520,'Úklidové služby'!$A$7:$I$53,7,FALSE))</f>
        <v/>
      </c>
      <c r="H520" s="148" t="str">
        <f>IF(ISNA(VLOOKUP($A520,'Úklidové služby'!$A$7:$I$53,8,FALSE))=TRUE,"",VLOOKUP($A520,'Úklidové služby'!$A$7:$I$53,8,FALSE))</f>
        <v/>
      </c>
      <c r="I520" s="232" t="str">
        <f>IF(ISNA(VLOOKUP($A520,'Úklidové služby'!$A$7:$I$53,9,FALSE))=TRUE,"",VLOOKUP($A520,'Úklidové služby'!$A$7:$I$53,9,FALSE))</f>
        <v/>
      </c>
      <c r="J520" s="194" t="str">
        <f t="shared" si="26"/>
        <v/>
      </c>
      <c r="K520" s="237" t="str">
        <f t="shared" si="27"/>
        <v/>
      </c>
    </row>
    <row r="521" spans="1:11" ht="15" hidden="1" outlineLevel="1">
      <c r="A521" s="48"/>
      <c r="B521" s="14" t="s">
        <v>20</v>
      </c>
      <c r="C521" s="70" t="s">
        <v>113</v>
      </c>
      <c r="D521" s="15" t="s">
        <v>14</v>
      </c>
      <c r="E521" s="100">
        <v>5.92</v>
      </c>
      <c r="F521" s="66" t="str">
        <f>IF(ISNA(VLOOKUP($A521,'Úklidové služby'!$A$7:$I$53,6,FALSE))=TRUE,"",VLOOKUP($A521,'Úklidové služby'!$A$7:$I$53,6,FALSE))</f>
        <v/>
      </c>
      <c r="G521" s="16" t="str">
        <f>IF(ISNA(VLOOKUP($A521,'Úklidové služby'!$A$7:$I$53,7,FALSE))=TRUE,"",VLOOKUP($A521,'Úklidové služby'!$A$7:$I$53,7,FALSE))</f>
        <v/>
      </c>
      <c r="H521" s="148" t="str">
        <f>IF(ISNA(VLOOKUP($A521,'Úklidové služby'!$A$7:$I$53,8,FALSE))=TRUE,"",VLOOKUP($A521,'Úklidové služby'!$A$7:$I$53,8,FALSE))</f>
        <v/>
      </c>
      <c r="I521" s="232" t="str">
        <f>IF(ISNA(VLOOKUP($A521,'Úklidové služby'!$A$7:$I$53,9,FALSE))=TRUE,"",VLOOKUP($A521,'Úklidové služby'!$A$7:$I$53,9,FALSE))</f>
        <v/>
      </c>
      <c r="J521" s="194" t="str">
        <f t="shared" si="26"/>
        <v/>
      </c>
      <c r="K521" s="237" t="str">
        <f t="shared" si="27"/>
        <v/>
      </c>
    </row>
    <row r="522" spans="1:11" ht="15" hidden="1" outlineLevel="1">
      <c r="A522" s="48"/>
      <c r="B522" s="14" t="s">
        <v>20</v>
      </c>
      <c r="C522" s="70" t="s">
        <v>105</v>
      </c>
      <c r="D522" s="15" t="s">
        <v>161</v>
      </c>
      <c r="E522" s="100">
        <v>13.5</v>
      </c>
      <c r="F522" s="66" t="str">
        <f>IF(ISNA(VLOOKUP($A522,'Úklidové služby'!$A$7:$I$53,6,FALSE))=TRUE,"",VLOOKUP($A522,'Úklidové služby'!$A$7:$I$53,6,FALSE))</f>
        <v/>
      </c>
      <c r="G522" s="16" t="str">
        <f>IF(ISNA(VLOOKUP($A522,'Úklidové služby'!$A$7:$I$53,7,FALSE))=TRUE,"",VLOOKUP($A522,'Úklidové služby'!$A$7:$I$53,7,FALSE))</f>
        <v/>
      </c>
      <c r="H522" s="148" t="str">
        <f>IF(ISNA(VLOOKUP($A522,'Úklidové služby'!$A$7:$I$53,8,FALSE))=TRUE,"",VLOOKUP($A522,'Úklidové služby'!$A$7:$I$53,8,FALSE))</f>
        <v/>
      </c>
      <c r="I522" s="232" t="str">
        <f>IF(ISNA(VLOOKUP($A522,'Úklidové služby'!$A$7:$I$53,9,FALSE))=TRUE,"",VLOOKUP($A522,'Úklidové služby'!$A$7:$I$53,9,FALSE))</f>
        <v/>
      </c>
      <c r="J522" s="194" t="str">
        <f t="shared" si="26"/>
        <v/>
      </c>
      <c r="K522" s="237" t="str">
        <f t="shared" si="27"/>
        <v/>
      </c>
    </row>
    <row r="523" spans="1:11" ht="15" hidden="1" outlineLevel="1">
      <c r="A523" s="48"/>
      <c r="B523" s="14" t="s">
        <v>98</v>
      </c>
      <c r="C523" s="70" t="s">
        <v>187</v>
      </c>
      <c r="D523" s="15" t="s">
        <v>25</v>
      </c>
      <c r="E523" s="100">
        <v>7.95</v>
      </c>
      <c r="F523" s="66" t="str">
        <f>IF(ISNA(VLOOKUP($A523,'Úklidové služby'!$A$7:$I$53,6,FALSE))=TRUE,"",VLOOKUP($A523,'Úklidové služby'!$A$7:$I$53,6,FALSE))</f>
        <v/>
      </c>
      <c r="G523" s="16" t="str">
        <f>IF(ISNA(VLOOKUP($A523,'Úklidové služby'!$A$7:$I$53,7,FALSE))=TRUE,"",VLOOKUP($A523,'Úklidové služby'!$A$7:$I$53,7,FALSE))</f>
        <v/>
      </c>
      <c r="H523" s="148" t="str">
        <f>IF(ISNA(VLOOKUP($A523,'Úklidové služby'!$A$7:$I$53,8,FALSE))=TRUE,"",VLOOKUP($A523,'Úklidové služby'!$A$7:$I$53,8,FALSE))</f>
        <v/>
      </c>
      <c r="I523" s="232" t="str">
        <f>IF(ISNA(VLOOKUP($A523,'Úklidové služby'!$A$7:$I$53,9,FALSE))=TRUE,"",VLOOKUP($A523,'Úklidové služby'!$A$7:$I$53,9,FALSE))</f>
        <v/>
      </c>
      <c r="J523" s="194" t="str">
        <f t="shared" si="26"/>
        <v/>
      </c>
      <c r="K523" s="237" t="str">
        <f t="shared" si="27"/>
        <v/>
      </c>
    </row>
    <row r="524" spans="1:11" ht="15" hidden="1" outlineLevel="1">
      <c r="A524" s="48"/>
      <c r="B524" s="14" t="s">
        <v>98</v>
      </c>
      <c r="C524" s="73" t="s">
        <v>188</v>
      </c>
      <c r="D524" s="15" t="s">
        <v>14</v>
      </c>
      <c r="E524" s="100">
        <v>15</v>
      </c>
      <c r="F524" s="66" t="str">
        <f>IF(ISNA(VLOOKUP($A524,'Úklidové služby'!$A$7:$I$53,6,FALSE))=TRUE,"",VLOOKUP($A524,'Úklidové služby'!$A$7:$I$53,6,FALSE))</f>
        <v/>
      </c>
      <c r="G524" s="16" t="str">
        <f>IF(ISNA(VLOOKUP($A524,'Úklidové služby'!$A$7:$I$53,7,FALSE))=TRUE,"",VLOOKUP($A524,'Úklidové služby'!$A$7:$I$53,7,FALSE))</f>
        <v/>
      </c>
      <c r="H524" s="148" t="str">
        <f>IF(ISNA(VLOOKUP($A524,'Úklidové služby'!$A$7:$I$53,8,FALSE))=TRUE,"",VLOOKUP($A524,'Úklidové služby'!$A$7:$I$53,8,FALSE))</f>
        <v/>
      </c>
      <c r="I524" s="232" t="str">
        <f>IF(ISNA(VLOOKUP($A524,'Úklidové služby'!$A$7:$I$53,9,FALSE))=TRUE,"",VLOOKUP($A524,'Úklidové služby'!$A$7:$I$53,9,FALSE))</f>
        <v/>
      </c>
      <c r="J524" s="194" t="str">
        <f t="shared" si="26"/>
        <v/>
      </c>
      <c r="K524" s="237" t="str">
        <f t="shared" si="27"/>
        <v/>
      </c>
    </row>
    <row r="525" spans="1:11" ht="15" hidden="1" outlineLevel="1">
      <c r="A525" s="48"/>
      <c r="B525" s="14" t="s">
        <v>98</v>
      </c>
      <c r="C525" s="70" t="s">
        <v>189</v>
      </c>
      <c r="D525" s="15" t="s">
        <v>168</v>
      </c>
      <c r="E525" s="100">
        <v>16.5</v>
      </c>
      <c r="F525" s="66" t="str">
        <f>IF(ISNA(VLOOKUP($A525,'Úklidové služby'!$A$7:$I$53,6,FALSE))=TRUE,"",VLOOKUP($A525,'Úklidové služby'!$A$7:$I$53,6,FALSE))</f>
        <v/>
      </c>
      <c r="G525" s="16" t="str">
        <f>IF(ISNA(VLOOKUP($A525,'Úklidové služby'!$A$7:$I$53,7,FALSE))=TRUE,"",VLOOKUP($A525,'Úklidové služby'!$A$7:$I$53,7,FALSE))</f>
        <v/>
      </c>
      <c r="H525" s="148" t="str">
        <f>IF(ISNA(VLOOKUP($A525,'Úklidové služby'!$A$7:$I$53,8,FALSE))=TRUE,"",VLOOKUP($A525,'Úklidové služby'!$A$7:$I$53,8,FALSE))</f>
        <v/>
      </c>
      <c r="I525" s="232" t="str">
        <f>IF(ISNA(VLOOKUP($A525,'Úklidové služby'!$A$7:$I$53,9,FALSE))=TRUE,"",VLOOKUP($A525,'Úklidové služby'!$A$7:$I$53,9,FALSE))</f>
        <v/>
      </c>
      <c r="J525" s="194" t="str">
        <f t="shared" si="26"/>
        <v/>
      </c>
      <c r="K525" s="237" t="str">
        <f t="shared" si="27"/>
        <v/>
      </c>
    </row>
    <row r="526" spans="1:11" ht="15" hidden="1" outlineLevel="1">
      <c r="A526" s="48"/>
      <c r="B526" s="14" t="s">
        <v>98</v>
      </c>
      <c r="C526" s="70" t="s">
        <v>190</v>
      </c>
      <c r="D526" s="15" t="s">
        <v>169</v>
      </c>
      <c r="E526" s="100">
        <v>14</v>
      </c>
      <c r="F526" s="66" t="str">
        <f>IF(ISNA(VLOOKUP($A526,'Úklidové služby'!$A$7:$I$53,6,FALSE))=TRUE,"",VLOOKUP($A526,'Úklidové služby'!$A$7:$I$53,6,FALSE))</f>
        <v/>
      </c>
      <c r="G526" s="16" t="str">
        <f>IF(ISNA(VLOOKUP($A526,'Úklidové služby'!$A$7:$I$53,7,FALSE))=TRUE,"",VLOOKUP($A526,'Úklidové služby'!$A$7:$I$53,7,FALSE))</f>
        <v/>
      </c>
      <c r="H526" s="148" t="str">
        <f>IF(ISNA(VLOOKUP($A526,'Úklidové služby'!$A$7:$I$53,8,FALSE))=TRUE,"",VLOOKUP($A526,'Úklidové služby'!$A$7:$I$53,8,FALSE))</f>
        <v/>
      </c>
      <c r="I526" s="232" t="str">
        <f>IF(ISNA(VLOOKUP($A526,'Úklidové služby'!$A$7:$I$53,9,FALSE))=TRUE,"",VLOOKUP($A526,'Úklidové služby'!$A$7:$I$53,9,FALSE))</f>
        <v/>
      </c>
      <c r="J526" s="194" t="str">
        <f t="shared" si="26"/>
        <v/>
      </c>
      <c r="K526" s="237" t="str">
        <f t="shared" si="27"/>
        <v/>
      </c>
    </row>
    <row r="527" spans="1:11" ht="15" hidden="1" outlineLevel="1">
      <c r="A527" s="48"/>
      <c r="B527" s="14" t="s">
        <v>98</v>
      </c>
      <c r="C527" s="70" t="s">
        <v>191</v>
      </c>
      <c r="D527" s="15" t="s">
        <v>16</v>
      </c>
      <c r="E527" s="100">
        <v>14.55</v>
      </c>
      <c r="F527" s="66" t="str">
        <f>IF(ISNA(VLOOKUP($A527,'Úklidové služby'!$A$7:$I$53,6,FALSE))=TRUE,"",VLOOKUP($A527,'Úklidové služby'!$A$7:$I$53,6,FALSE))</f>
        <v/>
      </c>
      <c r="G527" s="16" t="str">
        <f>IF(ISNA(VLOOKUP($A527,'Úklidové služby'!$A$7:$I$53,7,FALSE))=TRUE,"",VLOOKUP($A527,'Úklidové služby'!$A$7:$I$53,7,FALSE))</f>
        <v/>
      </c>
      <c r="H527" s="151" t="str">
        <f>IF(ISNA(VLOOKUP($A527,'Úklidové služby'!$A$7:$I$53,8,FALSE))=TRUE,"",VLOOKUP($A527,'Úklidové služby'!$A$7:$I$53,8,FALSE))</f>
        <v/>
      </c>
      <c r="I527" s="235" t="str">
        <f>IF(ISNA(VLOOKUP($A527,'Úklidové služby'!$A$7:$I$53,9,FALSE))=TRUE,"",VLOOKUP($A527,'Úklidové služby'!$A$7:$I$53,9,FALSE))</f>
        <v/>
      </c>
      <c r="J527" s="194" t="str">
        <f t="shared" si="26"/>
        <v/>
      </c>
      <c r="K527" s="242" t="str">
        <f t="shared" si="27"/>
        <v/>
      </c>
    </row>
    <row r="528" spans="1:11" ht="15" collapsed="1">
      <c r="A528" s="18">
        <v>36</v>
      </c>
      <c r="B528" s="19" t="s">
        <v>49</v>
      </c>
      <c r="C528" s="44"/>
      <c r="D528" s="44"/>
      <c r="E528" s="97">
        <f>SUM(E529:E549)</f>
        <v>83.797</v>
      </c>
      <c r="F528" s="54" t="str">
        <f>IF(ISNA(VLOOKUP($A528,'Úklidové služby'!$A$7:$I$53,6,FALSE))=TRUE,"",VLOOKUP($A528,'Úklidové služby'!$A$7:$I$53,6,FALSE))</f>
        <v>m2</v>
      </c>
      <c r="G528" s="24">
        <f>IF(ISNA(VLOOKUP($A528,'Úklidové služby'!$A$7:$I$53,7,FALSE))=TRUE,"",VLOOKUP($A528,'Úklidové služby'!$A$7:$I$53,7,FALSE))</f>
        <v>0</v>
      </c>
      <c r="H528" s="45" t="str">
        <f>IF(ISNA(VLOOKUP($A528,'Úklidové služby'!$A$7:$I$53,8,FALSE))=TRUE,"",VLOOKUP($A528,'Úklidové služby'!$A$7:$I$53,8,FALSE))</f>
        <v>1x za měsíc</v>
      </c>
      <c r="I528" s="184">
        <f>IF(ISNA(VLOOKUP($A528,'Úklidové služby'!$A$7:$I$53,9,FALSE))=TRUE,"",VLOOKUP($A528,'Úklidové služby'!$A$7:$I$53,9,FALSE))</f>
        <v>12</v>
      </c>
      <c r="J528" s="76">
        <f t="shared" si="26"/>
        <v>0</v>
      </c>
      <c r="K528" s="241">
        <f t="shared" si="27"/>
        <v>0</v>
      </c>
    </row>
    <row r="529" spans="1:11" ht="15" hidden="1" outlineLevel="1">
      <c r="A529" s="48"/>
      <c r="B529" s="14" t="s">
        <v>8</v>
      </c>
      <c r="C529" s="70" t="s">
        <v>205</v>
      </c>
      <c r="D529" s="15" t="s">
        <v>195</v>
      </c>
      <c r="E529" s="100">
        <v>4.344</v>
      </c>
      <c r="F529" s="66" t="str">
        <f>IF(ISNA(VLOOKUP($A529,'Úklidové služby'!$A$7:$I$53,6,FALSE))=TRUE,"",VLOOKUP($A529,'Úklidové služby'!$A$7:$I$53,6,FALSE))</f>
        <v/>
      </c>
      <c r="G529" s="16" t="str">
        <f>IF(ISNA(VLOOKUP($A529,'Úklidové služby'!$A$7:$I$53,7,FALSE))=TRUE,"",VLOOKUP($A529,'Úklidové služby'!$A$7:$I$53,7,FALSE))</f>
        <v/>
      </c>
      <c r="H529" s="148" t="str">
        <f>IF(ISNA(VLOOKUP($A529,'Úklidové služby'!$A$7:$I$53,8,FALSE))=TRUE,"",VLOOKUP($A529,'Úklidové služby'!$A$7:$I$53,8,FALSE))</f>
        <v/>
      </c>
      <c r="I529" s="232" t="str">
        <f>IF(ISNA(VLOOKUP($A529,'Úklidové služby'!$A$7:$I$53,9,FALSE))=TRUE,"",VLOOKUP($A529,'Úklidové služby'!$A$7:$I$53,9,FALSE))</f>
        <v/>
      </c>
      <c r="J529" s="194" t="str">
        <f t="shared" si="26"/>
        <v/>
      </c>
      <c r="K529" s="237" t="str">
        <f t="shared" si="27"/>
        <v/>
      </c>
    </row>
    <row r="530" spans="1:11" ht="15" hidden="1" outlineLevel="1">
      <c r="A530" s="48"/>
      <c r="B530" s="14" t="s">
        <v>8</v>
      </c>
      <c r="C530" s="70" t="s">
        <v>206</v>
      </c>
      <c r="D530" s="15" t="s">
        <v>196</v>
      </c>
      <c r="E530" s="100">
        <v>1.41</v>
      </c>
      <c r="F530" s="66" t="str">
        <f>IF(ISNA(VLOOKUP($A530,'Úklidové služby'!$A$7:$I$53,6,FALSE))=TRUE,"",VLOOKUP($A530,'Úklidové služby'!$A$7:$I$53,6,FALSE))</f>
        <v/>
      </c>
      <c r="G530" s="16" t="str">
        <f>IF(ISNA(VLOOKUP($A530,'Úklidové služby'!$A$7:$I$53,7,FALSE))=TRUE,"",VLOOKUP($A530,'Úklidové služby'!$A$7:$I$53,7,FALSE))</f>
        <v/>
      </c>
      <c r="H530" s="148" t="str">
        <f>IF(ISNA(VLOOKUP($A530,'Úklidové služby'!$A$7:$I$53,8,FALSE))=TRUE,"",VLOOKUP($A530,'Úklidové služby'!$A$7:$I$53,8,FALSE))</f>
        <v/>
      </c>
      <c r="I530" s="232" t="str">
        <f>IF(ISNA(VLOOKUP($A530,'Úklidové služby'!$A$7:$I$53,9,FALSE))=TRUE,"",VLOOKUP($A530,'Úklidové služby'!$A$7:$I$53,9,FALSE))</f>
        <v/>
      </c>
      <c r="J530" s="194" t="str">
        <f t="shared" si="26"/>
        <v/>
      </c>
      <c r="K530" s="237" t="str">
        <f t="shared" si="27"/>
        <v/>
      </c>
    </row>
    <row r="531" spans="1:11" ht="15" hidden="1" outlineLevel="1">
      <c r="A531" s="9"/>
      <c r="B531" s="14" t="s">
        <v>8</v>
      </c>
      <c r="C531" s="70" t="s">
        <v>178</v>
      </c>
      <c r="D531" s="15" t="s">
        <v>25</v>
      </c>
      <c r="E531" s="100">
        <v>1.156</v>
      </c>
      <c r="F531" s="938" t="str">
        <f>IF(ISNA(VLOOKUP($A531,'Úklidové služby'!$A$7:$I$53,6,FALSE))=TRUE,"",VLOOKUP($A531,'Úklidové služby'!$A$7:$I$53,6,FALSE))</f>
        <v/>
      </c>
      <c r="G531" s="17" t="str">
        <f>IF(ISNA(VLOOKUP($A531,'Úklidové služby'!$A$7:$I$53,7,FALSE))=TRUE,"",VLOOKUP($A531,'Úklidové služby'!$A$7:$I$53,7,FALSE))</f>
        <v/>
      </c>
      <c r="H531" s="67" t="str">
        <f>IF(ISNA(VLOOKUP($A531,'Úklidové služby'!$A$7:$I$53,8,FALSE))=TRUE,"",VLOOKUP($A531,'Úklidové služby'!$A$7:$I$53,8,FALSE))</f>
        <v/>
      </c>
      <c r="I531" s="232" t="str">
        <f>IF(ISNA(VLOOKUP($A531,'Úklidové služby'!$A$7:$I$53,9,FALSE))=TRUE,"",VLOOKUP($A531,'Úklidové služby'!$A$7:$I$53,9,FALSE))</f>
        <v/>
      </c>
      <c r="J531" s="189" t="str">
        <f t="shared" si="26"/>
        <v/>
      </c>
      <c r="K531" s="237" t="str">
        <f t="shared" si="27"/>
        <v/>
      </c>
    </row>
    <row r="532" spans="1:11" ht="15" hidden="1" outlineLevel="1">
      <c r="A532" s="48"/>
      <c r="B532" s="14" t="s">
        <v>20</v>
      </c>
      <c r="C532" s="70" t="s">
        <v>111</v>
      </c>
      <c r="D532" s="15" t="s">
        <v>195</v>
      </c>
      <c r="E532" s="100">
        <v>2.102</v>
      </c>
      <c r="F532" s="66" t="str">
        <f>IF(ISNA(VLOOKUP($A532,'Úklidové služby'!$A$7:$I$53,6,FALSE))=TRUE,"",VLOOKUP($A532,'Úklidové služby'!$A$7:$I$53,6,FALSE))</f>
        <v/>
      </c>
      <c r="G532" s="16" t="str">
        <f>IF(ISNA(VLOOKUP($A532,'Úklidové služby'!$A$7:$I$53,7,FALSE))=TRUE,"",VLOOKUP($A532,'Úklidové služby'!$A$7:$I$53,7,FALSE))</f>
        <v/>
      </c>
      <c r="H532" s="148" t="str">
        <f>IF(ISNA(VLOOKUP($A532,'Úklidové služby'!$A$7:$I$53,8,FALSE))=TRUE,"",VLOOKUP($A532,'Úklidové služby'!$A$7:$I$53,8,FALSE))</f>
        <v/>
      </c>
      <c r="I532" s="232" t="str">
        <f>IF(ISNA(VLOOKUP($A532,'Úklidové služby'!$A$7:$I$53,9,FALSE))=TRUE,"",VLOOKUP($A532,'Úklidové služby'!$A$7:$I$53,9,FALSE))</f>
        <v/>
      </c>
      <c r="J532" s="194" t="str">
        <f t="shared" si="26"/>
        <v/>
      </c>
      <c r="K532" s="237" t="str">
        <f t="shared" si="27"/>
        <v/>
      </c>
    </row>
    <row r="533" spans="1:11" ht="15" hidden="1" outlineLevel="1">
      <c r="A533" s="48"/>
      <c r="B533" s="14" t="s">
        <v>20</v>
      </c>
      <c r="C533" s="70" t="s">
        <v>110</v>
      </c>
      <c r="D533" s="15" t="s">
        <v>195</v>
      </c>
      <c r="E533" s="100">
        <v>0.672</v>
      </c>
      <c r="F533" s="66" t="str">
        <f>IF(ISNA(VLOOKUP($A533,'Úklidové služby'!$A$7:$I$53,6,FALSE))=TRUE,"",VLOOKUP($A533,'Úklidové služby'!$A$7:$I$53,6,FALSE))</f>
        <v/>
      </c>
      <c r="G533" s="16" t="str">
        <f>IF(ISNA(VLOOKUP($A533,'Úklidové služby'!$A$7:$I$53,7,FALSE))=TRUE,"",VLOOKUP($A533,'Úklidové služby'!$A$7:$I$53,7,FALSE))</f>
        <v/>
      </c>
      <c r="H533" s="148" t="str">
        <f>IF(ISNA(VLOOKUP($A533,'Úklidové služby'!$A$7:$I$53,8,FALSE))=TRUE,"",VLOOKUP($A533,'Úklidové služby'!$A$7:$I$53,8,FALSE))</f>
        <v/>
      </c>
      <c r="I533" s="232" t="str">
        <f>IF(ISNA(VLOOKUP($A533,'Úklidové služby'!$A$7:$I$53,9,FALSE))=TRUE,"",VLOOKUP($A533,'Úklidové služby'!$A$7:$I$53,9,FALSE))</f>
        <v/>
      </c>
      <c r="J533" s="194" t="str">
        <f t="shared" si="26"/>
        <v/>
      </c>
      <c r="K533" s="237" t="str">
        <f t="shared" si="27"/>
        <v/>
      </c>
    </row>
    <row r="534" spans="1:11" ht="15" hidden="1" outlineLevel="1">
      <c r="A534" s="9"/>
      <c r="B534" s="14" t="s">
        <v>20</v>
      </c>
      <c r="C534" s="70" t="s">
        <v>133</v>
      </c>
      <c r="D534" s="15" t="s">
        <v>25</v>
      </c>
      <c r="E534" s="100">
        <v>0.544</v>
      </c>
      <c r="F534" s="938" t="str">
        <f>IF(ISNA(VLOOKUP($A534,'Úklidové služby'!$A$7:$I$53,6,FALSE))=TRUE,"",VLOOKUP($A534,'Úklidové služby'!$A$7:$I$53,6,FALSE))</f>
        <v/>
      </c>
      <c r="G534" s="17" t="str">
        <f>IF(ISNA(VLOOKUP($A534,'Úklidové služby'!$A$7:$I$53,7,FALSE))=TRUE,"",VLOOKUP($A534,'Úklidové služby'!$A$7:$I$53,7,FALSE))</f>
        <v/>
      </c>
      <c r="H534" s="67" t="str">
        <f>IF(ISNA(VLOOKUP($A534,'Úklidové služby'!$A$7:$I$53,8,FALSE))=TRUE,"",VLOOKUP($A534,'Úklidové služby'!$A$7:$I$53,8,FALSE))</f>
        <v/>
      </c>
      <c r="I534" s="232" t="str">
        <f>IF(ISNA(VLOOKUP($A534,'Úklidové služby'!$A$7:$I$53,9,FALSE))=TRUE,"",VLOOKUP($A534,'Úklidové služby'!$A$7:$I$53,9,FALSE))</f>
        <v/>
      </c>
      <c r="J534" s="189" t="str">
        <f t="shared" si="26"/>
        <v/>
      </c>
      <c r="K534" s="237" t="str">
        <f t="shared" si="27"/>
        <v/>
      </c>
    </row>
    <row r="535" spans="1:11" ht="15" hidden="1" outlineLevel="1">
      <c r="A535" s="48"/>
      <c r="B535" s="14" t="s">
        <v>20</v>
      </c>
      <c r="C535" s="70" t="s">
        <v>108</v>
      </c>
      <c r="D535" s="15" t="s">
        <v>162</v>
      </c>
      <c r="E535" s="100">
        <v>2.775</v>
      </c>
      <c r="F535" s="66" t="str">
        <f>IF(ISNA(VLOOKUP($A535,'Úklidové služby'!$A$7:$I$53,6,FALSE))=TRUE,"",VLOOKUP($A535,'Úklidové služby'!$A$7:$I$53,6,FALSE))</f>
        <v/>
      </c>
      <c r="G535" s="16" t="str">
        <f>IF(ISNA(VLOOKUP($A535,'Úklidové služby'!$A$7:$I$53,7,FALSE))=TRUE,"",VLOOKUP($A535,'Úklidové služby'!$A$7:$I$53,7,FALSE))</f>
        <v/>
      </c>
      <c r="H535" s="148" t="str">
        <f>IF(ISNA(VLOOKUP($A535,'Úklidové služby'!$A$7:$I$53,8,FALSE))=TRUE,"",VLOOKUP($A535,'Úklidové služby'!$A$7:$I$53,8,FALSE))</f>
        <v/>
      </c>
      <c r="I535" s="232" t="str">
        <f>IF(ISNA(VLOOKUP($A535,'Úklidové služby'!$A$7:$I$53,9,FALSE))=TRUE,"",VLOOKUP($A535,'Úklidové služby'!$A$7:$I$53,9,FALSE))</f>
        <v/>
      </c>
      <c r="J535" s="194" t="str">
        <f t="shared" si="26"/>
        <v/>
      </c>
      <c r="K535" s="237" t="str">
        <f t="shared" si="27"/>
        <v/>
      </c>
    </row>
    <row r="536" spans="1:11" ht="15" hidden="1" outlineLevel="1">
      <c r="A536" s="48"/>
      <c r="B536" s="14" t="s">
        <v>20</v>
      </c>
      <c r="C536" s="70" t="s">
        <v>104</v>
      </c>
      <c r="D536" s="15" t="s">
        <v>162</v>
      </c>
      <c r="E536" s="100">
        <v>8.654</v>
      </c>
      <c r="F536" s="66" t="str">
        <f>IF(ISNA(VLOOKUP($A536,'Úklidové služby'!$A$7:$I$53,6,FALSE))=TRUE,"",VLOOKUP($A536,'Úklidové služby'!$A$7:$I$53,6,FALSE))</f>
        <v/>
      </c>
      <c r="G536" s="16" t="str">
        <f>IF(ISNA(VLOOKUP($A536,'Úklidové služby'!$A$7:$I$53,7,FALSE))=TRUE,"",VLOOKUP($A536,'Úklidové služby'!$A$7:$I$53,7,FALSE))</f>
        <v/>
      </c>
      <c r="H536" s="148" t="str">
        <f>IF(ISNA(VLOOKUP($A536,'Úklidové služby'!$A$7:$I$53,8,FALSE))=TRUE,"",VLOOKUP($A536,'Úklidové služby'!$A$7:$I$53,8,FALSE))</f>
        <v/>
      </c>
      <c r="I536" s="232" t="str">
        <f>IF(ISNA(VLOOKUP($A536,'Úklidové služby'!$A$7:$I$53,9,FALSE))=TRUE,"",VLOOKUP($A536,'Úklidové služby'!$A$7:$I$53,9,FALSE))</f>
        <v/>
      </c>
      <c r="J536" s="194" t="str">
        <f t="shared" si="26"/>
        <v/>
      </c>
      <c r="K536" s="237" t="str">
        <f t="shared" si="27"/>
        <v/>
      </c>
    </row>
    <row r="537" spans="1:11" ht="15" hidden="1" outlineLevel="1">
      <c r="A537" s="48"/>
      <c r="B537" s="14" t="s">
        <v>20</v>
      </c>
      <c r="C537" s="70" t="s">
        <v>207</v>
      </c>
      <c r="D537" s="15" t="s">
        <v>197</v>
      </c>
      <c r="E537" s="100">
        <v>0.547</v>
      </c>
      <c r="F537" s="66" t="str">
        <f>IF(ISNA(VLOOKUP($A537,'Úklidové služby'!$A$7:$I$53,6,FALSE))=TRUE,"",VLOOKUP($A537,'Úklidové služby'!$A$7:$I$53,6,FALSE))</f>
        <v/>
      </c>
      <c r="G537" s="16" t="str">
        <f>IF(ISNA(VLOOKUP($A537,'Úklidové služby'!$A$7:$I$53,7,FALSE))=TRUE,"",VLOOKUP($A537,'Úklidové služby'!$A$7:$I$53,7,FALSE))</f>
        <v/>
      </c>
      <c r="H537" s="148" t="str">
        <f>IF(ISNA(VLOOKUP($A537,'Úklidové služby'!$A$7:$I$53,8,FALSE))=TRUE,"",VLOOKUP($A537,'Úklidové služby'!$A$7:$I$53,8,FALSE))</f>
        <v/>
      </c>
      <c r="I537" s="232" t="str">
        <f>IF(ISNA(VLOOKUP($A537,'Úklidové služby'!$A$7:$I$53,9,FALSE))=TRUE,"",VLOOKUP($A537,'Úklidové služby'!$A$7:$I$53,9,FALSE))</f>
        <v/>
      </c>
      <c r="J537" s="194" t="str">
        <f t="shared" si="26"/>
        <v/>
      </c>
      <c r="K537" s="237" t="str">
        <f t="shared" si="27"/>
        <v/>
      </c>
    </row>
    <row r="538" spans="1:11" ht="15" hidden="1" outlineLevel="1">
      <c r="A538" s="48"/>
      <c r="B538" s="14" t="s">
        <v>20</v>
      </c>
      <c r="C538" s="70" t="s">
        <v>208</v>
      </c>
      <c r="D538" s="15" t="s">
        <v>162</v>
      </c>
      <c r="E538" s="100">
        <v>2.53</v>
      </c>
      <c r="F538" s="66" t="str">
        <f>IF(ISNA(VLOOKUP($A538,'Úklidové služby'!$A$7:$I$53,6,FALSE))=TRUE,"",VLOOKUP($A538,'Úklidové služby'!$A$7:$I$53,6,FALSE))</f>
        <v/>
      </c>
      <c r="G538" s="16" t="str">
        <f>IF(ISNA(VLOOKUP($A538,'Úklidové služby'!$A$7:$I$53,7,FALSE))=TRUE,"",VLOOKUP($A538,'Úklidové služby'!$A$7:$I$53,7,FALSE))</f>
        <v/>
      </c>
      <c r="H538" s="148" t="str">
        <f>IF(ISNA(VLOOKUP($A538,'Úklidové služby'!$A$7:$I$53,8,FALSE))=TRUE,"",VLOOKUP($A538,'Úklidové služby'!$A$7:$I$53,8,FALSE))</f>
        <v/>
      </c>
      <c r="I538" s="232" t="str">
        <f>IF(ISNA(VLOOKUP($A538,'Úklidové služby'!$A$7:$I$53,9,FALSE))=TRUE,"",VLOOKUP($A538,'Úklidové služby'!$A$7:$I$53,9,FALSE))</f>
        <v/>
      </c>
      <c r="J538" s="194" t="str">
        <f t="shared" si="26"/>
        <v/>
      </c>
      <c r="K538" s="237" t="str">
        <f t="shared" si="27"/>
        <v/>
      </c>
    </row>
    <row r="539" spans="1:11" ht="15" hidden="1" outlineLevel="1">
      <c r="A539" s="48"/>
      <c r="B539" s="14" t="s">
        <v>20</v>
      </c>
      <c r="C539" s="70" t="s">
        <v>101</v>
      </c>
      <c r="D539" s="15" t="s">
        <v>198</v>
      </c>
      <c r="E539" s="100">
        <v>8.352</v>
      </c>
      <c r="F539" s="66" t="str">
        <f>IF(ISNA(VLOOKUP($A539,'Úklidové služby'!$A$7:$I$53,6,FALSE))=TRUE,"",VLOOKUP($A539,'Úklidové služby'!$A$7:$I$53,6,FALSE))</f>
        <v/>
      </c>
      <c r="G539" s="16" t="str">
        <f>IF(ISNA(VLOOKUP($A539,'Úklidové služby'!$A$7:$I$53,7,FALSE))=TRUE,"",VLOOKUP($A539,'Úklidové služby'!$A$7:$I$53,7,FALSE))</f>
        <v/>
      </c>
      <c r="H539" s="148" t="str">
        <f>IF(ISNA(VLOOKUP($A539,'Úklidové služby'!$A$7:$I$53,8,FALSE))=TRUE,"",VLOOKUP($A539,'Úklidové služby'!$A$7:$I$53,8,FALSE))</f>
        <v/>
      </c>
      <c r="I539" s="232" t="str">
        <f>IF(ISNA(VLOOKUP($A539,'Úklidové služby'!$A$7:$I$53,9,FALSE))=TRUE,"",VLOOKUP($A539,'Úklidové služby'!$A$7:$I$53,9,FALSE))</f>
        <v/>
      </c>
      <c r="J539" s="194" t="str">
        <f t="shared" si="26"/>
        <v/>
      </c>
      <c r="K539" s="237" t="str">
        <f t="shared" si="27"/>
        <v/>
      </c>
    </row>
    <row r="540" spans="1:11" ht="15" hidden="1" outlineLevel="1">
      <c r="A540" s="48"/>
      <c r="B540" s="14" t="s">
        <v>20</v>
      </c>
      <c r="C540" s="70" t="s">
        <v>112</v>
      </c>
      <c r="D540" s="15" t="s">
        <v>199</v>
      </c>
      <c r="E540" s="100">
        <v>10.236</v>
      </c>
      <c r="F540" s="66" t="str">
        <f>IF(ISNA(VLOOKUP($A540,'Úklidové služby'!$A$7:$I$53,6,FALSE))=TRUE,"",VLOOKUP($A540,'Úklidové služby'!$A$7:$I$53,6,FALSE))</f>
        <v/>
      </c>
      <c r="G540" s="16" t="str">
        <f>IF(ISNA(VLOOKUP($A540,'Úklidové služby'!$A$7:$I$53,7,FALSE))=TRUE,"",VLOOKUP($A540,'Úklidové služby'!$A$7:$I$53,7,FALSE))</f>
        <v/>
      </c>
      <c r="H540" s="148" t="str">
        <f>IF(ISNA(VLOOKUP($A540,'Úklidové služby'!$A$7:$I$53,8,FALSE))=TRUE,"",VLOOKUP($A540,'Úklidové služby'!$A$7:$I$53,8,FALSE))</f>
        <v/>
      </c>
      <c r="I540" s="232" t="str">
        <f>IF(ISNA(VLOOKUP($A540,'Úklidové služby'!$A$7:$I$53,9,FALSE))=TRUE,"",VLOOKUP($A540,'Úklidové služby'!$A$7:$I$53,9,FALSE))</f>
        <v/>
      </c>
      <c r="J540" s="194" t="str">
        <f t="shared" si="26"/>
        <v/>
      </c>
      <c r="K540" s="237" t="str">
        <f t="shared" si="27"/>
        <v/>
      </c>
    </row>
    <row r="541" spans="1:11" ht="15" hidden="1" outlineLevel="1">
      <c r="A541" s="48"/>
      <c r="B541" s="14" t="s">
        <v>20</v>
      </c>
      <c r="C541" s="70" t="s">
        <v>102</v>
      </c>
      <c r="D541" s="15" t="s">
        <v>200</v>
      </c>
      <c r="E541" s="100">
        <v>5.824</v>
      </c>
      <c r="F541" s="66" t="str">
        <f>IF(ISNA(VLOOKUP($A541,'Úklidové služby'!$A$7:$I$53,6,FALSE))=TRUE,"",VLOOKUP($A541,'Úklidové služby'!$A$7:$I$53,6,FALSE))</f>
        <v/>
      </c>
      <c r="G541" s="16" t="str">
        <f>IF(ISNA(VLOOKUP($A541,'Úklidové služby'!$A$7:$I$53,7,FALSE))=TRUE,"",VLOOKUP($A541,'Úklidové služby'!$A$7:$I$53,7,FALSE))</f>
        <v/>
      </c>
      <c r="H541" s="148" t="str">
        <f>IF(ISNA(VLOOKUP($A541,'Úklidové služby'!$A$7:$I$53,8,FALSE))=TRUE,"",VLOOKUP($A541,'Úklidové služby'!$A$7:$I$53,8,FALSE))</f>
        <v/>
      </c>
      <c r="I541" s="232" t="str">
        <f>IF(ISNA(VLOOKUP($A541,'Úklidové služby'!$A$7:$I$53,9,FALSE))=TRUE,"",VLOOKUP($A541,'Úklidové služby'!$A$7:$I$53,9,FALSE))</f>
        <v/>
      </c>
      <c r="J541" s="194" t="str">
        <f t="shared" si="26"/>
        <v/>
      </c>
      <c r="K541" s="237" t="str">
        <f t="shared" si="27"/>
        <v/>
      </c>
    </row>
    <row r="542" spans="1:11" ht="15" hidden="1" outlineLevel="1">
      <c r="A542" s="48"/>
      <c r="B542" s="14" t="s">
        <v>98</v>
      </c>
      <c r="C542" s="70" t="s">
        <v>124</v>
      </c>
      <c r="D542" s="134" t="s">
        <v>165</v>
      </c>
      <c r="E542" s="100">
        <v>4.424</v>
      </c>
      <c r="F542" s="66" t="str">
        <f>IF(ISNA(VLOOKUP($A542,'Úklidové služby'!$A$7:$I$53,6,FALSE))=TRUE,"",VLOOKUP($A542,'Úklidové služby'!$A$7:$I$53,6,FALSE))</f>
        <v/>
      </c>
      <c r="G542" s="16" t="str">
        <f>IF(ISNA(VLOOKUP($A542,'Úklidové služby'!$A$7:$I$53,7,FALSE))=TRUE,"",VLOOKUP($A542,'Úklidové služby'!$A$7:$I$53,7,FALSE))</f>
        <v/>
      </c>
      <c r="H542" s="148" t="str">
        <f>IF(ISNA(VLOOKUP($A542,'Úklidové služby'!$A$7:$I$53,8,FALSE))=TRUE,"",VLOOKUP($A542,'Úklidové služby'!$A$7:$I$53,8,FALSE))</f>
        <v/>
      </c>
      <c r="I542" s="232" t="str">
        <f>IF(ISNA(VLOOKUP($A542,'Úklidové služby'!$A$7:$I$53,9,FALSE))=TRUE,"",VLOOKUP($A542,'Úklidové služby'!$A$7:$I$53,9,FALSE))</f>
        <v/>
      </c>
      <c r="J542" s="194" t="str">
        <f t="shared" si="26"/>
        <v/>
      </c>
      <c r="K542" s="237" t="str">
        <f t="shared" si="27"/>
        <v/>
      </c>
    </row>
    <row r="543" spans="1:11" ht="15" hidden="1" outlineLevel="1">
      <c r="A543" s="48"/>
      <c r="B543" s="14" t="s">
        <v>98</v>
      </c>
      <c r="C543" s="70" t="s">
        <v>186</v>
      </c>
      <c r="D543" s="15" t="s">
        <v>166</v>
      </c>
      <c r="E543" s="100">
        <v>1.462</v>
      </c>
      <c r="F543" s="66" t="str">
        <f>IF(ISNA(VLOOKUP($A543,'Úklidové služby'!$A$7:$I$53,6,FALSE))=TRUE,"",VLOOKUP($A543,'Úklidové služby'!$A$7:$I$53,6,FALSE))</f>
        <v/>
      </c>
      <c r="G543" s="16" t="str">
        <f>IF(ISNA(VLOOKUP($A543,'Úklidové služby'!$A$7:$I$53,7,FALSE))=TRUE,"",VLOOKUP($A543,'Úklidové služby'!$A$7:$I$53,7,FALSE))</f>
        <v/>
      </c>
      <c r="H543" s="148" t="str">
        <f>IF(ISNA(VLOOKUP($A543,'Úklidové služby'!$A$7:$I$53,8,FALSE))=TRUE,"",VLOOKUP($A543,'Úklidové služby'!$A$7:$I$53,8,FALSE))</f>
        <v/>
      </c>
      <c r="I543" s="232" t="str">
        <f>IF(ISNA(VLOOKUP($A543,'Úklidové služby'!$A$7:$I$53,9,FALSE))=TRUE,"",VLOOKUP($A543,'Úklidové služby'!$A$7:$I$53,9,FALSE))</f>
        <v/>
      </c>
      <c r="J543" s="194" t="str">
        <f t="shared" si="26"/>
        <v/>
      </c>
      <c r="K543" s="237" t="str">
        <f t="shared" si="27"/>
        <v/>
      </c>
    </row>
    <row r="544" spans="1:11" ht="15" hidden="1" outlineLevel="1">
      <c r="A544" s="48"/>
      <c r="B544" s="14" t="s">
        <v>98</v>
      </c>
      <c r="C544" s="73" t="s">
        <v>209</v>
      </c>
      <c r="D544" s="134" t="s">
        <v>201</v>
      </c>
      <c r="E544" s="100">
        <v>1.259</v>
      </c>
      <c r="F544" s="66" t="str">
        <f>IF(ISNA(VLOOKUP($A544,'Úklidové služby'!$A$7:$I$53,6,FALSE))=TRUE,"",VLOOKUP($A544,'Úklidové služby'!$A$7:$I$53,6,FALSE))</f>
        <v/>
      </c>
      <c r="G544" s="16" t="str">
        <f>IF(ISNA(VLOOKUP($A544,'Úklidové služby'!$A$7:$I$53,7,FALSE))=TRUE,"",VLOOKUP($A544,'Úklidové služby'!$A$7:$I$53,7,FALSE))</f>
        <v/>
      </c>
      <c r="H544" s="148" t="str">
        <f>IF(ISNA(VLOOKUP($A544,'Úklidové služby'!$A$7:$I$53,8,FALSE))=TRUE,"",VLOOKUP($A544,'Úklidové služby'!$A$7:$I$53,8,FALSE))</f>
        <v/>
      </c>
      <c r="I544" s="232" t="str">
        <f>IF(ISNA(VLOOKUP($A544,'Úklidové služby'!$A$7:$I$53,9,FALSE))=TRUE,"",VLOOKUP($A544,'Úklidové služby'!$A$7:$I$53,9,FALSE))</f>
        <v/>
      </c>
      <c r="J544" s="194" t="str">
        <f t="shared" si="26"/>
        <v/>
      </c>
      <c r="K544" s="237" t="str">
        <f t="shared" si="27"/>
        <v/>
      </c>
    </row>
    <row r="545" spans="1:11" ht="15" hidden="1" outlineLevel="1">
      <c r="A545" s="48"/>
      <c r="B545" s="14" t="s">
        <v>98</v>
      </c>
      <c r="C545" s="70" t="s">
        <v>210</v>
      </c>
      <c r="D545" s="15" t="s">
        <v>202</v>
      </c>
      <c r="E545" s="100">
        <v>0.99</v>
      </c>
      <c r="F545" s="66" t="str">
        <f>IF(ISNA(VLOOKUP($A545,'Úklidové služby'!$A$7:$I$53,6,FALSE))=TRUE,"",VLOOKUP($A545,'Úklidové služby'!$A$7:$I$53,6,FALSE))</f>
        <v/>
      </c>
      <c r="G545" s="16" t="str">
        <f>IF(ISNA(VLOOKUP($A545,'Úklidové služby'!$A$7:$I$53,7,FALSE))=TRUE,"",VLOOKUP($A545,'Úklidové služby'!$A$7:$I$53,7,FALSE))</f>
        <v/>
      </c>
      <c r="H545" s="148" t="str">
        <f>IF(ISNA(VLOOKUP($A545,'Úklidové služby'!$A$7:$I$53,8,FALSE))=TRUE,"",VLOOKUP($A545,'Úklidové služby'!$A$7:$I$53,8,FALSE))</f>
        <v/>
      </c>
      <c r="I545" s="232" t="str">
        <f>IF(ISNA(VLOOKUP($A545,'Úklidové služby'!$A$7:$I$53,9,FALSE))=TRUE,"",VLOOKUP($A545,'Úklidové služby'!$A$7:$I$53,9,FALSE))</f>
        <v/>
      </c>
      <c r="J545" s="194" t="str">
        <f aca="true" t="shared" si="28" ref="J545:J564">IF(ISERR(E545*G545*I545)=TRUE,"",E545*G545*I545)</f>
        <v/>
      </c>
      <c r="K545" s="237" t="str">
        <f aca="true" t="shared" si="29" ref="K545:K564">IF(ISERR(J545/12)=TRUE,"",J545/12)</f>
        <v/>
      </c>
    </row>
    <row r="546" spans="1:11" ht="15" hidden="1" outlineLevel="1">
      <c r="A546" s="48"/>
      <c r="B546" s="14" t="s">
        <v>98</v>
      </c>
      <c r="C546" s="70" t="s">
        <v>211</v>
      </c>
      <c r="D546" s="15" t="s">
        <v>203</v>
      </c>
      <c r="E546" s="100">
        <v>3.87</v>
      </c>
      <c r="F546" s="66" t="str">
        <f>IF(ISNA(VLOOKUP($A546,'Úklidové služby'!$A$7:$I$53,6,FALSE))=TRUE,"",VLOOKUP($A546,'Úklidové služby'!$A$7:$I$53,6,FALSE))</f>
        <v/>
      </c>
      <c r="G546" s="16" t="str">
        <f>IF(ISNA(VLOOKUP($A546,'Úklidové služby'!$A$7:$I$53,7,FALSE))=TRUE,"",VLOOKUP($A546,'Úklidové služby'!$A$7:$I$53,7,FALSE))</f>
        <v/>
      </c>
      <c r="H546" s="148" t="str">
        <f>IF(ISNA(VLOOKUP($A546,'Úklidové služby'!$A$7:$I$53,8,FALSE))=TRUE,"",VLOOKUP($A546,'Úklidové služby'!$A$7:$I$53,8,FALSE))</f>
        <v/>
      </c>
      <c r="I546" s="232" t="str">
        <f>IF(ISNA(VLOOKUP($A546,'Úklidové služby'!$A$7:$I$53,9,FALSE))=TRUE,"",VLOOKUP($A546,'Úklidové služby'!$A$7:$I$53,9,FALSE))</f>
        <v/>
      </c>
      <c r="J546" s="194" t="str">
        <f t="shared" si="28"/>
        <v/>
      </c>
      <c r="K546" s="237" t="str">
        <f t="shared" si="29"/>
        <v/>
      </c>
    </row>
    <row r="547" spans="1:11" ht="15" hidden="1" outlineLevel="1">
      <c r="A547" s="48"/>
      <c r="B547" s="14" t="s">
        <v>98</v>
      </c>
      <c r="C547" s="140" t="s">
        <v>212</v>
      </c>
      <c r="D547" s="15" t="s">
        <v>204</v>
      </c>
      <c r="E547" s="100">
        <v>5.188</v>
      </c>
      <c r="F547" s="66" t="str">
        <f>IF(ISNA(VLOOKUP($A547,'Úklidové služby'!$A$7:$I$53,6,FALSE))=TRUE,"",VLOOKUP($A547,'Úklidové služby'!$A$7:$I$53,6,FALSE))</f>
        <v/>
      </c>
      <c r="G547" s="16" t="str">
        <f>IF(ISNA(VLOOKUP($A547,'Úklidové služby'!$A$7:$I$53,7,FALSE))=TRUE,"",VLOOKUP($A547,'Úklidové služby'!$A$7:$I$53,7,FALSE))</f>
        <v/>
      </c>
      <c r="H547" s="148" t="str">
        <f>IF(ISNA(VLOOKUP($A547,'Úklidové služby'!$A$7:$I$53,8,FALSE))=TRUE,"",VLOOKUP($A547,'Úklidové služby'!$A$7:$I$53,8,FALSE))</f>
        <v/>
      </c>
      <c r="I547" s="232" t="str">
        <f>IF(ISNA(VLOOKUP($A547,'Úklidové služby'!$A$7:$I$53,9,FALSE))=TRUE,"",VLOOKUP($A547,'Úklidové služby'!$A$7:$I$53,9,FALSE))</f>
        <v/>
      </c>
      <c r="J547" s="194" t="str">
        <f t="shared" si="28"/>
        <v/>
      </c>
      <c r="K547" s="237" t="str">
        <f t="shared" si="29"/>
        <v/>
      </c>
    </row>
    <row r="548" spans="1:11" ht="15" hidden="1" outlineLevel="1">
      <c r="A548" s="48"/>
      <c r="B548" s="14" t="s">
        <v>98</v>
      </c>
      <c r="C548" s="70" t="s">
        <v>122</v>
      </c>
      <c r="D548" s="15" t="s">
        <v>166</v>
      </c>
      <c r="E548" s="100">
        <v>11.886</v>
      </c>
      <c r="F548" s="66" t="str">
        <f>IF(ISNA(VLOOKUP($A548,'Úklidové služby'!$A$7:$I$53,6,FALSE))=TRUE,"",VLOOKUP($A548,'Úklidové služby'!$A$7:$I$53,6,FALSE))</f>
        <v/>
      </c>
      <c r="G548" s="16" t="str">
        <f>IF(ISNA(VLOOKUP($A548,'Úklidové služby'!$A$7:$I$53,7,FALSE))=TRUE,"",VLOOKUP($A548,'Úklidové služby'!$A$7:$I$53,7,FALSE))</f>
        <v/>
      </c>
      <c r="H548" s="148" t="str">
        <f>IF(ISNA(VLOOKUP($A548,'Úklidové služby'!$A$7:$I$53,8,FALSE))=TRUE,"",VLOOKUP($A548,'Úklidové služby'!$A$7:$I$53,8,FALSE))</f>
        <v/>
      </c>
      <c r="I548" s="232" t="str">
        <f>IF(ISNA(VLOOKUP($A548,'Úklidové služby'!$A$7:$I$53,9,FALSE))=TRUE,"",VLOOKUP($A548,'Úklidové služby'!$A$7:$I$53,9,FALSE))</f>
        <v/>
      </c>
      <c r="J548" s="194" t="str">
        <f t="shared" si="28"/>
        <v/>
      </c>
      <c r="K548" s="237" t="str">
        <f t="shared" si="29"/>
        <v/>
      </c>
    </row>
    <row r="549" spans="1:11" ht="15" hidden="1" outlineLevel="1">
      <c r="A549" s="48"/>
      <c r="B549" s="147" t="s">
        <v>98</v>
      </c>
      <c r="C549" s="140" t="s">
        <v>121</v>
      </c>
      <c r="D549" s="15" t="s">
        <v>172</v>
      </c>
      <c r="E549" s="100">
        <v>5.572</v>
      </c>
      <c r="F549" s="66" t="str">
        <f>IF(ISNA(VLOOKUP($A549,'Úklidové služby'!$A$7:$I$53,6,FALSE))=TRUE,"",VLOOKUP($A549,'Úklidové služby'!$A$7:$I$53,6,FALSE))</f>
        <v/>
      </c>
      <c r="G549" s="16" t="str">
        <f>IF(ISNA(VLOOKUP($A549,'Úklidové služby'!$A$7:$I$53,7,FALSE))=TRUE,"",VLOOKUP($A549,'Úklidové služby'!$A$7:$I$53,7,FALSE))</f>
        <v/>
      </c>
      <c r="H549" s="151" t="str">
        <f>IF(ISNA(VLOOKUP($A549,'Úklidové služby'!$A$7:$I$53,8,FALSE))=TRUE,"",VLOOKUP($A549,'Úklidové služby'!$A$7:$I$53,8,FALSE))</f>
        <v/>
      </c>
      <c r="I549" s="235" t="str">
        <f>IF(ISNA(VLOOKUP($A549,'Úklidové služby'!$A$7:$I$53,9,FALSE))=TRUE,"",VLOOKUP($A549,'Úklidové služby'!$A$7:$I$53,9,FALSE))</f>
        <v/>
      </c>
      <c r="J549" s="194" t="str">
        <f t="shared" si="28"/>
        <v/>
      </c>
      <c r="K549" s="242" t="str">
        <f t="shared" si="29"/>
        <v/>
      </c>
    </row>
    <row r="550" spans="1:11" ht="15" collapsed="1">
      <c r="A550" s="18">
        <v>37</v>
      </c>
      <c r="B550" s="19" t="s">
        <v>51</v>
      </c>
      <c r="C550" s="44"/>
      <c r="D550" s="44"/>
      <c r="E550" s="97">
        <f>SUM(E551:E581)</f>
        <v>131.64799999999997</v>
      </c>
      <c r="F550" s="54" t="str">
        <f>IF(ISNA(VLOOKUP($A550,'Úklidové služby'!$A$7:$I$53,6,FALSE))=TRUE,"",VLOOKUP($A550,'Úklidové služby'!$A$7:$I$53,6,FALSE))</f>
        <v>m2</v>
      </c>
      <c r="G550" s="24">
        <f>IF(ISNA(VLOOKUP($A550,'Úklidové služby'!$A$7:$I$53,7,FALSE))=TRUE,"",VLOOKUP($A550,'Úklidové služby'!$A$7:$I$53,7,FALSE))</f>
        <v>0</v>
      </c>
      <c r="H550" s="45" t="str">
        <f>IF(ISNA(VLOOKUP($A550,'Úklidové služby'!$A$7:$I$53,8,FALSE))=TRUE,"",VLOOKUP($A550,'Úklidové služby'!$A$7:$I$53,8,FALSE))</f>
        <v>1x za měsíc</v>
      </c>
      <c r="I550" s="184">
        <f>IF(ISNA(VLOOKUP($A550,'Úklidové služby'!$A$7:$I$53,9,FALSE))=TRUE,"",VLOOKUP($A550,'Úklidové služby'!$A$7:$I$53,9,FALSE))</f>
        <v>12</v>
      </c>
      <c r="J550" s="76">
        <f t="shared" si="28"/>
        <v>0</v>
      </c>
      <c r="K550" s="241">
        <f t="shared" si="29"/>
        <v>0</v>
      </c>
    </row>
    <row r="551" spans="1:11" ht="15" hidden="1" outlineLevel="1">
      <c r="A551" s="48"/>
      <c r="B551" s="14" t="s">
        <v>8</v>
      </c>
      <c r="C551" s="70" t="s">
        <v>173</v>
      </c>
      <c r="D551" s="15" t="s">
        <v>154</v>
      </c>
      <c r="E551" s="100">
        <v>10</v>
      </c>
      <c r="F551" s="66" t="str">
        <f>IF(ISNA(VLOOKUP($A551,'Úklidové služby'!$A$7:$I$53,6,FALSE))=TRUE,"",VLOOKUP($A551,'Úklidové služby'!$A$7:$I$53,6,FALSE))</f>
        <v/>
      </c>
      <c r="G551" s="16" t="str">
        <f>IF(ISNA(VLOOKUP($A551,'Úklidové služby'!$A$7:$I$53,7,FALSE))=TRUE,"",VLOOKUP($A551,'Úklidové služby'!$A$7:$I$53,7,FALSE))</f>
        <v/>
      </c>
      <c r="H551" s="148" t="str">
        <f>IF(ISNA(VLOOKUP($A551,'Úklidové služby'!$A$7:$I$53,8,FALSE))=TRUE,"",VLOOKUP($A551,'Úklidové služby'!$A$7:$I$53,8,FALSE))</f>
        <v/>
      </c>
      <c r="I551" s="232" t="str">
        <f>IF(ISNA(VLOOKUP($A551,'Úklidové služby'!$A$7:$I$53,9,FALSE))=TRUE,"",VLOOKUP($A551,'Úklidové služby'!$A$7:$I$53,9,FALSE))</f>
        <v/>
      </c>
      <c r="J551" s="194" t="str">
        <f t="shared" si="28"/>
        <v/>
      </c>
      <c r="K551" s="237" t="str">
        <f t="shared" si="29"/>
        <v/>
      </c>
    </row>
    <row r="552" spans="1:11" ht="15" hidden="1" outlineLevel="1">
      <c r="A552" s="9"/>
      <c r="B552" s="14" t="s">
        <v>8</v>
      </c>
      <c r="C552" s="70" t="s">
        <v>174</v>
      </c>
      <c r="D552" s="15" t="s">
        <v>155</v>
      </c>
      <c r="E552" s="100">
        <v>36.4</v>
      </c>
      <c r="F552" s="938" t="str">
        <f>IF(ISNA(VLOOKUP($A552,'Úklidové služby'!$A$7:$I$53,6,FALSE))=TRUE,"",VLOOKUP($A552,'Úklidové služby'!$A$7:$I$53,6,FALSE))</f>
        <v/>
      </c>
      <c r="G552" s="17" t="str">
        <f>IF(ISNA(VLOOKUP($A552,'Úklidové služby'!$A$7:$I$53,7,FALSE))=TRUE,"",VLOOKUP($A552,'Úklidové služby'!$A$7:$I$53,7,FALSE))</f>
        <v/>
      </c>
      <c r="H552" s="67" t="str">
        <f>IF(ISNA(VLOOKUP($A552,'Úklidové služby'!$A$7:$I$53,8,FALSE))=TRUE,"",VLOOKUP($A552,'Úklidové služby'!$A$7:$I$53,8,FALSE))</f>
        <v/>
      </c>
      <c r="I552" s="232" t="str">
        <f>IF(ISNA(VLOOKUP($A552,'Úklidové služby'!$A$7:$I$53,9,FALSE))=TRUE,"",VLOOKUP($A552,'Úklidové služby'!$A$7:$I$53,9,FALSE))</f>
        <v/>
      </c>
      <c r="J552" s="189" t="str">
        <f t="shared" si="28"/>
        <v/>
      </c>
      <c r="K552" s="237" t="str">
        <f t="shared" si="29"/>
        <v/>
      </c>
    </row>
    <row r="553" spans="1:11" ht="15" hidden="1" outlineLevel="1">
      <c r="A553" s="48"/>
      <c r="B553" s="14" t="s">
        <v>8</v>
      </c>
      <c r="C553" s="70" t="s">
        <v>175</v>
      </c>
      <c r="D553" s="15" t="s">
        <v>156</v>
      </c>
      <c r="E553" s="100">
        <v>37.56</v>
      </c>
      <c r="F553" s="66" t="str">
        <f>IF(ISNA(VLOOKUP($A553,'Úklidové služby'!$A$7:$I$53,6,FALSE))=TRUE,"",VLOOKUP($A553,'Úklidové služby'!$A$7:$I$53,6,FALSE))</f>
        <v/>
      </c>
      <c r="G553" s="16" t="str">
        <f>IF(ISNA(VLOOKUP($A553,'Úklidové služby'!$A$7:$I$53,7,FALSE))=TRUE,"",VLOOKUP($A553,'Úklidové služby'!$A$7:$I$53,7,FALSE))</f>
        <v/>
      </c>
      <c r="H553" s="148" t="str">
        <f>IF(ISNA(VLOOKUP($A553,'Úklidové služby'!$A$7:$I$53,8,FALSE))=TRUE,"",VLOOKUP($A553,'Úklidové služby'!$A$7:$I$53,8,FALSE))</f>
        <v/>
      </c>
      <c r="I553" s="232" t="str">
        <f>IF(ISNA(VLOOKUP($A553,'Úklidové služby'!$A$7:$I$53,9,FALSE))=TRUE,"",VLOOKUP($A553,'Úklidové služby'!$A$7:$I$53,9,FALSE))</f>
        <v/>
      </c>
      <c r="J553" s="194" t="str">
        <f t="shared" si="28"/>
        <v/>
      </c>
      <c r="K553" s="237" t="str">
        <f t="shared" si="29"/>
        <v/>
      </c>
    </row>
    <row r="554" spans="1:11" ht="15" hidden="1" outlineLevel="1">
      <c r="A554" s="48"/>
      <c r="B554" s="14" t="s">
        <v>8</v>
      </c>
      <c r="C554" s="70" t="s">
        <v>205</v>
      </c>
      <c r="D554" s="15" t="s">
        <v>195</v>
      </c>
      <c r="E554" s="100">
        <v>4.612</v>
      </c>
      <c r="F554" s="66" t="str">
        <f>IF(ISNA(VLOOKUP($A554,'Úklidové služby'!$A$7:$I$53,6,FALSE))=TRUE,"",VLOOKUP($A554,'Úklidové služby'!$A$7:$I$53,6,FALSE))</f>
        <v/>
      </c>
      <c r="G554" s="16" t="str">
        <f>IF(ISNA(VLOOKUP($A554,'Úklidové služby'!$A$7:$I$53,7,FALSE))=TRUE,"",VLOOKUP($A554,'Úklidové služby'!$A$7:$I$53,7,FALSE))</f>
        <v/>
      </c>
      <c r="H554" s="148" t="str">
        <f>IF(ISNA(VLOOKUP($A554,'Úklidové služby'!$A$7:$I$53,8,FALSE))=TRUE,"",VLOOKUP($A554,'Úklidové služby'!$A$7:$I$53,8,FALSE))</f>
        <v/>
      </c>
      <c r="I554" s="232" t="str">
        <f>IF(ISNA(VLOOKUP($A554,'Úklidové služby'!$A$7:$I$53,9,FALSE))=TRUE,"",VLOOKUP($A554,'Úklidové služby'!$A$7:$I$53,9,FALSE))</f>
        <v/>
      </c>
      <c r="J554" s="194" t="str">
        <f t="shared" si="28"/>
        <v/>
      </c>
      <c r="K554" s="237" t="str">
        <f t="shared" si="29"/>
        <v/>
      </c>
    </row>
    <row r="555" spans="1:11" ht="15" hidden="1" outlineLevel="1">
      <c r="A555" s="48"/>
      <c r="B555" s="14" t="s">
        <v>8</v>
      </c>
      <c r="C555" s="70" t="s">
        <v>206</v>
      </c>
      <c r="D555" s="15" t="s">
        <v>196</v>
      </c>
      <c r="E555" s="100">
        <v>2.42</v>
      </c>
      <c r="F555" s="66" t="str">
        <f>IF(ISNA(VLOOKUP($A555,'Úklidové služby'!$A$7:$I$53,6,FALSE))=TRUE,"",VLOOKUP($A555,'Úklidové služby'!$A$7:$I$53,6,FALSE))</f>
        <v/>
      </c>
      <c r="G555" s="16" t="str">
        <f>IF(ISNA(VLOOKUP($A555,'Úklidové služby'!$A$7:$I$53,7,FALSE))=TRUE,"",VLOOKUP($A555,'Úklidové služby'!$A$7:$I$53,7,FALSE))</f>
        <v/>
      </c>
      <c r="H555" s="148" t="str">
        <f>IF(ISNA(VLOOKUP($A555,'Úklidové služby'!$A$7:$I$53,8,FALSE))=TRUE,"",VLOOKUP($A555,'Úklidové služby'!$A$7:$I$53,8,FALSE))</f>
        <v/>
      </c>
      <c r="I555" s="232" t="str">
        <f>IF(ISNA(VLOOKUP($A555,'Úklidové služby'!$A$7:$I$53,9,FALSE))=TRUE,"",VLOOKUP($A555,'Úklidové služby'!$A$7:$I$53,9,FALSE))</f>
        <v/>
      </c>
      <c r="J555" s="194" t="str">
        <f t="shared" si="28"/>
        <v/>
      </c>
      <c r="K555" s="237" t="str">
        <f t="shared" si="29"/>
        <v/>
      </c>
    </row>
    <row r="556" spans="1:11" ht="15" hidden="1" outlineLevel="1">
      <c r="A556" s="48"/>
      <c r="B556" s="14" t="s">
        <v>8</v>
      </c>
      <c r="C556" s="70" t="s">
        <v>177</v>
      </c>
      <c r="D556" s="15" t="s">
        <v>158</v>
      </c>
      <c r="E556" s="100">
        <v>1.14</v>
      </c>
      <c r="F556" s="66" t="str">
        <f>IF(ISNA(VLOOKUP($A556,'Úklidové služby'!$A$7:$I$53,6,FALSE))=TRUE,"",VLOOKUP($A556,'Úklidové služby'!$A$7:$I$53,6,FALSE))</f>
        <v/>
      </c>
      <c r="G556" s="16" t="str">
        <f>IF(ISNA(VLOOKUP($A556,'Úklidové služby'!$A$7:$I$53,7,FALSE))=TRUE,"",VLOOKUP($A556,'Úklidové služby'!$A$7:$I$53,7,FALSE))</f>
        <v/>
      </c>
      <c r="H556" s="148" t="str">
        <f>IF(ISNA(VLOOKUP($A556,'Úklidové služby'!$A$7:$I$53,8,FALSE))=TRUE,"",VLOOKUP($A556,'Úklidové služby'!$A$7:$I$53,8,FALSE))</f>
        <v/>
      </c>
      <c r="I556" s="232" t="str">
        <f>IF(ISNA(VLOOKUP($A556,'Úklidové služby'!$A$7:$I$53,9,FALSE))=TRUE,"",VLOOKUP($A556,'Úklidové služby'!$A$7:$I$53,9,FALSE))</f>
        <v/>
      </c>
      <c r="J556" s="194" t="str">
        <f t="shared" si="28"/>
        <v/>
      </c>
      <c r="K556" s="237" t="str">
        <f t="shared" si="29"/>
        <v/>
      </c>
    </row>
    <row r="557" spans="1:11" ht="15" hidden="1" outlineLevel="1">
      <c r="A557" s="9"/>
      <c r="B557" s="14" t="s">
        <v>8</v>
      </c>
      <c r="C557" s="70" t="s">
        <v>178</v>
      </c>
      <c r="D557" s="15" t="s">
        <v>25</v>
      </c>
      <c r="E557" s="100">
        <v>1.568</v>
      </c>
      <c r="F557" s="938" t="str">
        <f>IF(ISNA(VLOOKUP($A557,'Úklidové služby'!$A$7:$I$53,6,FALSE))=TRUE,"",VLOOKUP($A557,'Úklidové služby'!$A$7:$I$53,6,FALSE))</f>
        <v/>
      </c>
      <c r="G557" s="17" t="str">
        <f>IF(ISNA(VLOOKUP($A557,'Úklidové služby'!$A$7:$I$53,7,FALSE))=TRUE,"",VLOOKUP($A557,'Úklidové služby'!$A$7:$I$53,7,FALSE))</f>
        <v/>
      </c>
      <c r="H557" s="67" t="str">
        <f>IF(ISNA(VLOOKUP($A557,'Úklidové služby'!$A$7:$I$53,8,FALSE))=TRUE,"",VLOOKUP($A557,'Úklidové služby'!$A$7:$I$53,8,FALSE))</f>
        <v/>
      </c>
      <c r="I557" s="232" t="str">
        <f>IF(ISNA(VLOOKUP($A557,'Úklidové služby'!$A$7:$I$53,9,FALSE))=TRUE,"",VLOOKUP($A557,'Úklidové služby'!$A$7:$I$53,9,FALSE))</f>
        <v/>
      </c>
      <c r="J557" s="189" t="str">
        <f t="shared" si="28"/>
        <v/>
      </c>
      <c r="K557" s="237" t="str">
        <f t="shared" si="29"/>
        <v/>
      </c>
    </row>
    <row r="558" spans="1:11" ht="15" hidden="1" outlineLevel="1">
      <c r="A558" s="9"/>
      <c r="B558" s="14" t="s">
        <v>8</v>
      </c>
      <c r="C558" s="70" t="s">
        <v>176</v>
      </c>
      <c r="D558" s="15" t="s">
        <v>157</v>
      </c>
      <c r="E558" s="100">
        <v>0.16</v>
      </c>
      <c r="F558" s="938" t="str">
        <f>IF(ISNA(VLOOKUP($A558,'Úklidové služby'!$A$7:$I$53,6,FALSE))=TRUE,"",VLOOKUP($A558,'Úklidové služby'!$A$7:$I$53,6,FALSE))</f>
        <v/>
      </c>
      <c r="G558" s="17" t="str">
        <f>IF(ISNA(VLOOKUP($A558,'Úklidové služby'!$A$7:$I$53,7,FALSE))=TRUE,"",VLOOKUP($A558,'Úklidové služby'!$A$7:$I$53,7,FALSE))</f>
        <v/>
      </c>
      <c r="H558" s="67" t="str">
        <f>IF(ISNA(VLOOKUP($A558,'Úklidové služby'!$A$7:$I$53,8,FALSE))=TRUE,"",VLOOKUP($A558,'Úklidové služby'!$A$7:$I$53,8,FALSE))</f>
        <v/>
      </c>
      <c r="I558" s="232" t="str">
        <f>IF(ISNA(VLOOKUP($A558,'Úklidové služby'!$A$7:$I$53,9,FALSE))=TRUE,"",VLOOKUP($A558,'Úklidové služby'!$A$7:$I$53,9,FALSE))</f>
        <v/>
      </c>
      <c r="J558" s="189" t="str">
        <f t="shared" si="28"/>
        <v/>
      </c>
      <c r="K558" s="237" t="str">
        <f t="shared" si="29"/>
        <v/>
      </c>
    </row>
    <row r="559" spans="1:11" ht="15" hidden="1" outlineLevel="1">
      <c r="A559" s="48"/>
      <c r="B559" s="14" t="s">
        <v>20</v>
      </c>
      <c r="C559" s="70" t="s">
        <v>136</v>
      </c>
      <c r="D559" s="15" t="s">
        <v>61</v>
      </c>
      <c r="E559" s="100">
        <v>1.92</v>
      </c>
      <c r="F559" s="66" t="str">
        <f>IF(ISNA(VLOOKUP($A559,'Úklidové služby'!$A$7:$I$53,6,FALSE))=TRUE,"",VLOOKUP($A559,'Úklidové služby'!$A$7:$I$53,6,FALSE))</f>
        <v/>
      </c>
      <c r="G559" s="16" t="str">
        <f>IF(ISNA(VLOOKUP($A559,'Úklidové služby'!$A$7:$I$53,7,FALSE))=TRUE,"",VLOOKUP($A559,'Úklidové služby'!$A$7:$I$53,7,FALSE))</f>
        <v/>
      </c>
      <c r="H559" s="148" t="str">
        <f>IF(ISNA(VLOOKUP($A559,'Úklidové služby'!$A$7:$I$53,8,FALSE))=TRUE,"",VLOOKUP($A559,'Úklidové služby'!$A$7:$I$53,8,FALSE))</f>
        <v/>
      </c>
      <c r="I559" s="232" t="str">
        <f>IF(ISNA(VLOOKUP($A559,'Úklidové služby'!$A$7:$I$53,9,FALSE))=TRUE,"",VLOOKUP($A559,'Úklidové služby'!$A$7:$I$53,9,FALSE))</f>
        <v/>
      </c>
      <c r="J559" s="194" t="str">
        <f t="shared" si="28"/>
        <v/>
      </c>
      <c r="K559" s="237" t="str">
        <f t="shared" si="29"/>
        <v/>
      </c>
    </row>
    <row r="560" spans="1:11" ht="15" hidden="1" outlineLevel="1">
      <c r="A560" s="48"/>
      <c r="B560" s="14" t="s">
        <v>20</v>
      </c>
      <c r="C560" s="70" t="s">
        <v>111</v>
      </c>
      <c r="D560" s="15" t="s">
        <v>195</v>
      </c>
      <c r="E560" s="100">
        <v>1.556</v>
      </c>
      <c r="F560" s="66" t="str">
        <f>IF(ISNA(VLOOKUP($A560,'Úklidové služby'!$A$7:$I$53,6,FALSE))=TRUE,"",VLOOKUP($A560,'Úklidové služby'!$A$7:$I$53,6,FALSE))</f>
        <v/>
      </c>
      <c r="G560" s="16" t="str">
        <f>IF(ISNA(VLOOKUP($A560,'Úklidové služby'!$A$7:$I$53,7,FALSE))=TRUE,"",VLOOKUP($A560,'Úklidové služby'!$A$7:$I$53,7,FALSE))</f>
        <v/>
      </c>
      <c r="H560" s="148" t="str">
        <f>IF(ISNA(VLOOKUP($A560,'Úklidové služby'!$A$7:$I$53,8,FALSE))=TRUE,"",VLOOKUP($A560,'Úklidové služby'!$A$7:$I$53,8,FALSE))</f>
        <v/>
      </c>
      <c r="I560" s="232" t="str">
        <f>IF(ISNA(VLOOKUP($A560,'Úklidové služby'!$A$7:$I$53,9,FALSE))=TRUE,"",VLOOKUP($A560,'Úklidové služby'!$A$7:$I$53,9,FALSE))</f>
        <v/>
      </c>
      <c r="J560" s="194" t="str">
        <f t="shared" si="28"/>
        <v/>
      </c>
      <c r="K560" s="237" t="str">
        <f t="shared" si="29"/>
        <v/>
      </c>
    </row>
    <row r="561" spans="1:11" ht="15" hidden="1" outlineLevel="1">
      <c r="A561" s="48"/>
      <c r="B561" s="14" t="s">
        <v>20</v>
      </c>
      <c r="C561" s="70" t="s">
        <v>110</v>
      </c>
      <c r="D561" s="15" t="s">
        <v>195</v>
      </c>
      <c r="E561" s="100">
        <v>1.408</v>
      </c>
      <c r="F561" s="66" t="str">
        <f>IF(ISNA(VLOOKUP($A561,'Úklidové služby'!$A$7:$I$53,6,FALSE))=TRUE,"",VLOOKUP($A561,'Úklidové služby'!$A$7:$I$53,6,FALSE))</f>
        <v/>
      </c>
      <c r="G561" s="16" t="str">
        <f>IF(ISNA(VLOOKUP($A561,'Úklidové služby'!$A$7:$I$53,7,FALSE))=TRUE,"",VLOOKUP($A561,'Úklidové služby'!$A$7:$I$53,7,FALSE))</f>
        <v/>
      </c>
      <c r="H561" s="148" t="str">
        <f>IF(ISNA(VLOOKUP($A561,'Úklidové služby'!$A$7:$I$53,8,FALSE))=TRUE,"",VLOOKUP($A561,'Úklidové služby'!$A$7:$I$53,8,FALSE))</f>
        <v/>
      </c>
      <c r="I561" s="232" t="str">
        <f>IF(ISNA(VLOOKUP($A561,'Úklidové služby'!$A$7:$I$53,9,FALSE))=TRUE,"",VLOOKUP($A561,'Úklidové služby'!$A$7:$I$53,9,FALSE))</f>
        <v/>
      </c>
      <c r="J561" s="194" t="str">
        <f t="shared" si="28"/>
        <v/>
      </c>
      <c r="K561" s="237" t="str">
        <f t="shared" si="29"/>
        <v/>
      </c>
    </row>
    <row r="562" spans="1:11" ht="15" hidden="1" outlineLevel="1">
      <c r="A562" s="9"/>
      <c r="B562" s="14" t="s">
        <v>20</v>
      </c>
      <c r="C562" s="70" t="s">
        <v>114</v>
      </c>
      <c r="D562" s="15" t="s">
        <v>157</v>
      </c>
      <c r="E562" s="100">
        <v>0.32</v>
      </c>
      <c r="F562" s="938" t="str">
        <f>IF(ISNA(VLOOKUP($A562,'Úklidové služby'!$A$7:$I$53,6,FALSE))=TRUE,"",VLOOKUP($A562,'Úklidové služby'!$A$7:$I$53,6,FALSE))</f>
        <v/>
      </c>
      <c r="G562" s="17" t="str">
        <f>IF(ISNA(VLOOKUP($A562,'Úklidové služby'!$A$7:$I$53,7,FALSE))=TRUE,"",VLOOKUP($A562,'Úklidové služby'!$A$7:$I$53,7,FALSE))</f>
        <v/>
      </c>
      <c r="H562" s="67" t="str">
        <f>IF(ISNA(VLOOKUP($A562,'Úklidové služby'!$A$7:$I$53,8,FALSE))=TRUE,"",VLOOKUP($A562,'Úklidové služby'!$A$7:$I$53,8,FALSE))</f>
        <v/>
      </c>
      <c r="I562" s="232" t="str">
        <f>IF(ISNA(VLOOKUP($A562,'Úklidové služby'!$A$7:$I$53,9,FALSE))=TRUE,"",VLOOKUP($A562,'Úklidové služby'!$A$7:$I$53,9,FALSE))</f>
        <v/>
      </c>
      <c r="J562" s="189" t="str">
        <f t="shared" si="28"/>
        <v/>
      </c>
      <c r="K562" s="237" t="str">
        <f t="shared" si="29"/>
        <v/>
      </c>
    </row>
    <row r="563" spans="1:11" ht="15" hidden="1" outlineLevel="1">
      <c r="A563" s="9"/>
      <c r="B563" s="14" t="s">
        <v>20</v>
      </c>
      <c r="C563" s="70" t="s">
        <v>137</v>
      </c>
      <c r="D563" s="15" t="s">
        <v>160</v>
      </c>
      <c r="E563" s="100">
        <v>1.056</v>
      </c>
      <c r="F563" s="938" t="str">
        <f>IF(ISNA(VLOOKUP($A563,'Úklidové služby'!$A$7:$I$53,6,FALSE))=TRUE,"",VLOOKUP($A563,'Úklidové služby'!$A$7:$I$53,6,FALSE))</f>
        <v/>
      </c>
      <c r="G563" s="17" t="str">
        <f>IF(ISNA(VLOOKUP($A563,'Úklidové služby'!$A$7:$I$53,7,FALSE))=TRUE,"",VLOOKUP($A563,'Úklidové služby'!$A$7:$I$53,7,FALSE))</f>
        <v/>
      </c>
      <c r="H563" s="67" t="str">
        <f>IF(ISNA(VLOOKUP($A563,'Úklidové služby'!$A$7:$I$53,8,FALSE))=TRUE,"",VLOOKUP($A563,'Úklidové služby'!$A$7:$I$53,8,FALSE))</f>
        <v/>
      </c>
      <c r="I563" s="232" t="str">
        <f>IF(ISNA(VLOOKUP($A563,'Úklidové služby'!$A$7:$I$53,9,FALSE))=TRUE,"",VLOOKUP($A563,'Úklidové služby'!$A$7:$I$53,9,FALSE))</f>
        <v/>
      </c>
      <c r="J563" s="189" t="str">
        <f t="shared" si="28"/>
        <v/>
      </c>
      <c r="K563" s="237" t="str">
        <f t="shared" si="29"/>
        <v/>
      </c>
    </row>
    <row r="564" spans="1:11" ht="15" hidden="1" outlineLevel="1">
      <c r="A564" s="48"/>
      <c r="B564" s="14" t="s">
        <v>20</v>
      </c>
      <c r="C564" s="70" t="s">
        <v>108</v>
      </c>
      <c r="D564" s="15" t="s">
        <v>162</v>
      </c>
      <c r="E564" s="100">
        <v>2.76</v>
      </c>
      <c r="F564" s="66" t="str">
        <f>IF(ISNA(VLOOKUP($A564,'Úklidové služby'!$A$7:$I$53,6,FALSE))=TRUE,"",VLOOKUP($A564,'Úklidové služby'!$A$7:$I$53,6,FALSE))</f>
        <v/>
      </c>
      <c r="G564" s="16" t="str">
        <f>IF(ISNA(VLOOKUP($A564,'Úklidové služby'!$A$7:$I$53,7,FALSE))=TRUE,"",VLOOKUP($A564,'Úklidové služby'!$A$7:$I$53,7,FALSE))</f>
        <v/>
      </c>
      <c r="H564" s="148" t="str">
        <f>IF(ISNA(VLOOKUP($A564,'Úklidové služby'!$A$7:$I$53,8,FALSE))=TRUE,"",VLOOKUP($A564,'Úklidové služby'!$A$7:$I$53,8,FALSE))</f>
        <v/>
      </c>
      <c r="I564" s="232" t="str">
        <f>IF(ISNA(VLOOKUP($A564,'Úklidové služby'!$A$7:$I$53,9,FALSE))=TRUE,"",VLOOKUP($A564,'Úklidové služby'!$A$7:$I$53,9,FALSE))</f>
        <v/>
      </c>
      <c r="J564" s="194" t="str">
        <f t="shared" si="28"/>
        <v/>
      </c>
      <c r="K564" s="237" t="str">
        <f t="shared" si="29"/>
        <v/>
      </c>
    </row>
    <row r="565" spans="1:11" ht="15" hidden="1" outlineLevel="1">
      <c r="A565" s="48"/>
      <c r="B565" s="14" t="s">
        <v>20</v>
      </c>
      <c r="C565" s="70" t="s">
        <v>104</v>
      </c>
      <c r="D565" s="15" t="s">
        <v>162</v>
      </c>
      <c r="E565" s="100">
        <v>1.5</v>
      </c>
      <c r="F565" s="66" t="str">
        <f>IF(ISNA(VLOOKUP($A565,'Úklidové služby'!$A$7:$I$53,6,FALSE))=TRUE,"",VLOOKUP($A565,'Úklidové služby'!$A$7:$I$53,6,FALSE))</f>
        <v/>
      </c>
      <c r="G565" s="16" t="str">
        <f>IF(ISNA(VLOOKUP($A565,'Úklidové služby'!$A$7:$I$53,7,FALSE))=TRUE,"",VLOOKUP($A565,'Úklidové služby'!$A$7:$I$53,7,FALSE))</f>
        <v/>
      </c>
      <c r="H565" s="148" t="str">
        <f>IF(ISNA(VLOOKUP($A565,'Úklidové služby'!$A$7:$I$53,8,FALSE))=TRUE,"",VLOOKUP($A565,'Úklidové služby'!$A$7:$I$53,8,FALSE))</f>
        <v/>
      </c>
      <c r="I565" s="232" t="str">
        <f>IF(ISNA(VLOOKUP($A565,'Úklidové služby'!$A$7:$I$53,9,FALSE))=TRUE,"",VLOOKUP($A565,'Úklidové služby'!$A$7:$I$53,9,FALSE))</f>
        <v/>
      </c>
      <c r="J565" s="194" t="str">
        <f aca="true" t="shared" si="30" ref="J565:J632">IF(ISERR(E565*G565*I565)=TRUE,"",E565*G565*I565)</f>
        <v/>
      </c>
      <c r="K565" s="237" t="str">
        <f aca="true" t="shared" si="31" ref="K565:K632">IF(ISERR(J565/12)=TRUE,"",J565/12)</f>
        <v/>
      </c>
    </row>
    <row r="566" spans="1:11" ht="15" hidden="1" outlineLevel="1">
      <c r="A566" s="48"/>
      <c r="B566" s="14" t="s">
        <v>20</v>
      </c>
      <c r="C566" s="70" t="s">
        <v>207</v>
      </c>
      <c r="D566" s="15" t="s">
        <v>197</v>
      </c>
      <c r="E566" s="100">
        <v>1.556</v>
      </c>
      <c r="F566" s="66" t="str">
        <f>IF(ISNA(VLOOKUP($A566,'Úklidové služby'!$A$7:$I$53,6,FALSE))=TRUE,"",VLOOKUP($A566,'Úklidové služby'!$A$7:$I$53,6,FALSE))</f>
        <v/>
      </c>
      <c r="G566" s="16" t="str">
        <f>IF(ISNA(VLOOKUP($A566,'Úklidové služby'!$A$7:$I$53,7,FALSE))=TRUE,"",VLOOKUP($A566,'Úklidové služby'!$A$7:$I$53,7,FALSE))</f>
        <v/>
      </c>
      <c r="H566" s="148" t="str">
        <f>IF(ISNA(VLOOKUP($A566,'Úklidové služby'!$A$7:$I$53,8,FALSE))=TRUE,"",VLOOKUP($A566,'Úklidové služby'!$A$7:$I$53,8,FALSE))</f>
        <v/>
      </c>
      <c r="I566" s="232" t="str">
        <f>IF(ISNA(VLOOKUP($A566,'Úklidové služby'!$A$7:$I$53,9,FALSE))=TRUE,"",VLOOKUP($A566,'Úklidové služby'!$A$7:$I$53,9,FALSE))</f>
        <v/>
      </c>
      <c r="J566" s="194" t="str">
        <f t="shared" si="30"/>
        <v/>
      </c>
      <c r="K566" s="237" t="str">
        <f t="shared" si="31"/>
        <v/>
      </c>
    </row>
    <row r="567" spans="1:11" ht="15" hidden="1" outlineLevel="1">
      <c r="A567" s="48"/>
      <c r="B567" s="14" t="s">
        <v>20</v>
      </c>
      <c r="C567" s="70" t="s">
        <v>182</v>
      </c>
      <c r="D567" s="15" t="s">
        <v>157</v>
      </c>
      <c r="E567" s="100">
        <v>0.352</v>
      </c>
      <c r="F567" s="66" t="str">
        <f>IF(ISNA(VLOOKUP($A567,'Úklidové služby'!$A$7:$I$53,6,FALSE))=TRUE,"",VLOOKUP($A567,'Úklidové služby'!$A$7:$I$53,6,FALSE))</f>
        <v/>
      </c>
      <c r="G567" s="16" t="str">
        <f>IF(ISNA(VLOOKUP($A567,'Úklidové služby'!$A$7:$I$53,7,FALSE))=TRUE,"",VLOOKUP($A567,'Úklidové služby'!$A$7:$I$53,7,FALSE))</f>
        <v/>
      </c>
      <c r="H567" s="148" t="str">
        <f>IF(ISNA(VLOOKUP($A567,'Úklidové služby'!$A$7:$I$53,8,FALSE))=TRUE,"",VLOOKUP($A567,'Úklidové služby'!$A$7:$I$53,8,FALSE))</f>
        <v/>
      </c>
      <c r="I567" s="232" t="str">
        <f>IF(ISNA(VLOOKUP($A567,'Úklidové služby'!$A$7:$I$53,9,FALSE))=TRUE,"",VLOOKUP($A567,'Úklidové služby'!$A$7:$I$53,9,FALSE))</f>
        <v/>
      </c>
      <c r="J567" s="194" t="str">
        <f t="shared" si="30"/>
        <v/>
      </c>
      <c r="K567" s="237" t="str">
        <f t="shared" si="31"/>
        <v/>
      </c>
    </row>
    <row r="568" spans="1:11" ht="15" hidden="1" outlineLevel="1">
      <c r="A568" s="48"/>
      <c r="B568" s="14" t="s">
        <v>20</v>
      </c>
      <c r="C568" s="70" t="s">
        <v>208</v>
      </c>
      <c r="D568" s="15" t="s">
        <v>162</v>
      </c>
      <c r="E568" s="100">
        <v>1.704</v>
      </c>
      <c r="F568" s="66" t="str">
        <f>IF(ISNA(VLOOKUP($A568,'Úklidové služby'!$A$7:$I$53,6,FALSE))=TRUE,"",VLOOKUP($A568,'Úklidové služby'!$A$7:$I$53,6,FALSE))</f>
        <v/>
      </c>
      <c r="G568" s="16" t="str">
        <f>IF(ISNA(VLOOKUP($A568,'Úklidové služby'!$A$7:$I$53,7,FALSE))=TRUE,"",VLOOKUP($A568,'Úklidové služby'!$A$7:$I$53,7,FALSE))</f>
        <v/>
      </c>
      <c r="H568" s="148" t="str">
        <f>IF(ISNA(VLOOKUP($A568,'Úklidové služby'!$A$7:$I$53,8,FALSE))=TRUE,"",VLOOKUP($A568,'Úklidové služby'!$A$7:$I$53,8,FALSE))</f>
        <v/>
      </c>
      <c r="I568" s="232" t="str">
        <f>IF(ISNA(VLOOKUP($A568,'Úklidové služby'!$A$7:$I$53,9,FALSE))=TRUE,"",VLOOKUP($A568,'Úklidové služby'!$A$7:$I$53,9,FALSE))</f>
        <v/>
      </c>
      <c r="J568" s="194" t="str">
        <f t="shared" si="30"/>
        <v/>
      </c>
      <c r="K568" s="237" t="str">
        <f t="shared" si="31"/>
        <v/>
      </c>
    </row>
    <row r="569" spans="1:11" ht="15" hidden="1" outlineLevel="1">
      <c r="A569" s="48"/>
      <c r="B569" s="14" t="s">
        <v>20</v>
      </c>
      <c r="C569" s="70" t="s">
        <v>101</v>
      </c>
      <c r="D569" s="15" t="s">
        <v>198</v>
      </c>
      <c r="E569" s="100">
        <v>1.908</v>
      </c>
      <c r="F569" s="66"/>
      <c r="G569" s="16"/>
      <c r="H569" s="16"/>
      <c r="I569" s="148"/>
      <c r="J569" s="82"/>
      <c r="K569" s="230"/>
    </row>
    <row r="570" spans="1:11" ht="15" hidden="1" outlineLevel="1">
      <c r="A570" s="48"/>
      <c r="B570" s="14" t="s">
        <v>20</v>
      </c>
      <c r="C570" s="73" t="s">
        <v>102</v>
      </c>
      <c r="D570" s="134" t="s">
        <v>200</v>
      </c>
      <c r="E570" s="100">
        <v>4.668</v>
      </c>
      <c r="F570" s="66" t="str">
        <f>IF(ISNA(VLOOKUP($A570,'Úklidové služby'!$A$7:$I$53,6,FALSE))=TRUE,"",VLOOKUP($A570,'Úklidové služby'!$A$7:$I$53,6,FALSE))</f>
        <v/>
      </c>
      <c r="G570" s="16" t="str">
        <f>IF(ISNA(VLOOKUP($A570,'Úklidové služby'!$A$7:$I$53,7,FALSE))=TRUE,"",VLOOKUP($A570,'Úklidové služby'!$A$7:$I$53,7,FALSE))</f>
        <v/>
      </c>
      <c r="H570" s="148" t="str">
        <f>IF(ISNA(VLOOKUP($A570,'Úklidové služby'!$A$7:$I$53,8,FALSE))=TRUE,"",VLOOKUP($A570,'Úklidové služby'!$A$7:$I$53,8,FALSE))</f>
        <v/>
      </c>
      <c r="I570" s="232" t="str">
        <f>IF(ISNA(VLOOKUP($A570,'Úklidové služby'!$A$7:$I$53,9,FALSE))=TRUE,"",VLOOKUP($A570,'Úklidové služby'!$A$7:$I$53,9,FALSE))</f>
        <v/>
      </c>
      <c r="J570" s="194" t="str">
        <f t="shared" si="30"/>
        <v/>
      </c>
      <c r="K570" s="237" t="str">
        <f t="shared" si="31"/>
        <v/>
      </c>
    </row>
    <row r="571" spans="1:11" ht="15" hidden="1" outlineLevel="1">
      <c r="A571" s="48"/>
      <c r="B571" s="14" t="s">
        <v>98</v>
      </c>
      <c r="C571" s="70" t="s">
        <v>119</v>
      </c>
      <c r="D571" s="15" t="s">
        <v>61</v>
      </c>
      <c r="E571" s="100">
        <v>0.672</v>
      </c>
      <c r="F571" s="66" t="str">
        <f>IF(ISNA(VLOOKUP($A571,'Úklidové služby'!$A$7:$I$53,6,FALSE))=TRUE,"",VLOOKUP($A571,'Úklidové služby'!$A$7:$I$53,6,FALSE))</f>
        <v/>
      </c>
      <c r="G571" s="16" t="str">
        <f>IF(ISNA(VLOOKUP($A571,'Úklidové služby'!$A$7:$I$53,7,FALSE))=TRUE,"",VLOOKUP($A571,'Úklidové služby'!$A$7:$I$53,7,FALSE))</f>
        <v/>
      </c>
      <c r="H571" s="148" t="str">
        <f>IF(ISNA(VLOOKUP($A571,'Úklidové služby'!$A$7:$I$53,8,FALSE))=TRUE,"",VLOOKUP($A571,'Úklidové služby'!$A$7:$I$53,8,FALSE))</f>
        <v/>
      </c>
      <c r="I571" s="232" t="str">
        <f>IF(ISNA(VLOOKUP($A571,'Úklidové služby'!$A$7:$I$53,9,FALSE))=TRUE,"",VLOOKUP($A571,'Úklidové služby'!$A$7:$I$53,9,FALSE))</f>
        <v/>
      </c>
      <c r="J571" s="194" t="str">
        <f t="shared" si="30"/>
        <v/>
      </c>
      <c r="K571" s="237" t="str">
        <f t="shared" si="31"/>
        <v/>
      </c>
    </row>
    <row r="572" spans="1:11" ht="15" hidden="1" outlineLevel="1">
      <c r="A572" s="48"/>
      <c r="B572" s="14" t="s">
        <v>98</v>
      </c>
      <c r="C572" s="70" t="s">
        <v>124</v>
      </c>
      <c r="D572" s="15" t="s">
        <v>165</v>
      </c>
      <c r="E572" s="100">
        <v>3.964</v>
      </c>
      <c r="F572" s="66" t="str">
        <f>IF(ISNA(VLOOKUP($A572,'Úklidové služby'!$A$7:$I$53,6,FALSE))=TRUE,"",VLOOKUP($A572,'Úklidové služby'!$A$7:$I$53,6,FALSE))</f>
        <v/>
      </c>
      <c r="G572" s="16" t="str">
        <f>IF(ISNA(VLOOKUP($A572,'Úklidové služby'!$A$7:$I$53,7,FALSE))=TRUE,"",VLOOKUP($A572,'Úklidové služby'!$A$7:$I$53,7,FALSE))</f>
        <v/>
      </c>
      <c r="H572" s="148" t="str">
        <f>IF(ISNA(VLOOKUP($A572,'Úklidové služby'!$A$7:$I$53,8,FALSE))=TRUE,"",VLOOKUP($A572,'Úklidové služby'!$A$7:$I$53,8,FALSE))</f>
        <v/>
      </c>
      <c r="I572" s="232" t="str">
        <f>IF(ISNA(VLOOKUP($A572,'Úklidové služby'!$A$7:$I$53,9,FALSE))=TRUE,"",VLOOKUP($A572,'Úklidové služby'!$A$7:$I$53,9,FALSE))</f>
        <v/>
      </c>
      <c r="J572" s="194" t="str">
        <f t="shared" si="30"/>
        <v/>
      </c>
      <c r="K572" s="237" t="str">
        <f t="shared" si="31"/>
        <v/>
      </c>
    </row>
    <row r="573" spans="1:11" ht="15" hidden="1" outlineLevel="1">
      <c r="A573" s="48"/>
      <c r="B573" s="14" t="s">
        <v>98</v>
      </c>
      <c r="C573" s="140" t="s">
        <v>186</v>
      </c>
      <c r="D573" s="15" t="s">
        <v>166</v>
      </c>
      <c r="E573" s="100">
        <v>1.704</v>
      </c>
      <c r="F573" s="66" t="str">
        <f>IF(ISNA(VLOOKUP($A573,'Úklidové služby'!$A$7:$I$53,6,FALSE))=TRUE,"",VLOOKUP($A573,'Úklidové služby'!$A$7:$I$53,6,FALSE))</f>
        <v/>
      </c>
      <c r="G573" s="16" t="str">
        <f>IF(ISNA(VLOOKUP($A573,'Úklidové služby'!$A$7:$I$53,7,FALSE))=TRUE,"",VLOOKUP($A573,'Úklidové služby'!$A$7:$I$53,7,FALSE))</f>
        <v/>
      </c>
      <c r="H573" s="148" t="str">
        <f>IF(ISNA(VLOOKUP($A573,'Úklidové služby'!$A$7:$I$53,8,FALSE))=TRUE,"",VLOOKUP($A573,'Úklidové služby'!$A$7:$I$53,8,FALSE))</f>
        <v/>
      </c>
      <c r="I573" s="232" t="str">
        <f>IF(ISNA(VLOOKUP($A573,'Úklidové služby'!$A$7:$I$53,9,FALSE))=TRUE,"",VLOOKUP($A573,'Úklidové služby'!$A$7:$I$53,9,FALSE))</f>
        <v/>
      </c>
      <c r="J573" s="194" t="str">
        <f t="shared" si="30"/>
        <v/>
      </c>
      <c r="K573" s="237" t="str">
        <f t="shared" si="31"/>
        <v/>
      </c>
    </row>
    <row r="574" spans="1:11" ht="15" hidden="1" outlineLevel="1">
      <c r="A574" s="48"/>
      <c r="B574" s="14" t="s">
        <v>98</v>
      </c>
      <c r="C574" s="70" t="s">
        <v>209</v>
      </c>
      <c r="D574" s="15" t="s">
        <v>201</v>
      </c>
      <c r="E574" s="100">
        <v>1.204</v>
      </c>
      <c r="F574" s="66" t="str">
        <f>IF(ISNA(VLOOKUP($A574,'Úklidové služby'!$A$7:$I$53,6,FALSE))=TRUE,"",VLOOKUP($A574,'Úklidové služby'!$A$7:$I$53,6,FALSE))</f>
        <v/>
      </c>
      <c r="G574" s="16" t="str">
        <f>IF(ISNA(VLOOKUP($A574,'Úklidové služby'!$A$7:$I$53,7,FALSE))=TRUE,"",VLOOKUP($A574,'Úklidové služby'!$A$7:$I$53,7,FALSE))</f>
        <v/>
      </c>
      <c r="H574" s="148" t="str">
        <f>IF(ISNA(VLOOKUP($A574,'Úklidové služby'!$A$7:$I$53,8,FALSE))=TRUE,"",VLOOKUP($A574,'Úklidové služby'!$A$7:$I$53,8,FALSE))</f>
        <v/>
      </c>
      <c r="I574" s="232" t="str">
        <f>IF(ISNA(VLOOKUP($A574,'Úklidové služby'!$A$7:$I$53,9,FALSE))=TRUE,"",VLOOKUP($A574,'Úklidové služby'!$A$7:$I$53,9,FALSE))</f>
        <v/>
      </c>
      <c r="J574" s="194" t="str">
        <f t="shared" si="30"/>
        <v/>
      </c>
      <c r="K574" s="237" t="str">
        <f t="shared" si="31"/>
        <v/>
      </c>
    </row>
    <row r="575" spans="1:11" ht="15" hidden="1" outlineLevel="1">
      <c r="A575" s="48"/>
      <c r="B575" s="14" t="s">
        <v>98</v>
      </c>
      <c r="C575" s="70" t="s">
        <v>211</v>
      </c>
      <c r="D575" s="15" t="s">
        <v>203</v>
      </c>
      <c r="E575" s="100">
        <v>1</v>
      </c>
      <c r="F575" s="66" t="str">
        <f>IF(ISNA(VLOOKUP($A575,'Úklidové služby'!$A$7:$I$53,6,FALSE))=TRUE,"",VLOOKUP($A575,'Úklidové služby'!$A$7:$I$53,6,FALSE))</f>
        <v/>
      </c>
      <c r="G575" s="16" t="str">
        <f>IF(ISNA(VLOOKUP($A575,'Úklidové služby'!$A$7:$I$53,7,FALSE))=TRUE,"",VLOOKUP($A575,'Úklidové služby'!$A$7:$I$53,7,FALSE))</f>
        <v/>
      </c>
      <c r="H575" s="148" t="str">
        <f>IF(ISNA(VLOOKUP($A575,'Úklidové služby'!$A$7:$I$53,8,FALSE))=TRUE,"",VLOOKUP($A575,'Úklidové služby'!$A$7:$I$53,8,FALSE))</f>
        <v/>
      </c>
      <c r="I575" s="232" t="str">
        <f>IF(ISNA(VLOOKUP($A575,'Úklidové služby'!$A$7:$I$53,9,FALSE))=TRUE,"",VLOOKUP($A575,'Úklidové služby'!$A$7:$I$53,9,FALSE))</f>
        <v/>
      </c>
      <c r="J575" s="194" t="str">
        <f t="shared" si="30"/>
        <v/>
      </c>
      <c r="K575" s="237" t="str">
        <f t="shared" si="31"/>
        <v/>
      </c>
    </row>
    <row r="576" spans="1:11" ht="15" hidden="1" outlineLevel="1">
      <c r="A576" s="9"/>
      <c r="B576" s="14" t="s">
        <v>98</v>
      </c>
      <c r="C576" s="70" t="s">
        <v>192</v>
      </c>
      <c r="D576" s="134" t="s">
        <v>170</v>
      </c>
      <c r="E576" s="100">
        <v>0.16</v>
      </c>
      <c r="F576" s="938" t="str">
        <f>IF(ISNA(VLOOKUP($A576,'Úklidové služby'!$A$7:$I$53,6,FALSE))=TRUE,"",VLOOKUP($A576,'Úklidové služby'!$A$7:$I$53,6,FALSE))</f>
        <v/>
      </c>
      <c r="G576" s="17" t="str">
        <f>IF(ISNA(VLOOKUP($A576,'Úklidové služby'!$A$7:$I$53,7,FALSE))=TRUE,"",VLOOKUP($A576,'Úklidové služby'!$A$7:$I$53,7,FALSE))</f>
        <v/>
      </c>
      <c r="H576" s="67" t="str">
        <f>IF(ISNA(VLOOKUP($A576,'Úklidové služby'!$A$7:$I$53,8,FALSE))=TRUE,"",VLOOKUP($A576,'Úklidové služby'!$A$7:$I$53,8,FALSE))</f>
        <v/>
      </c>
      <c r="I576" s="232" t="str">
        <f>IF(ISNA(VLOOKUP($A576,'Úklidové služby'!$A$7:$I$53,9,FALSE))=TRUE,"",VLOOKUP($A576,'Úklidové služby'!$A$7:$I$53,9,FALSE))</f>
        <v/>
      </c>
      <c r="J576" s="189" t="str">
        <f t="shared" si="30"/>
        <v/>
      </c>
      <c r="K576" s="237" t="str">
        <f t="shared" si="31"/>
        <v/>
      </c>
    </row>
    <row r="577" spans="1:11" ht="15" hidden="1" outlineLevel="1">
      <c r="A577" s="48"/>
      <c r="B577" s="14" t="s">
        <v>98</v>
      </c>
      <c r="C577" s="70" t="s">
        <v>212</v>
      </c>
      <c r="D577" s="15" t="s">
        <v>204</v>
      </c>
      <c r="E577" s="100">
        <v>2.408</v>
      </c>
      <c r="F577" s="66" t="str">
        <f>IF(ISNA(VLOOKUP($A577,'Úklidové služby'!$A$7:$I$53,6,FALSE))=TRUE,"",VLOOKUP($A577,'Úklidové služby'!$A$7:$I$53,6,FALSE))</f>
        <v/>
      </c>
      <c r="G577" s="16" t="str">
        <f>IF(ISNA(VLOOKUP($A577,'Úklidové služby'!$A$7:$I$53,7,FALSE))=TRUE,"",VLOOKUP($A577,'Úklidové služby'!$A$7:$I$53,7,FALSE))</f>
        <v/>
      </c>
      <c r="H577" s="148" t="str">
        <f>IF(ISNA(VLOOKUP($A577,'Úklidové služby'!$A$7:$I$53,8,FALSE))=TRUE,"",VLOOKUP($A577,'Úklidové služby'!$A$7:$I$53,8,FALSE))</f>
        <v/>
      </c>
      <c r="I577" s="232" t="str">
        <f>IF(ISNA(VLOOKUP($A577,'Úklidové služby'!$A$7:$I$53,9,FALSE))=TRUE,"",VLOOKUP($A577,'Úklidové služby'!$A$7:$I$53,9,FALSE))</f>
        <v/>
      </c>
      <c r="J577" s="194" t="str">
        <f t="shared" si="30"/>
        <v/>
      </c>
      <c r="K577" s="237" t="str">
        <f t="shared" si="31"/>
        <v/>
      </c>
    </row>
    <row r="578" spans="1:11" ht="15" hidden="1" outlineLevel="1">
      <c r="A578" s="9"/>
      <c r="B578" s="14" t="s">
        <v>98</v>
      </c>
      <c r="C578" s="70" t="s">
        <v>193</v>
      </c>
      <c r="D578" s="15" t="s">
        <v>163</v>
      </c>
      <c r="E578" s="100">
        <v>0.8</v>
      </c>
      <c r="F578" s="938" t="str">
        <f>IF(ISNA(VLOOKUP($A578,'Úklidové služby'!$A$7:$I$53,6,FALSE))=TRUE,"",VLOOKUP($A578,'Úklidové služby'!$A$7:$I$53,6,FALSE))</f>
        <v/>
      </c>
      <c r="G578" s="17" t="str">
        <f>IF(ISNA(VLOOKUP($A578,'Úklidové služby'!$A$7:$I$53,7,FALSE))=TRUE,"",VLOOKUP($A578,'Úklidové služby'!$A$7:$I$53,7,FALSE))</f>
        <v/>
      </c>
      <c r="H578" s="67" t="str">
        <f>IF(ISNA(VLOOKUP($A578,'Úklidové služby'!$A$7:$I$53,8,FALSE))=TRUE,"",VLOOKUP($A578,'Úklidové služby'!$A$7:$I$53,8,FALSE))</f>
        <v/>
      </c>
      <c r="I578" s="232" t="str">
        <f>IF(ISNA(VLOOKUP($A578,'Úklidové služby'!$A$7:$I$53,9,FALSE))=TRUE,"",VLOOKUP($A578,'Úklidové služby'!$A$7:$I$53,9,FALSE))</f>
        <v/>
      </c>
      <c r="J578" s="189" t="str">
        <f t="shared" si="30"/>
        <v/>
      </c>
      <c r="K578" s="237" t="str">
        <f t="shared" si="31"/>
        <v/>
      </c>
    </row>
    <row r="579" spans="1:11" ht="15" hidden="1" outlineLevel="1">
      <c r="A579" s="9"/>
      <c r="B579" s="14" t="s">
        <v>98</v>
      </c>
      <c r="C579" s="70" t="s">
        <v>120</v>
      </c>
      <c r="D579" s="15" t="s">
        <v>171</v>
      </c>
      <c r="E579" s="100">
        <v>0.352</v>
      </c>
      <c r="F579" s="938" t="str">
        <f>IF(ISNA(VLOOKUP($A579,'Úklidové služby'!$A$7:$I$53,6,FALSE))=TRUE,"",VLOOKUP($A579,'Úklidové služby'!$A$7:$I$53,6,FALSE))</f>
        <v/>
      </c>
      <c r="G579" s="17" t="str">
        <f>IF(ISNA(VLOOKUP($A579,'Úklidové služby'!$A$7:$I$53,7,FALSE))=TRUE,"",VLOOKUP($A579,'Úklidové služby'!$A$7:$I$53,7,FALSE))</f>
        <v/>
      </c>
      <c r="H579" s="67" t="str">
        <f>IF(ISNA(VLOOKUP($A579,'Úklidové služby'!$A$7:$I$53,8,FALSE))=TRUE,"",VLOOKUP($A579,'Úklidové služby'!$A$7:$I$53,8,FALSE))</f>
        <v/>
      </c>
      <c r="I579" s="232" t="str">
        <f>IF(ISNA(VLOOKUP($A579,'Úklidové služby'!$A$7:$I$53,9,FALSE))=TRUE,"",VLOOKUP($A579,'Úklidové služby'!$A$7:$I$53,9,FALSE))</f>
        <v/>
      </c>
      <c r="J579" s="189" t="str">
        <f t="shared" si="30"/>
        <v/>
      </c>
      <c r="K579" s="237" t="str">
        <f t="shared" si="31"/>
        <v/>
      </c>
    </row>
    <row r="580" spans="1:11" ht="15" hidden="1" outlineLevel="1">
      <c r="A580" s="48"/>
      <c r="B580" s="147" t="s">
        <v>98</v>
      </c>
      <c r="C580" s="140" t="s">
        <v>122</v>
      </c>
      <c r="D580" s="15" t="s">
        <v>166</v>
      </c>
      <c r="E580" s="100">
        <v>2.408</v>
      </c>
      <c r="F580" s="66" t="str">
        <f>IF(ISNA(VLOOKUP($A580,'Úklidové služby'!$A$7:$I$53,6,FALSE))=TRUE,"",VLOOKUP($A580,'Úklidové služby'!$A$7:$I$53,6,FALSE))</f>
        <v/>
      </c>
      <c r="G580" s="16" t="str">
        <f>IF(ISNA(VLOOKUP($A580,'Úklidové služby'!$A$7:$I$53,7,FALSE))=TRUE,"",VLOOKUP($A580,'Úklidové služby'!$A$7:$I$53,7,FALSE))</f>
        <v/>
      </c>
      <c r="H580" s="148" t="str">
        <f>IF(ISNA(VLOOKUP($A580,'Úklidové služby'!$A$7:$I$53,8,FALSE))=TRUE,"",VLOOKUP($A580,'Úklidové služby'!$A$7:$I$53,8,FALSE))</f>
        <v/>
      </c>
      <c r="I580" s="232" t="str">
        <f>IF(ISNA(VLOOKUP($A580,'Úklidové služby'!$A$7:$I$53,9,FALSE))=TRUE,"",VLOOKUP($A580,'Úklidové služby'!$A$7:$I$53,9,FALSE))</f>
        <v/>
      </c>
      <c r="J580" s="194" t="str">
        <f t="shared" si="30"/>
        <v/>
      </c>
      <c r="K580" s="237" t="str">
        <f t="shared" si="31"/>
        <v/>
      </c>
    </row>
    <row r="581" spans="1:11" ht="15" hidden="1" outlineLevel="1">
      <c r="A581" s="48"/>
      <c r="B581" s="14" t="s">
        <v>98</v>
      </c>
      <c r="C581" s="140" t="s">
        <v>121</v>
      </c>
      <c r="D581" s="15" t="s">
        <v>172</v>
      </c>
      <c r="E581" s="100">
        <v>2.408</v>
      </c>
      <c r="F581" s="66" t="str">
        <f>IF(ISNA(VLOOKUP($A581,'Úklidové služby'!$A$7:$I$53,6,FALSE))=TRUE,"",VLOOKUP($A581,'Úklidové služby'!$A$7:$I$53,6,FALSE))</f>
        <v/>
      </c>
      <c r="G581" s="16" t="str">
        <f>IF(ISNA(VLOOKUP($A581,'Úklidové služby'!$A$7:$I$53,7,FALSE))=TRUE,"",VLOOKUP($A581,'Úklidové služby'!$A$7:$I$53,7,FALSE))</f>
        <v/>
      </c>
      <c r="H581" s="151" t="str">
        <f>IF(ISNA(VLOOKUP($A581,'Úklidové služby'!$A$7:$I$53,8,FALSE))=TRUE,"",VLOOKUP($A581,'Úklidové služby'!$A$7:$I$53,8,FALSE))</f>
        <v/>
      </c>
      <c r="I581" s="235" t="str">
        <f>IF(ISNA(VLOOKUP($A581,'Úklidové služby'!$A$7:$I$53,9,FALSE))=TRUE,"",VLOOKUP($A581,'Úklidové služby'!$A$7:$I$53,9,FALSE))</f>
        <v/>
      </c>
      <c r="J581" s="194" t="str">
        <f t="shared" si="30"/>
        <v/>
      </c>
      <c r="K581" s="242" t="str">
        <f t="shared" si="31"/>
        <v/>
      </c>
    </row>
    <row r="582" spans="1:11" ht="15" collapsed="1">
      <c r="A582" s="18">
        <v>38</v>
      </c>
      <c r="B582" s="19" t="s">
        <v>52</v>
      </c>
      <c r="C582" s="44"/>
      <c r="D582" s="44"/>
      <c r="E582" s="97">
        <f>SUM(E583:E587)</f>
        <v>5</v>
      </c>
      <c r="F582" s="54" t="str">
        <f>IF(ISNA(VLOOKUP($A582,'Úklidové služby'!$A$7:$I$53,6,FALSE))=TRUE,"",VLOOKUP($A582,'Úklidové služby'!$A$7:$I$53,6,FALSE))</f>
        <v>ks</v>
      </c>
      <c r="G582" s="24">
        <f>IF(ISNA(VLOOKUP($A582,'Úklidové služby'!$A$7:$I$53,7,FALSE))=TRUE,"",VLOOKUP($A582,'Úklidové služby'!$A$7:$I$53,7,FALSE))</f>
        <v>0</v>
      </c>
      <c r="H582" s="45" t="str">
        <f>IF(ISNA(VLOOKUP($A582,'Úklidové služby'!$A$7:$I$53,8,FALSE))=TRUE,"",VLOOKUP($A582,'Úklidové služby'!$A$7:$I$53,8,FALSE))</f>
        <v>1x za měsíc</v>
      </c>
      <c r="I582" s="184">
        <f>IF(ISNA(VLOOKUP($A582,'Úklidové služby'!$A$7:$I$53,9,FALSE))=TRUE,"",VLOOKUP($A582,'Úklidové služby'!$A$7:$I$53,9,FALSE))</f>
        <v>12</v>
      </c>
      <c r="J582" s="76">
        <f t="shared" si="30"/>
        <v>0</v>
      </c>
      <c r="K582" s="241">
        <f t="shared" si="31"/>
        <v>0</v>
      </c>
    </row>
    <row r="583" spans="1:11" ht="15" hidden="1" outlineLevel="1">
      <c r="A583" s="48"/>
      <c r="B583" s="14" t="s">
        <v>8</v>
      </c>
      <c r="C583" s="73" t="s">
        <v>173</v>
      </c>
      <c r="D583" s="15" t="s">
        <v>154</v>
      </c>
      <c r="E583" s="100">
        <v>1</v>
      </c>
      <c r="F583" s="66" t="str">
        <f>IF(ISNA(VLOOKUP($A583,'Úklidové služby'!$A$7:$I$53,6,FALSE))=TRUE,"",VLOOKUP($A583,'Úklidové služby'!$A$7:$I$53,6,FALSE))</f>
        <v/>
      </c>
      <c r="G583" s="16" t="str">
        <f>IF(ISNA(VLOOKUP($A583,'Úklidové služby'!$A$7:$I$53,7,FALSE))=TRUE,"",VLOOKUP($A583,'Úklidové služby'!$A$7:$I$53,7,FALSE))</f>
        <v/>
      </c>
      <c r="H583" s="148" t="str">
        <f>IF(ISNA(VLOOKUP($A583,'Úklidové služby'!$A$7:$I$53,8,FALSE))=TRUE,"",VLOOKUP($A583,'Úklidové služby'!$A$7:$I$53,8,FALSE))</f>
        <v/>
      </c>
      <c r="I583" s="232" t="str">
        <f>IF(ISNA(VLOOKUP($A583,'Úklidové služby'!$A$7:$I$53,9,FALSE))=TRUE,"",VLOOKUP($A583,'Úklidové služby'!$A$7:$I$53,9,FALSE))</f>
        <v/>
      </c>
      <c r="J583" s="194" t="str">
        <f t="shared" si="30"/>
        <v/>
      </c>
      <c r="K583" s="237" t="str">
        <f t="shared" si="31"/>
        <v/>
      </c>
    </row>
    <row r="584" spans="1:11" ht="15" hidden="1" outlineLevel="1">
      <c r="A584" s="48"/>
      <c r="B584" s="14" t="s">
        <v>8</v>
      </c>
      <c r="C584" s="73" t="s">
        <v>176</v>
      </c>
      <c r="D584" s="15" t="s">
        <v>157</v>
      </c>
      <c r="E584" s="100">
        <v>1</v>
      </c>
      <c r="F584" s="66" t="str">
        <f>IF(ISNA(VLOOKUP($A584,'Úklidové služby'!$A$7:$I$53,6,FALSE))=TRUE,"",VLOOKUP($A584,'Úklidové služby'!$A$7:$I$53,6,FALSE))</f>
        <v/>
      </c>
      <c r="G584" s="16" t="str">
        <f>IF(ISNA(VLOOKUP($A584,'Úklidové služby'!$A$7:$I$53,7,FALSE))=TRUE,"",VLOOKUP($A584,'Úklidové služby'!$A$7:$I$53,7,FALSE))</f>
        <v/>
      </c>
      <c r="H584" s="148" t="str">
        <f>IF(ISNA(VLOOKUP($A584,'Úklidové služby'!$A$7:$I$53,8,FALSE))=TRUE,"",VLOOKUP($A584,'Úklidové služby'!$A$7:$I$53,8,FALSE))</f>
        <v/>
      </c>
      <c r="I584" s="232" t="str">
        <f>IF(ISNA(VLOOKUP($A584,'Úklidové služby'!$A$7:$I$53,9,FALSE))=TRUE,"",VLOOKUP($A584,'Úklidové služby'!$A$7:$I$53,9,FALSE))</f>
        <v/>
      </c>
      <c r="J584" s="194" t="str">
        <f t="shared" si="30"/>
        <v/>
      </c>
      <c r="K584" s="237" t="str">
        <f t="shared" si="31"/>
        <v/>
      </c>
    </row>
    <row r="585" spans="1:11" ht="15" hidden="1" outlineLevel="1">
      <c r="A585" s="48"/>
      <c r="B585" s="14" t="s">
        <v>20</v>
      </c>
      <c r="C585" s="73" t="s">
        <v>136</v>
      </c>
      <c r="D585" s="15" t="s">
        <v>61</v>
      </c>
      <c r="E585" s="100">
        <v>1</v>
      </c>
      <c r="F585" s="66" t="str">
        <f>IF(ISNA(VLOOKUP($A585,'Úklidové služby'!$A$7:$I$53,6,FALSE))=TRUE,"",VLOOKUP($A585,'Úklidové služby'!$A$7:$I$53,6,FALSE))</f>
        <v/>
      </c>
      <c r="G585" s="16" t="str">
        <f>IF(ISNA(VLOOKUP($A585,'Úklidové služby'!$A$7:$I$53,7,FALSE))=TRUE,"",VLOOKUP($A585,'Úklidové služby'!$A$7:$I$53,7,FALSE))</f>
        <v/>
      </c>
      <c r="H585" s="148" t="str">
        <f>IF(ISNA(VLOOKUP($A585,'Úklidové služby'!$A$7:$I$53,8,FALSE))=TRUE,"",VLOOKUP($A585,'Úklidové služby'!$A$7:$I$53,8,FALSE))</f>
        <v/>
      </c>
      <c r="I585" s="232" t="str">
        <f>IF(ISNA(VLOOKUP($A585,'Úklidové služby'!$A$7:$I$53,9,FALSE))=TRUE,"",VLOOKUP($A585,'Úklidové služby'!$A$7:$I$53,9,FALSE))</f>
        <v/>
      </c>
      <c r="J585" s="194" t="str">
        <f t="shared" si="30"/>
        <v/>
      </c>
      <c r="K585" s="237" t="str">
        <f t="shared" si="31"/>
        <v/>
      </c>
    </row>
    <row r="586" spans="1:11" ht="15" hidden="1" outlineLevel="1">
      <c r="A586" s="48"/>
      <c r="B586" s="14" t="s">
        <v>98</v>
      </c>
      <c r="C586" s="73" t="s">
        <v>119</v>
      </c>
      <c r="D586" s="15" t="s">
        <v>61</v>
      </c>
      <c r="E586" s="100">
        <v>1</v>
      </c>
      <c r="F586" s="66" t="str">
        <f>IF(ISNA(VLOOKUP($A586,'Úklidové služby'!$A$7:$I$53,6,FALSE))=TRUE,"",VLOOKUP($A586,'Úklidové služby'!$A$7:$I$53,6,FALSE))</f>
        <v/>
      </c>
      <c r="G586" s="16" t="str">
        <f>IF(ISNA(VLOOKUP($A586,'Úklidové služby'!$A$7:$I$53,7,FALSE))=TRUE,"",VLOOKUP($A586,'Úklidové služby'!$A$7:$I$53,7,FALSE))</f>
        <v/>
      </c>
      <c r="H586" s="148" t="str">
        <f>IF(ISNA(VLOOKUP($A586,'Úklidové služby'!$A$7:$I$53,8,FALSE))=TRUE,"",VLOOKUP($A586,'Úklidové služby'!$A$7:$I$53,8,FALSE))</f>
        <v/>
      </c>
      <c r="I586" s="232" t="str">
        <f>IF(ISNA(VLOOKUP($A586,'Úklidové služby'!$A$7:$I$53,9,FALSE))=TRUE,"",VLOOKUP($A586,'Úklidové služby'!$A$7:$I$53,9,FALSE))</f>
        <v/>
      </c>
      <c r="J586" s="194" t="str">
        <f t="shared" si="30"/>
        <v/>
      </c>
      <c r="K586" s="237" t="str">
        <f t="shared" si="31"/>
        <v/>
      </c>
    </row>
    <row r="587" spans="1:11" ht="15" hidden="1" outlineLevel="1">
      <c r="A587" s="48"/>
      <c r="B587" s="14" t="s">
        <v>98</v>
      </c>
      <c r="C587" s="70" t="s">
        <v>193</v>
      </c>
      <c r="D587" s="134" t="s">
        <v>163</v>
      </c>
      <c r="E587" s="100">
        <v>1</v>
      </c>
      <c r="F587" s="66" t="str">
        <f>IF(ISNA(VLOOKUP($A587,'Úklidové služby'!$A$7:$I$53,6,FALSE))=TRUE,"",VLOOKUP($A587,'Úklidové služby'!$A$7:$I$53,6,FALSE))</f>
        <v/>
      </c>
      <c r="G587" s="16" t="str">
        <f>IF(ISNA(VLOOKUP($A587,'Úklidové služby'!$A$7:$I$53,7,FALSE))=TRUE,"",VLOOKUP($A587,'Úklidové služby'!$A$7:$I$53,7,FALSE))</f>
        <v/>
      </c>
      <c r="H587" s="148" t="str">
        <f>IF(ISNA(VLOOKUP($A587,'Úklidové služby'!$A$7:$I$53,8,FALSE))=TRUE,"",VLOOKUP($A587,'Úklidové služby'!$A$7:$I$53,8,FALSE))</f>
        <v/>
      </c>
      <c r="I587" s="232" t="str">
        <f>IF(ISNA(VLOOKUP($A587,'Úklidové služby'!$A$7:$I$53,9,FALSE))=TRUE,"",VLOOKUP($A587,'Úklidové služby'!$A$7:$I$53,9,FALSE))</f>
        <v/>
      </c>
      <c r="J587" s="194" t="str">
        <f t="shared" si="30"/>
        <v/>
      </c>
      <c r="K587" s="237" t="str">
        <f t="shared" si="31"/>
        <v/>
      </c>
    </row>
    <row r="588" spans="1:11" ht="15" collapsed="1">
      <c r="A588" s="18">
        <v>39</v>
      </c>
      <c r="B588" s="19" t="s">
        <v>5</v>
      </c>
      <c r="C588" s="20"/>
      <c r="D588" s="21"/>
      <c r="E588" s="97">
        <f>SUM(E589:E596)</f>
        <v>77.64999999999999</v>
      </c>
      <c r="F588" s="23" t="str">
        <f>IF(ISNA(VLOOKUP($A588,'Úklidové služby'!$A$7:$I$53,6,FALSE))=TRUE,"",VLOOKUP($A588,'Úklidové služby'!$A$7:$I$53,6,FALSE))</f>
        <v>m2</v>
      </c>
      <c r="G588" s="24">
        <f>IF(ISNA(VLOOKUP($A588,'Úklidové služby'!$A$7:$I$53,7,FALSE))=TRUE,"",VLOOKUP($A588,'Úklidové služby'!$A$7:$I$53,7,FALSE))</f>
        <v>0</v>
      </c>
      <c r="H588" s="219" t="str">
        <f>IF(ISNA(VLOOKUP($A588,'Úklidové služby'!$A$7:$I$53,8,FALSE))=TRUE,"",VLOOKUP($A588,'Úklidové služby'!$A$7:$I$53,8,FALSE))</f>
        <v>1x za 3 měsíce</v>
      </c>
      <c r="I588" s="186">
        <f>IF(ISNA(VLOOKUP($A588,'Úklidové služby'!$A$7:$I$53,9,FALSE))=TRUE,"",VLOOKUP($A588,'Úklidové služby'!$A$7:$I$53,9,FALSE))</f>
        <v>4</v>
      </c>
      <c r="J588" s="76">
        <f t="shared" si="30"/>
        <v>0</v>
      </c>
      <c r="K588" s="243">
        <f t="shared" si="31"/>
        <v>0</v>
      </c>
    </row>
    <row r="589" spans="1:11" ht="15" hidden="1" outlineLevel="1">
      <c r="A589" s="9"/>
      <c r="B589" s="10" t="s">
        <v>8</v>
      </c>
      <c r="C589" s="118" t="s">
        <v>145</v>
      </c>
      <c r="D589" s="56" t="s">
        <v>144</v>
      </c>
      <c r="E589" s="100">
        <v>2.7</v>
      </c>
      <c r="F589" s="89" t="str">
        <f>IF(ISNA(VLOOKUP($A589,'Úklidové služby'!$A$7:$I$53,6,FALSE))=TRUE,"",VLOOKUP($A589,'Úklidové služby'!$A$7:$I$53,6,FALSE))</f>
        <v/>
      </c>
      <c r="G589" s="13" t="str">
        <f>IF(ISNA(VLOOKUP($A589,'Úklidové služby'!$A$7:$I$53,7,FALSE))=TRUE,"",VLOOKUP($A589,'Úklidové služby'!$A$7:$I$53,7,FALSE))</f>
        <v/>
      </c>
      <c r="H589" s="67" t="str">
        <f>IF(ISNA(VLOOKUP($A589,'Úklidové služby'!$A$7:$I$53,8,FALSE))=TRUE,"",VLOOKUP($A589,'Úklidové služby'!$A$7:$I$53,8,FALSE))</f>
        <v/>
      </c>
      <c r="I589" s="232" t="str">
        <f>IF(ISNA(VLOOKUP($A589,'Úklidové služby'!$A$7:$I$53,9,FALSE))=TRUE,"",VLOOKUP($A589,'Úklidové služby'!$A$7:$I$53,9,FALSE))</f>
        <v/>
      </c>
      <c r="J589" s="189" t="str">
        <f t="shared" si="30"/>
        <v/>
      </c>
      <c r="K589" s="237" t="str">
        <f t="shared" si="31"/>
        <v/>
      </c>
    </row>
    <row r="590" spans="1:11" ht="15" hidden="1" outlineLevel="1">
      <c r="A590" s="9"/>
      <c r="B590" s="143" t="s">
        <v>8</v>
      </c>
      <c r="C590" s="140" t="s">
        <v>146</v>
      </c>
      <c r="D590" s="154" t="s">
        <v>147</v>
      </c>
      <c r="E590" s="100">
        <v>9</v>
      </c>
      <c r="F590" s="89" t="str">
        <f>IF(ISNA(VLOOKUP($A590,'Úklidové služby'!$A$7:$I$53,6,FALSE))=TRUE,"",VLOOKUP($A590,'Úklidové služby'!$A$7:$I$53,6,FALSE))</f>
        <v/>
      </c>
      <c r="G590" s="17" t="str">
        <f>IF(ISNA(VLOOKUP($A590,'Úklidové služby'!$A$7:$I$53,7,FALSE))=TRUE,"",VLOOKUP($A590,'Úklidové služby'!$A$7:$I$53,7,FALSE))</f>
        <v/>
      </c>
      <c r="H590" s="67" t="str">
        <f>IF(ISNA(VLOOKUP($A590,'Úklidové služby'!$A$7:$I$53,8,FALSE))=TRUE,"",VLOOKUP($A590,'Úklidové služby'!$A$7:$I$53,8,FALSE))</f>
        <v/>
      </c>
      <c r="I590" s="232" t="str">
        <f>IF(ISNA(VLOOKUP($A590,'Úklidové služby'!$A$7:$I$53,9,FALSE))=TRUE,"",VLOOKUP($A590,'Úklidové služby'!$A$7:$I$53,9,FALSE))</f>
        <v/>
      </c>
      <c r="J590" s="189" t="str">
        <f t="shared" si="30"/>
        <v/>
      </c>
      <c r="K590" s="237" t="str">
        <f t="shared" si="31"/>
        <v/>
      </c>
    </row>
    <row r="591" spans="1:11" ht="15" hidden="1" outlineLevel="1">
      <c r="A591" s="9"/>
      <c r="B591" s="143" t="s">
        <v>20</v>
      </c>
      <c r="C591" s="140" t="s">
        <v>106</v>
      </c>
      <c r="D591" s="154" t="s">
        <v>59</v>
      </c>
      <c r="E591" s="100">
        <v>3.2</v>
      </c>
      <c r="F591" s="89" t="str">
        <f>IF(ISNA(VLOOKUP($A591,'Úklidové služby'!$A$7:$I$53,6,FALSE))=TRUE,"",VLOOKUP($A591,'Úklidové služby'!$A$7:$I$53,6,FALSE))</f>
        <v/>
      </c>
      <c r="G591" s="17" t="str">
        <f>IF(ISNA(VLOOKUP($A591,'Úklidové služby'!$A$7:$I$53,7,FALSE))=TRUE,"",VLOOKUP($A591,'Úklidové služby'!$A$7:$I$53,7,FALSE))</f>
        <v/>
      </c>
      <c r="H591" s="67" t="str">
        <f>IF(ISNA(VLOOKUP($A591,'Úklidové služby'!$A$7:$I$53,8,FALSE))=TRUE,"",VLOOKUP($A591,'Úklidové služby'!$A$7:$I$53,8,FALSE))</f>
        <v/>
      </c>
      <c r="I591" s="232" t="str">
        <f>IF(ISNA(VLOOKUP($A591,'Úklidové služby'!$A$7:$I$53,9,FALSE))=TRUE,"",VLOOKUP($A591,'Úklidové služby'!$A$7:$I$53,9,FALSE))</f>
        <v/>
      </c>
      <c r="J591" s="189" t="str">
        <f t="shared" si="30"/>
        <v/>
      </c>
      <c r="K591" s="237" t="str">
        <f t="shared" si="31"/>
        <v/>
      </c>
    </row>
    <row r="592" spans="1:11" ht="15" hidden="1" outlineLevel="1">
      <c r="A592" s="9"/>
      <c r="B592" s="143" t="s">
        <v>20</v>
      </c>
      <c r="C592" s="140" t="s">
        <v>148</v>
      </c>
      <c r="D592" s="154" t="s">
        <v>149</v>
      </c>
      <c r="E592" s="100">
        <v>10.7</v>
      </c>
      <c r="F592" s="89" t="str">
        <f>IF(ISNA(VLOOKUP($A592,'Úklidové služby'!$A$7:$I$53,6,FALSE))=TRUE,"",VLOOKUP($A592,'Úklidové služby'!$A$7:$I$53,6,FALSE))</f>
        <v/>
      </c>
      <c r="G592" s="17" t="str">
        <f>IF(ISNA(VLOOKUP($A592,'Úklidové služby'!$A$7:$I$53,7,FALSE))=TRUE,"",VLOOKUP($A592,'Úklidové služby'!$A$7:$I$53,7,FALSE))</f>
        <v/>
      </c>
      <c r="H592" s="67" t="str">
        <f>IF(ISNA(VLOOKUP($A592,'Úklidové služby'!$A$7:$I$53,8,FALSE))=TRUE,"",VLOOKUP($A592,'Úklidové služby'!$A$7:$I$53,8,FALSE))</f>
        <v/>
      </c>
      <c r="I592" s="232" t="str">
        <f>IF(ISNA(VLOOKUP($A592,'Úklidové služby'!$A$7:$I$53,9,FALSE))=TRUE,"",VLOOKUP($A592,'Úklidové služby'!$A$7:$I$53,9,FALSE))</f>
        <v/>
      </c>
      <c r="J592" s="189" t="str">
        <f t="shared" si="30"/>
        <v/>
      </c>
      <c r="K592" s="237" t="str">
        <f t="shared" si="31"/>
        <v/>
      </c>
    </row>
    <row r="593" spans="1:11" ht="15" hidden="1" outlineLevel="1">
      <c r="A593" s="9"/>
      <c r="B593" s="63" t="s">
        <v>98</v>
      </c>
      <c r="C593" s="140" t="s">
        <v>150</v>
      </c>
      <c r="D593" s="62" t="s">
        <v>57</v>
      </c>
      <c r="E593" s="100">
        <v>2.25</v>
      </c>
      <c r="F593" s="89" t="str">
        <f>IF(ISNA(VLOOKUP($A593,'Úklidové služby'!$A$7:$I$53,6,FALSE))=TRUE,"",VLOOKUP($A593,'Úklidové služby'!$A$7:$I$53,6,FALSE))</f>
        <v/>
      </c>
      <c r="G593" s="17" t="str">
        <f>IF(ISNA(VLOOKUP($A593,'Úklidové služby'!$A$7:$I$53,7,FALSE))=TRUE,"",VLOOKUP($A593,'Úklidové služby'!$A$7:$I$53,7,FALSE))</f>
        <v/>
      </c>
      <c r="H593" s="67" t="str">
        <f>IF(ISNA(VLOOKUP($A593,'Úklidové služby'!$A$7:$I$53,8,FALSE))=TRUE,"",VLOOKUP($A593,'Úklidové služby'!$A$7:$I$53,8,FALSE))</f>
        <v/>
      </c>
      <c r="I593" s="232" t="str">
        <f>IF(ISNA(VLOOKUP($A593,'Úklidové služby'!$A$7:$I$53,9,FALSE))=TRUE,"",VLOOKUP($A593,'Úklidové služby'!$A$7:$I$53,9,FALSE))</f>
        <v/>
      </c>
      <c r="J593" s="189" t="str">
        <f t="shared" si="30"/>
        <v/>
      </c>
      <c r="K593" s="237" t="str">
        <f t="shared" si="31"/>
        <v/>
      </c>
    </row>
    <row r="594" spans="1:11" ht="15" hidden="1" outlineLevel="1">
      <c r="A594" s="9"/>
      <c r="B594" s="63" t="s">
        <v>98</v>
      </c>
      <c r="C594" s="140" t="s">
        <v>115</v>
      </c>
      <c r="D594" s="62" t="s">
        <v>151</v>
      </c>
      <c r="E594" s="100">
        <v>17</v>
      </c>
      <c r="F594" s="89" t="str">
        <f>IF(ISNA(VLOOKUP($A594,'Úklidové služby'!$A$7:$I$53,6,FALSE))=TRUE,"",VLOOKUP($A594,'Úklidové služby'!$A$7:$I$53,6,FALSE))</f>
        <v/>
      </c>
      <c r="G594" s="17" t="str">
        <f>IF(ISNA(VLOOKUP($A594,'Úklidové služby'!$A$7:$I$53,7,FALSE))=TRUE,"",VLOOKUP($A594,'Úklidové služby'!$A$7:$I$53,7,FALSE))</f>
        <v/>
      </c>
      <c r="H594" s="67" t="str">
        <f>IF(ISNA(VLOOKUP($A594,'Úklidové služby'!$A$7:$I$53,8,FALSE))=TRUE,"",VLOOKUP($A594,'Úklidové služby'!$A$7:$I$53,8,FALSE))</f>
        <v/>
      </c>
      <c r="I594" s="232" t="str">
        <f>IF(ISNA(VLOOKUP($A594,'Úklidové služby'!$A$7:$I$53,9,FALSE))=TRUE,"",VLOOKUP($A594,'Úklidové služby'!$A$7:$I$53,9,FALSE))</f>
        <v/>
      </c>
      <c r="J594" s="189" t="str">
        <f t="shared" si="30"/>
        <v/>
      </c>
      <c r="K594" s="237" t="str">
        <f t="shared" si="31"/>
        <v/>
      </c>
    </row>
    <row r="595" spans="1:11" ht="15" hidden="1" outlineLevel="1">
      <c r="A595" s="9"/>
      <c r="B595" s="63" t="s">
        <v>98</v>
      </c>
      <c r="C595" s="140" t="s">
        <v>117</v>
      </c>
      <c r="D595" s="62" t="s">
        <v>152</v>
      </c>
      <c r="E595" s="100">
        <v>16</v>
      </c>
      <c r="F595" s="89" t="str">
        <f>IF(ISNA(VLOOKUP($A595,'Úklidové služby'!$A$7:$I$53,6,FALSE))=TRUE,"",VLOOKUP($A595,'Úklidové služby'!$A$7:$I$53,6,FALSE))</f>
        <v/>
      </c>
      <c r="G595" s="17" t="str">
        <f>IF(ISNA(VLOOKUP($A595,'Úklidové služby'!$A$7:$I$53,7,FALSE))=TRUE,"",VLOOKUP($A595,'Úklidové služby'!$A$7:$I$53,7,FALSE))</f>
        <v/>
      </c>
      <c r="H595" s="67" t="str">
        <f>IF(ISNA(VLOOKUP($A595,'Úklidové služby'!$A$7:$I$53,8,FALSE))=TRUE,"",VLOOKUP($A595,'Úklidové služby'!$A$7:$I$53,8,FALSE))</f>
        <v/>
      </c>
      <c r="I595" s="232" t="str">
        <f>IF(ISNA(VLOOKUP($A595,'Úklidové služby'!$A$7:$I$53,9,FALSE))=TRUE,"",VLOOKUP($A595,'Úklidové služby'!$A$7:$I$53,9,FALSE))</f>
        <v/>
      </c>
      <c r="J595" s="189" t="str">
        <f t="shared" si="30"/>
        <v/>
      </c>
      <c r="K595" s="237" t="str">
        <f t="shared" si="31"/>
        <v/>
      </c>
    </row>
    <row r="596" spans="1:11" ht="15" hidden="1" outlineLevel="1">
      <c r="A596" s="2"/>
      <c r="B596" s="63" t="s">
        <v>98</v>
      </c>
      <c r="C596" s="142" t="s">
        <v>116</v>
      </c>
      <c r="D596" s="116" t="s">
        <v>59</v>
      </c>
      <c r="E596" s="102">
        <v>16.8</v>
      </c>
      <c r="F596" s="64" t="str">
        <f>IF(ISNA(VLOOKUP($A596,'Úklidové služby'!$A$7:$I$53,6,FALSE))=TRUE,"",VLOOKUP($A596,'Úklidové služby'!$A$7:$I$53,6,FALSE))</f>
        <v/>
      </c>
      <c r="G596" s="30" t="str">
        <f>IF(ISNA(VLOOKUP($A596,'Úklidové služby'!$A$7:$I$53,7,FALSE))=TRUE,"",VLOOKUP($A596,'Úklidové služby'!$A$7:$I$53,7,FALSE))</f>
        <v/>
      </c>
      <c r="H596" s="220" t="str">
        <f>IF(ISNA(VLOOKUP($A596,'Úklidové služby'!$A$7:$I$53,8,FALSE))=TRUE,"",VLOOKUP($A596,'Úklidové služby'!$A$7:$I$53,8,FALSE))</f>
        <v/>
      </c>
      <c r="I596" s="235" t="str">
        <f>IF(ISNA(VLOOKUP($A596,'Úklidové služby'!$A$7:$I$53,9,FALSE))=TRUE,"",VLOOKUP($A596,'Úklidové služby'!$A$7:$I$53,9,FALSE))</f>
        <v/>
      </c>
      <c r="J596" s="196" t="str">
        <f t="shared" si="30"/>
        <v/>
      </c>
      <c r="K596" s="242" t="str">
        <f t="shared" si="31"/>
        <v/>
      </c>
    </row>
    <row r="597" spans="1:11" ht="15" collapsed="1">
      <c r="A597" s="18">
        <v>40</v>
      </c>
      <c r="B597" s="19" t="s">
        <v>26</v>
      </c>
      <c r="C597" s="20"/>
      <c r="D597" s="146"/>
      <c r="E597" s="97">
        <f>SUM(E598:E605)</f>
        <v>77.64999999999999</v>
      </c>
      <c r="F597" s="23" t="str">
        <f>IF(ISNA(VLOOKUP($A597,'Úklidové služby'!$A$7:$I$53,6,FALSE))=TRUE,"",VLOOKUP($A597,'Úklidové služby'!$A$7:$I$53,6,FALSE))</f>
        <v>m2</v>
      </c>
      <c r="G597" s="24">
        <f>IF(ISNA(VLOOKUP($A597,'Úklidové služby'!$A$7:$I$53,7,FALSE))=TRUE,"",VLOOKUP($A597,'Úklidové služby'!$A$7:$I$53,7,FALSE))</f>
        <v>0</v>
      </c>
      <c r="H597" s="219" t="str">
        <f>IF(ISNA(VLOOKUP($A597,'Úklidové služby'!$A$7:$I$53,8,FALSE))=TRUE,"",VLOOKUP($A597,'Úklidové služby'!$A$7:$I$53,8,FALSE))</f>
        <v>1x za 3 měsíce</v>
      </c>
      <c r="I597" s="186">
        <f>IF(ISNA(VLOOKUP($A597,'Úklidové služby'!$A$7:$I$53,9,FALSE))=TRUE,"",VLOOKUP($A597,'Úklidové služby'!$A$7:$I$53,9,FALSE))</f>
        <v>4</v>
      </c>
      <c r="J597" s="76">
        <f t="shared" si="30"/>
        <v>0</v>
      </c>
      <c r="K597" s="243">
        <f t="shared" si="31"/>
        <v>0</v>
      </c>
    </row>
    <row r="598" spans="1:11" ht="15" hidden="1" outlineLevel="1">
      <c r="A598" s="9"/>
      <c r="B598" s="10" t="s">
        <v>135</v>
      </c>
      <c r="C598" s="118" t="s">
        <v>145</v>
      </c>
      <c r="D598" s="56" t="s">
        <v>144</v>
      </c>
      <c r="E598" s="100">
        <v>2.7</v>
      </c>
      <c r="F598" s="89" t="str">
        <f>IF(ISNA(VLOOKUP($A598,'Úklidové služby'!$A$7:$I$53,6,FALSE))=TRUE,"",VLOOKUP($A598,'Úklidové služby'!$A$7:$I$53,6,FALSE))</f>
        <v/>
      </c>
      <c r="G598" s="17" t="str">
        <f>IF(ISNA(VLOOKUP($A598,'Úklidové služby'!$A$7:$I$53,7,FALSE))=TRUE,"",VLOOKUP($A598,'Úklidové služby'!$A$7:$I$53,7,FALSE))</f>
        <v/>
      </c>
      <c r="H598" s="67" t="str">
        <f>IF(ISNA(VLOOKUP($A598,'Úklidové služby'!$A$7:$I$53,8,FALSE))=TRUE,"",VLOOKUP($A598,'Úklidové služby'!$A$7:$I$53,8,FALSE))</f>
        <v/>
      </c>
      <c r="I598" s="232" t="str">
        <f>IF(ISNA(VLOOKUP($A598,'Úklidové služby'!$A$7:$I$53,9,FALSE))=TRUE,"",VLOOKUP($A598,'Úklidové služby'!$A$7:$I$53,9,FALSE))</f>
        <v/>
      </c>
      <c r="J598" s="189" t="str">
        <f t="shared" si="30"/>
        <v/>
      </c>
      <c r="K598" s="237" t="str">
        <f t="shared" si="31"/>
        <v/>
      </c>
    </row>
    <row r="599" spans="1:11" ht="15" hidden="1" outlineLevel="1">
      <c r="A599" s="9"/>
      <c r="B599" s="143" t="s">
        <v>8</v>
      </c>
      <c r="C599" s="140" t="s">
        <v>146</v>
      </c>
      <c r="D599" s="154" t="s">
        <v>147</v>
      </c>
      <c r="E599" s="100">
        <v>9</v>
      </c>
      <c r="F599" s="89" t="str">
        <f>IF(ISNA(VLOOKUP($A599,'Úklidové služby'!$A$7:$I$53,6,FALSE))=TRUE,"",VLOOKUP($A599,'Úklidové služby'!$A$7:$I$53,6,FALSE))</f>
        <v/>
      </c>
      <c r="G599" s="17" t="str">
        <f>IF(ISNA(VLOOKUP($A599,'Úklidové služby'!$A$7:$I$53,7,FALSE))=TRUE,"",VLOOKUP($A599,'Úklidové služby'!$A$7:$I$53,7,FALSE))</f>
        <v/>
      </c>
      <c r="H599" s="67" t="str">
        <f>IF(ISNA(VLOOKUP($A599,'Úklidové služby'!$A$7:$I$53,8,FALSE))=TRUE,"",VLOOKUP($A599,'Úklidové služby'!$A$7:$I$53,8,FALSE))</f>
        <v/>
      </c>
      <c r="I599" s="232" t="str">
        <f>IF(ISNA(VLOOKUP($A599,'Úklidové služby'!$A$7:$I$53,9,FALSE))=TRUE,"",VLOOKUP($A599,'Úklidové služby'!$A$7:$I$53,9,FALSE))</f>
        <v/>
      </c>
      <c r="J599" s="189" t="str">
        <f t="shared" si="30"/>
        <v/>
      </c>
      <c r="K599" s="237" t="str">
        <f t="shared" si="31"/>
        <v/>
      </c>
    </row>
    <row r="600" spans="1:11" ht="15" hidden="1" outlineLevel="1">
      <c r="A600" s="9"/>
      <c r="B600" s="143" t="s">
        <v>20</v>
      </c>
      <c r="C600" s="140" t="s">
        <v>106</v>
      </c>
      <c r="D600" s="154" t="s">
        <v>59</v>
      </c>
      <c r="E600" s="100">
        <v>3.2</v>
      </c>
      <c r="F600" s="89" t="str">
        <f>IF(ISNA(VLOOKUP($A600,'Úklidové služby'!$A$7:$I$53,6,FALSE))=TRUE,"",VLOOKUP($A600,'Úklidové služby'!$A$7:$I$53,6,FALSE))</f>
        <v/>
      </c>
      <c r="G600" s="17" t="str">
        <f>IF(ISNA(VLOOKUP($A600,'Úklidové služby'!$A$7:$I$53,7,FALSE))=TRUE,"",VLOOKUP($A600,'Úklidové služby'!$A$7:$I$53,7,FALSE))</f>
        <v/>
      </c>
      <c r="H600" s="67" t="str">
        <f>IF(ISNA(VLOOKUP($A600,'Úklidové služby'!$A$7:$I$53,8,FALSE))=TRUE,"",VLOOKUP($A600,'Úklidové služby'!$A$7:$I$53,8,FALSE))</f>
        <v/>
      </c>
      <c r="I600" s="232" t="str">
        <f>IF(ISNA(VLOOKUP($A600,'Úklidové služby'!$A$7:$I$53,9,FALSE))=TRUE,"",VLOOKUP($A600,'Úklidové služby'!$A$7:$I$53,9,FALSE))</f>
        <v/>
      </c>
      <c r="J600" s="189" t="str">
        <f t="shared" si="30"/>
        <v/>
      </c>
      <c r="K600" s="237" t="str">
        <f t="shared" si="31"/>
        <v/>
      </c>
    </row>
    <row r="601" spans="1:11" ht="15" hidden="1" outlineLevel="1">
      <c r="A601" s="9"/>
      <c r="B601" s="143" t="s">
        <v>20</v>
      </c>
      <c r="C601" s="140" t="s">
        <v>148</v>
      </c>
      <c r="D601" s="154" t="s">
        <v>149</v>
      </c>
      <c r="E601" s="100">
        <v>10.7</v>
      </c>
      <c r="F601" s="89" t="str">
        <f>IF(ISNA(VLOOKUP($A601,'Úklidové služby'!$A$7:$I$53,6,FALSE))=TRUE,"",VLOOKUP($A601,'Úklidové služby'!$A$7:$I$53,6,FALSE))</f>
        <v/>
      </c>
      <c r="G601" s="17" t="str">
        <f>IF(ISNA(VLOOKUP($A601,'Úklidové služby'!$A$7:$I$53,7,FALSE))=TRUE,"",VLOOKUP($A601,'Úklidové služby'!$A$7:$I$53,7,FALSE))</f>
        <v/>
      </c>
      <c r="H601" s="67" t="str">
        <f>IF(ISNA(VLOOKUP($A601,'Úklidové služby'!$A$7:$I$53,8,FALSE))=TRUE,"",VLOOKUP($A601,'Úklidové služby'!$A$7:$I$53,8,FALSE))</f>
        <v/>
      </c>
      <c r="I601" s="232" t="str">
        <f>IF(ISNA(VLOOKUP($A601,'Úklidové služby'!$A$7:$I$53,9,FALSE))=TRUE,"",VLOOKUP($A601,'Úklidové služby'!$A$7:$I$53,9,FALSE))</f>
        <v/>
      </c>
      <c r="J601" s="189" t="str">
        <f t="shared" si="30"/>
        <v/>
      </c>
      <c r="K601" s="237" t="str">
        <f t="shared" si="31"/>
        <v/>
      </c>
    </row>
    <row r="602" spans="1:11" ht="15" hidden="1" outlineLevel="1">
      <c r="A602" s="9"/>
      <c r="B602" s="63" t="s">
        <v>98</v>
      </c>
      <c r="C602" s="140" t="s">
        <v>150</v>
      </c>
      <c r="D602" s="62" t="s">
        <v>57</v>
      </c>
      <c r="E602" s="100">
        <v>2.25</v>
      </c>
      <c r="F602" s="89" t="str">
        <f>IF(ISNA(VLOOKUP($A602,'Úklidové služby'!$A$7:$I$53,6,FALSE))=TRUE,"",VLOOKUP($A602,'Úklidové služby'!$A$7:$I$53,6,FALSE))</f>
        <v/>
      </c>
      <c r="G602" s="17" t="str">
        <f>IF(ISNA(VLOOKUP($A602,'Úklidové služby'!$A$7:$I$53,7,FALSE))=TRUE,"",VLOOKUP($A602,'Úklidové služby'!$A$7:$I$53,7,FALSE))</f>
        <v/>
      </c>
      <c r="H602" s="67" t="str">
        <f>IF(ISNA(VLOOKUP($A602,'Úklidové služby'!$A$7:$I$53,8,FALSE))=TRUE,"",VLOOKUP($A602,'Úklidové služby'!$A$7:$I$53,8,FALSE))</f>
        <v/>
      </c>
      <c r="I602" s="232" t="str">
        <f>IF(ISNA(VLOOKUP($A602,'Úklidové služby'!$A$7:$I$53,9,FALSE))=TRUE,"",VLOOKUP($A602,'Úklidové služby'!$A$7:$I$53,9,FALSE))</f>
        <v/>
      </c>
      <c r="J602" s="189" t="str">
        <f t="shared" si="30"/>
        <v/>
      </c>
      <c r="K602" s="237" t="str">
        <f t="shared" si="31"/>
        <v/>
      </c>
    </row>
    <row r="603" spans="1:11" ht="15" hidden="1" outlineLevel="1">
      <c r="A603" s="9"/>
      <c r="B603" s="63" t="s">
        <v>98</v>
      </c>
      <c r="C603" s="140" t="s">
        <v>115</v>
      </c>
      <c r="D603" s="62" t="s">
        <v>151</v>
      </c>
      <c r="E603" s="100">
        <v>17</v>
      </c>
      <c r="F603" s="89" t="str">
        <f>IF(ISNA(VLOOKUP($A603,'Úklidové služby'!$A$7:$I$53,6,FALSE))=TRUE,"",VLOOKUP($A603,'Úklidové služby'!$A$7:$I$53,6,FALSE))</f>
        <v/>
      </c>
      <c r="G603" s="17" t="str">
        <f>IF(ISNA(VLOOKUP($A603,'Úklidové služby'!$A$7:$I$53,7,FALSE))=TRUE,"",VLOOKUP($A603,'Úklidové služby'!$A$7:$I$53,7,FALSE))</f>
        <v/>
      </c>
      <c r="H603" s="67" t="str">
        <f>IF(ISNA(VLOOKUP($A603,'Úklidové služby'!$A$7:$I$53,8,FALSE))=TRUE,"",VLOOKUP($A603,'Úklidové služby'!$A$7:$I$53,8,FALSE))</f>
        <v/>
      </c>
      <c r="I603" s="232" t="str">
        <f>IF(ISNA(VLOOKUP($A603,'Úklidové služby'!$A$7:$I$53,9,FALSE))=TRUE,"",VLOOKUP($A603,'Úklidové služby'!$A$7:$I$53,9,FALSE))</f>
        <v/>
      </c>
      <c r="J603" s="189" t="str">
        <f t="shared" si="30"/>
        <v/>
      </c>
      <c r="K603" s="237" t="str">
        <f t="shared" si="31"/>
        <v/>
      </c>
    </row>
    <row r="604" spans="1:11" ht="15" hidden="1" outlineLevel="1">
      <c r="A604" s="9"/>
      <c r="B604" s="63" t="s">
        <v>98</v>
      </c>
      <c r="C604" s="140" t="s">
        <v>117</v>
      </c>
      <c r="D604" s="62" t="s">
        <v>152</v>
      </c>
      <c r="E604" s="100">
        <v>16</v>
      </c>
      <c r="F604" s="89" t="str">
        <f>IF(ISNA(VLOOKUP($A604,'Úklidové služby'!$A$7:$I$53,6,FALSE))=TRUE,"",VLOOKUP($A604,'Úklidové služby'!$A$7:$I$53,6,FALSE))</f>
        <v/>
      </c>
      <c r="G604" s="17" t="str">
        <f>IF(ISNA(VLOOKUP($A604,'Úklidové služby'!$A$7:$I$53,7,FALSE))=TRUE,"",VLOOKUP($A604,'Úklidové služby'!$A$7:$I$53,7,FALSE))</f>
        <v/>
      </c>
      <c r="H604" s="67" t="str">
        <f>IF(ISNA(VLOOKUP($A604,'Úklidové služby'!$A$7:$I$53,8,FALSE))=TRUE,"",VLOOKUP($A604,'Úklidové služby'!$A$7:$I$53,8,FALSE))</f>
        <v/>
      </c>
      <c r="I604" s="232" t="str">
        <f>IF(ISNA(VLOOKUP($A604,'Úklidové služby'!$A$7:$I$53,9,FALSE))=TRUE,"",VLOOKUP($A604,'Úklidové služby'!$A$7:$I$53,9,FALSE))</f>
        <v/>
      </c>
      <c r="J604" s="189" t="str">
        <f t="shared" si="30"/>
        <v/>
      </c>
      <c r="K604" s="237" t="str">
        <f t="shared" si="31"/>
        <v/>
      </c>
    </row>
    <row r="605" spans="1:11" ht="15" hidden="1" outlineLevel="1">
      <c r="A605" s="2"/>
      <c r="B605" s="155" t="s">
        <v>98</v>
      </c>
      <c r="C605" s="142" t="s">
        <v>116</v>
      </c>
      <c r="D605" s="116" t="s">
        <v>59</v>
      </c>
      <c r="E605" s="102">
        <v>16.8</v>
      </c>
      <c r="F605" s="64" t="str">
        <f>IF(ISNA(VLOOKUP($A605,'Úklidové služby'!$A$7:$I$53,6,FALSE))=TRUE,"",VLOOKUP($A605,'Úklidové služby'!$A$7:$I$53,6,FALSE))</f>
        <v/>
      </c>
      <c r="G605" s="30" t="str">
        <f>IF(ISNA(VLOOKUP($A605,'Úklidové služby'!$A$7:$I$53,7,FALSE))=TRUE,"",VLOOKUP($A605,'Úklidové služby'!$A$7:$I$53,7,FALSE))</f>
        <v/>
      </c>
      <c r="H605" s="220" t="str">
        <f>IF(ISNA(VLOOKUP($A605,'Úklidové služby'!$A$7:$I$53,8,FALSE))=TRUE,"",VLOOKUP($A605,'Úklidové služby'!$A$7:$I$53,8,FALSE))</f>
        <v/>
      </c>
      <c r="I605" s="235" t="str">
        <f>IF(ISNA(VLOOKUP($A605,'Úklidové služby'!$A$7:$I$53,9,FALSE))=TRUE,"",VLOOKUP($A605,'Úklidové služby'!$A$7:$I$53,9,FALSE))</f>
        <v/>
      </c>
      <c r="J605" s="196" t="str">
        <f t="shared" si="30"/>
        <v/>
      </c>
      <c r="K605" s="242" t="str">
        <f t="shared" si="31"/>
        <v/>
      </c>
    </row>
    <row r="606" spans="1:11" ht="15" collapsed="1">
      <c r="A606" s="18">
        <v>41</v>
      </c>
      <c r="B606" s="19" t="s">
        <v>27</v>
      </c>
      <c r="C606" s="20"/>
      <c r="D606" s="21"/>
      <c r="E606" s="97">
        <f>SUM(E607)</f>
        <v>20</v>
      </c>
      <c r="F606" s="23" t="str">
        <f>IF(ISNA(VLOOKUP($A606,'Úklidové služby'!$A$7:$I$53,6,FALSE))=TRUE,"",VLOOKUP($A606,'Úklidové služby'!$A$7:$I$53,6,FALSE))</f>
        <v>m2</v>
      </c>
      <c r="G606" s="24">
        <f>IF(ISNA(VLOOKUP($A606,'Úklidové služby'!$A$7:$I$53,7,FALSE))=TRUE,"",VLOOKUP($A606,'Úklidové služby'!$A$7:$I$53,7,FALSE))</f>
        <v>0</v>
      </c>
      <c r="H606" s="219" t="str">
        <f>IF(ISNA(VLOOKUP($A606,'Úklidové služby'!$A$7:$I$53,8,FALSE))=TRUE,"",VLOOKUP($A606,'Úklidové služby'!$A$7:$I$53,8,FALSE))</f>
        <v>1x za 3 měsíce</v>
      </c>
      <c r="I606" s="186">
        <f>IF(ISNA(VLOOKUP($A606,'Úklidové služby'!$A$7:$I$53,9,FALSE))=TRUE,"",VLOOKUP($A606,'Úklidové služby'!$A$7:$I$53,9,FALSE))</f>
        <v>4</v>
      </c>
      <c r="J606" s="76">
        <f t="shared" si="30"/>
        <v>0</v>
      </c>
      <c r="K606" s="243">
        <f t="shared" si="31"/>
        <v>0</v>
      </c>
    </row>
    <row r="607" spans="1:11" ht="15" hidden="1" outlineLevel="1">
      <c r="A607" s="18"/>
      <c r="B607" s="119" t="s">
        <v>98</v>
      </c>
      <c r="C607" s="120" t="s">
        <v>153</v>
      </c>
      <c r="D607" s="121" t="s">
        <v>151</v>
      </c>
      <c r="E607" s="122">
        <v>20</v>
      </c>
      <c r="F607" s="157" t="str">
        <f>IF(ISNA(VLOOKUP($A607,'Úklidové služby'!$A$7:$I$53,6,FALSE))=TRUE,"",VLOOKUP($A607,'Úklidové služby'!$A$7:$I$53,6,FALSE))</f>
        <v/>
      </c>
      <c r="G607" s="158" t="str">
        <f>IF(ISNA(VLOOKUP($A607,'Úklidové služby'!$A$7:$I$53,7,FALSE))=TRUE,"",VLOOKUP($A607,'Úklidové služby'!$A$7:$I$53,7,FALSE))</f>
        <v/>
      </c>
      <c r="H607" s="246" t="str">
        <f>IF(ISNA(VLOOKUP($A607,'Úklidové služby'!$A$7:$I$53,8,FALSE))=TRUE,"",VLOOKUP($A607,'Úklidové služby'!$A$7:$I$53,8,FALSE))</f>
        <v/>
      </c>
      <c r="I607" s="251" t="str">
        <f>IF(ISNA(VLOOKUP($A607,'Úklidové služby'!$A$7:$I$53,9,FALSE))=TRUE,"",VLOOKUP($A607,'Úklidové služby'!$A$7:$I$53,9,FALSE))</f>
        <v/>
      </c>
      <c r="J607" s="248" t="str">
        <f t="shared" si="30"/>
        <v/>
      </c>
      <c r="K607" s="253" t="str">
        <f t="shared" si="31"/>
        <v/>
      </c>
    </row>
    <row r="608" spans="1:11" ht="15" collapsed="1">
      <c r="A608" s="2">
        <v>42</v>
      </c>
      <c r="B608" s="19" t="s">
        <v>442</v>
      </c>
      <c r="C608" s="26"/>
      <c r="D608" s="57"/>
      <c r="E608" s="111">
        <f>SUM(E609:E611)</f>
        <v>3.09</v>
      </c>
      <c r="F608" s="64" t="str">
        <f>IF(ISNA(VLOOKUP($A608,'Úklidové služby'!$A$7:$I$53,6,FALSE))=TRUE,"",VLOOKUP($A608,'Úklidové služby'!$A$7:$I$53,6,FALSE))</f>
        <v>m2</v>
      </c>
      <c r="G608" s="8">
        <f>IF(ISNA(VLOOKUP($A608,'Úklidové služby'!$A$7:$I$53,7,FALSE))=TRUE,"",VLOOKUP($A608,'Úklidové služby'!$A$7:$I$53,7,FALSE))</f>
        <v>0</v>
      </c>
      <c r="H608" s="247" t="str">
        <f>IF(ISNA(VLOOKUP($A608,'Úklidové služby'!$A$7:$I$53,8,FALSE))=TRUE,"",VLOOKUP($A608,'Úklidové služby'!$A$7:$I$53,8,FALSE))</f>
        <v>1x za 3 měsíce</v>
      </c>
      <c r="I608" s="252">
        <f>IF(ISNA(VLOOKUP($A608,'Úklidové služby'!$A$7:$I$53,9,FALSE))=TRUE,"",VLOOKUP($A608,'Úklidové služby'!$A$7:$I$53,9,FALSE))</f>
        <v>4</v>
      </c>
      <c r="J608" s="74">
        <f t="shared" si="30"/>
        <v>0</v>
      </c>
      <c r="K608" s="254">
        <f t="shared" si="31"/>
        <v>0</v>
      </c>
    </row>
    <row r="609" spans="1:11" ht="15" hidden="1" outlineLevel="1">
      <c r="A609" s="9"/>
      <c r="B609" s="143" t="s">
        <v>8</v>
      </c>
      <c r="C609" s="140" t="s">
        <v>146</v>
      </c>
      <c r="D609" s="154" t="s">
        <v>147</v>
      </c>
      <c r="E609" s="100">
        <v>1.44</v>
      </c>
      <c r="F609" s="938" t="str">
        <f>IF(ISNA(VLOOKUP($A609,'Úklidové služby'!$A$7:$I$53,6,FALSE))=TRUE,"",VLOOKUP($A609,'Úklidové služby'!$A$7:$I$53,6,FALSE))</f>
        <v/>
      </c>
      <c r="G609" s="17" t="str">
        <f>IF(ISNA(VLOOKUP($A609,'Úklidové služby'!$A$7:$I$53,7,FALSE))=TRUE,"",VLOOKUP($A609,'Úklidové služby'!$A$7:$I$53,7,FALSE))</f>
        <v/>
      </c>
      <c r="H609" s="67" t="str">
        <f>IF(ISNA(VLOOKUP($A609,'Úklidové služby'!$A$7:$I$53,8,FALSE))=TRUE,"",VLOOKUP($A609,'Úklidové služby'!$A$7:$I$53,8,FALSE))</f>
        <v/>
      </c>
      <c r="I609" s="232" t="str">
        <f>IF(ISNA(VLOOKUP($A609,'Úklidové služby'!$A$7:$I$53,9,FALSE))=TRUE,"",VLOOKUP($A609,'Úklidové služby'!$A$7:$I$53,9,FALSE))</f>
        <v/>
      </c>
      <c r="J609" s="189" t="str">
        <f aca="true" t="shared" si="32" ref="J609">IF(ISERR(E609*G609*I609)=TRUE,"",E609*G609*I609)</f>
        <v/>
      </c>
      <c r="K609" s="237" t="str">
        <f aca="true" t="shared" si="33" ref="K609">IF(ISERR(J609/12)=TRUE,"",J609/12)</f>
        <v/>
      </c>
    </row>
    <row r="610" spans="1:11" ht="15" hidden="1" outlineLevel="1">
      <c r="A610" s="9"/>
      <c r="B610" s="63" t="s">
        <v>20</v>
      </c>
      <c r="C610" s="140" t="s">
        <v>148</v>
      </c>
      <c r="D610" s="62" t="s">
        <v>149</v>
      </c>
      <c r="E610" s="100">
        <v>1.045</v>
      </c>
      <c r="F610" s="938" t="str">
        <f>IF(ISNA(VLOOKUP($A610,'Úklidové služby'!$A$7:$I$53,6,FALSE))=TRUE,"",VLOOKUP($A610,'Úklidové služby'!$A$7:$I$53,6,FALSE))</f>
        <v/>
      </c>
      <c r="G610" s="17" t="str">
        <f>IF(ISNA(VLOOKUP($A610,'Úklidové služby'!$A$7:$I$53,7,FALSE))=TRUE,"",VLOOKUP($A610,'Úklidové služby'!$A$7:$I$53,7,FALSE))</f>
        <v/>
      </c>
      <c r="H610" s="67" t="str">
        <f>IF(ISNA(VLOOKUP($A610,'Úklidové služby'!$A$7:$I$53,8,FALSE))=TRUE,"",VLOOKUP($A610,'Úklidové služby'!$A$7:$I$53,8,FALSE))</f>
        <v/>
      </c>
      <c r="I610" s="232" t="str">
        <f>IF(ISNA(VLOOKUP($A610,'Úklidové služby'!$A$7:$I$53,9,FALSE))=TRUE,"",VLOOKUP($A610,'Úklidové služby'!$A$7:$I$53,9,FALSE))</f>
        <v/>
      </c>
      <c r="J610" s="189" t="str">
        <f aca="true" t="shared" si="34" ref="J610:J611">IF(ISERR(E610*G610*I610)=TRUE,"",E610*G610*I610)</f>
        <v/>
      </c>
      <c r="K610" s="237" t="str">
        <f aca="true" t="shared" si="35" ref="K610:K611">IF(ISERR(J610/12)=TRUE,"",J610/12)</f>
        <v/>
      </c>
    </row>
    <row r="611" spans="1:11" ht="15" hidden="1" outlineLevel="1">
      <c r="A611" s="2"/>
      <c r="B611" s="161" t="s">
        <v>98</v>
      </c>
      <c r="C611" s="142" t="s">
        <v>115</v>
      </c>
      <c r="D611" s="57" t="s">
        <v>151</v>
      </c>
      <c r="E611" s="102">
        <v>0.605</v>
      </c>
      <c r="F611" s="64" t="str">
        <f>IF(ISNA(VLOOKUP($A611,'Úklidové služby'!$A$7:$I$53,6,FALSE))=TRUE,"",VLOOKUP($A611,'Úklidové služby'!$A$7:$I$53,6,FALSE))</f>
        <v/>
      </c>
      <c r="G611" s="30" t="str">
        <f>IF(ISNA(VLOOKUP($A611,'Úklidové služby'!$A$7:$I$53,7,FALSE))=TRUE,"",VLOOKUP($A611,'Úklidové služby'!$A$7:$I$53,7,FALSE))</f>
        <v/>
      </c>
      <c r="H611" s="220" t="str">
        <f>IF(ISNA(VLOOKUP($A611,'Úklidové služby'!$A$7:$I$53,8,FALSE))=TRUE,"",VLOOKUP($A611,'Úklidové služby'!$A$7:$I$53,8,FALSE))</f>
        <v/>
      </c>
      <c r="I611" s="235" t="str">
        <f>IF(ISNA(VLOOKUP($A611,'Úklidové služby'!$A$7:$I$53,9,FALSE))=TRUE,"",VLOOKUP($A611,'Úklidové služby'!$A$7:$I$53,9,FALSE))</f>
        <v/>
      </c>
      <c r="J611" s="196" t="str">
        <f t="shared" si="34"/>
        <v/>
      </c>
      <c r="K611" s="242" t="str">
        <f t="shared" si="35"/>
        <v/>
      </c>
    </row>
    <row r="612" spans="1:11" ht="15" collapsed="1">
      <c r="A612" s="2">
        <v>43</v>
      </c>
      <c r="B612" s="3" t="s">
        <v>40</v>
      </c>
      <c r="C612" s="26"/>
      <c r="D612" s="59"/>
      <c r="E612" s="111">
        <f>SUM(E613:E621)</f>
        <v>9</v>
      </c>
      <c r="F612" s="64" t="str">
        <f>IF(ISNA(VLOOKUP($A612,'Úklidové služby'!$A$7:$I$53,6,FALSE))=TRUE,"",VLOOKUP($A612,'Úklidové služby'!$A$7:$I$53,6,FALSE))</f>
        <v>místnost</v>
      </c>
      <c r="G612" s="8">
        <f>IF(ISNA(VLOOKUP($A612,'Úklidové služby'!$A$7:$I$53,7,FALSE))=TRUE,"",VLOOKUP($A612,'Úklidové služby'!$A$7:$I$53,7,FALSE))</f>
        <v>0</v>
      </c>
      <c r="H612" s="247" t="str">
        <f>IF(ISNA(VLOOKUP($A612,'Úklidové služby'!$A$7:$I$53,8,FALSE))=TRUE,"",VLOOKUP($A612,'Úklidové služby'!$A$7:$I$53,8,FALSE))</f>
        <v>1x za 3 měsíce</v>
      </c>
      <c r="I612" s="252">
        <f>IF(ISNA(VLOOKUP($A612,'Úklidové služby'!$A$7:$I$53,9,FALSE))=TRUE,"",VLOOKUP($A612,'Úklidové služby'!$A$7:$I$53,9,FALSE))</f>
        <v>4</v>
      </c>
      <c r="J612" s="74">
        <f t="shared" si="30"/>
        <v>0</v>
      </c>
      <c r="K612" s="254">
        <f t="shared" si="31"/>
        <v>0</v>
      </c>
    </row>
    <row r="613" spans="1:11" ht="15" hidden="1" outlineLevel="1">
      <c r="A613" s="9"/>
      <c r="B613" s="10" t="s">
        <v>8</v>
      </c>
      <c r="C613" s="118" t="s">
        <v>145</v>
      </c>
      <c r="D613" s="56" t="s">
        <v>144</v>
      </c>
      <c r="E613" s="100">
        <v>1</v>
      </c>
      <c r="F613" s="89" t="str">
        <f>IF(ISNA(VLOOKUP($A613,'Úklidové služby'!$A$7:$I$53,6,FALSE))=TRUE,"",VLOOKUP($A613,'Úklidové služby'!$A$7:$I$53,6,FALSE))</f>
        <v/>
      </c>
      <c r="G613" s="17" t="str">
        <f>IF(ISNA(VLOOKUP($A613,'Úklidové služby'!$A$7:$I$53,7,FALSE))=TRUE,"",VLOOKUP($A613,'Úklidové služby'!$A$7:$I$53,7,FALSE))</f>
        <v/>
      </c>
      <c r="H613" s="67" t="str">
        <f>IF(ISNA(VLOOKUP($A613,'Úklidové služby'!$A$7:$I$53,8,FALSE))=TRUE,"",VLOOKUP($A613,'Úklidové služby'!$A$7:$I$53,8,FALSE))</f>
        <v/>
      </c>
      <c r="I613" s="232" t="str">
        <f>IF(ISNA(VLOOKUP($A613,'Úklidové služby'!$A$7:$I$53,9,FALSE))=TRUE,"",VLOOKUP($A613,'Úklidové služby'!$A$7:$I$53,9,FALSE))</f>
        <v/>
      </c>
      <c r="J613" s="189" t="str">
        <f t="shared" si="30"/>
        <v/>
      </c>
      <c r="K613" s="237" t="str">
        <f t="shared" si="31"/>
        <v/>
      </c>
    </row>
    <row r="614" spans="1:11" ht="15" hidden="1" outlineLevel="1">
      <c r="A614" s="9"/>
      <c r="B614" s="143" t="s">
        <v>8</v>
      </c>
      <c r="C614" s="140" t="s">
        <v>146</v>
      </c>
      <c r="D614" s="154" t="s">
        <v>147</v>
      </c>
      <c r="E614" s="100">
        <v>1</v>
      </c>
      <c r="F614" s="89" t="str">
        <f>IF(ISNA(VLOOKUP($A614,'Úklidové služby'!$A$7:$I$53,6,FALSE))=TRUE,"",VLOOKUP($A614,'Úklidové služby'!$A$7:$I$53,6,FALSE))</f>
        <v/>
      </c>
      <c r="G614" s="17" t="str">
        <f>IF(ISNA(VLOOKUP($A614,'Úklidové služby'!$A$7:$I$53,7,FALSE))=TRUE,"",VLOOKUP($A614,'Úklidové služby'!$A$7:$I$53,7,FALSE))</f>
        <v/>
      </c>
      <c r="H614" s="67" t="str">
        <f>IF(ISNA(VLOOKUP($A614,'Úklidové služby'!$A$7:$I$53,8,FALSE))=TRUE,"",VLOOKUP($A614,'Úklidové služby'!$A$7:$I$53,8,FALSE))</f>
        <v/>
      </c>
      <c r="I614" s="232" t="str">
        <f>IF(ISNA(VLOOKUP($A614,'Úklidové služby'!$A$7:$I$53,9,FALSE))=TRUE,"",VLOOKUP($A614,'Úklidové služby'!$A$7:$I$53,9,FALSE))</f>
        <v/>
      </c>
      <c r="J614" s="189" t="str">
        <f t="shared" si="30"/>
        <v/>
      </c>
      <c r="K614" s="237" t="str">
        <f t="shared" si="31"/>
        <v/>
      </c>
    </row>
    <row r="615" spans="1:11" ht="15" hidden="1" outlineLevel="1">
      <c r="A615" s="9"/>
      <c r="B615" s="143" t="s">
        <v>20</v>
      </c>
      <c r="C615" s="140" t="s">
        <v>106</v>
      </c>
      <c r="D615" s="154" t="s">
        <v>59</v>
      </c>
      <c r="E615" s="100">
        <v>1</v>
      </c>
      <c r="F615" s="89" t="str">
        <f>IF(ISNA(VLOOKUP($A615,'Úklidové služby'!$A$7:$I$53,6,FALSE))=TRUE,"",VLOOKUP($A615,'Úklidové služby'!$A$7:$I$53,6,FALSE))</f>
        <v/>
      </c>
      <c r="G615" s="17" t="str">
        <f>IF(ISNA(VLOOKUP($A615,'Úklidové služby'!$A$7:$I$53,7,FALSE))=TRUE,"",VLOOKUP($A615,'Úklidové služby'!$A$7:$I$53,7,FALSE))</f>
        <v/>
      </c>
      <c r="H615" s="67" t="str">
        <f>IF(ISNA(VLOOKUP($A615,'Úklidové služby'!$A$7:$I$53,8,FALSE))=TRUE,"",VLOOKUP($A615,'Úklidové služby'!$A$7:$I$53,8,FALSE))</f>
        <v/>
      </c>
      <c r="I615" s="232" t="str">
        <f>IF(ISNA(VLOOKUP($A615,'Úklidové služby'!$A$7:$I$53,9,FALSE))=TRUE,"",VLOOKUP($A615,'Úklidové služby'!$A$7:$I$53,9,FALSE))</f>
        <v/>
      </c>
      <c r="J615" s="189" t="str">
        <f t="shared" si="30"/>
        <v/>
      </c>
      <c r="K615" s="237" t="str">
        <f t="shared" si="31"/>
        <v/>
      </c>
    </row>
    <row r="616" spans="1:11" ht="15" hidden="1" outlineLevel="1">
      <c r="A616" s="9"/>
      <c r="B616" s="143" t="s">
        <v>20</v>
      </c>
      <c r="C616" s="140" t="s">
        <v>148</v>
      </c>
      <c r="D616" s="154" t="s">
        <v>149</v>
      </c>
      <c r="E616" s="100">
        <v>1</v>
      </c>
      <c r="F616" s="89" t="str">
        <f>IF(ISNA(VLOOKUP($A616,'Úklidové služby'!$A$7:$I$53,6,FALSE))=TRUE,"",VLOOKUP($A616,'Úklidové služby'!$A$7:$I$53,6,FALSE))</f>
        <v/>
      </c>
      <c r="G616" s="17" t="str">
        <f>IF(ISNA(VLOOKUP($A616,'Úklidové služby'!$A$7:$I$53,7,FALSE))=TRUE,"",VLOOKUP($A616,'Úklidové služby'!$A$7:$I$53,7,FALSE))</f>
        <v/>
      </c>
      <c r="H616" s="67" t="str">
        <f>IF(ISNA(VLOOKUP($A616,'Úklidové služby'!$A$7:$I$53,8,FALSE))=TRUE,"",VLOOKUP($A616,'Úklidové služby'!$A$7:$I$53,8,FALSE))</f>
        <v/>
      </c>
      <c r="I616" s="232" t="str">
        <f>IF(ISNA(VLOOKUP($A616,'Úklidové služby'!$A$7:$I$53,9,FALSE))=TRUE,"",VLOOKUP($A616,'Úklidové služby'!$A$7:$I$53,9,FALSE))</f>
        <v/>
      </c>
      <c r="J616" s="189" t="str">
        <f t="shared" si="30"/>
        <v/>
      </c>
      <c r="K616" s="237" t="str">
        <f t="shared" si="31"/>
        <v/>
      </c>
    </row>
    <row r="617" spans="1:11" ht="15" hidden="1" outlineLevel="1">
      <c r="A617" s="9"/>
      <c r="B617" s="63" t="s">
        <v>98</v>
      </c>
      <c r="C617" s="140" t="s">
        <v>150</v>
      </c>
      <c r="D617" s="62" t="s">
        <v>57</v>
      </c>
      <c r="E617" s="100">
        <v>1</v>
      </c>
      <c r="F617" s="89" t="str">
        <f>IF(ISNA(VLOOKUP($A617,'Úklidové služby'!$A$7:$I$53,6,FALSE))=TRUE,"",VLOOKUP($A617,'Úklidové služby'!$A$7:$I$53,6,FALSE))</f>
        <v/>
      </c>
      <c r="G617" s="17" t="str">
        <f>IF(ISNA(VLOOKUP($A617,'Úklidové služby'!$A$7:$I$53,7,FALSE))=TRUE,"",VLOOKUP($A617,'Úklidové služby'!$A$7:$I$53,7,FALSE))</f>
        <v/>
      </c>
      <c r="H617" s="67" t="str">
        <f>IF(ISNA(VLOOKUP($A617,'Úklidové služby'!$A$7:$I$53,8,FALSE))=TRUE,"",VLOOKUP($A617,'Úklidové služby'!$A$7:$I$53,8,FALSE))</f>
        <v/>
      </c>
      <c r="I617" s="232" t="str">
        <f>IF(ISNA(VLOOKUP($A617,'Úklidové služby'!$A$7:$I$53,9,FALSE))=TRUE,"",VLOOKUP($A617,'Úklidové služby'!$A$7:$I$53,9,FALSE))</f>
        <v/>
      </c>
      <c r="J617" s="189" t="str">
        <f t="shared" si="30"/>
        <v/>
      </c>
      <c r="K617" s="237" t="str">
        <f t="shared" si="31"/>
        <v/>
      </c>
    </row>
    <row r="618" spans="1:11" ht="15" hidden="1" outlineLevel="1">
      <c r="A618" s="9"/>
      <c r="B618" s="63" t="s">
        <v>98</v>
      </c>
      <c r="C618" s="140" t="s">
        <v>153</v>
      </c>
      <c r="D618" s="62" t="s">
        <v>151</v>
      </c>
      <c r="E618" s="100">
        <v>1</v>
      </c>
      <c r="F618" s="89" t="str">
        <f>IF(ISNA(VLOOKUP($A618,'Úklidové služby'!$A$7:$I$53,6,FALSE))=TRUE,"",VLOOKUP($A618,'Úklidové služby'!$A$7:$I$53,6,FALSE))</f>
        <v/>
      </c>
      <c r="G618" s="17" t="str">
        <f>IF(ISNA(VLOOKUP($A618,'Úklidové služby'!$A$7:$I$53,7,FALSE))=TRUE,"",VLOOKUP($A618,'Úklidové služby'!$A$7:$I$53,7,FALSE))</f>
        <v/>
      </c>
      <c r="H618" s="67" t="str">
        <f>IF(ISNA(VLOOKUP($A618,'Úklidové služby'!$A$7:$I$53,8,FALSE))=TRUE,"",VLOOKUP($A618,'Úklidové služby'!$A$7:$I$53,8,FALSE))</f>
        <v/>
      </c>
      <c r="I618" s="232" t="str">
        <f>IF(ISNA(VLOOKUP($A618,'Úklidové služby'!$A$7:$I$53,9,FALSE))=TRUE,"",VLOOKUP($A618,'Úklidové služby'!$A$7:$I$53,9,FALSE))</f>
        <v/>
      </c>
      <c r="J618" s="189" t="str">
        <f t="shared" si="30"/>
        <v/>
      </c>
      <c r="K618" s="237" t="str">
        <f t="shared" si="31"/>
        <v/>
      </c>
    </row>
    <row r="619" spans="1:11" ht="15" hidden="1" outlineLevel="1">
      <c r="A619" s="9"/>
      <c r="B619" s="63" t="s">
        <v>98</v>
      </c>
      <c r="C619" s="140" t="s">
        <v>115</v>
      </c>
      <c r="D619" s="62" t="s">
        <v>151</v>
      </c>
      <c r="E619" s="100">
        <v>1</v>
      </c>
      <c r="F619" s="89" t="str">
        <f>IF(ISNA(VLOOKUP($A619,'Úklidové služby'!$A$7:$I$53,6,FALSE))=TRUE,"",VLOOKUP($A619,'Úklidové služby'!$A$7:$I$53,6,FALSE))</f>
        <v/>
      </c>
      <c r="G619" s="17" t="str">
        <f>IF(ISNA(VLOOKUP($A619,'Úklidové služby'!$A$7:$I$53,7,FALSE))=TRUE,"",VLOOKUP($A619,'Úklidové služby'!$A$7:$I$53,7,FALSE))</f>
        <v/>
      </c>
      <c r="H619" s="67" t="str">
        <f>IF(ISNA(VLOOKUP($A619,'Úklidové služby'!$A$7:$I$53,8,FALSE))=TRUE,"",VLOOKUP($A619,'Úklidové služby'!$A$7:$I$53,8,FALSE))</f>
        <v/>
      </c>
      <c r="I619" s="232" t="str">
        <f>IF(ISNA(VLOOKUP($A619,'Úklidové služby'!$A$7:$I$53,9,FALSE))=TRUE,"",VLOOKUP($A619,'Úklidové služby'!$A$7:$I$53,9,FALSE))</f>
        <v/>
      </c>
      <c r="J619" s="189" t="str">
        <f t="shared" si="30"/>
        <v/>
      </c>
      <c r="K619" s="237" t="str">
        <f t="shared" si="31"/>
        <v/>
      </c>
    </row>
    <row r="620" spans="1:11" ht="15" hidden="1" outlineLevel="1">
      <c r="A620" s="9"/>
      <c r="B620" s="63" t="s">
        <v>98</v>
      </c>
      <c r="C620" s="140" t="s">
        <v>117</v>
      </c>
      <c r="D620" s="62" t="s">
        <v>152</v>
      </c>
      <c r="E620" s="100">
        <v>1</v>
      </c>
      <c r="F620" s="89" t="str">
        <f>IF(ISNA(VLOOKUP($A620,'Úklidové služby'!$A$7:$I$53,6,FALSE))=TRUE,"",VLOOKUP($A620,'Úklidové služby'!$A$7:$I$53,6,FALSE))</f>
        <v/>
      </c>
      <c r="G620" s="17" t="str">
        <f>IF(ISNA(VLOOKUP($A620,'Úklidové služby'!$A$7:$I$53,7,FALSE))=TRUE,"",VLOOKUP($A620,'Úklidové služby'!$A$7:$I$53,7,FALSE))</f>
        <v/>
      </c>
      <c r="H620" s="67" t="str">
        <f>IF(ISNA(VLOOKUP($A620,'Úklidové služby'!$A$7:$I$53,8,FALSE))=TRUE,"",VLOOKUP($A620,'Úklidové služby'!$A$7:$I$53,8,FALSE))</f>
        <v/>
      </c>
      <c r="I620" s="232" t="str">
        <f>IF(ISNA(VLOOKUP($A620,'Úklidové služby'!$A$7:$I$53,9,FALSE))=TRUE,"",VLOOKUP($A620,'Úklidové služby'!$A$7:$I$53,9,FALSE))</f>
        <v/>
      </c>
      <c r="J620" s="189" t="str">
        <f t="shared" si="30"/>
        <v/>
      </c>
      <c r="K620" s="237" t="str">
        <f t="shared" si="31"/>
        <v/>
      </c>
    </row>
    <row r="621" spans="1:11" ht="15" hidden="1" outlineLevel="1">
      <c r="A621" s="2"/>
      <c r="B621" s="63" t="s">
        <v>98</v>
      </c>
      <c r="C621" s="142" t="s">
        <v>116</v>
      </c>
      <c r="D621" s="116" t="s">
        <v>59</v>
      </c>
      <c r="E621" s="102">
        <v>1</v>
      </c>
      <c r="F621" s="64" t="str">
        <f>IF(ISNA(VLOOKUP($A621,'Úklidové služby'!$A$7:$I$53,6,FALSE))=TRUE,"",VLOOKUP($A621,'Úklidové služby'!$A$7:$I$53,6,FALSE))</f>
        <v/>
      </c>
      <c r="G621" s="30" t="str">
        <f>IF(ISNA(VLOOKUP($A621,'Úklidové služby'!$A$7:$I$53,7,FALSE))=TRUE,"",VLOOKUP($A621,'Úklidové služby'!$A$7:$I$53,7,FALSE))</f>
        <v/>
      </c>
      <c r="H621" s="220" t="str">
        <f>IF(ISNA(VLOOKUP($A621,'Úklidové služby'!$A$7:$I$53,8,FALSE))=TRUE,"",VLOOKUP($A621,'Úklidové služby'!$A$7:$I$53,8,FALSE))</f>
        <v/>
      </c>
      <c r="I621" s="235" t="str">
        <f>IF(ISNA(VLOOKUP($A621,'Úklidové služby'!$A$7:$I$53,9,FALSE))=TRUE,"",VLOOKUP($A621,'Úklidové služby'!$A$7:$I$53,9,FALSE))</f>
        <v/>
      </c>
      <c r="J621" s="196" t="str">
        <f t="shared" si="30"/>
        <v/>
      </c>
      <c r="K621" s="242" t="str">
        <f t="shared" si="31"/>
        <v/>
      </c>
    </row>
    <row r="622" spans="1:11" ht="15" collapsed="1">
      <c r="A622" s="2">
        <v>44</v>
      </c>
      <c r="B622" s="19" t="s">
        <v>42</v>
      </c>
      <c r="C622" s="5"/>
      <c r="D622" s="5"/>
      <c r="E622" s="97">
        <f>SUM(E623:E631)</f>
        <v>9</v>
      </c>
      <c r="F622" s="45" t="str">
        <f>IF(ISNA(VLOOKUP($A622,'Úklidové služby'!$A$7:$I$53,6,FALSE))=TRUE,"",VLOOKUP($A622,'Úklidové služby'!$A$7:$I$53,6,FALSE))</f>
        <v>místnost</v>
      </c>
      <c r="G622" s="24">
        <f>IF(ISNA(VLOOKUP($A622,'Úklidové služby'!$A$7:$I$53,7,FALSE))=TRUE,"",VLOOKUP($A622,'Úklidové služby'!$A$7:$I$53,7,FALSE))</f>
        <v>0</v>
      </c>
      <c r="H622" s="60" t="str">
        <f>IF(ISNA(VLOOKUP($A622,'Úklidové služby'!$A$7:$I$53,8,FALSE))=TRUE,"",VLOOKUP($A622,'Úklidové služby'!$A$7:$I$53,8,FALSE))</f>
        <v>1x za 3 měsíce</v>
      </c>
      <c r="I622" s="236">
        <f>IF(ISNA(VLOOKUP($A622,'Úklidové služby'!$A$7:$I$53,9,FALSE))=TRUE,"",VLOOKUP($A622,'Úklidové služby'!$A$7:$I$53,9,FALSE))</f>
        <v>4</v>
      </c>
      <c r="J622" s="76">
        <f t="shared" si="30"/>
        <v>0</v>
      </c>
      <c r="K622" s="245">
        <f t="shared" si="31"/>
        <v>0</v>
      </c>
    </row>
    <row r="623" spans="1:11" ht="15" hidden="1" outlineLevel="1">
      <c r="A623" s="9"/>
      <c r="B623" s="10" t="s">
        <v>8</v>
      </c>
      <c r="C623" s="118" t="s">
        <v>145</v>
      </c>
      <c r="D623" s="56" t="s">
        <v>144</v>
      </c>
      <c r="E623" s="100">
        <v>1</v>
      </c>
      <c r="F623" s="89" t="str">
        <f>IF(ISNA(VLOOKUP($A623,'Úklidové služby'!$A$7:$I$53,6,FALSE))=TRUE,"",VLOOKUP($A623,'Úklidové služby'!$A$7:$I$53,6,FALSE))</f>
        <v/>
      </c>
      <c r="G623" s="13" t="str">
        <f>IF(ISNA(VLOOKUP($A623,'Úklidové služby'!$A$7:$I$53,7,FALSE))=TRUE,"",VLOOKUP($A623,'Úklidové služby'!$A$7:$I$53,7,FALSE))</f>
        <v/>
      </c>
      <c r="H623" s="67" t="str">
        <f>IF(ISNA(VLOOKUP($A623,'Úklidové služby'!$A$7:$I$53,8,FALSE))=TRUE,"",VLOOKUP($A623,'Úklidové služby'!$A$7:$I$53,8,FALSE))</f>
        <v/>
      </c>
      <c r="I623" s="232" t="str">
        <f>IF(ISNA(VLOOKUP($A623,'Úklidové služby'!$A$7:$I$53,9,FALSE))=TRUE,"",VLOOKUP($A623,'Úklidové služby'!$A$7:$I$53,9,FALSE))</f>
        <v/>
      </c>
      <c r="J623" s="189" t="str">
        <f t="shared" si="30"/>
        <v/>
      </c>
      <c r="K623" s="237" t="str">
        <f t="shared" si="31"/>
        <v/>
      </c>
    </row>
    <row r="624" spans="1:11" ht="15" hidden="1" outlineLevel="1">
      <c r="A624" s="9"/>
      <c r="B624" s="143" t="s">
        <v>8</v>
      </c>
      <c r="C624" s="140" t="s">
        <v>146</v>
      </c>
      <c r="D624" s="154" t="s">
        <v>147</v>
      </c>
      <c r="E624" s="106">
        <v>1</v>
      </c>
      <c r="F624" s="89" t="str">
        <f>IF(ISNA(VLOOKUP($A624,'Úklidové služby'!$A$7:$I$53,6,FALSE))=TRUE,"",VLOOKUP($A624,'Úklidové služby'!$A$7:$I$53,6,FALSE))</f>
        <v/>
      </c>
      <c r="G624" s="17" t="str">
        <f>IF(ISNA(VLOOKUP($A624,'Úklidové služby'!$A$7:$I$53,7,FALSE))=TRUE,"",VLOOKUP($A624,'Úklidové služby'!$A$7:$I$53,7,FALSE))</f>
        <v/>
      </c>
      <c r="H624" s="67" t="str">
        <f>IF(ISNA(VLOOKUP($A624,'Úklidové služby'!$A$7:$I$53,8,FALSE))=TRUE,"",VLOOKUP($A624,'Úklidové služby'!$A$7:$I$53,8,FALSE))</f>
        <v/>
      </c>
      <c r="I624" s="232" t="str">
        <f>IF(ISNA(VLOOKUP($A624,'Úklidové služby'!$A$7:$I$53,9,FALSE))=TRUE,"",VLOOKUP($A624,'Úklidové služby'!$A$7:$I$53,9,FALSE))</f>
        <v/>
      </c>
      <c r="J624" s="189" t="str">
        <f t="shared" si="30"/>
        <v/>
      </c>
      <c r="K624" s="237" t="str">
        <f t="shared" si="31"/>
        <v/>
      </c>
    </row>
    <row r="625" spans="1:11" ht="15" hidden="1" outlineLevel="1">
      <c r="A625" s="9"/>
      <c r="B625" s="143" t="s">
        <v>20</v>
      </c>
      <c r="C625" s="140" t="s">
        <v>106</v>
      </c>
      <c r="D625" s="154" t="s">
        <v>59</v>
      </c>
      <c r="E625" s="106">
        <v>1</v>
      </c>
      <c r="F625" s="89" t="str">
        <f>IF(ISNA(VLOOKUP($A625,'Úklidové služby'!$A$7:$I$53,6,FALSE))=TRUE,"",VLOOKUP($A625,'Úklidové služby'!$A$7:$I$53,6,FALSE))</f>
        <v/>
      </c>
      <c r="G625" s="17" t="str">
        <f>IF(ISNA(VLOOKUP($A625,'Úklidové služby'!$A$7:$I$53,7,FALSE))=TRUE,"",VLOOKUP($A625,'Úklidové služby'!$A$7:$I$53,7,FALSE))</f>
        <v/>
      </c>
      <c r="H625" s="67" t="str">
        <f>IF(ISNA(VLOOKUP($A625,'Úklidové služby'!$A$7:$I$53,8,FALSE))=TRUE,"",VLOOKUP($A625,'Úklidové služby'!$A$7:$I$53,8,FALSE))</f>
        <v/>
      </c>
      <c r="I625" s="232" t="str">
        <f>IF(ISNA(VLOOKUP($A625,'Úklidové služby'!$A$7:$I$53,9,FALSE))=TRUE,"",VLOOKUP($A625,'Úklidové služby'!$A$7:$I$53,9,FALSE))</f>
        <v/>
      </c>
      <c r="J625" s="189" t="str">
        <f t="shared" si="30"/>
        <v/>
      </c>
      <c r="K625" s="237" t="str">
        <f t="shared" si="31"/>
        <v/>
      </c>
    </row>
    <row r="626" spans="1:11" ht="15" hidden="1" outlineLevel="1">
      <c r="A626" s="9"/>
      <c r="B626" s="143" t="s">
        <v>20</v>
      </c>
      <c r="C626" s="140" t="s">
        <v>148</v>
      </c>
      <c r="D626" s="154" t="s">
        <v>149</v>
      </c>
      <c r="E626" s="106">
        <v>1</v>
      </c>
      <c r="F626" s="89" t="str">
        <f>IF(ISNA(VLOOKUP($A626,'Úklidové služby'!$A$7:$I$53,6,FALSE))=TRUE,"",VLOOKUP($A626,'Úklidové služby'!$A$7:$I$53,6,FALSE))</f>
        <v/>
      </c>
      <c r="G626" s="17" t="str">
        <f>IF(ISNA(VLOOKUP($A626,'Úklidové služby'!$A$7:$I$53,7,FALSE))=TRUE,"",VLOOKUP($A626,'Úklidové služby'!$A$7:$I$53,7,FALSE))</f>
        <v/>
      </c>
      <c r="H626" s="67" t="str">
        <f>IF(ISNA(VLOOKUP($A626,'Úklidové služby'!$A$7:$I$53,8,FALSE))=TRUE,"",VLOOKUP($A626,'Úklidové služby'!$A$7:$I$53,8,FALSE))</f>
        <v/>
      </c>
      <c r="I626" s="232" t="str">
        <f>IF(ISNA(VLOOKUP($A626,'Úklidové služby'!$A$7:$I$53,9,FALSE))=TRUE,"",VLOOKUP($A626,'Úklidové služby'!$A$7:$I$53,9,FALSE))</f>
        <v/>
      </c>
      <c r="J626" s="189" t="str">
        <f t="shared" si="30"/>
        <v/>
      </c>
      <c r="K626" s="237" t="str">
        <f t="shared" si="31"/>
        <v/>
      </c>
    </row>
    <row r="627" spans="1:11" ht="15" hidden="1" outlineLevel="1">
      <c r="A627" s="9"/>
      <c r="B627" s="63" t="s">
        <v>98</v>
      </c>
      <c r="C627" s="140" t="s">
        <v>150</v>
      </c>
      <c r="D627" s="62" t="s">
        <v>57</v>
      </c>
      <c r="E627" s="106">
        <v>1</v>
      </c>
      <c r="F627" s="89" t="str">
        <f>IF(ISNA(VLOOKUP($A627,'Úklidové služby'!$A$7:$I$53,6,FALSE))=TRUE,"",VLOOKUP($A627,'Úklidové služby'!$A$7:$I$53,6,FALSE))</f>
        <v/>
      </c>
      <c r="G627" s="17" t="str">
        <f>IF(ISNA(VLOOKUP($A627,'Úklidové služby'!$A$7:$I$53,7,FALSE))=TRUE,"",VLOOKUP($A627,'Úklidové služby'!$A$7:$I$53,7,FALSE))</f>
        <v/>
      </c>
      <c r="H627" s="67" t="str">
        <f>IF(ISNA(VLOOKUP($A627,'Úklidové služby'!$A$7:$I$53,8,FALSE))=TRUE,"",VLOOKUP($A627,'Úklidové služby'!$A$7:$I$53,8,FALSE))</f>
        <v/>
      </c>
      <c r="I627" s="232" t="str">
        <f>IF(ISNA(VLOOKUP($A627,'Úklidové služby'!$A$7:$I$53,9,FALSE))=TRUE,"",VLOOKUP($A627,'Úklidové služby'!$A$7:$I$53,9,FALSE))</f>
        <v/>
      </c>
      <c r="J627" s="189" t="str">
        <f t="shared" si="30"/>
        <v/>
      </c>
      <c r="K627" s="237" t="str">
        <f t="shared" si="31"/>
        <v/>
      </c>
    </row>
    <row r="628" spans="1:11" ht="15" hidden="1" outlineLevel="1">
      <c r="A628" s="9"/>
      <c r="B628" s="63" t="s">
        <v>98</v>
      </c>
      <c r="C628" s="140" t="s">
        <v>153</v>
      </c>
      <c r="D628" s="62" t="s">
        <v>151</v>
      </c>
      <c r="E628" s="106">
        <v>1</v>
      </c>
      <c r="F628" s="89" t="str">
        <f>IF(ISNA(VLOOKUP($A628,'Úklidové služby'!$A$7:$I$53,6,FALSE))=TRUE,"",VLOOKUP($A628,'Úklidové služby'!$A$7:$I$53,6,FALSE))</f>
        <v/>
      </c>
      <c r="G628" s="17" t="str">
        <f>IF(ISNA(VLOOKUP($A628,'Úklidové služby'!$A$7:$I$53,7,FALSE))=TRUE,"",VLOOKUP($A628,'Úklidové služby'!$A$7:$I$53,7,FALSE))</f>
        <v/>
      </c>
      <c r="H628" s="67" t="str">
        <f>IF(ISNA(VLOOKUP($A628,'Úklidové služby'!$A$7:$I$53,8,FALSE))=TRUE,"",VLOOKUP($A628,'Úklidové služby'!$A$7:$I$53,8,FALSE))</f>
        <v/>
      </c>
      <c r="I628" s="232" t="str">
        <f>IF(ISNA(VLOOKUP($A628,'Úklidové služby'!$A$7:$I$53,9,FALSE))=TRUE,"",VLOOKUP($A628,'Úklidové služby'!$A$7:$I$53,9,FALSE))</f>
        <v/>
      </c>
      <c r="J628" s="189" t="str">
        <f t="shared" si="30"/>
        <v/>
      </c>
      <c r="K628" s="237" t="str">
        <f t="shared" si="31"/>
        <v/>
      </c>
    </row>
    <row r="629" spans="1:11" ht="15" hidden="1" outlineLevel="1">
      <c r="A629" s="9"/>
      <c r="B629" s="63" t="s">
        <v>98</v>
      </c>
      <c r="C629" s="140" t="s">
        <v>115</v>
      </c>
      <c r="D629" s="62" t="s">
        <v>151</v>
      </c>
      <c r="E629" s="106">
        <v>1</v>
      </c>
      <c r="F629" s="89" t="str">
        <f>IF(ISNA(VLOOKUP($A629,'Úklidové služby'!$A$7:$I$53,6,FALSE))=TRUE,"",VLOOKUP($A629,'Úklidové služby'!$A$7:$I$53,6,FALSE))</f>
        <v/>
      </c>
      <c r="G629" s="17" t="str">
        <f>IF(ISNA(VLOOKUP($A629,'Úklidové služby'!$A$7:$I$53,7,FALSE))=TRUE,"",VLOOKUP($A629,'Úklidové služby'!$A$7:$I$53,7,FALSE))</f>
        <v/>
      </c>
      <c r="H629" s="67" t="str">
        <f>IF(ISNA(VLOOKUP($A629,'Úklidové služby'!$A$7:$I$53,8,FALSE))=TRUE,"",VLOOKUP($A629,'Úklidové služby'!$A$7:$I$53,8,FALSE))</f>
        <v/>
      </c>
      <c r="I629" s="232" t="str">
        <f>IF(ISNA(VLOOKUP($A629,'Úklidové služby'!$A$7:$I$53,9,FALSE))=TRUE,"",VLOOKUP($A629,'Úklidové služby'!$A$7:$I$53,9,FALSE))</f>
        <v/>
      </c>
      <c r="J629" s="189" t="str">
        <f t="shared" si="30"/>
        <v/>
      </c>
      <c r="K629" s="237" t="str">
        <f t="shared" si="31"/>
        <v/>
      </c>
    </row>
    <row r="630" spans="1:11" ht="15" hidden="1" outlineLevel="1">
      <c r="A630" s="9"/>
      <c r="B630" s="63" t="s">
        <v>98</v>
      </c>
      <c r="C630" s="140" t="s">
        <v>117</v>
      </c>
      <c r="D630" s="62" t="s">
        <v>152</v>
      </c>
      <c r="E630" s="106">
        <v>1</v>
      </c>
      <c r="F630" s="89" t="str">
        <f>IF(ISNA(VLOOKUP($A630,'Úklidové služby'!$A$7:$I$53,6,FALSE))=TRUE,"",VLOOKUP($A630,'Úklidové služby'!$A$7:$I$53,6,FALSE))</f>
        <v/>
      </c>
      <c r="G630" s="17" t="str">
        <f>IF(ISNA(VLOOKUP($A630,'Úklidové služby'!$A$7:$I$53,7,FALSE))=TRUE,"",VLOOKUP($A630,'Úklidové služby'!$A$7:$I$53,7,FALSE))</f>
        <v/>
      </c>
      <c r="H630" s="67" t="str">
        <f>IF(ISNA(VLOOKUP($A630,'Úklidové služby'!$A$7:$I$53,8,FALSE))=TRUE,"",VLOOKUP($A630,'Úklidové služby'!$A$7:$I$53,8,FALSE))</f>
        <v/>
      </c>
      <c r="I630" s="232" t="str">
        <f>IF(ISNA(VLOOKUP($A630,'Úklidové služby'!$A$7:$I$53,9,FALSE))=TRUE,"",VLOOKUP($A630,'Úklidové služby'!$A$7:$I$53,9,FALSE))</f>
        <v/>
      </c>
      <c r="J630" s="189" t="str">
        <f t="shared" si="30"/>
        <v/>
      </c>
      <c r="K630" s="237" t="str">
        <f t="shared" si="31"/>
        <v/>
      </c>
    </row>
    <row r="631" spans="1:11" ht="15" hidden="1" outlineLevel="1">
      <c r="A631" s="2"/>
      <c r="B631" s="155" t="s">
        <v>98</v>
      </c>
      <c r="C631" s="142" t="s">
        <v>116</v>
      </c>
      <c r="D631" s="116" t="s">
        <v>59</v>
      </c>
      <c r="E631" s="106">
        <v>1</v>
      </c>
      <c r="F631" s="125" t="str">
        <f>IF(ISNA(VLOOKUP($A631,'Úklidové služby'!$A$7:$I$53,6,FALSE))=TRUE,"",VLOOKUP($A631,'Úklidové služby'!$A$7:$I$53,6,FALSE))</f>
        <v/>
      </c>
      <c r="G631" s="17" t="str">
        <f>IF(ISNA(VLOOKUP($A631,'Úklidové služby'!$A$7:$I$53,7,FALSE))=TRUE,"",VLOOKUP($A631,'Úklidové služby'!$A$7:$I$53,7,FALSE))</f>
        <v/>
      </c>
      <c r="H631" s="151" t="str">
        <f>IF(ISNA(VLOOKUP($A631,'Úklidové služby'!$A$7:$I$53,8,FALSE))=TRUE,"",VLOOKUP($A631,'Úklidové služby'!$A$7:$I$53,8,FALSE))</f>
        <v/>
      </c>
      <c r="I631" s="235" t="str">
        <f>IF(ISNA(VLOOKUP($A631,'Úklidové služby'!$A$7:$I$53,9,FALSE))=TRUE,"",VLOOKUP($A631,'Úklidové služby'!$A$7:$I$53,9,FALSE))</f>
        <v/>
      </c>
      <c r="J631" s="189" t="str">
        <f t="shared" si="30"/>
        <v/>
      </c>
      <c r="K631" s="242" t="str">
        <f t="shared" si="31"/>
        <v/>
      </c>
    </row>
    <row r="632" spans="1:11" ht="15" collapsed="1">
      <c r="A632" s="2">
        <v>45</v>
      </c>
      <c r="B632" s="3" t="s">
        <v>45</v>
      </c>
      <c r="C632" s="26"/>
      <c r="D632" s="57"/>
      <c r="E632" s="97">
        <f>SUM(E633:E635)</f>
        <v>4</v>
      </c>
      <c r="F632" s="45" t="str">
        <f>IF(ISNA(VLOOKUP($A632,'Úklidové služby'!$A$7:$I$53,6,FALSE))=TRUE,"",VLOOKUP($A632,'Úklidové služby'!$A$7:$I$53,6,FALSE))</f>
        <v>ks</v>
      </c>
      <c r="G632" s="24">
        <f>IF(ISNA(VLOOKUP($A632,'Úklidové služby'!$A$7:$I$53,7,FALSE))=TRUE,"",VLOOKUP($A632,'Úklidové služby'!$A$7:$I$53,7,FALSE))</f>
        <v>0</v>
      </c>
      <c r="H632" s="60" t="str">
        <f>IF(ISNA(VLOOKUP($A632,'Úklidové služby'!$A$7:$I$53,8,FALSE))=TRUE,"",VLOOKUP($A632,'Úklidové služby'!$A$7:$I$53,8,FALSE))</f>
        <v>1x za 3 měsíce</v>
      </c>
      <c r="I632" s="236">
        <f>IF(ISNA(VLOOKUP($A632,'Úklidové služby'!$A$7:$I$53,9,FALSE))=TRUE,"",VLOOKUP($A632,'Úklidové služby'!$A$7:$I$53,9,FALSE))</f>
        <v>4</v>
      </c>
      <c r="J632" s="76">
        <f t="shared" si="30"/>
        <v>0</v>
      </c>
      <c r="K632" s="245">
        <f t="shared" si="31"/>
        <v>0</v>
      </c>
    </row>
    <row r="633" spans="1:11" ht="15" hidden="1" outlineLevel="1">
      <c r="A633" s="9"/>
      <c r="B633" s="143" t="s">
        <v>20</v>
      </c>
      <c r="C633" s="140" t="s">
        <v>148</v>
      </c>
      <c r="D633" s="154" t="s">
        <v>149</v>
      </c>
      <c r="E633" s="106">
        <v>2</v>
      </c>
      <c r="F633" s="89" t="str">
        <f>IF(ISNA(VLOOKUP($A633,'Úklidové služby'!$A$7:$I$53,6,FALSE))=TRUE,"",VLOOKUP($A633,'Úklidové služby'!$A$7:$I$53,6,FALSE))</f>
        <v/>
      </c>
      <c r="G633" s="17" t="str">
        <f>IF(ISNA(VLOOKUP($A633,'Úklidové služby'!$A$7:$I$53,7,FALSE))=TRUE,"",VLOOKUP($A633,'Úklidové služby'!$A$7:$I$53,7,FALSE))</f>
        <v/>
      </c>
      <c r="H633" s="67" t="str">
        <f>IF(ISNA(VLOOKUP($A633,'Úklidové služby'!$A$7:$I$53,8,FALSE))=TRUE,"",VLOOKUP($A633,'Úklidové služby'!$A$7:$I$53,8,FALSE))</f>
        <v/>
      </c>
      <c r="I633" s="232" t="str">
        <f>IF(ISNA(VLOOKUP($A633,'Úklidové služby'!$A$7:$I$53,9,FALSE))=TRUE,"",VLOOKUP($A633,'Úklidové služby'!$A$7:$I$53,9,FALSE))</f>
        <v/>
      </c>
      <c r="J633" s="189" t="str">
        <f aca="true" t="shared" si="36" ref="J633:J640">IF(ISERR(E633*G633*I633)=TRUE,"",E633*G633*I633)</f>
        <v/>
      </c>
      <c r="K633" s="237" t="str">
        <f aca="true" t="shared" si="37" ref="K633:K640">IF(ISERR(J633/12)=TRUE,"",J633/12)</f>
        <v/>
      </c>
    </row>
    <row r="634" spans="1:11" ht="15" hidden="1" outlineLevel="1">
      <c r="A634" s="9"/>
      <c r="B634" s="63" t="s">
        <v>98</v>
      </c>
      <c r="C634" s="140" t="s">
        <v>153</v>
      </c>
      <c r="D634" s="62" t="s">
        <v>151</v>
      </c>
      <c r="E634" s="106">
        <v>1</v>
      </c>
      <c r="F634" s="89" t="str">
        <f>IF(ISNA(VLOOKUP($A634,'Úklidové služby'!$A$7:$I$53,6,FALSE))=TRUE,"",VLOOKUP($A634,'Úklidové služby'!$A$7:$I$53,6,FALSE))</f>
        <v/>
      </c>
      <c r="G634" s="17" t="str">
        <f>IF(ISNA(VLOOKUP($A634,'Úklidové služby'!$A$7:$I$53,7,FALSE))=TRUE,"",VLOOKUP($A634,'Úklidové služby'!$A$7:$I$53,7,FALSE))</f>
        <v/>
      </c>
      <c r="H634" s="67" t="str">
        <f>IF(ISNA(VLOOKUP($A634,'Úklidové služby'!$A$7:$I$53,8,FALSE))=TRUE,"",VLOOKUP($A634,'Úklidové služby'!$A$7:$I$53,8,FALSE))</f>
        <v/>
      </c>
      <c r="I634" s="232" t="str">
        <f>IF(ISNA(VLOOKUP($A634,'Úklidové služby'!$A$7:$I$53,9,FALSE))=TRUE,"",VLOOKUP($A634,'Úklidové služby'!$A$7:$I$53,9,FALSE))</f>
        <v/>
      </c>
      <c r="J634" s="189" t="str">
        <f t="shared" si="36"/>
        <v/>
      </c>
      <c r="K634" s="237" t="str">
        <f t="shared" si="37"/>
        <v/>
      </c>
    </row>
    <row r="635" spans="1:11" ht="15" hidden="1" outlineLevel="1">
      <c r="A635" s="2"/>
      <c r="B635" s="161" t="s">
        <v>98</v>
      </c>
      <c r="C635" s="142" t="s">
        <v>115</v>
      </c>
      <c r="D635" s="57" t="s">
        <v>151</v>
      </c>
      <c r="E635" s="104">
        <v>1</v>
      </c>
      <c r="F635" s="64" t="str">
        <f>IF(ISNA(VLOOKUP($A635,'Úklidové služby'!$A$7:$I$53,6,FALSE))=TRUE,"",VLOOKUP($A635,'Úklidové služby'!$A$7:$I$53,6,FALSE))</f>
        <v/>
      </c>
      <c r="G635" s="30" t="str">
        <f>IF(ISNA(VLOOKUP($A635,'Úklidové služby'!$A$7:$I$53,7,FALSE))=TRUE,"",VLOOKUP($A635,'Úklidové služby'!$A$7:$I$53,7,FALSE))</f>
        <v/>
      </c>
      <c r="H635" s="220" t="str">
        <f>IF(ISNA(VLOOKUP($A635,'Úklidové služby'!$A$7:$I$53,8,FALSE))=TRUE,"",VLOOKUP($A635,'Úklidové služby'!$A$7:$I$53,8,FALSE))</f>
        <v/>
      </c>
      <c r="I635" s="235" t="str">
        <f>IF(ISNA(VLOOKUP($A635,'Úklidové služby'!$A$7:$I$53,9,FALSE))=TRUE,"",VLOOKUP($A635,'Úklidové služby'!$A$7:$I$53,9,FALSE))</f>
        <v/>
      </c>
      <c r="J635" s="196" t="str">
        <f t="shared" si="36"/>
        <v/>
      </c>
      <c r="K635" s="242" t="str">
        <f t="shared" si="37"/>
        <v/>
      </c>
    </row>
    <row r="636" spans="1:11" ht="15" collapsed="1">
      <c r="A636" s="2">
        <v>46</v>
      </c>
      <c r="B636" s="3" t="s">
        <v>47</v>
      </c>
      <c r="C636" s="26"/>
      <c r="D636" s="57"/>
      <c r="E636" s="111">
        <f>SUM(E637:E639)</f>
        <v>3</v>
      </c>
      <c r="F636" s="64" t="str">
        <f>IF(ISNA(VLOOKUP($A636,'Úklidové služby'!$A$7:$I$53,6,FALSE))=TRUE,"",VLOOKUP($A636,'Úklidové služby'!$A$7:$I$53,6,FALSE))</f>
        <v>ks</v>
      </c>
      <c r="G636" s="8">
        <f>IF(ISNA(VLOOKUP($A636,'Úklidové služby'!$A$7:$I$53,7,FALSE))=TRUE,"",VLOOKUP($A636,'Úklidové služby'!$A$7:$I$53,7,FALSE))</f>
        <v>0</v>
      </c>
      <c r="H636" s="247" t="str">
        <f>IF(ISNA(VLOOKUP($A636,'Úklidové služby'!$A$7:$I$53,8,FALSE))=TRUE,"",VLOOKUP($A636,'Úklidové služby'!$A$7:$I$53,8,FALSE))</f>
        <v>1x za 3 měsíce</v>
      </c>
      <c r="I636" s="252">
        <f>IF(ISNA(VLOOKUP($A636,'Úklidové služby'!$A$7:$I$53,9,FALSE))=TRUE,"",VLOOKUP($A636,'Úklidové služby'!$A$7:$I$53,9,FALSE))</f>
        <v>4</v>
      </c>
      <c r="J636" s="74">
        <f t="shared" si="36"/>
        <v>0</v>
      </c>
      <c r="K636" s="254">
        <f t="shared" si="37"/>
        <v>0</v>
      </c>
    </row>
    <row r="637" spans="1:11" ht="15" hidden="1" outlineLevel="1">
      <c r="A637" s="9"/>
      <c r="B637" s="143" t="s">
        <v>20</v>
      </c>
      <c r="C637" s="140" t="s">
        <v>148</v>
      </c>
      <c r="D637" s="154" t="s">
        <v>149</v>
      </c>
      <c r="E637" s="100">
        <v>1</v>
      </c>
      <c r="F637" s="938" t="str">
        <f>IF(ISNA(VLOOKUP($A637,'Úklidové služby'!$A$7:$I$53,6,FALSE))=TRUE,"",VLOOKUP($A637,'Úklidové služby'!$A$7:$I$53,6,FALSE))</f>
        <v/>
      </c>
      <c r="G637" s="17" t="str">
        <f>IF(ISNA(VLOOKUP($A637,'Úklidové služby'!$A$7:$I$53,7,FALSE))=TRUE,"",VLOOKUP($A637,'Úklidové služby'!$A$7:$I$53,7,FALSE))</f>
        <v/>
      </c>
      <c r="H637" s="67" t="str">
        <f>IF(ISNA(VLOOKUP($A637,'Úklidové služby'!$A$7:$I$53,8,FALSE))=TRUE,"",VLOOKUP($A637,'Úklidové služby'!$A$7:$I$53,8,FALSE))</f>
        <v/>
      </c>
      <c r="I637" s="232" t="str">
        <f>IF(ISNA(VLOOKUP($A637,'Úklidové služby'!$A$7:$I$53,9,FALSE))=TRUE,"",VLOOKUP($A637,'Úklidové služby'!$A$7:$I$53,9,FALSE))</f>
        <v/>
      </c>
      <c r="J637" s="189" t="str">
        <f t="shared" si="36"/>
        <v/>
      </c>
      <c r="K637" s="237" t="str">
        <f t="shared" si="37"/>
        <v/>
      </c>
    </row>
    <row r="638" spans="1:11" ht="15" hidden="1" outlineLevel="1">
      <c r="A638" s="9"/>
      <c r="B638" s="63" t="s">
        <v>98</v>
      </c>
      <c r="C638" s="140" t="s">
        <v>153</v>
      </c>
      <c r="D638" s="62" t="s">
        <v>151</v>
      </c>
      <c r="E638" s="106">
        <v>1</v>
      </c>
      <c r="F638" s="89" t="str">
        <f>IF(ISNA(VLOOKUP($A638,'Úklidové služby'!$A$7:$I$53,6,FALSE))=TRUE,"",VLOOKUP($A638,'Úklidové služby'!$A$7:$I$53,6,FALSE))</f>
        <v/>
      </c>
      <c r="G638" s="17" t="str">
        <f>IF(ISNA(VLOOKUP($A638,'Úklidové služby'!$A$7:$I$53,7,FALSE))=TRUE,"",VLOOKUP($A638,'Úklidové služby'!$A$7:$I$53,7,FALSE))</f>
        <v/>
      </c>
      <c r="H638" s="67" t="str">
        <f>IF(ISNA(VLOOKUP($A638,'Úklidové služby'!$A$7:$I$53,8,FALSE))=TRUE,"",VLOOKUP($A638,'Úklidové služby'!$A$7:$I$53,8,FALSE))</f>
        <v/>
      </c>
      <c r="I638" s="232" t="str">
        <f>IF(ISNA(VLOOKUP($A638,'Úklidové služby'!$A$7:$I$53,9,FALSE))=TRUE,"",VLOOKUP($A638,'Úklidové služby'!$A$7:$I$53,9,FALSE))</f>
        <v/>
      </c>
      <c r="J638" s="189" t="str">
        <f t="shared" si="36"/>
        <v/>
      </c>
      <c r="K638" s="237" t="str">
        <f t="shared" si="37"/>
        <v/>
      </c>
    </row>
    <row r="639" spans="1:11" ht="15" hidden="1" outlineLevel="1">
      <c r="A639" s="2"/>
      <c r="B639" s="161" t="s">
        <v>98</v>
      </c>
      <c r="C639" s="142" t="s">
        <v>115</v>
      </c>
      <c r="D639" s="57" t="s">
        <v>151</v>
      </c>
      <c r="E639" s="104">
        <v>1</v>
      </c>
      <c r="F639" s="64" t="str">
        <f>IF(ISNA(VLOOKUP($A639,'Úklidové služby'!$A$7:$I$53,6,FALSE))=TRUE,"",VLOOKUP($A639,'Úklidové služby'!$A$7:$I$53,6,FALSE))</f>
        <v/>
      </c>
      <c r="G639" s="30" t="str">
        <f>IF(ISNA(VLOOKUP($A639,'Úklidové služby'!$A$7:$I$53,7,FALSE))=TRUE,"",VLOOKUP($A639,'Úklidové služby'!$A$7:$I$53,7,FALSE))</f>
        <v/>
      </c>
      <c r="H639" s="220" t="str">
        <f>IF(ISNA(VLOOKUP($A639,'Úklidové služby'!$A$7:$I$53,8,FALSE))=TRUE,"",VLOOKUP($A639,'Úklidové služby'!$A$7:$I$53,8,FALSE))</f>
        <v/>
      </c>
      <c r="I639" s="235" t="str">
        <f>IF(ISNA(VLOOKUP($A639,'Úklidové služby'!$A$7:$I$53,9,FALSE))=TRUE,"",VLOOKUP($A639,'Úklidové služby'!$A$7:$I$53,9,FALSE))</f>
        <v/>
      </c>
      <c r="J639" s="196" t="str">
        <f t="shared" si="36"/>
        <v/>
      </c>
      <c r="K639" s="242" t="str">
        <f t="shared" si="37"/>
        <v/>
      </c>
    </row>
    <row r="640" spans="1:11" ht="15" collapsed="1" thickBot="1">
      <c r="A640" s="2">
        <v>47</v>
      </c>
      <c r="B640" s="3" t="s">
        <v>58</v>
      </c>
      <c r="C640" s="5"/>
      <c r="D640" s="5"/>
      <c r="E640" s="97">
        <f>SUM(E641:E675)</f>
        <v>185.95099999999996</v>
      </c>
      <c r="F640" s="45" t="str">
        <f>IF(ISNA(VLOOKUP($A640,'Úklidové služby'!$A$7:$I$53,6,FALSE))=TRUE,"",VLOOKUP($A640,'Úklidové služby'!$A$7:$I$53,6,FALSE))</f>
        <v>m2</v>
      </c>
      <c r="G640" s="24">
        <f>IF(ISNA(VLOOKUP($A640,'Úklidové služby'!$A$7:$I$53,7,FALSE))=TRUE,"",VLOOKUP($A640,'Úklidové služby'!$A$7:$I$53,7,FALSE))</f>
        <v>0</v>
      </c>
      <c r="H640" s="60" t="str">
        <f>IF(ISNA(VLOOKUP($A640,'Úklidové služby'!$A$7:$I$53,8,FALSE))=TRUE,"",VLOOKUP($A640,'Úklidové služby'!$A$7:$I$53,8,FALSE))</f>
        <v>1x za 6 měsíců</v>
      </c>
      <c r="I640" s="236">
        <f>IF(ISNA(VLOOKUP($A640,'Úklidové služby'!$A$7:$I$53,9,FALSE))=TRUE,"",VLOOKUP($A640,'Úklidové služby'!$A$7:$I$53,9,FALSE))</f>
        <v>2</v>
      </c>
      <c r="J640" s="76">
        <f t="shared" si="36"/>
        <v>0</v>
      </c>
      <c r="K640" s="668">
        <f t="shared" si="37"/>
        <v>0</v>
      </c>
    </row>
    <row r="641" spans="1:11" ht="15" hidden="1" outlineLevel="1">
      <c r="A641" s="48"/>
      <c r="B641" s="10" t="s">
        <v>8</v>
      </c>
      <c r="C641" s="69" t="s">
        <v>174</v>
      </c>
      <c r="D641" s="11" t="s">
        <v>155</v>
      </c>
      <c r="E641" s="100">
        <f>SUMIF(Okna!$C$87:$C$152,C641,Okna!$I$87:$I$152)</f>
        <v>5.8</v>
      </c>
      <c r="F641" s="66"/>
      <c r="G641" s="16"/>
      <c r="H641" s="16"/>
      <c r="I641" s="148"/>
      <c r="J641" s="82"/>
      <c r="K641" s="230"/>
    </row>
    <row r="642" spans="1:11" ht="15" hidden="1" outlineLevel="1">
      <c r="A642" s="48"/>
      <c r="B642" s="14" t="s">
        <v>8</v>
      </c>
      <c r="C642" s="70" t="s">
        <v>175</v>
      </c>
      <c r="D642" s="15" t="s">
        <v>156</v>
      </c>
      <c r="E642" s="100">
        <f>SUMIF(Okna!$C$87:$C$152,C642,Okna!$I$87:$I$152)</f>
        <v>1.48</v>
      </c>
      <c r="F642" s="66"/>
      <c r="G642" s="16"/>
      <c r="H642" s="16"/>
      <c r="I642" s="148"/>
      <c r="J642" s="82"/>
      <c r="K642" s="230"/>
    </row>
    <row r="643" spans="1:11" ht="15" hidden="1" outlineLevel="1">
      <c r="A643" s="48"/>
      <c r="B643" s="14" t="s">
        <v>8</v>
      </c>
      <c r="C643" s="70" t="s">
        <v>205</v>
      </c>
      <c r="D643" s="15" t="s">
        <v>195</v>
      </c>
      <c r="E643" s="100">
        <f>SUMIF(Okna!$C$87:$C$152,C643,Okna!$I$87:$I$152)</f>
        <v>11.1856</v>
      </c>
      <c r="F643" s="66"/>
      <c r="G643" s="16"/>
      <c r="H643" s="16"/>
      <c r="I643" s="148"/>
      <c r="J643" s="82"/>
      <c r="K643" s="230"/>
    </row>
    <row r="644" spans="1:11" ht="15" hidden="1" outlineLevel="1">
      <c r="A644" s="48"/>
      <c r="B644" s="14" t="s">
        <v>8</v>
      </c>
      <c r="C644" s="70" t="s">
        <v>206</v>
      </c>
      <c r="D644" s="15" t="s">
        <v>196</v>
      </c>
      <c r="E644" s="100">
        <f>SUMIF(Okna!$C$87:$C$152,C644,Okna!$I$87:$I$152)</f>
        <v>3.9839999999999995</v>
      </c>
      <c r="F644" s="66"/>
      <c r="G644" s="16"/>
      <c r="H644" s="16"/>
      <c r="I644" s="148"/>
      <c r="J644" s="82"/>
      <c r="K644" s="230"/>
    </row>
    <row r="645" spans="1:11" ht="15" hidden="1" outlineLevel="1">
      <c r="A645" s="48"/>
      <c r="B645" s="14" t="s">
        <v>8</v>
      </c>
      <c r="C645" s="70" t="s">
        <v>176</v>
      </c>
      <c r="D645" s="15" t="s">
        <v>157</v>
      </c>
      <c r="E645" s="100">
        <f>SUMIF(Okna!$C$87:$C$152,C645,Okna!$I$87:$I$152)</f>
        <v>2.125</v>
      </c>
      <c r="F645" s="66"/>
      <c r="G645" s="16"/>
      <c r="H645" s="16"/>
      <c r="I645" s="148"/>
      <c r="J645" s="82"/>
      <c r="K645" s="230"/>
    </row>
    <row r="646" spans="1:11" ht="15" hidden="1" outlineLevel="1">
      <c r="A646" s="48"/>
      <c r="B646" s="14" t="s">
        <v>8</v>
      </c>
      <c r="C646" s="70" t="s">
        <v>177</v>
      </c>
      <c r="D646" s="15" t="s">
        <v>158</v>
      </c>
      <c r="E646" s="100">
        <f>SUMIF(Okna!$C$87:$C$152,C646,Okna!$I$87:$I$152)</f>
        <v>2.516</v>
      </c>
      <c r="F646" s="66"/>
      <c r="G646" s="16"/>
      <c r="H646" s="16"/>
      <c r="I646" s="148"/>
      <c r="J646" s="82"/>
      <c r="K646" s="230"/>
    </row>
    <row r="647" spans="1:11" ht="15" hidden="1" outlineLevel="1">
      <c r="A647" s="48"/>
      <c r="B647" s="14" t="s">
        <v>8</v>
      </c>
      <c r="C647" s="70" t="s">
        <v>178</v>
      </c>
      <c r="D647" s="15" t="s">
        <v>25</v>
      </c>
      <c r="E647" s="100">
        <f>SUMIF(Okna!$C$87:$C$152,C647,Okna!$I$87:$I$152)</f>
        <v>3.5208</v>
      </c>
      <c r="F647" s="66"/>
      <c r="G647" s="16"/>
      <c r="H647" s="16"/>
      <c r="I647" s="148"/>
      <c r="J647" s="82"/>
      <c r="K647" s="230"/>
    </row>
    <row r="648" spans="1:11" ht="15" hidden="1" outlineLevel="1">
      <c r="A648" s="48"/>
      <c r="B648" s="14" t="s">
        <v>8</v>
      </c>
      <c r="C648" s="70" t="s">
        <v>179</v>
      </c>
      <c r="D648" s="15" t="s">
        <v>16</v>
      </c>
      <c r="E648" s="100">
        <f>SUMIF(Okna!$C$87:$C$152,C648,Okna!$I$87:$I$152)</f>
        <v>3.5208</v>
      </c>
      <c r="F648" s="66"/>
      <c r="G648" s="16"/>
      <c r="H648" s="16"/>
      <c r="I648" s="148"/>
      <c r="J648" s="82"/>
      <c r="K648" s="230"/>
    </row>
    <row r="649" spans="1:11" ht="15" hidden="1" outlineLevel="1">
      <c r="A649" s="48"/>
      <c r="B649" s="14" t="s">
        <v>20</v>
      </c>
      <c r="C649" s="70" t="s">
        <v>136</v>
      </c>
      <c r="D649" s="15" t="s">
        <v>61</v>
      </c>
      <c r="E649" s="100">
        <f>SUMIF(Okna!$C$87:$C$152,C649,Okna!$I$87:$I$152)</f>
        <v>8.2836</v>
      </c>
      <c r="F649" s="66"/>
      <c r="G649" s="16"/>
      <c r="H649" s="16"/>
      <c r="I649" s="148"/>
      <c r="J649" s="82"/>
      <c r="K649" s="230"/>
    </row>
    <row r="650" spans="1:11" ht="15" hidden="1" outlineLevel="1">
      <c r="A650" s="48"/>
      <c r="B650" s="14" t="s">
        <v>20</v>
      </c>
      <c r="C650" s="70" t="s">
        <v>111</v>
      </c>
      <c r="D650" s="15" t="s">
        <v>195</v>
      </c>
      <c r="E650" s="100">
        <f>SUMIF(Okna!$C$87:$C$152,C650,Okna!$I$87:$I$152)</f>
        <v>4.1418</v>
      </c>
      <c r="F650" s="66"/>
      <c r="G650" s="16"/>
      <c r="H650" s="16"/>
      <c r="I650" s="148"/>
      <c r="J650" s="82"/>
      <c r="K650" s="230"/>
    </row>
    <row r="651" spans="1:11" ht="15" hidden="1" outlineLevel="1">
      <c r="A651" s="48"/>
      <c r="B651" s="14" t="s">
        <v>20</v>
      </c>
      <c r="C651" s="70" t="s">
        <v>110</v>
      </c>
      <c r="D651" s="15" t="s">
        <v>195</v>
      </c>
      <c r="E651" s="100">
        <f>SUMIF(Okna!$C$87:$C$152,C651,Okna!$I$87:$I$152)</f>
        <v>8.2836</v>
      </c>
      <c r="F651" s="66"/>
      <c r="G651" s="16"/>
      <c r="H651" s="16"/>
      <c r="I651" s="148"/>
      <c r="J651" s="82"/>
      <c r="K651" s="230"/>
    </row>
    <row r="652" spans="1:11" ht="15" hidden="1" outlineLevel="1">
      <c r="A652" s="48"/>
      <c r="B652" s="14" t="s">
        <v>20</v>
      </c>
      <c r="C652" s="70" t="s">
        <v>137</v>
      </c>
      <c r="D652" s="15" t="s">
        <v>160</v>
      </c>
      <c r="E652" s="100">
        <f>SUMIF(Okna!$C$87:$C$152,C652,Okna!$I$87:$I$152)</f>
        <v>0.644</v>
      </c>
      <c r="F652" s="66"/>
      <c r="G652" s="16"/>
      <c r="H652" s="16"/>
      <c r="I652" s="148"/>
      <c r="J652" s="82"/>
      <c r="K652" s="230"/>
    </row>
    <row r="653" spans="1:11" ht="15" hidden="1" outlineLevel="1">
      <c r="A653" s="48"/>
      <c r="B653" s="14" t="s">
        <v>20</v>
      </c>
      <c r="C653" s="70" t="s">
        <v>105</v>
      </c>
      <c r="D653" s="15" t="s">
        <v>161</v>
      </c>
      <c r="E653" s="100">
        <f>SUMIF(Okna!$C$87:$C$152,C653,Okna!$I$87:$I$152)</f>
        <v>4.1418</v>
      </c>
      <c r="F653" s="66"/>
      <c r="G653" s="16"/>
      <c r="H653" s="16"/>
      <c r="I653" s="148"/>
      <c r="J653" s="82"/>
      <c r="K653" s="230"/>
    </row>
    <row r="654" spans="1:11" ht="15" hidden="1" outlineLevel="1">
      <c r="A654" s="48"/>
      <c r="B654" s="14" t="s">
        <v>20</v>
      </c>
      <c r="C654" s="70" t="s">
        <v>108</v>
      </c>
      <c r="D654" s="15" t="s">
        <v>162</v>
      </c>
      <c r="E654" s="100">
        <f>SUMIF(Okna!$C$87:$C$152,C654,Okna!$I$87:$I$152)</f>
        <v>7.768799999999999</v>
      </c>
      <c r="F654" s="66"/>
      <c r="G654" s="16"/>
      <c r="H654" s="16"/>
      <c r="I654" s="148"/>
      <c r="J654" s="82"/>
      <c r="K654" s="230"/>
    </row>
    <row r="655" spans="1:11" ht="15" hidden="1" outlineLevel="1">
      <c r="A655" s="48"/>
      <c r="B655" s="14" t="s">
        <v>20</v>
      </c>
      <c r="C655" s="70" t="s">
        <v>104</v>
      </c>
      <c r="D655" s="15" t="s">
        <v>162</v>
      </c>
      <c r="E655" s="100">
        <f>SUMIF(Okna!$C$87:$C$152,C655,Okna!$I$87:$I$152)</f>
        <v>7.768799999999999</v>
      </c>
      <c r="F655" s="66"/>
      <c r="G655" s="16"/>
      <c r="H655" s="16"/>
      <c r="I655" s="148"/>
      <c r="J655" s="82"/>
      <c r="K655" s="230"/>
    </row>
    <row r="656" spans="1:11" ht="15" hidden="1" outlineLevel="1">
      <c r="A656" s="48"/>
      <c r="B656" s="14" t="s">
        <v>20</v>
      </c>
      <c r="C656" s="140" t="s">
        <v>207</v>
      </c>
      <c r="D656" s="15" t="s">
        <v>197</v>
      </c>
      <c r="E656" s="100">
        <f>SUMIF(Okna!$C$87:$C$152,C656,Okna!$I$87:$I$152)</f>
        <v>3.8843999999999994</v>
      </c>
      <c r="F656" s="66"/>
      <c r="G656" s="16"/>
      <c r="H656" s="16"/>
      <c r="I656" s="148"/>
      <c r="J656" s="82"/>
      <c r="K656" s="230"/>
    </row>
    <row r="657" spans="1:11" ht="15" hidden="1" outlineLevel="1">
      <c r="A657" s="48"/>
      <c r="B657" s="14" t="s">
        <v>20</v>
      </c>
      <c r="C657" s="70" t="s">
        <v>148</v>
      </c>
      <c r="D657" s="15" t="s">
        <v>149</v>
      </c>
      <c r="E657" s="100">
        <f>SUMIF(Okna!$C$87:$C$152,C657,Okna!$I$87:$I$152)</f>
        <v>4.9643999999999995</v>
      </c>
      <c r="F657" s="66"/>
      <c r="G657" s="16"/>
      <c r="H657" s="16"/>
      <c r="I657" s="148"/>
      <c r="J657" s="82"/>
      <c r="K657" s="230"/>
    </row>
    <row r="658" spans="1:11" ht="15" hidden="1" outlineLevel="1">
      <c r="A658" s="48"/>
      <c r="B658" s="14" t="s">
        <v>20</v>
      </c>
      <c r="C658" s="70" t="s">
        <v>208</v>
      </c>
      <c r="D658" s="15" t="s">
        <v>162</v>
      </c>
      <c r="E658" s="100">
        <f>SUMIF(Okna!$C$87:$C$152,C658,Okna!$I$87:$I$152)</f>
        <v>3.8843999999999994</v>
      </c>
      <c r="F658" s="66"/>
      <c r="G658" s="16"/>
      <c r="H658" s="16"/>
      <c r="I658" s="148"/>
      <c r="J658" s="82"/>
      <c r="K658" s="230"/>
    </row>
    <row r="659" spans="1:11" ht="15" hidden="1" outlineLevel="1">
      <c r="A659" s="48"/>
      <c r="B659" s="14" t="s">
        <v>20</v>
      </c>
      <c r="C659" s="70" t="s">
        <v>184</v>
      </c>
      <c r="D659" s="15" t="s">
        <v>164</v>
      </c>
      <c r="E659" s="100">
        <f>SUMIF(Okna!$C$87:$C$152,C659,Okna!$I$87:$I$152)</f>
        <v>7.788000000000001</v>
      </c>
      <c r="F659" s="66"/>
      <c r="G659" s="16"/>
      <c r="H659" s="16"/>
      <c r="I659" s="148"/>
      <c r="J659" s="82"/>
      <c r="K659" s="230"/>
    </row>
    <row r="660" spans="1:11" ht="15" hidden="1" outlineLevel="1">
      <c r="A660" s="48"/>
      <c r="B660" s="14" t="s">
        <v>20</v>
      </c>
      <c r="C660" s="70" t="s">
        <v>101</v>
      </c>
      <c r="D660" s="15" t="s">
        <v>198</v>
      </c>
      <c r="E660" s="100">
        <f>SUMIF(Okna!$C$87:$C$152,C660,Okna!$I$87:$I$152)</f>
        <v>3.8939999999999997</v>
      </c>
      <c r="F660" s="66"/>
      <c r="G660" s="16"/>
      <c r="H660" s="16"/>
      <c r="I660" s="148"/>
      <c r="J660" s="82"/>
      <c r="K660" s="230"/>
    </row>
    <row r="661" spans="1:11" ht="15" hidden="1" outlineLevel="1">
      <c r="A661" s="48"/>
      <c r="B661" s="14" t="s">
        <v>20</v>
      </c>
      <c r="C661" s="70" t="s">
        <v>112</v>
      </c>
      <c r="D661" s="15" t="s">
        <v>199</v>
      </c>
      <c r="E661" s="100">
        <f>SUMIF(Okna!$C$87:$C$152,C661,Okna!$I$87:$I$152)</f>
        <v>11.681999999999999</v>
      </c>
      <c r="F661" s="66"/>
      <c r="G661" s="16"/>
      <c r="H661" s="16"/>
      <c r="I661" s="148"/>
      <c r="J661" s="82"/>
      <c r="K661" s="230"/>
    </row>
    <row r="662" spans="1:11" ht="15" hidden="1" outlineLevel="1">
      <c r="A662" s="48"/>
      <c r="B662" s="14" t="s">
        <v>20</v>
      </c>
      <c r="C662" s="70" t="s">
        <v>102</v>
      </c>
      <c r="D662" s="15" t="s">
        <v>200</v>
      </c>
      <c r="E662" s="100">
        <f>SUMIF(Okna!$C$87:$C$152,C662,Okna!$I$87:$I$152)</f>
        <v>4.1772</v>
      </c>
      <c r="F662" s="66"/>
      <c r="G662" s="16"/>
      <c r="H662" s="16"/>
      <c r="I662" s="148"/>
      <c r="J662" s="82"/>
      <c r="K662" s="230"/>
    </row>
    <row r="663" spans="1:11" ht="15" hidden="1" outlineLevel="1">
      <c r="A663" s="48"/>
      <c r="B663" s="14" t="s">
        <v>98</v>
      </c>
      <c r="C663" s="70" t="s">
        <v>124</v>
      </c>
      <c r="D663" s="15" t="s">
        <v>165</v>
      </c>
      <c r="E663" s="100">
        <f>SUMIF(Okna!$C$87:$C$152,C663,Okna!$I$87:$I$152)</f>
        <v>3.652</v>
      </c>
      <c r="F663" s="66"/>
      <c r="G663" s="16"/>
      <c r="H663" s="16"/>
      <c r="I663" s="148"/>
      <c r="J663" s="82"/>
      <c r="K663" s="230"/>
    </row>
    <row r="664" spans="1:11" ht="15" hidden="1" outlineLevel="1">
      <c r="A664" s="48"/>
      <c r="B664" s="14" t="s">
        <v>98</v>
      </c>
      <c r="C664" s="70" t="s">
        <v>186</v>
      </c>
      <c r="D664" s="15" t="s">
        <v>166</v>
      </c>
      <c r="E664" s="100">
        <f>SUMIF(Okna!$C$87:$C$152,C664,Okna!$I$87:$I$152)</f>
        <v>3.652</v>
      </c>
      <c r="F664" s="66"/>
      <c r="G664" s="16"/>
      <c r="H664" s="16"/>
      <c r="I664" s="148"/>
      <c r="J664" s="82"/>
      <c r="K664" s="230"/>
    </row>
    <row r="665" spans="1:11" ht="15" hidden="1" outlineLevel="1">
      <c r="A665" s="48"/>
      <c r="B665" s="14" t="s">
        <v>98</v>
      </c>
      <c r="C665" s="70" t="s">
        <v>209</v>
      </c>
      <c r="D665" s="15" t="s">
        <v>201</v>
      </c>
      <c r="E665" s="100">
        <f>SUMIF(Okna!$C$87:$C$152,C665,Okna!$I$87:$I$152)</f>
        <v>3.652</v>
      </c>
      <c r="F665" s="66"/>
      <c r="G665" s="16"/>
      <c r="H665" s="16"/>
      <c r="I665" s="148"/>
      <c r="J665" s="82"/>
      <c r="K665" s="230"/>
    </row>
    <row r="666" spans="1:11" ht="15" hidden="1" outlineLevel="1">
      <c r="A666" s="48"/>
      <c r="B666" s="14" t="s">
        <v>98</v>
      </c>
      <c r="C666" s="70" t="s">
        <v>187</v>
      </c>
      <c r="D666" s="15" t="s">
        <v>25</v>
      </c>
      <c r="E666" s="100">
        <f>SUMIF(Okna!$C$87:$C$152,C666,Okna!$I$87:$I$152)</f>
        <v>0.8800000000000001</v>
      </c>
      <c r="F666" s="66"/>
      <c r="G666" s="16"/>
      <c r="H666" s="16"/>
      <c r="I666" s="148"/>
      <c r="J666" s="82"/>
      <c r="K666" s="230"/>
    </row>
    <row r="667" spans="1:11" ht="15" hidden="1" outlineLevel="1">
      <c r="A667" s="48"/>
      <c r="B667" s="14" t="s">
        <v>98</v>
      </c>
      <c r="C667" s="70" t="s">
        <v>191</v>
      </c>
      <c r="D667" s="15" t="s">
        <v>16</v>
      </c>
      <c r="E667" s="100">
        <f>SUMIF(Okna!$C$87:$C$152,C667,Okna!$I$87:$I$152)</f>
        <v>2.8</v>
      </c>
      <c r="F667" s="66"/>
      <c r="G667" s="16"/>
      <c r="H667" s="16"/>
      <c r="I667" s="148"/>
      <c r="J667" s="82"/>
      <c r="K667" s="230"/>
    </row>
    <row r="668" spans="1:11" ht="15" hidden="1" outlineLevel="1">
      <c r="A668" s="48"/>
      <c r="B668" s="14" t="s">
        <v>98</v>
      </c>
      <c r="C668" s="70" t="s">
        <v>210</v>
      </c>
      <c r="D668" s="15" t="s">
        <v>202</v>
      </c>
      <c r="E668" s="100">
        <f>SUMIF(Okna!$C$87:$C$152,C668,Okna!$I$87:$I$152)</f>
        <v>5.6</v>
      </c>
      <c r="F668" s="66"/>
      <c r="G668" s="16"/>
      <c r="H668" s="16"/>
      <c r="I668" s="148"/>
      <c r="J668" s="82"/>
      <c r="K668" s="230"/>
    </row>
    <row r="669" spans="1:11" ht="15" hidden="1" outlineLevel="1">
      <c r="A669" s="48"/>
      <c r="B669" s="14" t="s">
        <v>98</v>
      </c>
      <c r="C669" s="70" t="s">
        <v>211</v>
      </c>
      <c r="D669" s="15" t="s">
        <v>203</v>
      </c>
      <c r="E669" s="100">
        <f>SUMIF(Okna!$C$87:$C$152,C669,Okna!$I$87:$I$152)</f>
        <v>13.756</v>
      </c>
      <c r="F669" s="66"/>
      <c r="G669" s="16"/>
      <c r="H669" s="16"/>
      <c r="I669" s="148"/>
      <c r="J669" s="82"/>
      <c r="K669" s="230"/>
    </row>
    <row r="670" spans="1:11" ht="15" hidden="1" outlineLevel="1">
      <c r="A670" s="48"/>
      <c r="B670" s="14" t="s">
        <v>98</v>
      </c>
      <c r="C670" s="70" t="s">
        <v>212</v>
      </c>
      <c r="D670" s="15" t="s">
        <v>204</v>
      </c>
      <c r="E670" s="100">
        <f>SUMIF(Okna!$C$87:$C$152,C670,Okna!$I$87:$I$152)</f>
        <v>10.956</v>
      </c>
      <c r="F670" s="66"/>
      <c r="G670" s="16"/>
      <c r="H670" s="16"/>
      <c r="I670" s="148"/>
      <c r="J670" s="82"/>
      <c r="K670" s="230"/>
    </row>
    <row r="671" spans="1:11" ht="15" hidden="1" outlineLevel="1">
      <c r="A671" s="48"/>
      <c r="B671" s="63" t="s">
        <v>98</v>
      </c>
      <c r="C671" s="140" t="s">
        <v>153</v>
      </c>
      <c r="D671" s="62" t="s">
        <v>151</v>
      </c>
      <c r="E671" s="106">
        <f>SUMIF(Okna!$C$87:$C$152,C671,Okna!$I$87:$I$152)</f>
        <v>3.652</v>
      </c>
      <c r="F671" s="66"/>
      <c r="G671" s="16"/>
      <c r="H671" s="16"/>
      <c r="I671" s="148"/>
      <c r="J671" s="82"/>
      <c r="K671" s="230"/>
    </row>
    <row r="672" spans="1:11" ht="15" hidden="1" outlineLevel="1">
      <c r="A672" s="48"/>
      <c r="B672" s="14" t="s">
        <v>98</v>
      </c>
      <c r="C672" s="70" t="s">
        <v>193</v>
      </c>
      <c r="D672" s="15" t="s">
        <v>163</v>
      </c>
      <c r="E672" s="100">
        <f>SUMIF(Okna!$C$87:$C$152,C672,Okna!$I$87:$I$152)</f>
        <v>7.304</v>
      </c>
      <c r="F672" s="66"/>
      <c r="G672" s="16"/>
      <c r="H672" s="16"/>
      <c r="I672" s="148"/>
      <c r="J672" s="82"/>
      <c r="K672" s="230"/>
    </row>
    <row r="673" spans="1:11" ht="15" hidden="1" outlineLevel="1">
      <c r="A673" s="48"/>
      <c r="B673" s="63" t="s">
        <v>98</v>
      </c>
      <c r="C673" s="140" t="s">
        <v>115</v>
      </c>
      <c r="D673" s="62" t="s">
        <v>151</v>
      </c>
      <c r="E673" s="106">
        <f>SUMIF(Okna!$C$87:$C$152,C673,Okna!$I$87:$I$152)</f>
        <v>3.652</v>
      </c>
      <c r="F673" s="66"/>
      <c r="G673" s="16"/>
      <c r="H673" s="16"/>
      <c r="I673" s="148"/>
      <c r="J673" s="82"/>
      <c r="K673" s="230"/>
    </row>
    <row r="674" spans="1:11" ht="15" hidden="1" outlineLevel="1">
      <c r="A674" s="48"/>
      <c r="B674" s="14" t="s">
        <v>98</v>
      </c>
      <c r="C674" s="70" t="s">
        <v>122</v>
      </c>
      <c r="D674" s="15" t="s">
        <v>166</v>
      </c>
      <c r="E674" s="100">
        <f>SUMIF(Okna!$C$87:$C$152,C674,Okna!$I$87:$I$152)</f>
        <v>3.652</v>
      </c>
      <c r="F674" s="66"/>
      <c r="G674" s="16"/>
      <c r="H674" s="16"/>
      <c r="I674" s="148"/>
      <c r="J674" s="82"/>
      <c r="K674" s="230"/>
    </row>
    <row r="675" spans="1:11" ht="15" hidden="1" outlineLevel="1" thickBot="1">
      <c r="A675" s="83"/>
      <c r="B675" s="84" t="s">
        <v>98</v>
      </c>
      <c r="C675" s="162" t="s">
        <v>121</v>
      </c>
      <c r="D675" s="153" t="s">
        <v>172</v>
      </c>
      <c r="E675" s="107">
        <f>SUMIF(Okna!$C$87:$C$152,C675,Okna!$I$87:$I$152)</f>
        <v>7.304</v>
      </c>
      <c r="F675" s="95"/>
      <c r="G675" s="87"/>
      <c r="H675" s="87"/>
      <c r="I675" s="221"/>
      <c r="J675" s="88"/>
      <c r="K675" s="249"/>
    </row>
    <row r="676" spans="1:11" ht="15" thickBot="1">
      <c r="A676" s="1126" t="s">
        <v>269</v>
      </c>
      <c r="B676" s="1127"/>
      <c r="C676" s="1127"/>
      <c r="D676" s="1127"/>
      <c r="E676" s="1127"/>
      <c r="F676" s="1127"/>
      <c r="G676" s="1127"/>
      <c r="H676" s="1127"/>
      <c r="I676" s="1131"/>
      <c r="J676" s="231">
        <f>SUM(J7:J675)</f>
        <v>0</v>
      </c>
      <c r="K676" s="901">
        <f>SUM(K7:K675)</f>
        <v>0</v>
      </c>
    </row>
    <row r="691" spans="2:4" ht="15">
      <c r="B691" s="108"/>
      <c r="C691" s="108"/>
      <c r="D691" s="108"/>
    </row>
  </sheetData>
  <sheetProtection sheet="1" objects="1" scenarios="1"/>
  <mergeCells count="2">
    <mergeCell ref="B6:D6"/>
    <mergeCell ref="A676:I676"/>
  </mergeCells>
  <printOptions horizontalCentered="1"/>
  <pageMargins left="0.1968503937007874" right="0.1968503937007874" top="0.15748031496062992" bottom="0.3937007874015748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E45 E597 E632 E210 E380 E267 E190" formulaRange="1"/>
    <ignoredError sqref="C591:C593 C600:C602 C22:C38 C60:C79 C89:C98 C492:C499 C40:C41 C500:C50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494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08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4.8515625" style="1" bestFit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414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312.9600000000001</v>
      </c>
    </row>
    <row r="7" spans="1:12" ht="15" collapsed="1">
      <c r="A7" s="2">
        <v>1</v>
      </c>
      <c r="B7" s="3" t="s">
        <v>5</v>
      </c>
      <c r="C7" s="4"/>
      <c r="D7" s="5"/>
      <c r="E7" s="98">
        <f>SUM(E8:E29)</f>
        <v>312.9600000000001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50">
        <f>IF(ISERR(J7/12)=TRUE,"",J7/12)</f>
        <v>0</v>
      </c>
      <c r="L7" s="1">
        <f>SUMIF(A:A,'Úklidové služby'!A8,E:E)</f>
        <v>312.9600000000001</v>
      </c>
    </row>
    <row r="8" spans="1:12" ht="15" hidden="1" outlineLevel="1">
      <c r="A8" s="9"/>
      <c r="B8" s="14" t="s">
        <v>8</v>
      </c>
      <c r="C8" s="70" t="s">
        <v>259</v>
      </c>
      <c r="D8" s="56" t="s">
        <v>154</v>
      </c>
      <c r="E8" s="99">
        <f>SUMIF('Soupis úklidových prací'!$C$149:$C$192,C8,'Soupis úklidových prací'!$D$149:$D$192)</f>
        <v>51.31</v>
      </c>
      <c r="F8" s="89" t="str">
        <f>IF(ISNA(VLOOKUP($A8,'Úklidové služby'!$A$7:$I$53,6,FALSE))=TRUE,"",VLOOKUP($A8,'Úklidové služby'!$A$7:$I$53,6,FALSE))</f>
        <v/>
      </c>
      <c r="G8" s="13" t="str">
        <f>IF(ISNA(VLOOKUP($A8,'Úklidové služby'!$A$7:$I$53,7,FALSE))=TRUE,"",VLOOKUP($A8,'Úklidové služby'!$A$7:$I$53,7,FALSE))</f>
        <v/>
      </c>
      <c r="H8" s="67" t="str">
        <f>IF(ISNA(VLOOKUP($A8,'Úklidové služby'!$A$7:$I$53,8,FALSE))=TRUE,"",VLOOKUP($A8,'Úklidové služby'!$A$7:$I$53,8,FALSE))</f>
        <v/>
      </c>
      <c r="I8" s="232" t="str">
        <f>IF(ISNA(VLOOKUP($A8,'Úklidové služby'!$A$7:$I$53,9,FALSE))=TRUE,"",VLOOKUP($A8,'Úklidové služby'!$A$7:$I$53,9,FALSE))</f>
        <v/>
      </c>
      <c r="J8" s="188" t="str">
        <f aca="true" t="shared" si="0" ref="J8:J72">IF(ISERR(E8*G8*I8)=TRUE,"",E8*G8*I8)</f>
        <v/>
      </c>
      <c r="K8" s="237" t="str">
        <f aca="true" t="shared" si="1" ref="K8:K72">IF(ISERR(J8/12)=TRUE,"",J8/12)</f>
        <v/>
      </c>
      <c r="L8" s="1">
        <f>SUMIF(A:A,'Úklidové služby'!A9,E:E)</f>
        <v>407.75</v>
      </c>
    </row>
    <row r="9" spans="1:12" ht="15" hidden="1" outlineLevel="1">
      <c r="A9" s="9"/>
      <c r="B9" s="14" t="s">
        <v>8</v>
      </c>
      <c r="C9" s="70" t="s">
        <v>111</v>
      </c>
      <c r="D9" s="62" t="s">
        <v>238</v>
      </c>
      <c r="E9" s="100">
        <f>SUMIF('Soupis úklidových prací'!$C$149:$C$192,C9,'Soupis úklidových prací'!$D$149:$D$192)</f>
        <v>17.54</v>
      </c>
      <c r="F9" s="89" t="str">
        <f>IF(ISNA(VLOOKUP($A9,'Úklidové služby'!$A$7:$I$53,6,FALSE))=TRUE,"",VLOOKUP($A9,'Úklidové služby'!$A$7:$I$53,6,FALSE))</f>
        <v/>
      </c>
      <c r="G9" s="17" t="str">
        <f>IF(ISNA(VLOOKUP($A9,'Úklidové služby'!$A$7:$I$53,7,FALSE))=TRUE,"",VLOOKUP($A9,'Úklidové služby'!$A$7:$I$53,7,FALSE))</f>
        <v/>
      </c>
      <c r="H9" s="67" t="str">
        <f>IF(ISNA(VLOOKUP($A9,'Úklidové služby'!$A$7:$I$53,8,FALSE))=TRUE,"",VLOOKUP($A9,'Úklidové služby'!$A$7:$I$53,8,FALSE))</f>
        <v/>
      </c>
      <c r="I9" s="232" t="str">
        <f>IF(ISNA(VLOOKUP($A9,'Úklidové služby'!$A$7:$I$53,9,FALSE))=TRUE,"",VLOOKUP($A9,'Úklidové služby'!$A$7:$I$53,9,FALSE))</f>
        <v/>
      </c>
      <c r="J9" s="189" t="str">
        <f t="shared" si="0"/>
        <v/>
      </c>
      <c r="K9" s="237" t="str">
        <f t="shared" si="1"/>
        <v/>
      </c>
      <c r="L9" s="1">
        <f>SUMIF(A:A,'Úklidové služby'!A10,E:E)</f>
        <v>37</v>
      </c>
    </row>
    <row r="10" spans="1:12" ht="15" hidden="1" outlineLevel="1">
      <c r="A10" s="9"/>
      <c r="B10" s="14" t="s">
        <v>8</v>
      </c>
      <c r="C10" s="70" t="s">
        <v>103</v>
      </c>
      <c r="D10" s="62" t="s">
        <v>11</v>
      </c>
      <c r="E10" s="100">
        <f>SUMIF('Soupis úklidových prací'!$C$149:$C$192,C10,'Soupis úklidových prací'!$D$149:$D$192)</f>
        <v>6.8</v>
      </c>
      <c r="F10" s="89" t="str">
        <f>IF(ISNA(VLOOKUP($A10,'Úklidové služby'!$A$7:$I$53,6,FALSE))=TRUE,"",VLOOKUP($A10,'Úklidové služby'!$A$7:$I$53,6,FALSE))</f>
        <v/>
      </c>
      <c r="G10" s="17" t="str">
        <f>IF(ISNA(VLOOKUP($A10,'Úklidové služby'!$A$7:$I$53,7,FALSE))=TRUE,"",VLOOKUP($A10,'Úklidové služby'!$A$7:$I$53,7,FALSE))</f>
        <v/>
      </c>
      <c r="H10" s="67" t="str">
        <f>IF(ISNA(VLOOKUP($A10,'Úklidové služby'!$A$7:$I$53,8,FALSE))=TRUE,"",VLOOKUP($A10,'Úklidové služby'!$A$7:$I$53,8,FALSE))</f>
        <v/>
      </c>
      <c r="I10" s="232" t="str">
        <f>IF(ISNA(VLOOKUP($A10,'Úklidové služby'!$A$7:$I$53,9,FALSE))=TRUE,"",VLOOKUP($A10,'Úklidové služby'!$A$7:$I$53,9,FALSE))</f>
        <v/>
      </c>
      <c r="J10" s="189" t="str">
        <f t="shared" si="0"/>
        <v/>
      </c>
      <c r="K10" s="237" t="str">
        <f t="shared" si="1"/>
        <v/>
      </c>
      <c r="L10" s="1">
        <f>SUMIF(A:A,'Úklidové služby'!A11,E:E)</f>
        <v>37</v>
      </c>
    </row>
    <row r="11" spans="1:12" ht="15" hidden="1" outlineLevel="1">
      <c r="A11" s="9"/>
      <c r="B11" s="14" t="s">
        <v>8</v>
      </c>
      <c r="C11" s="70" t="s">
        <v>112</v>
      </c>
      <c r="D11" s="62" t="s">
        <v>239</v>
      </c>
      <c r="E11" s="100">
        <f>SUMIF('Soupis úklidových prací'!$C$149:$C$192,C11,'Soupis úklidových prací'!$D$149:$D$192)</f>
        <v>3.58</v>
      </c>
      <c r="F11" s="89" t="str">
        <f>IF(ISNA(VLOOKUP($A11,'Úklidové služby'!$A$7:$I$53,6,FALSE))=TRUE,"",VLOOKUP($A11,'Úklidové služby'!$A$7:$I$53,6,FALSE))</f>
        <v/>
      </c>
      <c r="G11" s="17" t="str">
        <f>IF(ISNA(VLOOKUP($A11,'Úklidové služby'!$A$7:$I$53,7,FALSE))=TRUE,"",VLOOKUP($A11,'Úklidové služby'!$A$7:$I$53,7,FALSE))</f>
        <v/>
      </c>
      <c r="H11" s="67" t="str">
        <f>IF(ISNA(VLOOKUP($A11,'Úklidové služby'!$A$7:$I$53,8,FALSE))=TRUE,"",VLOOKUP($A11,'Úklidové služby'!$A$7:$I$53,8,FALSE))</f>
        <v/>
      </c>
      <c r="I11" s="232" t="str">
        <f>IF(ISNA(VLOOKUP($A11,'Úklidové služby'!$A$7:$I$53,9,FALSE))=TRUE,"",VLOOKUP($A11,'Úklidové služby'!$A$7:$I$53,9,FALSE))</f>
        <v/>
      </c>
      <c r="J11" s="189" t="str">
        <f t="shared" si="0"/>
        <v/>
      </c>
      <c r="K11" s="237" t="str">
        <f t="shared" si="1"/>
        <v/>
      </c>
      <c r="L11" s="1">
        <f>SUMIF(A:A,'Úklidové služby'!A12,E:E)</f>
        <v>9</v>
      </c>
    </row>
    <row r="12" spans="1:12" ht="15" hidden="1" outlineLevel="1">
      <c r="A12" s="9"/>
      <c r="B12" s="14" t="s">
        <v>8</v>
      </c>
      <c r="C12" s="70" t="s">
        <v>102</v>
      </c>
      <c r="D12" s="154" t="s">
        <v>61</v>
      </c>
      <c r="E12" s="100">
        <f>SUMIF('Soupis úklidových prací'!$C$149:$C$192,C12,'Soupis úklidových prací'!$D$149:$D$192)</f>
        <v>18.44</v>
      </c>
      <c r="F12" s="89" t="str">
        <f>IF(ISNA(VLOOKUP($A12,'Úklidové služby'!$A$7:$I$53,6,FALSE))=TRUE,"",VLOOKUP($A12,'Úklidové služby'!$A$7:$I$53,6,FALSE))</f>
        <v/>
      </c>
      <c r="G12" s="17" t="str">
        <f>IF(ISNA(VLOOKUP($A12,'Úklidové služby'!$A$7:$I$53,7,FALSE))=TRUE,"",VLOOKUP($A12,'Úklidové služby'!$A$7:$I$53,7,FALSE))</f>
        <v/>
      </c>
      <c r="H12" s="67" t="str">
        <f>IF(ISNA(VLOOKUP($A12,'Úklidové služby'!$A$7:$I$53,8,FALSE))=TRUE,"",VLOOKUP($A12,'Úklidové služby'!$A$7:$I$53,8,FALSE))</f>
        <v/>
      </c>
      <c r="I12" s="232" t="str">
        <f>IF(ISNA(VLOOKUP($A12,'Úklidové služby'!$A$7:$I$53,9,FALSE))=TRUE,"",VLOOKUP($A12,'Úklidové služby'!$A$7:$I$53,9,FALSE))</f>
        <v/>
      </c>
      <c r="J12" s="189" t="str">
        <f t="shared" si="0"/>
        <v/>
      </c>
      <c r="K12" s="237" t="str">
        <f t="shared" si="1"/>
        <v/>
      </c>
      <c r="L12" s="1">
        <f>SUMIF(A:A,'Úklidové služby'!A13,E:E)</f>
        <v>9</v>
      </c>
    </row>
    <row r="13" spans="1:12" ht="15" hidden="1" outlineLevel="1">
      <c r="A13" s="9"/>
      <c r="B13" s="14" t="s">
        <v>8</v>
      </c>
      <c r="C13" s="70" t="s">
        <v>133</v>
      </c>
      <c r="D13" s="62" t="s">
        <v>241</v>
      </c>
      <c r="E13" s="100">
        <f>SUMIF('Soupis úklidových prací'!$C$149:$C$192,C13,'Soupis úklidových prací'!$D$149:$D$192)</f>
        <v>24.78</v>
      </c>
      <c r="F13" s="89" t="str">
        <f>IF(ISNA(VLOOKUP($A13,'Úklidové služby'!$A$7:$I$53,6,FALSE))=TRUE,"",VLOOKUP($A13,'Úklidové služby'!$A$7:$I$53,6,FALSE))</f>
        <v/>
      </c>
      <c r="G13" s="17" t="str">
        <f>IF(ISNA(VLOOKUP($A13,'Úklidové služby'!$A$7:$I$53,7,FALSE))=TRUE,"",VLOOKUP($A13,'Úklidové služby'!$A$7:$I$53,7,FALSE))</f>
        <v/>
      </c>
      <c r="H13" s="67" t="str">
        <f>IF(ISNA(VLOOKUP($A13,'Úklidové služby'!$A$7:$I$53,8,FALSE))=TRUE,"",VLOOKUP($A13,'Úklidové služby'!$A$7:$I$53,8,FALSE))</f>
        <v/>
      </c>
      <c r="I13" s="232" t="str">
        <f>IF(ISNA(VLOOKUP($A13,'Úklidové služby'!$A$7:$I$53,9,FALSE))=TRUE,"",VLOOKUP($A13,'Úklidové služby'!$A$7:$I$53,9,FALSE))</f>
        <v/>
      </c>
      <c r="J13" s="189" t="str">
        <f t="shared" si="0"/>
        <v/>
      </c>
      <c r="K13" s="237" t="str">
        <f t="shared" si="1"/>
        <v/>
      </c>
      <c r="L13" s="1">
        <f>SUMIF(A:A,'Úklidové služby'!A14,E:E)</f>
        <v>63.58</v>
      </c>
    </row>
    <row r="14" spans="1:12" ht="15" hidden="1" outlineLevel="1">
      <c r="A14" s="9"/>
      <c r="B14" s="14" t="s">
        <v>8</v>
      </c>
      <c r="C14" s="70" t="s">
        <v>107</v>
      </c>
      <c r="D14" s="62" t="s">
        <v>95</v>
      </c>
      <c r="E14" s="100">
        <f>SUMIF('Soupis úklidových prací'!$C$149:$C$192,C14,'Soupis úklidových prací'!$D$149:$D$192)</f>
        <v>9.91</v>
      </c>
      <c r="F14" s="89" t="str">
        <f>IF(ISNA(VLOOKUP($A14,'Úklidové služby'!$A$7:$I$53,6,FALSE))=TRUE,"",VLOOKUP($A14,'Úklidové služby'!$A$7:$I$53,6,FALSE))</f>
        <v/>
      </c>
      <c r="G14" s="17" t="str">
        <f>IF(ISNA(VLOOKUP($A14,'Úklidové služby'!$A$7:$I$53,7,FALSE))=TRUE,"",VLOOKUP($A14,'Úklidové služby'!$A$7:$I$53,7,FALSE))</f>
        <v/>
      </c>
      <c r="H14" s="67" t="str">
        <f>IF(ISNA(VLOOKUP($A14,'Úklidové služby'!$A$7:$I$53,8,FALSE))=TRUE,"",VLOOKUP($A14,'Úklidové služby'!$A$7:$I$53,8,FALSE))</f>
        <v/>
      </c>
      <c r="I14" s="232" t="str">
        <f>IF(ISNA(VLOOKUP($A14,'Úklidové služby'!$A$7:$I$53,9,FALSE))=TRUE,"",VLOOKUP($A14,'Úklidové služby'!$A$7:$I$53,9,FALSE))</f>
        <v/>
      </c>
      <c r="J14" s="189" t="str">
        <f t="shared" si="0"/>
        <v/>
      </c>
      <c r="K14" s="237" t="str">
        <f t="shared" si="1"/>
        <v/>
      </c>
      <c r="L14" s="1">
        <f>SUMIF(A:A,'Úklidové služby'!A15,E:E)</f>
        <v>31</v>
      </c>
    </row>
    <row r="15" spans="1:12" ht="15" hidden="1" outlineLevel="1">
      <c r="A15" s="9"/>
      <c r="B15" s="14" t="s">
        <v>8</v>
      </c>
      <c r="C15" s="70" t="s">
        <v>106</v>
      </c>
      <c r="D15" s="62" t="s">
        <v>242</v>
      </c>
      <c r="E15" s="100">
        <f>SUMIF('Soupis úklidových prací'!$C$149:$C$192,C15,'Soupis úklidových prací'!$D$149:$D$192)</f>
        <v>10.43</v>
      </c>
      <c r="F15" s="89" t="str">
        <f>IF(ISNA(VLOOKUP($A15,'Úklidové služby'!$A$7:$I$53,6,FALSE))=TRUE,"",VLOOKUP($A15,'Úklidové služby'!$A$7:$I$53,6,FALSE))</f>
        <v/>
      </c>
      <c r="G15" s="17" t="str">
        <f>IF(ISNA(VLOOKUP($A15,'Úklidové služby'!$A$7:$I$53,7,FALSE))=TRUE,"",VLOOKUP($A15,'Úklidové služby'!$A$7:$I$53,7,FALSE))</f>
        <v/>
      </c>
      <c r="H15" s="67" t="str">
        <f>IF(ISNA(VLOOKUP($A15,'Úklidové služby'!$A$7:$I$53,8,FALSE))=TRUE,"",VLOOKUP($A15,'Úklidové služby'!$A$7:$I$53,8,FALSE))</f>
        <v/>
      </c>
      <c r="I15" s="232" t="str">
        <f>IF(ISNA(VLOOKUP($A15,'Úklidové služby'!$A$7:$I$53,9,FALSE))=TRUE,"",VLOOKUP($A15,'Úklidové služby'!$A$7:$I$53,9,FALSE))</f>
        <v/>
      </c>
      <c r="J15" s="189" t="str">
        <f t="shared" si="0"/>
        <v/>
      </c>
      <c r="K15" s="237" t="str">
        <f t="shared" si="1"/>
        <v/>
      </c>
      <c r="L15" s="1">
        <f>SUMIF(A:A,'Úklidové služby'!A16,E:E)</f>
        <v>25.1</v>
      </c>
    </row>
    <row r="16" spans="1:12" ht="15" hidden="1" outlineLevel="1">
      <c r="A16" s="9"/>
      <c r="B16" s="14" t="s">
        <v>8</v>
      </c>
      <c r="C16" s="70" t="s">
        <v>182</v>
      </c>
      <c r="D16" s="62" t="s">
        <v>239</v>
      </c>
      <c r="E16" s="100">
        <f>SUMIF('Soupis úklidových prací'!$C$149:$C$192,C16,'Soupis úklidových prací'!$D$149:$D$192)</f>
        <v>4.79</v>
      </c>
      <c r="F16" s="89" t="str">
        <f>IF(ISNA(VLOOKUP($A16,'Úklidové služby'!$A$7:$I$53,6,FALSE))=TRUE,"",VLOOKUP($A16,'Úklidové služby'!$A$7:$I$53,6,FALSE))</f>
        <v/>
      </c>
      <c r="G16" s="17" t="str">
        <f>IF(ISNA(VLOOKUP($A16,'Úklidové služby'!$A$7:$I$53,7,FALSE))=TRUE,"",VLOOKUP($A16,'Úklidové služby'!$A$7:$I$53,7,FALSE))</f>
        <v/>
      </c>
      <c r="H16" s="67" t="str">
        <f>IF(ISNA(VLOOKUP($A16,'Úklidové služby'!$A$7:$I$53,8,FALSE))=TRUE,"",VLOOKUP($A16,'Úklidové služby'!$A$7:$I$53,8,FALSE))</f>
        <v/>
      </c>
      <c r="I16" s="232" t="str">
        <f>IF(ISNA(VLOOKUP($A16,'Úklidové služby'!$A$7:$I$53,9,FALSE))=TRUE,"",VLOOKUP($A16,'Úklidové služby'!$A$7:$I$53,9,FALSE))</f>
        <v/>
      </c>
      <c r="J16" s="189" t="str">
        <f t="shared" si="0"/>
        <v/>
      </c>
      <c r="K16" s="237" t="str">
        <f t="shared" si="1"/>
        <v/>
      </c>
      <c r="L16" s="1">
        <f>SUMIF(A:A,'Úklidové služby'!A17,E:E)</f>
        <v>25.1</v>
      </c>
    </row>
    <row r="17" spans="1:12" ht="15" hidden="1" outlineLevel="1">
      <c r="A17" s="9"/>
      <c r="B17" s="14" t="s">
        <v>8</v>
      </c>
      <c r="C17" s="70" t="s">
        <v>104</v>
      </c>
      <c r="D17" s="62" t="s">
        <v>239</v>
      </c>
      <c r="E17" s="100">
        <f>SUMIF('Soupis úklidových prací'!$C$149:$C$192,C17,'Soupis úklidových prací'!$D$149:$D$192)</f>
        <v>3.52</v>
      </c>
      <c r="F17" s="89" t="str">
        <f>IF(ISNA(VLOOKUP($A17,'Úklidové služby'!$A$7:$I$53,6,FALSE))=TRUE,"",VLOOKUP($A17,'Úklidové služby'!$A$7:$I$53,6,FALSE))</f>
        <v/>
      </c>
      <c r="G17" s="17" t="str">
        <f>IF(ISNA(VLOOKUP($A17,'Úklidové služby'!$A$7:$I$53,7,FALSE))=TRUE,"",VLOOKUP($A17,'Úklidové služby'!$A$7:$I$53,7,FALSE))</f>
        <v/>
      </c>
      <c r="H17" s="67" t="str">
        <f>IF(ISNA(VLOOKUP($A17,'Úklidové služby'!$A$7:$I$53,8,FALSE))=TRUE,"",VLOOKUP($A17,'Úklidové služby'!$A$7:$I$53,8,FALSE))</f>
        <v/>
      </c>
      <c r="I17" s="232" t="str">
        <f>IF(ISNA(VLOOKUP($A17,'Úklidové služby'!$A$7:$I$53,9,FALSE))=TRUE,"",VLOOKUP($A17,'Úklidové služby'!$A$7:$I$53,9,FALSE))</f>
        <v/>
      </c>
      <c r="J17" s="189" t="str">
        <f t="shared" si="0"/>
        <v/>
      </c>
      <c r="K17" s="237" t="str">
        <f t="shared" si="1"/>
        <v/>
      </c>
      <c r="L17" s="1">
        <f>SUMIF(A:A,'Úklidové služby'!A18,E:E)</f>
        <v>24.98</v>
      </c>
    </row>
    <row r="18" spans="1:12" ht="15" hidden="1" outlineLevel="1">
      <c r="A18" s="9"/>
      <c r="B18" s="14" t="s">
        <v>20</v>
      </c>
      <c r="C18" s="70" t="s">
        <v>115</v>
      </c>
      <c r="D18" s="154" t="s">
        <v>247</v>
      </c>
      <c r="E18" s="100">
        <f>SUMIF('Soupis úklidových prací'!$C$149:$C$192,C18,'Soupis úklidových prací'!$D$149:$D$192)</f>
        <v>13.47</v>
      </c>
      <c r="F18" s="89" t="str">
        <f>IF(ISNA(VLOOKUP($A18,'Úklidové služby'!$A$7:$I$53,6,FALSE))=TRUE,"",VLOOKUP($A18,'Úklidové služby'!$A$7:$I$53,6,FALSE))</f>
        <v/>
      </c>
      <c r="G18" s="17" t="str">
        <f>IF(ISNA(VLOOKUP($A18,'Úklidové služby'!$A$7:$I$53,7,FALSE))=TRUE,"",VLOOKUP($A18,'Úklidové služby'!$A$7:$I$53,7,FALSE))</f>
        <v/>
      </c>
      <c r="H18" s="67" t="str">
        <f>IF(ISNA(VLOOKUP($A18,'Úklidové služby'!$A$7:$I$53,8,FALSE))=TRUE,"",VLOOKUP($A18,'Úklidové služby'!$A$7:$I$53,8,FALSE))</f>
        <v/>
      </c>
      <c r="I18" s="232" t="str">
        <f>IF(ISNA(VLOOKUP($A18,'Úklidové služby'!$A$7:$I$53,9,FALSE))=TRUE,"",VLOOKUP($A18,'Úklidové služby'!$A$7:$I$53,9,FALSE))</f>
        <v/>
      </c>
      <c r="J18" s="189" t="str">
        <f t="shared" si="0"/>
        <v/>
      </c>
      <c r="K18" s="237" t="str">
        <f t="shared" si="1"/>
        <v/>
      </c>
      <c r="L18" s="1">
        <f>SUMIF(A:A,'Úklidové služby'!A19,E:E)</f>
        <v>1</v>
      </c>
    </row>
    <row r="19" spans="1:12" ht="15" hidden="1" outlineLevel="1">
      <c r="A19" s="9"/>
      <c r="B19" s="14" t="s">
        <v>20</v>
      </c>
      <c r="C19" s="70" t="s">
        <v>116</v>
      </c>
      <c r="D19" s="154" t="s">
        <v>61</v>
      </c>
      <c r="E19" s="100">
        <f>SUMIF('Soupis úklidových prací'!$C$149:$C$192,C19,'Soupis úklidových prací'!$D$149:$D$192)</f>
        <v>66.22</v>
      </c>
      <c r="F19" s="89" t="str">
        <f>IF(ISNA(VLOOKUP($A19,'Úklidové služby'!$A$7:$I$53,6,FALSE))=TRUE,"",VLOOKUP($A19,'Úklidové služby'!$A$7:$I$53,6,FALSE))</f>
        <v/>
      </c>
      <c r="G19" s="17" t="str">
        <f>IF(ISNA(VLOOKUP($A19,'Úklidové služby'!$A$7:$I$53,7,FALSE))=TRUE,"",VLOOKUP($A19,'Úklidové služby'!$A$7:$I$53,7,FALSE))</f>
        <v/>
      </c>
      <c r="H19" s="67" t="str">
        <f>IF(ISNA(VLOOKUP($A19,'Úklidové služby'!$A$7:$I$53,8,FALSE))=TRUE,"",VLOOKUP($A19,'Úklidové služby'!$A$7:$I$53,8,FALSE))</f>
        <v/>
      </c>
      <c r="I19" s="232" t="str">
        <f>IF(ISNA(VLOOKUP($A19,'Úklidové služby'!$A$7:$I$53,9,FALSE))=TRUE,"",VLOOKUP($A19,'Úklidové služby'!$A$7:$I$53,9,FALSE))</f>
        <v/>
      </c>
      <c r="J19" s="189" t="str">
        <f t="shared" si="0"/>
        <v/>
      </c>
      <c r="K19" s="237" t="str">
        <f t="shared" si="1"/>
        <v/>
      </c>
      <c r="L19" s="1">
        <f>SUMIF(A:A,'Úklidové služby'!A20,E:E)</f>
        <v>4.302</v>
      </c>
    </row>
    <row r="20" spans="1:12" ht="15" hidden="1" outlineLevel="1">
      <c r="A20" s="9"/>
      <c r="B20" s="14" t="s">
        <v>20</v>
      </c>
      <c r="C20" s="70" t="s">
        <v>117</v>
      </c>
      <c r="D20" s="62" t="s">
        <v>248</v>
      </c>
      <c r="E20" s="100">
        <f>SUMIF('Soupis úklidových prací'!$C$149:$C$192,C20,'Soupis úklidových prací'!$D$149:$D$192)</f>
        <v>9.02</v>
      </c>
      <c r="F20" s="89" t="str">
        <f>IF(ISNA(VLOOKUP($A20,'Úklidové služby'!$A$7:$I$53,6,FALSE))=TRUE,"",VLOOKUP($A20,'Úklidové služby'!$A$7:$I$53,6,FALSE))</f>
        <v/>
      </c>
      <c r="G20" s="17" t="str">
        <f>IF(ISNA(VLOOKUP($A20,'Úklidové služby'!$A$7:$I$53,7,FALSE))=TRUE,"",VLOOKUP($A20,'Úklidové služby'!$A$7:$I$53,7,FALSE))</f>
        <v/>
      </c>
      <c r="H20" s="67" t="str">
        <f>IF(ISNA(VLOOKUP($A20,'Úklidové služby'!$A$7:$I$53,8,FALSE))=TRUE,"",VLOOKUP($A20,'Úklidové služby'!$A$7:$I$53,8,FALSE))</f>
        <v/>
      </c>
      <c r="I20" s="232" t="str">
        <f>IF(ISNA(VLOOKUP($A20,'Úklidové služby'!$A$7:$I$53,9,FALSE))=TRUE,"",VLOOKUP($A20,'Úklidové služby'!$A$7:$I$53,9,FALSE))</f>
        <v/>
      </c>
      <c r="J20" s="189" t="str">
        <f t="shared" si="0"/>
        <v/>
      </c>
      <c r="K20" s="237" t="str">
        <f t="shared" si="1"/>
        <v/>
      </c>
      <c r="L20" s="1">
        <f>SUMIF(A:A,'Úklidové služby'!A21,E:E)</f>
        <v>16.976300000000002</v>
      </c>
    </row>
    <row r="21" spans="1:12" ht="15" hidden="1" outlineLevel="1">
      <c r="A21" s="9"/>
      <c r="B21" s="14" t="s">
        <v>20</v>
      </c>
      <c r="C21" s="70" t="s">
        <v>118</v>
      </c>
      <c r="D21" s="62" t="s">
        <v>163</v>
      </c>
      <c r="E21" s="100">
        <f>SUMIF('Soupis úklidových prací'!$C$149:$C$192,C21,'Soupis úklidových prací'!$D$149:$D$192)</f>
        <v>3.11</v>
      </c>
      <c r="F21" s="89" t="str">
        <f>IF(ISNA(VLOOKUP($A21,'Úklidové služby'!$A$7:$I$53,6,FALSE))=TRUE,"",VLOOKUP($A21,'Úklidové služby'!$A$7:$I$53,6,FALSE))</f>
        <v/>
      </c>
      <c r="G21" s="17" t="str">
        <f>IF(ISNA(VLOOKUP($A21,'Úklidové služby'!$A$7:$I$53,7,FALSE))=TRUE,"",VLOOKUP($A21,'Úklidové služby'!$A$7:$I$53,7,FALSE))</f>
        <v/>
      </c>
      <c r="H21" s="67" t="str">
        <f>IF(ISNA(VLOOKUP($A21,'Úklidové služby'!$A$7:$I$53,8,FALSE))=TRUE,"",VLOOKUP($A21,'Úklidové služby'!$A$7:$I$53,8,FALSE))</f>
        <v/>
      </c>
      <c r="I21" s="232" t="str">
        <f>IF(ISNA(VLOOKUP($A21,'Úklidové služby'!$A$7:$I$53,9,FALSE))=TRUE,"",VLOOKUP($A21,'Úklidové služby'!$A$7:$I$53,9,FALSE))</f>
        <v/>
      </c>
      <c r="J21" s="189" t="str">
        <f t="shared" si="0"/>
        <v/>
      </c>
      <c r="K21" s="237" t="str">
        <f t="shared" si="1"/>
        <v/>
      </c>
      <c r="L21" s="1">
        <f>SUMIF(A:A,'Úklidové služby'!A22,E:E)</f>
        <v>2</v>
      </c>
    </row>
    <row r="22" spans="1:12" ht="15" hidden="1" outlineLevel="1">
      <c r="A22" s="9"/>
      <c r="B22" s="14" t="s">
        <v>20</v>
      </c>
      <c r="C22" s="70" t="s">
        <v>122</v>
      </c>
      <c r="D22" s="154" t="s">
        <v>61</v>
      </c>
      <c r="E22" s="100">
        <f>SUMIF('Soupis úklidových prací'!$C$149:$C$192,C22,'Soupis úklidových prací'!$D$149:$D$192)</f>
        <v>27.1</v>
      </c>
      <c r="F22" s="89" t="str">
        <f>IF(ISNA(VLOOKUP($A22,'Úklidové služby'!$A$7:$I$53,6,FALSE))=TRUE,"",VLOOKUP($A22,'Úklidové služby'!$A$7:$I$53,6,FALSE))</f>
        <v/>
      </c>
      <c r="G22" s="17" t="str">
        <f>IF(ISNA(VLOOKUP($A22,'Úklidové služby'!$A$7:$I$53,7,FALSE))=TRUE,"",VLOOKUP($A22,'Úklidové služby'!$A$7:$I$53,7,FALSE))</f>
        <v/>
      </c>
      <c r="H22" s="67" t="str">
        <f>IF(ISNA(VLOOKUP($A22,'Úklidové služby'!$A$7:$I$53,8,FALSE))=TRUE,"",VLOOKUP($A22,'Úklidové služby'!$A$7:$I$53,8,FALSE))</f>
        <v/>
      </c>
      <c r="I22" s="232" t="str">
        <f>IF(ISNA(VLOOKUP($A22,'Úklidové služby'!$A$7:$I$53,9,FALSE))=TRUE,"",VLOOKUP($A22,'Úklidové služby'!$A$7:$I$53,9,FALSE))</f>
        <v/>
      </c>
      <c r="J22" s="189" t="str">
        <f t="shared" si="0"/>
        <v/>
      </c>
      <c r="K22" s="237" t="str">
        <f t="shared" si="1"/>
        <v/>
      </c>
      <c r="L22" s="1">
        <f>SUMIF(A:A,'Úklidové služby'!A23,E:E)</f>
        <v>8</v>
      </c>
    </row>
    <row r="23" spans="1:12" ht="15" hidden="1" outlineLevel="1">
      <c r="A23" s="9"/>
      <c r="B23" s="14" t="s">
        <v>20</v>
      </c>
      <c r="C23" s="70" t="s">
        <v>123</v>
      </c>
      <c r="D23" s="154" t="s">
        <v>239</v>
      </c>
      <c r="E23" s="100">
        <f>SUMIF('Soupis úklidových prací'!$C$149:$C$192,C23,'Soupis úklidových prací'!$D$149:$D$192)</f>
        <v>3.52</v>
      </c>
      <c r="F23" s="89" t="str">
        <f>IF(ISNA(VLOOKUP($A23,'Úklidové služby'!$A$7:$I$53,6,FALSE))=TRUE,"",VLOOKUP($A23,'Úklidové služby'!$A$7:$I$53,6,FALSE))</f>
        <v/>
      </c>
      <c r="G23" s="17" t="str">
        <f>IF(ISNA(VLOOKUP($A23,'Úklidové služby'!$A$7:$I$53,7,FALSE))=TRUE,"",VLOOKUP($A23,'Úklidové služby'!$A$7:$I$53,7,FALSE))</f>
        <v/>
      </c>
      <c r="H23" s="67" t="str">
        <f>IF(ISNA(VLOOKUP($A23,'Úklidové služby'!$A$7:$I$53,8,FALSE))=TRUE,"",VLOOKUP($A23,'Úklidové služby'!$A$7:$I$53,8,FALSE))</f>
        <v/>
      </c>
      <c r="I23" s="232" t="str">
        <f>IF(ISNA(VLOOKUP($A23,'Úklidové služby'!$A$7:$I$53,9,FALSE))=TRUE,"",VLOOKUP($A23,'Úklidové služby'!$A$7:$I$53,9,FALSE))</f>
        <v/>
      </c>
      <c r="J23" s="189" t="str">
        <f t="shared" si="0"/>
        <v/>
      </c>
      <c r="K23" s="237" t="str">
        <f t="shared" si="1"/>
        <v/>
      </c>
      <c r="L23" s="1">
        <f>SUMIF(A:A,'Úklidové služby'!A24,E:E)</f>
        <v>148.66400000000002</v>
      </c>
    </row>
    <row r="24" spans="1:12" ht="15" hidden="1" outlineLevel="1">
      <c r="A24" s="9"/>
      <c r="B24" s="14" t="s">
        <v>20</v>
      </c>
      <c r="C24" s="70" t="s">
        <v>124</v>
      </c>
      <c r="D24" s="154" t="s">
        <v>239</v>
      </c>
      <c r="E24" s="100">
        <f>SUMIF('Soupis úklidových prací'!$C$149:$C$192,C24,'Soupis úklidových prací'!$D$149:$D$192)</f>
        <v>3.22</v>
      </c>
      <c r="F24" s="89" t="str">
        <f>IF(ISNA(VLOOKUP($A24,'Úklidové služby'!$A$7:$I$53,6,FALSE))=TRUE,"",VLOOKUP($A24,'Úklidové služby'!$A$7:$I$53,6,FALSE))</f>
        <v/>
      </c>
      <c r="G24" s="17" t="str">
        <f>IF(ISNA(VLOOKUP($A24,'Úklidové služby'!$A$7:$I$53,7,FALSE))=TRUE,"",VLOOKUP($A24,'Úklidové služby'!$A$7:$I$53,7,FALSE))</f>
        <v/>
      </c>
      <c r="H24" s="67" t="str">
        <f>IF(ISNA(VLOOKUP($A24,'Úklidové služby'!$A$7:$I$53,8,FALSE))=TRUE,"",VLOOKUP($A24,'Úklidové služby'!$A$7:$I$53,8,FALSE))</f>
        <v/>
      </c>
      <c r="I24" s="232" t="str">
        <f>IF(ISNA(VLOOKUP($A24,'Úklidové služby'!$A$7:$I$53,9,FALSE))=TRUE,"",VLOOKUP($A24,'Úklidové služby'!$A$7:$I$53,9,FALSE))</f>
        <v/>
      </c>
      <c r="J24" s="189" t="str">
        <f t="shared" si="0"/>
        <v/>
      </c>
      <c r="K24" s="237" t="str">
        <f t="shared" si="1"/>
        <v/>
      </c>
      <c r="L24" s="1">
        <f>SUMIF(A:A,'Úklidové služby'!A25,E:E)</f>
        <v>3</v>
      </c>
    </row>
    <row r="25" spans="1:12" ht="15" hidden="1" outlineLevel="1">
      <c r="A25" s="9"/>
      <c r="B25" s="14" t="s">
        <v>20</v>
      </c>
      <c r="C25" s="70" t="s">
        <v>131</v>
      </c>
      <c r="D25" s="154" t="s">
        <v>252</v>
      </c>
      <c r="E25" s="100">
        <f>SUMIF('Soupis úklidových prací'!$C$149:$C$192,C25,'Soupis úklidových prací'!$D$149:$D$192)</f>
        <v>3.61</v>
      </c>
      <c r="F25" s="89" t="str">
        <f>IF(ISNA(VLOOKUP($A25,'Úklidové služby'!$A$7:$I$53,6,FALSE))=TRUE,"",VLOOKUP($A25,'Úklidové služby'!$A$7:$I$53,6,FALSE))</f>
        <v/>
      </c>
      <c r="G25" s="17" t="str">
        <f>IF(ISNA(VLOOKUP($A25,'Úklidové služby'!$A$7:$I$53,7,FALSE))=TRUE,"",VLOOKUP($A25,'Úklidové služby'!$A$7:$I$53,7,FALSE))</f>
        <v/>
      </c>
      <c r="H25" s="67" t="str">
        <f>IF(ISNA(VLOOKUP($A25,'Úklidové služby'!$A$7:$I$53,8,FALSE))=TRUE,"",VLOOKUP($A25,'Úklidové služby'!$A$7:$I$53,8,FALSE))</f>
        <v/>
      </c>
      <c r="I25" s="232" t="str">
        <f>IF(ISNA(VLOOKUP($A25,'Úklidové služby'!$A$7:$I$53,9,FALSE))=TRUE,"",VLOOKUP($A25,'Úklidové služby'!$A$7:$I$53,9,FALSE))</f>
        <v/>
      </c>
      <c r="J25" s="189" t="str">
        <f t="shared" si="0"/>
        <v/>
      </c>
      <c r="K25" s="237" t="str">
        <f t="shared" si="1"/>
        <v/>
      </c>
      <c r="L25" s="1">
        <f>SUMIF(A:A,'Úklidové služby'!A26,E:E)</f>
        <v>32</v>
      </c>
    </row>
    <row r="26" spans="1:12" ht="15" hidden="1" outlineLevel="1">
      <c r="A26" s="9"/>
      <c r="B26" s="14" t="s">
        <v>98</v>
      </c>
      <c r="C26" s="70" t="s">
        <v>125</v>
      </c>
      <c r="D26" s="154" t="s">
        <v>225</v>
      </c>
      <c r="E26" s="100">
        <f>SUMIF('Soupis úklidových prací'!$C$149:$C$192,C26,'Soupis úklidových prací'!$D$149:$D$192)</f>
        <v>23.74</v>
      </c>
      <c r="F26" s="89" t="str">
        <f>IF(ISNA(VLOOKUP($A26,'Úklidové služby'!$A$7:$I$53,6,FALSE))=TRUE,"",VLOOKUP($A26,'Úklidové služby'!$A$7:$I$53,6,FALSE))</f>
        <v/>
      </c>
      <c r="G26" s="17" t="str">
        <f>IF(ISNA(VLOOKUP($A26,'Úklidové služby'!$A$7:$I$53,7,FALSE))=TRUE,"",VLOOKUP($A26,'Úklidové služby'!$A$7:$I$53,7,FALSE))</f>
        <v/>
      </c>
      <c r="H26" s="67" t="str">
        <f>IF(ISNA(VLOOKUP($A26,'Úklidové služby'!$A$7:$I$53,8,FALSE))=TRUE,"",VLOOKUP($A26,'Úklidové služby'!$A$7:$I$53,8,FALSE))</f>
        <v/>
      </c>
      <c r="I26" s="232" t="str">
        <f>IF(ISNA(VLOOKUP($A26,'Úklidové služby'!$A$7:$I$53,9,FALSE))=TRUE,"",VLOOKUP($A26,'Úklidové služby'!$A$7:$I$53,9,FALSE))</f>
        <v/>
      </c>
      <c r="J26" s="189" t="str">
        <f t="shared" si="0"/>
        <v/>
      </c>
      <c r="K26" s="237" t="str">
        <f t="shared" si="1"/>
        <v/>
      </c>
      <c r="L26" s="1">
        <f>SUMIF(A:A,'Úklidové služby'!A27,E:E)</f>
        <v>5</v>
      </c>
    </row>
    <row r="27" spans="1:12" ht="15" hidden="1" outlineLevel="1">
      <c r="A27" s="9"/>
      <c r="B27" s="14" t="s">
        <v>98</v>
      </c>
      <c r="C27" s="70" t="s">
        <v>129</v>
      </c>
      <c r="D27" s="154" t="s">
        <v>239</v>
      </c>
      <c r="E27" s="100">
        <f>SUMIF('Soupis úklidových prací'!$C$149:$C$192,C27,'Soupis úklidových prací'!$D$149:$D$192)</f>
        <v>3.24</v>
      </c>
      <c r="F27" s="89" t="str">
        <f>IF(ISNA(VLOOKUP($A27,'Úklidové služby'!$A$7:$I$53,6,FALSE))=TRUE,"",VLOOKUP($A27,'Úklidové služby'!$A$7:$I$53,6,FALSE))</f>
        <v/>
      </c>
      <c r="G27" s="17" t="str">
        <f>IF(ISNA(VLOOKUP($A27,'Úklidové služby'!$A$7:$I$53,7,FALSE))=TRUE,"",VLOOKUP($A27,'Úklidové služby'!$A$7:$I$53,7,FALSE))</f>
        <v/>
      </c>
      <c r="H27" s="67" t="str">
        <f>IF(ISNA(VLOOKUP($A27,'Úklidové služby'!$A$7:$I$53,8,FALSE))=TRUE,"",VLOOKUP($A27,'Úklidové služby'!$A$7:$I$53,8,FALSE))</f>
        <v/>
      </c>
      <c r="I27" s="232" t="str">
        <f>IF(ISNA(VLOOKUP($A27,'Úklidové služby'!$A$7:$I$53,9,FALSE))=TRUE,"",VLOOKUP($A27,'Úklidové služby'!$A$7:$I$53,9,FALSE))</f>
        <v/>
      </c>
      <c r="J27" s="189" t="str">
        <f t="shared" si="0"/>
        <v/>
      </c>
      <c r="K27" s="237" t="str">
        <f t="shared" si="1"/>
        <v/>
      </c>
      <c r="L27" s="1">
        <f>SUMIF(A:A,'Úklidové služby'!A28,E:E)</f>
        <v>0</v>
      </c>
    </row>
    <row r="28" spans="1:12" ht="15" hidden="1" outlineLevel="1">
      <c r="A28" s="9"/>
      <c r="B28" s="14" t="s">
        <v>98</v>
      </c>
      <c r="C28" s="70" t="s">
        <v>130</v>
      </c>
      <c r="D28" s="154" t="s">
        <v>239</v>
      </c>
      <c r="E28" s="100">
        <f>SUMIF('Soupis úklidových prací'!$C$149:$C$192,C28,'Soupis úklidových prací'!$D$149:$D$192)</f>
        <v>3.07</v>
      </c>
      <c r="F28" s="89" t="str">
        <f>IF(ISNA(VLOOKUP($A28,'Úklidové služby'!$A$7:$I$53,6,FALSE))=TRUE,"",VLOOKUP($A28,'Úklidové služby'!$A$7:$I$53,6,FALSE))</f>
        <v/>
      </c>
      <c r="G28" s="17" t="str">
        <f>IF(ISNA(VLOOKUP($A28,'Úklidové služby'!$A$7:$I$53,7,FALSE))=TRUE,"",VLOOKUP($A28,'Úklidové služby'!$A$7:$I$53,7,FALSE))</f>
        <v/>
      </c>
      <c r="H28" s="67" t="str">
        <f>IF(ISNA(VLOOKUP($A28,'Úklidové služby'!$A$7:$I$53,8,FALSE))=TRUE,"",VLOOKUP($A28,'Úklidové služby'!$A$7:$I$53,8,FALSE))</f>
        <v/>
      </c>
      <c r="I28" s="232" t="str">
        <f>IF(ISNA(VLOOKUP($A28,'Úklidové služby'!$A$7:$I$53,9,FALSE))=TRUE,"",VLOOKUP($A28,'Úklidové služby'!$A$7:$I$53,9,FALSE))</f>
        <v/>
      </c>
      <c r="J28" s="189" t="str">
        <f t="shared" si="0"/>
        <v/>
      </c>
      <c r="K28" s="237" t="str">
        <f t="shared" si="1"/>
        <v/>
      </c>
      <c r="L28" s="1">
        <f>SUMIF(A:A,'Úklidové služby'!A29,E:E)</f>
        <v>0</v>
      </c>
    </row>
    <row r="29" spans="1:12" ht="15" hidden="1" outlineLevel="1">
      <c r="A29" s="2"/>
      <c r="B29" s="25" t="s">
        <v>98</v>
      </c>
      <c r="C29" s="71" t="s">
        <v>142</v>
      </c>
      <c r="D29" s="57" t="s">
        <v>258</v>
      </c>
      <c r="E29" s="102">
        <f>SUMIF('Soupis úklidových prací'!$C$149:$C$192,C29,'Soupis úklidových prací'!$D$149:$D$192)</f>
        <v>2.54</v>
      </c>
      <c r="F29" s="64" t="str">
        <f>IF(ISNA(VLOOKUP($A29,'Úklidové služby'!$A$7:$I$53,6,FALSE))=TRUE,"",VLOOKUP($A29,'Úklidové služby'!$A$7:$I$53,6,FALSE))</f>
        <v/>
      </c>
      <c r="G29" s="30" t="str">
        <f>IF(ISNA(VLOOKUP($A29,'Úklidové služby'!$A$7:$I$53,7,FALSE))=TRUE,"",VLOOKUP($A29,'Úklidové služby'!$A$7:$I$53,7,FALSE))</f>
        <v/>
      </c>
      <c r="H29" s="220" t="str">
        <f>IF(ISNA(VLOOKUP($A29,'Úklidové služby'!$A$7:$I$53,8,FALSE))=TRUE,"",VLOOKUP($A29,'Úklidové služby'!$A$7:$I$53,8,FALSE))</f>
        <v/>
      </c>
      <c r="I29" s="235" t="str">
        <f>IF(ISNA(VLOOKUP($A29,'Úklidové služby'!$A$7:$I$53,9,FALSE))=TRUE,"",VLOOKUP($A29,'Úklidové služby'!$A$7:$I$53,9,FALSE))</f>
        <v/>
      </c>
      <c r="J29" s="189" t="str">
        <f t="shared" si="0"/>
        <v/>
      </c>
      <c r="K29" s="242" t="str">
        <f t="shared" si="1"/>
        <v/>
      </c>
      <c r="L29" s="1">
        <f>SUMIF(A:A,'Úklidové služby'!A30,E:E)</f>
        <v>0</v>
      </c>
    </row>
    <row r="30" spans="1:12" ht="15" collapsed="1">
      <c r="A30" s="2">
        <v>2</v>
      </c>
      <c r="B30" s="156" t="s">
        <v>26</v>
      </c>
      <c r="C30" s="26"/>
      <c r="D30" s="57"/>
      <c r="E30" s="111">
        <f>SUM(E31:E52)</f>
        <v>312.9600000000001</v>
      </c>
      <c r="F30" s="65" t="str">
        <f>IF(ISNA(VLOOKUP($A30,'Úklidové služby'!$A$7:$I$53,6,FALSE))=TRUE,"",VLOOKUP($A30,'Úklidové služby'!$A$7:$I$53,6,FALSE))</f>
        <v>m2</v>
      </c>
      <c r="G30" s="8">
        <f>IF(ISNA(VLOOKUP($A30,'Úklidové služby'!$A$7:$I$53,7,FALSE))=TRUE,"",VLOOKUP($A30,'Úklidové služby'!$A$7:$I$53,7,FALSE))</f>
        <v>0</v>
      </c>
      <c r="H30" s="228" t="str">
        <f>IF(ISNA(VLOOKUP($A30,'Úklidové služby'!$A$7:$I$53,8,FALSE))=TRUE,"",VLOOKUP($A30,'Úklidové služby'!$A$7:$I$53,8,FALSE))</f>
        <v>1x za den</v>
      </c>
      <c r="I30" s="184">
        <f>IF(ISNA(VLOOKUP($A30,'Úklidové služby'!$A$7:$I$53,9,FALSE))=TRUE,"",VLOOKUP($A30,'Úklidové služby'!$A$7:$I$53,9,FALSE))</f>
        <v>251</v>
      </c>
      <c r="J30" s="76">
        <f t="shared" si="0"/>
        <v>0</v>
      </c>
      <c r="K30" s="241">
        <f t="shared" si="1"/>
        <v>0</v>
      </c>
      <c r="L30" s="1">
        <f>SUMIF(A:A,'Úklidové služby'!A31,E:E)</f>
        <v>0</v>
      </c>
    </row>
    <row r="31" spans="1:12" ht="15" hidden="1" outlineLevel="1">
      <c r="A31" s="9"/>
      <c r="B31" s="10" t="s">
        <v>8</v>
      </c>
      <c r="C31" s="69" t="s">
        <v>259</v>
      </c>
      <c r="D31" s="11" t="s">
        <v>154</v>
      </c>
      <c r="E31" s="99">
        <v>51.31</v>
      </c>
      <c r="F31" s="89" t="str">
        <f>IF(ISNA(VLOOKUP($A31,'Úklidové služby'!$A$7:$I$53,6,FALSE))=TRUE,"",VLOOKUP($A31,'Úklidové služby'!$A$7:$I$53,6,FALSE))</f>
        <v/>
      </c>
      <c r="G31" s="13" t="str">
        <f>IF(ISNA(VLOOKUP($A31,'Úklidové služby'!$A$7:$I$53,7,FALSE))=TRUE,"",VLOOKUP($A31,'Úklidové služby'!$A$7:$I$53,7,FALSE))</f>
        <v/>
      </c>
      <c r="H31" s="67" t="str">
        <f>IF(ISNA(VLOOKUP($A31,'Úklidové služby'!$A$7:$I$53,8,FALSE))=TRUE,"",VLOOKUP($A31,'Úklidové služby'!$A$7:$I$53,8,FALSE))</f>
        <v/>
      </c>
      <c r="I31" s="232" t="str">
        <f>IF(ISNA(VLOOKUP($A31,'Úklidové služby'!$A$7:$I$53,9,FALSE))=TRUE,"",VLOOKUP($A31,'Úklidové služby'!$A$7:$I$53,9,FALSE))</f>
        <v/>
      </c>
      <c r="J31" s="188" t="str">
        <f t="shared" si="0"/>
        <v/>
      </c>
      <c r="K31" s="237" t="str">
        <f t="shared" si="1"/>
        <v/>
      </c>
      <c r="L31" s="1">
        <f>SUMIF(A:A,'Úklidové služby'!A32,E:E)</f>
        <v>0</v>
      </c>
    </row>
    <row r="32" spans="1:12" ht="15" hidden="1" outlineLevel="1">
      <c r="A32" s="9"/>
      <c r="B32" s="14" t="s">
        <v>8</v>
      </c>
      <c r="C32" s="70" t="s">
        <v>111</v>
      </c>
      <c r="D32" s="15" t="s">
        <v>238</v>
      </c>
      <c r="E32" s="100">
        <v>17.54</v>
      </c>
      <c r="F32" s="89" t="str">
        <f>IF(ISNA(VLOOKUP($A32,'Úklidové služby'!$A$7:$I$53,6,FALSE))=TRUE,"",VLOOKUP($A32,'Úklidové služby'!$A$7:$I$53,6,FALSE))</f>
        <v/>
      </c>
      <c r="G32" s="17" t="str">
        <f>IF(ISNA(VLOOKUP($A32,'Úklidové služby'!$A$7:$I$53,7,FALSE))=TRUE,"",VLOOKUP($A32,'Úklidové služby'!$A$7:$I$53,7,FALSE))</f>
        <v/>
      </c>
      <c r="H32" s="67" t="str">
        <f>IF(ISNA(VLOOKUP($A32,'Úklidové služby'!$A$7:$I$53,8,FALSE))=TRUE,"",VLOOKUP($A32,'Úklidové služby'!$A$7:$I$53,8,FALSE))</f>
        <v/>
      </c>
      <c r="I32" s="232" t="str">
        <f>IF(ISNA(VLOOKUP($A32,'Úklidové služby'!$A$7:$I$53,9,FALSE))=TRUE,"",VLOOKUP($A32,'Úklidové služby'!$A$7:$I$53,9,FALSE))</f>
        <v/>
      </c>
      <c r="J32" s="189" t="str">
        <f t="shared" si="0"/>
        <v/>
      </c>
      <c r="K32" s="237" t="str">
        <f t="shared" si="1"/>
        <v/>
      </c>
      <c r="L32" s="1">
        <f>SUMIF(A:A,'Úklidové služby'!A33,E:E)</f>
        <v>0</v>
      </c>
    </row>
    <row r="33" spans="1:12" ht="15" hidden="1" outlineLevel="1">
      <c r="A33" s="9"/>
      <c r="B33" s="14" t="s">
        <v>8</v>
      </c>
      <c r="C33" s="70" t="s">
        <v>103</v>
      </c>
      <c r="D33" s="15" t="s">
        <v>11</v>
      </c>
      <c r="E33" s="100">
        <v>6.8</v>
      </c>
      <c r="F33" s="89" t="str">
        <f>IF(ISNA(VLOOKUP($A33,'Úklidové služby'!$A$7:$I$53,6,FALSE))=TRUE,"",VLOOKUP($A33,'Úklidové služby'!$A$7:$I$53,6,FALSE))</f>
        <v/>
      </c>
      <c r="G33" s="17" t="str">
        <f>IF(ISNA(VLOOKUP($A33,'Úklidové služby'!$A$7:$I$53,7,FALSE))=TRUE,"",VLOOKUP($A33,'Úklidové služby'!$A$7:$I$53,7,FALSE))</f>
        <v/>
      </c>
      <c r="H33" s="67" t="str">
        <f>IF(ISNA(VLOOKUP($A33,'Úklidové služby'!$A$7:$I$53,8,FALSE))=TRUE,"",VLOOKUP($A33,'Úklidové služby'!$A$7:$I$53,8,FALSE))</f>
        <v/>
      </c>
      <c r="I33" s="232" t="str">
        <f>IF(ISNA(VLOOKUP($A33,'Úklidové služby'!$A$7:$I$53,9,FALSE))=TRUE,"",VLOOKUP($A33,'Úklidové služby'!$A$7:$I$53,9,FALSE))</f>
        <v/>
      </c>
      <c r="J33" s="189" t="str">
        <f t="shared" si="0"/>
        <v/>
      </c>
      <c r="K33" s="237" t="str">
        <f t="shared" si="1"/>
        <v/>
      </c>
      <c r="L33" s="1">
        <f>SUMIF(A:A,'Úklidové služby'!A34,E:E)</f>
        <v>0</v>
      </c>
    </row>
    <row r="34" spans="1:12" ht="15" hidden="1" outlineLevel="1">
      <c r="A34" s="9"/>
      <c r="B34" s="14" t="s">
        <v>8</v>
      </c>
      <c r="C34" s="70" t="s">
        <v>112</v>
      </c>
      <c r="D34" s="15" t="s">
        <v>239</v>
      </c>
      <c r="E34" s="100">
        <v>3.58</v>
      </c>
      <c r="F34" s="89" t="str">
        <f>IF(ISNA(VLOOKUP($A34,'Úklidové služby'!$A$7:$I$53,6,FALSE))=TRUE,"",VLOOKUP($A34,'Úklidové služby'!$A$7:$I$53,6,FALSE))</f>
        <v/>
      </c>
      <c r="G34" s="17" t="str">
        <f>IF(ISNA(VLOOKUP($A34,'Úklidové služby'!$A$7:$I$53,7,FALSE))=TRUE,"",VLOOKUP($A34,'Úklidové služby'!$A$7:$I$53,7,FALSE))</f>
        <v/>
      </c>
      <c r="H34" s="67" t="str">
        <f>IF(ISNA(VLOOKUP($A34,'Úklidové služby'!$A$7:$I$53,8,FALSE))=TRUE,"",VLOOKUP($A34,'Úklidové služby'!$A$7:$I$53,8,FALSE))</f>
        <v/>
      </c>
      <c r="I34" s="232" t="str">
        <f>IF(ISNA(VLOOKUP($A34,'Úklidové služby'!$A$7:$I$53,9,FALSE))=TRUE,"",VLOOKUP($A34,'Úklidové služby'!$A$7:$I$53,9,FALSE))</f>
        <v/>
      </c>
      <c r="J34" s="189" t="str">
        <f t="shared" si="0"/>
        <v/>
      </c>
      <c r="K34" s="237" t="str">
        <f t="shared" si="1"/>
        <v/>
      </c>
      <c r="L34" s="1">
        <f>SUMIF(A:A,'Úklidové služby'!A35,E:E)</f>
        <v>0</v>
      </c>
    </row>
    <row r="35" spans="1:12" ht="15" hidden="1" outlineLevel="1">
      <c r="A35" s="9"/>
      <c r="B35" s="14" t="s">
        <v>8</v>
      </c>
      <c r="C35" s="70" t="s">
        <v>102</v>
      </c>
      <c r="D35" s="15" t="s">
        <v>61</v>
      </c>
      <c r="E35" s="100">
        <v>18.44</v>
      </c>
      <c r="F35" s="89" t="str">
        <f>IF(ISNA(VLOOKUP($A35,'Úklidové služby'!$A$7:$I$53,6,FALSE))=TRUE,"",VLOOKUP($A35,'Úklidové služby'!$A$7:$I$53,6,FALSE))</f>
        <v/>
      </c>
      <c r="G35" s="17" t="str">
        <f>IF(ISNA(VLOOKUP($A35,'Úklidové služby'!$A$7:$I$53,7,FALSE))=TRUE,"",VLOOKUP($A35,'Úklidové služby'!$A$7:$I$53,7,FALSE))</f>
        <v/>
      </c>
      <c r="H35" s="67" t="str">
        <f>IF(ISNA(VLOOKUP($A35,'Úklidové služby'!$A$7:$I$53,8,FALSE))=TRUE,"",VLOOKUP($A35,'Úklidové služby'!$A$7:$I$53,8,FALSE))</f>
        <v/>
      </c>
      <c r="I35" s="232" t="str">
        <f>IF(ISNA(VLOOKUP($A35,'Úklidové služby'!$A$7:$I$53,9,FALSE))=TRUE,"",VLOOKUP($A35,'Úklidové služby'!$A$7:$I$53,9,FALSE))</f>
        <v/>
      </c>
      <c r="J35" s="189" t="str">
        <f t="shared" si="0"/>
        <v/>
      </c>
      <c r="K35" s="237" t="str">
        <f t="shared" si="1"/>
        <v/>
      </c>
      <c r="L35" s="1">
        <f>SUMIF(A:A,'Úklidové služby'!A36,E:E)</f>
        <v>0</v>
      </c>
    </row>
    <row r="36" spans="1:12" ht="15" hidden="1" outlineLevel="1">
      <c r="A36" s="9"/>
      <c r="B36" s="14" t="s">
        <v>8</v>
      </c>
      <c r="C36" s="70" t="s">
        <v>133</v>
      </c>
      <c r="D36" s="134" t="s">
        <v>241</v>
      </c>
      <c r="E36" s="100">
        <v>24.78</v>
      </c>
      <c r="F36" s="89" t="str">
        <f>IF(ISNA(VLOOKUP($A36,'Úklidové služby'!$A$7:$I$53,6,FALSE))=TRUE,"",VLOOKUP($A36,'Úklidové služby'!$A$7:$I$53,6,FALSE))</f>
        <v/>
      </c>
      <c r="G36" s="17" t="str">
        <f>IF(ISNA(VLOOKUP($A36,'Úklidové služby'!$A$7:$I$53,7,FALSE))=TRUE,"",VLOOKUP($A36,'Úklidové služby'!$A$7:$I$53,7,FALSE))</f>
        <v/>
      </c>
      <c r="H36" s="67" t="str">
        <f>IF(ISNA(VLOOKUP($A36,'Úklidové služby'!$A$7:$I$53,8,FALSE))=TRUE,"",VLOOKUP($A36,'Úklidové služby'!$A$7:$I$53,8,FALSE))</f>
        <v/>
      </c>
      <c r="I36" s="232" t="str">
        <f>IF(ISNA(VLOOKUP($A36,'Úklidové služby'!$A$7:$I$53,9,FALSE))=TRUE,"",VLOOKUP($A36,'Úklidové služby'!$A$7:$I$53,9,FALSE))</f>
        <v/>
      </c>
      <c r="J36" s="189" t="str">
        <f t="shared" si="0"/>
        <v/>
      </c>
      <c r="K36" s="237" t="str">
        <f t="shared" si="1"/>
        <v/>
      </c>
      <c r="L36" s="1">
        <f>SUMIF(A:A,'Úklidové služby'!A37,E:E)</f>
        <v>41</v>
      </c>
    </row>
    <row r="37" spans="1:12" ht="15" hidden="1" outlineLevel="1">
      <c r="A37" s="9"/>
      <c r="B37" s="14" t="s">
        <v>8</v>
      </c>
      <c r="C37" s="70" t="s">
        <v>107</v>
      </c>
      <c r="D37" s="15" t="s">
        <v>95</v>
      </c>
      <c r="E37" s="100">
        <v>9.91</v>
      </c>
      <c r="F37" s="89" t="str">
        <f>IF(ISNA(VLOOKUP($A37,'Úklidové služby'!$A$7:$I$53,6,FALSE))=TRUE,"",VLOOKUP($A37,'Úklidové služby'!$A$7:$I$53,6,FALSE))</f>
        <v/>
      </c>
      <c r="G37" s="17" t="str">
        <f>IF(ISNA(VLOOKUP($A37,'Úklidové služby'!$A$7:$I$53,7,FALSE))=TRUE,"",VLOOKUP($A37,'Úklidové služby'!$A$7:$I$53,7,FALSE))</f>
        <v/>
      </c>
      <c r="H37" s="67" t="str">
        <f>IF(ISNA(VLOOKUP($A37,'Úklidové služby'!$A$7:$I$53,8,FALSE))=TRUE,"",VLOOKUP($A37,'Úklidové služby'!$A$7:$I$53,8,FALSE))</f>
        <v/>
      </c>
      <c r="I37" s="232" t="str">
        <f>IF(ISNA(VLOOKUP($A37,'Úklidové služby'!$A$7:$I$53,9,FALSE))=TRUE,"",VLOOKUP($A37,'Úklidové služby'!$A$7:$I$53,9,FALSE))</f>
        <v/>
      </c>
      <c r="J37" s="189" t="str">
        <f t="shared" si="0"/>
        <v/>
      </c>
      <c r="K37" s="237" t="str">
        <f t="shared" si="1"/>
        <v/>
      </c>
      <c r="L37" s="1">
        <f>SUMIF(A:A,'Úklidové služby'!A38,E:E)</f>
        <v>33</v>
      </c>
    </row>
    <row r="38" spans="1:12" ht="15" hidden="1" outlineLevel="1">
      <c r="A38" s="9"/>
      <c r="B38" s="14" t="s">
        <v>8</v>
      </c>
      <c r="C38" s="70" t="s">
        <v>106</v>
      </c>
      <c r="D38" s="15" t="s">
        <v>242</v>
      </c>
      <c r="E38" s="100">
        <v>10.43</v>
      </c>
      <c r="F38" s="89" t="str">
        <f>IF(ISNA(VLOOKUP($A38,'Úklidové služby'!$A$7:$I$53,6,FALSE))=TRUE,"",VLOOKUP($A38,'Úklidové služby'!$A$7:$I$53,6,FALSE))</f>
        <v/>
      </c>
      <c r="G38" s="17" t="str">
        <f>IF(ISNA(VLOOKUP($A38,'Úklidové služby'!$A$7:$I$53,7,FALSE))=TRUE,"",VLOOKUP($A38,'Úklidové služby'!$A$7:$I$53,7,FALSE))</f>
        <v/>
      </c>
      <c r="H38" s="67" t="str">
        <f>IF(ISNA(VLOOKUP($A38,'Úklidové služby'!$A$7:$I$53,8,FALSE))=TRUE,"",VLOOKUP($A38,'Úklidové služby'!$A$7:$I$53,8,FALSE))</f>
        <v/>
      </c>
      <c r="I38" s="232" t="str">
        <f>IF(ISNA(VLOOKUP($A38,'Úklidové služby'!$A$7:$I$53,9,FALSE))=TRUE,"",VLOOKUP($A38,'Úklidové služby'!$A$7:$I$53,9,FALSE))</f>
        <v/>
      </c>
      <c r="J38" s="189" t="str">
        <f t="shared" si="0"/>
        <v/>
      </c>
      <c r="K38" s="237" t="str">
        <f t="shared" si="1"/>
        <v/>
      </c>
      <c r="L38" s="1">
        <f>SUMIF(A:A,'Úklidové služby'!A39,E:E)</f>
        <v>35</v>
      </c>
    </row>
    <row r="39" spans="1:12" ht="15" hidden="1" outlineLevel="1">
      <c r="A39" s="9"/>
      <c r="B39" s="14" t="s">
        <v>8</v>
      </c>
      <c r="C39" s="70" t="s">
        <v>182</v>
      </c>
      <c r="D39" s="15" t="s">
        <v>239</v>
      </c>
      <c r="E39" s="100">
        <v>4.79</v>
      </c>
      <c r="F39" s="89" t="str">
        <f>IF(ISNA(VLOOKUP($A39,'Úklidové služby'!$A$7:$I$53,6,FALSE))=TRUE,"",VLOOKUP($A39,'Úklidové služby'!$A$7:$I$53,6,FALSE))</f>
        <v/>
      </c>
      <c r="G39" s="17" t="str">
        <f>IF(ISNA(VLOOKUP($A39,'Úklidové služby'!$A$7:$I$53,7,FALSE))=TRUE,"",VLOOKUP($A39,'Úklidové služby'!$A$7:$I$53,7,FALSE))</f>
        <v/>
      </c>
      <c r="H39" s="67" t="str">
        <f>IF(ISNA(VLOOKUP($A39,'Úklidové služby'!$A$7:$I$53,8,FALSE))=TRUE,"",VLOOKUP($A39,'Úklidové služby'!$A$7:$I$53,8,FALSE))</f>
        <v/>
      </c>
      <c r="I39" s="232" t="str">
        <f>IF(ISNA(VLOOKUP($A39,'Úklidové služby'!$A$7:$I$53,9,FALSE))=TRUE,"",VLOOKUP($A39,'Úklidové služby'!$A$7:$I$53,9,FALSE))</f>
        <v/>
      </c>
      <c r="J39" s="189" t="str">
        <f t="shared" si="0"/>
        <v/>
      </c>
      <c r="K39" s="237" t="str">
        <f t="shared" si="1"/>
        <v/>
      </c>
      <c r="L39" s="1">
        <f>SUMIF(A:A,'Úklidové služby'!A40,E:E)</f>
        <v>25.293999999999997</v>
      </c>
    </row>
    <row r="40" spans="1:12" ht="15" hidden="1" outlineLevel="1">
      <c r="A40" s="9"/>
      <c r="B40" s="14" t="s">
        <v>8</v>
      </c>
      <c r="C40" s="70" t="s">
        <v>104</v>
      </c>
      <c r="D40" s="15" t="s">
        <v>239</v>
      </c>
      <c r="E40" s="100">
        <v>3.52</v>
      </c>
      <c r="F40" s="89" t="str">
        <f>IF(ISNA(VLOOKUP($A40,'Úklidové služby'!$A$7:$I$53,6,FALSE))=TRUE,"",VLOOKUP($A40,'Úklidové služby'!$A$7:$I$53,6,FALSE))</f>
        <v/>
      </c>
      <c r="G40" s="17" t="str">
        <f>IF(ISNA(VLOOKUP($A40,'Úklidové služby'!$A$7:$I$53,7,FALSE))=TRUE,"",VLOOKUP($A40,'Úklidové služby'!$A$7:$I$53,7,FALSE))</f>
        <v/>
      </c>
      <c r="H40" s="67" t="str">
        <f>IF(ISNA(VLOOKUP($A40,'Úklidové služby'!$A$7:$I$53,8,FALSE))=TRUE,"",VLOOKUP($A40,'Úklidové služby'!$A$7:$I$53,8,FALSE))</f>
        <v/>
      </c>
      <c r="I40" s="232" t="str">
        <f>IF(ISNA(VLOOKUP($A40,'Úklidové služby'!$A$7:$I$53,9,FALSE))=TRUE,"",VLOOKUP($A40,'Úklidové služby'!$A$7:$I$53,9,FALSE))</f>
        <v/>
      </c>
      <c r="J40" s="189" t="str">
        <f t="shared" si="0"/>
        <v/>
      </c>
      <c r="K40" s="237" t="str">
        <f t="shared" si="1"/>
        <v/>
      </c>
      <c r="L40" s="1">
        <f>SUMIF(A:A,'Úklidové služby'!A41,E:E)</f>
        <v>167.76</v>
      </c>
    </row>
    <row r="41" spans="1:12" ht="15" hidden="1" outlineLevel="1">
      <c r="A41" s="9"/>
      <c r="B41" s="14" t="s">
        <v>20</v>
      </c>
      <c r="C41" s="70" t="s">
        <v>115</v>
      </c>
      <c r="D41" s="15" t="s">
        <v>247</v>
      </c>
      <c r="E41" s="100">
        <v>13.47</v>
      </c>
      <c r="F41" s="89" t="str">
        <f>IF(ISNA(VLOOKUP($A41,'Úklidové služby'!$A$7:$I$53,6,FALSE))=TRUE,"",VLOOKUP($A41,'Úklidové služby'!$A$7:$I$53,6,FALSE))</f>
        <v/>
      </c>
      <c r="G41" s="17" t="str">
        <f>IF(ISNA(VLOOKUP($A41,'Úklidové služby'!$A$7:$I$53,7,FALSE))=TRUE,"",VLOOKUP($A41,'Úklidové služby'!$A$7:$I$53,7,FALSE))</f>
        <v/>
      </c>
      <c r="H41" s="67" t="str">
        <f>IF(ISNA(VLOOKUP($A41,'Úklidové služby'!$A$7:$I$53,8,FALSE))=TRUE,"",VLOOKUP($A41,'Úklidové služby'!$A$7:$I$53,8,FALSE))</f>
        <v/>
      </c>
      <c r="I41" s="232" t="str">
        <f>IF(ISNA(VLOOKUP($A41,'Úklidové služby'!$A$7:$I$53,9,FALSE))=TRUE,"",VLOOKUP($A41,'Úklidové služby'!$A$7:$I$53,9,FALSE))</f>
        <v/>
      </c>
      <c r="J41" s="189" t="str">
        <f t="shared" si="0"/>
        <v/>
      </c>
      <c r="K41" s="237" t="str">
        <f t="shared" si="1"/>
        <v/>
      </c>
      <c r="L41" s="1">
        <f>SUMIF(A:A,'Úklidové služby'!A42,E:E)</f>
        <v>34.419</v>
      </c>
    </row>
    <row r="42" spans="1:12" ht="15" hidden="1" outlineLevel="1">
      <c r="A42" s="9"/>
      <c r="B42" s="14" t="s">
        <v>20</v>
      </c>
      <c r="C42" s="70" t="s">
        <v>116</v>
      </c>
      <c r="D42" s="15" t="s">
        <v>61</v>
      </c>
      <c r="E42" s="100">
        <v>66.22</v>
      </c>
      <c r="F42" s="89" t="str">
        <f>IF(ISNA(VLOOKUP($A42,'Úklidové služby'!$A$7:$I$53,6,FALSE))=TRUE,"",VLOOKUP($A42,'Úklidové služby'!$A$7:$I$53,6,FALSE))</f>
        <v/>
      </c>
      <c r="G42" s="17" t="str">
        <f>IF(ISNA(VLOOKUP($A42,'Úklidové služby'!$A$7:$I$53,7,FALSE))=TRUE,"",VLOOKUP($A42,'Úklidové služby'!$A$7:$I$53,7,FALSE))</f>
        <v/>
      </c>
      <c r="H42" s="67" t="str">
        <f>IF(ISNA(VLOOKUP($A42,'Úklidové služby'!$A$7:$I$53,8,FALSE))=TRUE,"",VLOOKUP($A42,'Úklidové služby'!$A$7:$I$53,8,FALSE))</f>
        <v/>
      </c>
      <c r="I42" s="232" t="str">
        <f>IF(ISNA(VLOOKUP($A42,'Úklidové služby'!$A$7:$I$53,9,FALSE))=TRUE,"",VLOOKUP($A42,'Úklidové služby'!$A$7:$I$53,9,FALSE))</f>
        <v/>
      </c>
      <c r="J42" s="189" t="str">
        <f t="shared" si="0"/>
        <v/>
      </c>
      <c r="K42" s="237" t="str">
        <f t="shared" si="1"/>
        <v/>
      </c>
      <c r="L42" s="1">
        <f>SUMIF(A:A,'Úklidové služby'!A43,E:E)</f>
        <v>49.94400000000001</v>
      </c>
    </row>
    <row r="43" spans="1:12" ht="15" hidden="1" outlineLevel="1">
      <c r="A43" s="9"/>
      <c r="B43" s="14" t="s">
        <v>20</v>
      </c>
      <c r="C43" s="70" t="s">
        <v>117</v>
      </c>
      <c r="D43" s="15" t="s">
        <v>248</v>
      </c>
      <c r="E43" s="100">
        <v>9.02</v>
      </c>
      <c r="F43" s="89" t="str">
        <f>IF(ISNA(VLOOKUP($A43,'Úklidové služby'!$A$7:$I$53,6,FALSE))=TRUE,"",VLOOKUP($A43,'Úklidové služby'!$A$7:$I$53,6,FALSE))</f>
        <v/>
      </c>
      <c r="G43" s="17" t="str">
        <f>IF(ISNA(VLOOKUP($A43,'Úklidové služby'!$A$7:$I$53,7,FALSE))=TRUE,"",VLOOKUP($A43,'Úklidové služby'!$A$7:$I$53,7,FALSE))</f>
        <v/>
      </c>
      <c r="H43" s="67" t="str">
        <f>IF(ISNA(VLOOKUP($A43,'Úklidové služby'!$A$7:$I$53,8,FALSE))=TRUE,"",VLOOKUP($A43,'Úklidové služby'!$A$7:$I$53,8,FALSE))</f>
        <v/>
      </c>
      <c r="I43" s="232" t="str">
        <f>IF(ISNA(VLOOKUP($A43,'Úklidové služby'!$A$7:$I$53,9,FALSE))=TRUE,"",VLOOKUP($A43,'Úklidové služby'!$A$7:$I$53,9,FALSE))</f>
        <v/>
      </c>
      <c r="J43" s="189" t="str">
        <f t="shared" si="0"/>
        <v/>
      </c>
      <c r="K43" s="237" t="str">
        <f t="shared" si="1"/>
        <v/>
      </c>
      <c r="L43" s="1">
        <f>SUMIF(A:A,'Úklidové služby'!A44,E:E)</f>
        <v>7</v>
      </c>
    </row>
    <row r="44" spans="1:12" ht="15" hidden="1" outlineLevel="1">
      <c r="A44" s="9"/>
      <c r="B44" s="14" t="s">
        <v>20</v>
      </c>
      <c r="C44" s="70" t="s">
        <v>118</v>
      </c>
      <c r="D44" s="15" t="s">
        <v>163</v>
      </c>
      <c r="E44" s="100">
        <v>3.11</v>
      </c>
      <c r="F44" s="89" t="str">
        <f>IF(ISNA(VLOOKUP($A44,'Úklidové služby'!$A$7:$I$53,6,FALSE))=TRUE,"",VLOOKUP($A44,'Úklidové služby'!$A$7:$I$53,6,FALSE))</f>
        <v/>
      </c>
      <c r="G44" s="17" t="str">
        <f>IF(ISNA(VLOOKUP($A44,'Úklidové služby'!$A$7:$I$53,7,FALSE))=TRUE,"",VLOOKUP($A44,'Úklidové služby'!$A$7:$I$53,7,FALSE))</f>
        <v/>
      </c>
      <c r="H44" s="67" t="str">
        <f>IF(ISNA(VLOOKUP($A44,'Úklidové služby'!$A$7:$I$53,8,FALSE))=TRUE,"",VLOOKUP($A44,'Úklidové služby'!$A$7:$I$53,8,FALSE))</f>
        <v/>
      </c>
      <c r="I44" s="232" t="str">
        <f>IF(ISNA(VLOOKUP($A44,'Úklidové služby'!$A$7:$I$53,9,FALSE))=TRUE,"",VLOOKUP($A44,'Úklidové služby'!$A$7:$I$53,9,FALSE))</f>
        <v/>
      </c>
      <c r="J44" s="189" t="str">
        <f t="shared" si="0"/>
        <v/>
      </c>
      <c r="K44" s="237" t="str">
        <f t="shared" si="1"/>
        <v/>
      </c>
      <c r="L44" s="1">
        <f>SUMIF(A:A,'Úklidové služby'!A45,E:E)</f>
        <v>27.36</v>
      </c>
    </row>
    <row r="45" spans="1:12" ht="15" hidden="1" outlineLevel="1">
      <c r="A45" s="9"/>
      <c r="B45" s="14" t="s">
        <v>20</v>
      </c>
      <c r="C45" s="70" t="s">
        <v>122</v>
      </c>
      <c r="D45" s="15" t="s">
        <v>61</v>
      </c>
      <c r="E45" s="100">
        <v>27.1</v>
      </c>
      <c r="F45" s="89" t="str">
        <f>IF(ISNA(VLOOKUP($A45,'Úklidové služby'!$A$7:$I$53,6,FALSE))=TRUE,"",VLOOKUP($A45,'Úklidové služby'!$A$7:$I$53,6,FALSE))</f>
        <v/>
      </c>
      <c r="G45" s="17" t="str">
        <f>IF(ISNA(VLOOKUP($A45,'Úklidové služby'!$A$7:$I$53,7,FALSE))=TRUE,"",VLOOKUP($A45,'Úklidové služby'!$A$7:$I$53,7,FALSE))</f>
        <v/>
      </c>
      <c r="H45" s="67" t="str">
        <f>IF(ISNA(VLOOKUP($A45,'Úklidové služby'!$A$7:$I$53,8,FALSE))=TRUE,"",VLOOKUP($A45,'Úklidové služby'!$A$7:$I$53,8,FALSE))</f>
        <v/>
      </c>
      <c r="I45" s="232" t="str">
        <f>IF(ISNA(VLOOKUP($A45,'Úklidové služby'!$A$7:$I$53,9,FALSE))=TRUE,"",VLOOKUP($A45,'Úklidové služby'!$A$7:$I$53,9,FALSE))</f>
        <v/>
      </c>
      <c r="J45" s="189" t="str">
        <f t="shared" si="0"/>
        <v/>
      </c>
      <c r="K45" s="237" t="str">
        <f t="shared" si="1"/>
        <v/>
      </c>
      <c r="L45" s="1">
        <f>SUMIF(A:A,'Úklidové služby'!A46,E:E)</f>
        <v>27.36</v>
      </c>
    </row>
    <row r="46" spans="1:12" ht="15" hidden="1" outlineLevel="1">
      <c r="A46" s="9"/>
      <c r="B46" s="14" t="s">
        <v>20</v>
      </c>
      <c r="C46" s="70" t="s">
        <v>123</v>
      </c>
      <c r="D46" s="15" t="s">
        <v>239</v>
      </c>
      <c r="E46" s="100">
        <v>3.52</v>
      </c>
      <c r="F46" s="89" t="str">
        <f>IF(ISNA(VLOOKUP($A46,'Úklidové služby'!$A$7:$I$53,6,FALSE))=TRUE,"",VLOOKUP($A46,'Úklidové služby'!$A$7:$I$53,6,FALSE))</f>
        <v/>
      </c>
      <c r="G46" s="17" t="str">
        <f>IF(ISNA(VLOOKUP($A46,'Úklidové služby'!$A$7:$I$53,7,FALSE))=TRUE,"",VLOOKUP($A46,'Úklidové služby'!$A$7:$I$53,7,FALSE))</f>
        <v/>
      </c>
      <c r="H46" s="67" t="str">
        <f>IF(ISNA(VLOOKUP($A46,'Úklidové služby'!$A$7:$I$53,8,FALSE))=TRUE,"",VLOOKUP($A46,'Úklidové služby'!$A$7:$I$53,8,FALSE))</f>
        <v/>
      </c>
      <c r="I46" s="232" t="str">
        <f>IF(ISNA(VLOOKUP($A46,'Úklidové služby'!$A$7:$I$53,9,FALSE))=TRUE,"",VLOOKUP($A46,'Úklidové služby'!$A$7:$I$53,9,FALSE))</f>
        <v/>
      </c>
      <c r="J46" s="189" t="str">
        <f t="shared" si="0"/>
        <v/>
      </c>
      <c r="K46" s="237" t="str">
        <f t="shared" si="1"/>
        <v/>
      </c>
      <c r="L46" s="1">
        <f>SUMIF(A:A,'Úklidové služby'!A47,E:E)</f>
        <v>0</v>
      </c>
    </row>
    <row r="47" spans="1:12" ht="15" hidden="1" outlineLevel="1">
      <c r="A47" s="9"/>
      <c r="B47" s="14" t="s">
        <v>20</v>
      </c>
      <c r="C47" s="70" t="s">
        <v>124</v>
      </c>
      <c r="D47" s="15" t="s">
        <v>239</v>
      </c>
      <c r="E47" s="100">
        <v>3.22</v>
      </c>
      <c r="F47" s="89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 t="shared" si="0"/>
        <v/>
      </c>
      <c r="K47" s="237" t="str">
        <f t="shared" si="1"/>
        <v/>
      </c>
      <c r="L47" s="1">
        <f>SUMIF(A:A,'Úklidové služby'!A48,E:E)</f>
        <v>0</v>
      </c>
    </row>
    <row r="48" spans="1:12" ht="15" hidden="1" outlineLevel="1">
      <c r="A48" s="9"/>
      <c r="B48" s="14" t="s">
        <v>20</v>
      </c>
      <c r="C48" s="70" t="s">
        <v>131</v>
      </c>
      <c r="D48" s="15" t="s">
        <v>252</v>
      </c>
      <c r="E48" s="100">
        <v>3.61</v>
      </c>
      <c r="F48" s="89" t="str">
        <f>IF(ISNA(VLOOKUP($A48,'Úklidové služby'!$A$7:$I$53,6,FALSE))=TRUE,"",VLOOKUP($A48,'Úklidové služby'!$A$7:$I$53,6,FALSE))</f>
        <v/>
      </c>
      <c r="G48" s="17" t="str">
        <f>IF(ISNA(VLOOKUP($A48,'Úklidové služby'!$A$7:$I$53,7,FALSE))=TRUE,"",VLOOKUP($A48,'Úklidové služby'!$A$7:$I$53,7,FALSE))</f>
        <v/>
      </c>
      <c r="H48" s="67" t="str">
        <f>IF(ISNA(VLOOKUP($A48,'Úklidové služby'!$A$7:$I$53,8,FALSE))=TRUE,"",VLOOKUP($A48,'Úklidové služby'!$A$7:$I$53,8,FALSE))</f>
        <v/>
      </c>
      <c r="I48" s="232" t="str">
        <f>IF(ISNA(VLOOKUP($A48,'Úklidové služby'!$A$7:$I$53,9,FALSE))=TRUE,"",VLOOKUP($A48,'Úklidové služby'!$A$7:$I$53,9,FALSE))</f>
        <v/>
      </c>
      <c r="J48" s="189" t="str">
        <f t="shared" si="0"/>
        <v/>
      </c>
      <c r="K48" s="237" t="str">
        <f t="shared" si="1"/>
        <v/>
      </c>
      <c r="L48" s="1">
        <f>SUMIF(A:A,'Úklidové služby'!A49,E:E)</f>
        <v>5</v>
      </c>
    </row>
    <row r="49" spans="1:12" ht="15" hidden="1" outlineLevel="1">
      <c r="A49" s="9"/>
      <c r="B49" s="14" t="s">
        <v>98</v>
      </c>
      <c r="C49" s="70" t="s">
        <v>125</v>
      </c>
      <c r="D49" s="15" t="s">
        <v>225</v>
      </c>
      <c r="E49" s="100">
        <v>23.74</v>
      </c>
      <c r="F49" s="89" t="str">
        <f>IF(ISNA(VLOOKUP($A49,'Úklidové služby'!$A$7:$I$53,6,FALSE))=TRUE,"",VLOOKUP($A49,'Úklidové služby'!$A$7:$I$53,6,FALSE))</f>
        <v/>
      </c>
      <c r="G49" s="17" t="str">
        <f>IF(ISNA(VLOOKUP($A49,'Úklidové služby'!$A$7:$I$53,7,FALSE))=TRUE,"",VLOOKUP($A49,'Úklidové služby'!$A$7:$I$53,7,FALSE))</f>
        <v/>
      </c>
      <c r="H49" s="67" t="str">
        <f>IF(ISNA(VLOOKUP($A49,'Úklidové služby'!$A$7:$I$53,8,FALSE))=TRUE,"",VLOOKUP($A49,'Úklidové služby'!$A$7:$I$53,8,FALSE))</f>
        <v/>
      </c>
      <c r="I49" s="232" t="str">
        <f>IF(ISNA(VLOOKUP($A49,'Úklidové služby'!$A$7:$I$53,9,FALSE))=TRUE,"",VLOOKUP($A49,'Úklidové služby'!$A$7:$I$53,9,FALSE))</f>
        <v/>
      </c>
      <c r="J49" s="189" t="str">
        <f t="shared" si="0"/>
        <v/>
      </c>
      <c r="K49" s="237" t="str">
        <f t="shared" si="1"/>
        <v/>
      </c>
      <c r="L49" s="1">
        <f>SUMIF(A:A,'Úklidové služby'!A50,E:E)</f>
        <v>6</v>
      </c>
    </row>
    <row r="50" spans="1:12" ht="15" hidden="1" outlineLevel="1">
      <c r="A50" s="9"/>
      <c r="B50" s="14" t="s">
        <v>98</v>
      </c>
      <c r="C50" s="70" t="s">
        <v>129</v>
      </c>
      <c r="D50" s="15" t="s">
        <v>239</v>
      </c>
      <c r="E50" s="100">
        <v>3.24</v>
      </c>
      <c r="F50" s="89" t="str">
        <f>IF(ISNA(VLOOKUP($A50,'Úklidové služby'!$A$7:$I$53,6,FALSE))=TRUE,"",VLOOKUP($A50,'Úklidové služby'!$A$7:$I$53,6,FALSE))</f>
        <v/>
      </c>
      <c r="G50" s="17" t="str">
        <f>IF(ISNA(VLOOKUP($A50,'Úklidové služby'!$A$7:$I$53,7,FALSE))=TRUE,"",VLOOKUP($A50,'Úklidové služby'!$A$7:$I$53,7,FALSE))</f>
        <v/>
      </c>
      <c r="H50" s="67" t="str">
        <f>IF(ISNA(VLOOKUP($A50,'Úklidové služby'!$A$7:$I$53,8,FALSE))=TRUE,"",VLOOKUP($A50,'Úklidové služby'!$A$7:$I$53,8,FALSE))</f>
        <v/>
      </c>
      <c r="I50" s="232" t="str">
        <f>IF(ISNA(VLOOKUP($A50,'Úklidové služby'!$A$7:$I$53,9,FALSE))=TRUE,"",VLOOKUP($A50,'Úklidové služby'!$A$7:$I$53,9,FALSE))</f>
        <v/>
      </c>
      <c r="J50" s="189" t="str">
        <f t="shared" si="0"/>
        <v/>
      </c>
      <c r="K50" s="237" t="str">
        <f t="shared" si="1"/>
        <v/>
      </c>
      <c r="L50" s="1">
        <f>SUMIF(A:A,'Úklidové služby'!A51,E:E)</f>
        <v>0</v>
      </c>
    </row>
    <row r="51" spans="1:12" ht="15" hidden="1" outlineLevel="1">
      <c r="A51" s="9"/>
      <c r="B51" s="14" t="s">
        <v>98</v>
      </c>
      <c r="C51" s="70" t="s">
        <v>130</v>
      </c>
      <c r="D51" s="15" t="s">
        <v>239</v>
      </c>
      <c r="E51" s="100">
        <v>3.07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0</v>
      </c>
    </row>
    <row r="52" spans="1:12" ht="15" hidden="1" outlineLevel="1">
      <c r="A52" s="50"/>
      <c r="B52" s="14" t="s">
        <v>98</v>
      </c>
      <c r="C52" s="70" t="s">
        <v>142</v>
      </c>
      <c r="D52" s="15" t="s">
        <v>258</v>
      </c>
      <c r="E52" s="100">
        <v>2.54</v>
      </c>
      <c r="F52" s="89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67" t="str">
        <f>IF(ISNA(VLOOKUP($A52,'Úklidové služby'!$A$7:$I$53,8,FALSE))=TRUE,"",VLOOKUP($A52,'Úklidové služby'!$A$7:$I$53,8,FALSE))</f>
        <v/>
      </c>
      <c r="I52" s="232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37" t="str">
        <f t="shared" si="1"/>
        <v/>
      </c>
      <c r="L52" s="1">
        <f>SUMIF(A:A,'Úklidové služby'!A53,E:E)</f>
        <v>94.10450000000002</v>
      </c>
    </row>
    <row r="53" spans="1:11" ht="15" collapsed="1">
      <c r="A53" s="2">
        <v>3</v>
      </c>
      <c r="B53" s="19" t="s">
        <v>27</v>
      </c>
      <c r="C53" s="19"/>
      <c r="D53" s="31"/>
      <c r="E53" s="97">
        <f>SUM(E54:E65)</f>
        <v>407.75</v>
      </c>
      <c r="F53" s="23" t="str">
        <f>IF(ISNA(VLOOKUP($A53,'Úklidové služby'!$A$7:$I$53,6,FALSE))=TRUE,"",VLOOKUP($A53,'Úklidové služby'!$A$7:$I$53,6,FALSE))</f>
        <v>m2</v>
      </c>
      <c r="G53" s="24">
        <f>IF(ISNA(VLOOKUP($A53,'Úklidové služby'!$A$7:$I$53,7,FALSE))=TRUE,"",VLOOKUP($A53,'Úklidové služby'!$A$7:$I$53,7,FALSE))</f>
        <v>0</v>
      </c>
      <c r="H53" s="227" t="str">
        <f>IF(ISNA(VLOOKUP($A53,'Úklidové služby'!$A$7:$I$53,8,FALSE))=TRUE,"",VLOOKUP($A53,'Úklidové služby'!$A$7:$I$53,8,FALSE))</f>
        <v>1x za den</v>
      </c>
      <c r="I53" s="185">
        <f>IF(ISNA(VLOOKUP($A53,'Úklidové služby'!$A$7:$I$53,9,FALSE))=TRUE,"",VLOOKUP($A53,'Úklidové služby'!$A$7:$I$53,9,FALSE))</f>
        <v>251</v>
      </c>
      <c r="J53" s="76">
        <f t="shared" si="0"/>
        <v>0</v>
      </c>
      <c r="K53" s="238">
        <f t="shared" si="1"/>
        <v>0</v>
      </c>
    </row>
    <row r="54" spans="1:11" ht="15" hidden="1" outlineLevel="1">
      <c r="A54" s="9"/>
      <c r="B54" s="14" t="s">
        <v>8</v>
      </c>
      <c r="C54" s="70" t="s">
        <v>207</v>
      </c>
      <c r="D54" s="154" t="s">
        <v>235</v>
      </c>
      <c r="E54" s="100">
        <v>23.12</v>
      </c>
      <c r="F54" s="89" t="str">
        <f>IF(ISNA(VLOOKUP($A54,'Úklidové služby'!$A$7:$I$53,6,FALSE))=TRUE,"",VLOOKUP($A54,'Úklidové služby'!$A$7:$I$53,6,FALSE))</f>
        <v/>
      </c>
      <c r="G54" s="17" t="str">
        <f>IF(ISNA(VLOOKUP($A54,'Úklidové služby'!$A$7:$I$53,7,FALSE))=TRUE,"",VLOOKUP($A54,'Úklidové služby'!$A$7:$I$53,7,FALSE))</f>
        <v/>
      </c>
      <c r="H54" s="67" t="str">
        <f>IF(ISNA(VLOOKUP($A54,'Úklidové služby'!$A$7:$I$53,8,FALSE))=TRUE,"",VLOOKUP($A54,'Úklidové služby'!$A$7:$I$53,8,FALSE))</f>
        <v/>
      </c>
      <c r="I54" s="232" t="str">
        <f>IF(ISNA(VLOOKUP($A54,'Úklidové služby'!$A$7:$I$53,9,FALSE))=TRUE,"",VLOOKUP($A54,'Úklidové služby'!$A$7:$I$53,9,FALSE))</f>
        <v/>
      </c>
      <c r="J54" s="189" t="str">
        <f t="shared" si="0"/>
        <v/>
      </c>
      <c r="K54" s="237" t="str">
        <f t="shared" si="1"/>
        <v/>
      </c>
    </row>
    <row r="55" spans="1:11" ht="15" hidden="1" outlineLevel="1">
      <c r="A55" s="9"/>
      <c r="B55" s="14" t="s">
        <v>8</v>
      </c>
      <c r="C55" s="70" t="s">
        <v>113</v>
      </c>
      <c r="D55" s="154" t="s">
        <v>236</v>
      </c>
      <c r="E55" s="100">
        <v>50.65</v>
      </c>
      <c r="F55" s="89" t="str">
        <f>IF(ISNA(VLOOKUP($A55,'Úklidové služby'!$A$7:$I$53,6,FALSE))=TRUE,"",VLOOKUP($A55,'Úklidové služby'!$A$7:$I$53,6,FALSE))</f>
        <v/>
      </c>
      <c r="G55" s="17" t="str">
        <f>IF(ISNA(VLOOKUP($A55,'Úklidové služby'!$A$7:$I$53,7,FALSE))=TRUE,"",VLOOKUP($A55,'Úklidové služby'!$A$7:$I$53,7,FALSE))</f>
        <v/>
      </c>
      <c r="H55" s="67" t="str">
        <f>IF(ISNA(VLOOKUP($A55,'Úklidové služby'!$A$7:$I$53,8,FALSE))=TRUE,"",VLOOKUP($A55,'Úklidové služby'!$A$7:$I$53,8,FALSE))</f>
        <v/>
      </c>
      <c r="I55" s="232" t="str">
        <f>IF(ISNA(VLOOKUP($A55,'Úklidové služby'!$A$7:$I$53,9,FALSE))=TRUE,"",VLOOKUP($A55,'Úklidové služby'!$A$7:$I$53,9,FALSE))</f>
        <v/>
      </c>
      <c r="J55" s="189" t="str">
        <f t="shared" si="0"/>
        <v/>
      </c>
      <c r="K55" s="237" t="str">
        <f t="shared" si="1"/>
        <v/>
      </c>
    </row>
    <row r="56" spans="1:11" ht="15" hidden="1" outlineLevel="1">
      <c r="A56" s="9"/>
      <c r="B56" s="14" t="s">
        <v>8</v>
      </c>
      <c r="C56" s="70" t="s">
        <v>110</v>
      </c>
      <c r="D56" s="154" t="s">
        <v>240</v>
      </c>
      <c r="E56" s="100">
        <v>24</v>
      </c>
      <c r="F56" s="89" t="str">
        <f>IF(ISNA(VLOOKUP($A56,'Úklidové služby'!$A$7:$I$53,6,FALSE))=TRUE,"",VLOOKUP($A56,'Úklidové služby'!$A$7:$I$53,6,FALSE))</f>
        <v/>
      </c>
      <c r="G56" s="17" t="str">
        <f>IF(ISNA(VLOOKUP($A56,'Úklidové služby'!$A$7:$I$53,7,FALSE))=TRUE,"",VLOOKUP($A56,'Úklidové služby'!$A$7:$I$53,7,FALSE))</f>
        <v/>
      </c>
      <c r="H56" s="67" t="str">
        <f>IF(ISNA(VLOOKUP($A56,'Úklidové služby'!$A$7:$I$53,8,FALSE))=TRUE,"",VLOOKUP($A56,'Úklidové služby'!$A$7:$I$53,8,FALSE))</f>
        <v/>
      </c>
      <c r="I56" s="232" t="str">
        <f>IF(ISNA(VLOOKUP($A56,'Úklidové služby'!$A$7:$I$53,9,FALSE))=TRUE,"",VLOOKUP($A56,'Úklidové služby'!$A$7:$I$53,9,FALSE))</f>
        <v/>
      </c>
      <c r="J56" s="189" t="str">
        <f t="shared" si="0"/>
        <v/>
      </c>
      <c r="K56" s="237" t="str">
        <f t="shared" si="1"/>
        <v/>
      </c>
    </row>
    <row r="57" spans="1:11" ht="15" hidden="1" outlineLevel="1">
      <c r="A57" s="9"/>
      <c r="B57" s="14" t="s">
        <v>20</v>
      </c>
      <c r="C57" s="70" t="s">
        <v>119</v>
      </c>
      <c r="D57" s="62" t="s">
        <v>249</v>
      </c>
      <c r="E57" s="100">
        <v>15.64</v>
      </c>
      <c r="F57" s="89" t="str">
        <f>IF(ISNA(VLOOKUP($A57,'Úklidové služby'!$A$7:$I$53,6,FALSE))=TRUE,"",VLOOKUP($A57,'Úklidové služby'!$A$7:$I$53,6,FALSE))</f>
        <v/>
      </c>
      <c r="G57" s="17" t="str">
        <f>IF(ISNA(VLOOKUP($A57,'Úklidové služby'!$A$7:$I$53,7,FALSE))=TRUE,"",VLOOKUP($A57,'Úklidové služby'!$A$7:$I$53,7,FALSE))</f>
        <v/>
      </c>
      <c r="H57" s="67" t="str">
        <f>IF(ISNA(VLOOKUP($A57,'Úklidové služby'!$A$7:$I$53,8,FALSE))=TRUE,"",VLOOKUP($A57,'Úklidové služby'!$A$7:$I$53,8,FALSE))</f>
        <v/>
      </c>
      <c r="I57" s="232" t="str">
        <f>IF(ISNA(VLOOKUP($A57,'Úklidové služby'!$A$7:$I$53,9,FALSE))=TRUE,"",VLOOKUP($A57,'Úklidové služby'!$A$7:$I$53,9,FALSE))</f>
        <v/>
      </c>
      <c r="J57" s="189" t="str">
        <f t="shared" si="0"/>
        <v/>
      </c>
      <c r="K57" s="237" t="str">
        <f t="shared" si="1"/>
        <v/>
      </c>
    </row>
    <row r="58" spans="1:11" ht="15" hidden="1" outlineLevel="1">
      <c r="A58" s="9"/>
      <c r="B58" s="14" t="s">
        <v>20</v>
      </c>
      <c r="C58" s="70" t="s">
        <v>120</v>
      </c>
      <c r="D58" s="154" t="s">
        <v>250</v>
      </c>
      <c r="E58" s="100">
        <v>31.66</v>
      </c>
      <c r="F58" s="89" t="str">
        <f>IF(ISNA(VLOOKUP($A58,'Úklidové služby'!$A$7:$I$53,6,FALSE))=TRUE,"",VLOOKUP($A58,'Úklidové služby'!$A$7:$I$53,6,FALSE))</f>
        <v/>
      </c>
      <c r="G58" s="17" t="str">
        <f>IF(ISNA(VLOOKUP($A58,'Úklidové služby'!$A$7:$I$53,7,FALSE))=TRUE,"",VLOOKUP($A58,'Úklidové služby'!$A$7:$I$53,7,FALSE))</f>
        <v/>
      </c>
      <c r="H58" s="67" t="str">
        <f>IF(ISNA(VLOOKUP($A58,'Úklidové služby'!$A$7:$I$53,8,FALSE))=TRUE,"",VLOOKUP($A58,'Úklidové služby'!$A$7:$I$53,8,FALSE))</f>
        <v/>
      </c>
      <c r="I58" s="232" t="str">
        <f>IF(ISNA(VLOOKUP($A58,'Úklidové služby'!$A$7:$I$53,9,FALSE))=TRUE,"",VLOOKUP($A58,'Úklidové služby'!$A$7:$I$53,9,FALSE))</f>
        <v/>
      </c>
      <c r="J58" s="189" t="str">
        <f t="shared" si="0"/>
        <v/>
      </c>
      <c r="K58" s="237" t="str">
        <f t="shared" si="1"/>
        <v/>
      </c>
    </row>
    <row r="59" spans="1:11" ht="15" hidden="1" outlineLevel="1">
      <c r="A59" s="9"/>
      <c r="B59" s="14" t="s">
        <v>20</v>
      </c>
      <c r="C59" s="140" t="s">
        <v>121</v>
      </c>
      <c r="D59" s="154" t="s">
        <v>251</v>
      </c>
      <c r="E59" s="100">
        <v>2.46</v>
      </c>
      <c r="F59" s="89" t="str">
        <f>IF(ISNA(VLOOKUP($A59,'Úklidové služby'!$A$7:$I$53,6,FALSE))=TRUE,"",VLOOKUP($A59,'Úklidové služby'!$A$7:$I$53,6,FALSE))</f>
        <v/>
      </c>
      <c r="G59" s="17" t="str">
        <f>IF(ISNA(VLOOKUP($A59,'Úklidové služby'!$A$7:$I$53,7,FALSE))=TRUE,"",VLOOKUP($A59,'Úklidové služby'!$A$7:$I$53,7,FALSE))</f>
        <v/>
      </c>
      <c r="H59" s="67" t="str">
        <f>IF(ISNA(VLOOKUP($A59,'Úklidové služby'!$A$7:$I$53,8,FALSE))=TRUE,"",VLOOKUP($A59,'Úklidové služby'!$A$7:$I$53,8,FALSE))</f>
        <v/>
      </c>
      <c r="I59" s="232" t="str">
        <f>IF(ISNA(VLOOKUP($A59,'Úklidové služby'!$A$7:$I$53,9,FALSE))=TRUE,"",VLOOKUP($A59,'Úklidové služby'!$A$7:$I$53,9,FALSE))</f>
        <v/>
      </c>
      <c r="J59" s="189" t="str">
        <f t="shared" si="0"/>
        <v/>
      </c>
      <c r="K59" s="237" t="str">
        <f t="shared" si="1"/>
        <v/>
      </c>
    </row>
    <row r="60" spans="1:11" ht="15" hidden="1" outlineLevel="1">
      <c r="A60" s="9"/>
      <c r="B60" s="14" t="s">
        <v>20</v>
      </c>
      <c r="C60" s="70" t="s">
        <v>186</v>
      </c>
      <c r="D60" s="154" t="s">
        <v>253</v>
      </c>
      <c r="E60" s="100">
        <v>29.39</v>
      </c>
      <c r="F60" s="89" t="str">
        <f>IF(ISNA(VLOOKUP($A60,'Úklidové služby'!$A$7:$I$53,6,FALSE))=TRUE,"",VLOOKUP($A60,'Úklidové služby'!$A$7:$I$53,6,FALSE))</f>
        <v/>
      </c>
      <c r="G60" s="17" t="str">
        <f>IF(ISNA(VLOOKUP($A60,'Úklidové služby'!$A$7:$I$53,7,FALSE))=TRUE,"",VLOOKUP($A60,'Úklidové služby'!$A$7:$I$53,7,FALSE))</f>
        <v/>
      </c>
      <c r="H60" s="67" t="str">
        <f>IF(ISNA(VLOOKUP($A60,'Úklidové služby'!$A$7:$I$53,8,FALSE))=TRUE,"",VLOOKUP($A60,'Úklidové služby'!$A$7:$I$53,8,FALSE))</f>
        <v/>
      </c>
      <c r="I60" s="232" t="str">
        <f>IF(ISNA(VLOOKUP($A60,'Úklidové služby'!$A$7:$I$53,9,FALSE))=TRUE,"",VLOOKUP($A60,'Úklidové služby'!$A$7:$I$53,9,FALSE))</f>
        <v/>
      </c>
      <c r="J60" s="189" t="str">
        <f t="shared" si="0"/>
        <v/>
      </c>
      <c r="K60" s="237" t="str">
        <f t="shared" si="1"/>
        <v/>
      </c>
    </row>
    <row r="61" spans="1:11" ht="15" hidden="1" outlineLevel="1">
      <c r="A61" s="9"/>
      <c r="B61" s="14" t="s">
        <v>20</v>
      </c>
      <c r="C61" s="70" t="s">
        <v>209</v>
      </c>
      <c r="D61" s="154" t="s">
        <v>254</v>
      </c>
      <c r="E61" s="100">
        <v>22.19</v>
      </c>
      <c r="F61" s="89" t="str">
        <f>IF(ISNA(VLOOKUP($A61,'Úklidové služby'!$A$7:$I$53,6,FALSE))=TRUE,"",VLOOKUP($A61,'Úklidové služby'!$A$7:$I$53,6,FALSE))</f>
        <v/>
      </c>
      <c r="G61" s="17" t="str">
        <f>IF(ISNA(VLOOKUP($A61,'Úklidové služby'!$A$7:$I$53,7,FALSE))=TRUE,"",VLOOKUP($A61,'Úklidové služby'!$A$7:$I$53,7,FALSE))</f>
        <v/>
      </c>
      <c r="H61" s="67" t="str">
        <f>IF(ISNA(VLOOKUP($A61,'Úklidové služby'!$A$7:$I$53,8,FALSE))=TRUE,"",VLOOKUP($A61,'Úklidové služby'!$A$7:$I$53,8,FALSE))</f>
        <v/>
      </c>
      <c r="I61" s="232" t="str">
        <f>IF(ISNA(VLOOKUP($A61,'Úklidové služby'!$A$7:$I$53,9,FALSE))=TRUE,"",VLOOKUP($A61,'Úklidové služby'!$A$7:$I$53,9,FALSE))</f>
        <v/>
      </c>
      <c r="J61" s="189" t="str">
        <f t="shared" si="0"/>
        <v/>
      </c>
      <c r="K61" s="237" t="str">
        <f t="shared" si="1"/>
        <v/>
      </c>
    </row>
    <row r="62" spans="1:11" ht="15" hidden="1" outlineLevel="1">
      <c r="A62" s="9"/>
      <c r="B62" s="14" t="s">
        <v>20</v>
      </c>
      <c r="C62" s="70" t="s">
        <v>187</v>
      </c>
      <c r="D62" s="154" t="s">
        <v>255</v>
      </c>
      <c r="E62" s="100">
        <v>76.06</v>
      </c>
      <c r="F62" s="89" t="str">
        <f>IF(ISNA(VLOOKUP($A62,'Úklidové služby'!$A$7:$I$53,6,FALSE))=TRUE,"",VLOOKUP($A62,'Úklidové služby'!$A$7:$I$53,6,FALSE))</f>
        <v/>
      </c>
      <c r="G62" s="17" t="str">
        <f>IF(ISNA(VLOOKUP($A62,'Úklidové služby'!$A$7:$I$53,7,FALSE))=TRUE,"",VLOOKUP($A62,'Úklidové služby'!$A$7:$I$53,7,FALSE))</f>
        <v/>
      </c>
      <c r="H62" s="67" t="str">
        <f>IF(ISNA(VLOOKUP($A62,'Úklidové služby'!$A$7:$I$53,8,FALSE))=TRUE,"",VLOOKUP($A62,'Úklidové služby'!$A$7:$I$53,8,FALSE))</f>
        <v/>
      </c>
      <c r="I62" s="232" t="str">
        <f>IF(ISNA(VLOOKUP($A62,'Úklidové služby'!$A$7:$I$53,9,FALSE))=TRUE,"",VLOOKUP($A62,'Úklidové služby'!$A$7:$I$53,9,FALSE))</f>
        <v/>
      </c>
      <c r="J62" s="189" t="str">
        <f t="shared" si="0"/>
        <v/>
      </c>
      <c r="K62" s="237" t="str">
        <f t="shared" si="1"/>
        <v/>
      </c>
    </row>
    <row r="63" spans="1:11" ht="15" hidden="1" outlineLevel="1">
      <c r="A63" s="9"/>
      <c r="B63" s="14" t="s">
        <v>98</v>
      </c>
      <c r="C63" s="70" t="s">
        <v>126</v>
      </c>
      <c r="D63" s="62" t="s">
        <v>256</v>
      </c>
      <c r="E63" s="100">
        <v>88.39</v>
      </c>
      <c r="F63" s="89" t="str">
        <f>IF(ISNA(VLOOKUP($A63,'Úklidové služby'!$A$7:$I$53,6,FALSE))=TRUE,"",VLOOKUP($A63,'Úklidové služby'!$A$7:$I$53,6,FALSE))</f>
        <v/>
      </c>
      <c r="G63" s="17" t="str">
        <f>IF(ISNA(VLOOKUP($A63,'Úklidové služby'!$A$7:$I$53,7,FALSE))=TRUE,"",VLOOKUP($A63,'Úklidové služby'!$A$7:$I$53,7,FALSE))</f>
        <v/>
      </c>
      <c r="H63" s="67" t="str">
        <f>IF(ISNA(VLOOKUP($A63,'Úklidové služby'!$A$7:$I$53,8,FALSE))=TRUE,"",VLOOKUP($A63,'Úklidové služby'!$A$7:$I$53,8,FALSE))</f>
        <v/>
      </c>
      <c r="I63" s="232" t="str">
        <f>IF(ISNA(VLOOKUP($A63,'Úklidové služby'!$A$7:$I$53,9,FALSE))=TRUE,"",VLOOKUP($A63,'Úklidové služby'!$A$7:$I$53,9,FALSE))</f>
        <v/>
      </c>
      <c r="J63" s="189" t="str">
        <f t="shared" si="0"/>
        <v/>
      </c>
      <c r="K63" s="237" t="str">
        <f t="shared" si="1"/>
        <v/>
      </c>
    </row>
    <row r="64" spans="1:11" ht="15" hidden="1" outlineLevel="1">
      <c r="A64" s="9"/>
      <c r="B64" s="14" t="s">
        <v>98</v>
      </c>
      <c r="C64" s="70" t="s">
        <v>127</v>
      </c>
      <c r="D64" s="62" t="s">
        <v>257</v>
      </c>
      <c r="E64" s="100">
        <v>23.3</v>
      </c>
      <c r="F64" s="89" t="str">
        <f>IF(ISNA(VLOOKUP($A64,'Úklidové služby'!$A$7:$I$53,6,FALSE))=TRUE,"",VLOOKUP($A64,'Úklidové služby'!$A$7:$I$53,6,FALSE))</f>
        <v/>
      </c>
      <c r="G64" s="17" t="str">
        <f>IF(ISNA(VLOOKUP($A64,'Úklidové služby'!$A$7:$I$53,7,FALSE))=TRUE,"",VLOOKUP($A64,'Úklidové služby'!$A$7:$I$53,7,FALSE))</f>
        <v/>
      </c>
      <c r="H64" s="67" t="str">
        <f>IF(ISNA(VLOOKUP($A64,'Úklidové služby'!$A$7:$I$53,8,FALSE))=TRUE,"",VLOOKUP($A64,'Úklidové služby'!$A$7:$I$53,8,FALSE))</f>
        <v/>
      </c>
      <c r="I64" s="232" t="str">
        <f>IF(ISNA(VLOOKUP($A64,'Úklidové služby'!$A$7:$I$53,9,FALSE))=TRUE,"",VLOOKUP($A64,'Úklidové služby'!$A$7:$I$53,9,FALSE))</f>
        <v/>
      </c>
      <c r="J64" s="189" t="str">
        <f t="shared" si="0"/>
        <v/>
      </c>
      <c r="K64" s="237" t="str">
        <f t="shared" si="1"/>
        <v/>
      </c>
    </row>
    <row r="65" spans="1:11" ht="15" hidden="1" outlineLevel="1">
      <c r="A65" s="9"/>
      <c r="B65" s="14" t="s">
        <v>98</v>
      </c>
      <c r="C65" s="70" t="s">
        <v>128</v>
      </c>
      <c r="D65" s="164" t="s">
        <v>257</v>
      </c>
      <c r="E65" s="102">
        <v>20.89</v>
      </c>
      <c r="F65" s="160" t="str">
        <f>IF(ISNA(VLOOKUP($A65,'Úklidové služby'!$A$7:$I$53,6,FALSE))=TRUE,"",VLOOKUP($A65,'Úklidové služby'!$A$7:$I$53,6,FALSE))</f>
        <v/>
      </c>
      <c r="G65" s="17" t="str">
        <f>IF(ISNA(VLOOKUP($A65,'Úklidové služby'!$A$7:$I$53,7,FALSE))=TRUE,"",VLOOKUP($A65,'Úklidové služby'!$A$7:$I$53,7,FALSE))</f>
        <v/>
      </c>
      <c r="H65" s="220" t="str">
        <f>IF(ISNA(VLOOKUP($A65,'Úklidové služby'!$A$7:$I$53,8,FALSE))=TRUE,"",VLOOKUP($A65,'Úklidové služby'!$A$7:$I$53,8,FALSE))</f>
        <v/>
      </c>
      <c r="I65" s="235" t="str">
        <f>IF(ISNA(VLOOKUP($A65,'Úklidové služby'!$A$7:$I$53,9,FALSE))=TRUE,"",VLOOKUP($A65,'Úklidové služby'!$A$7:$I$53,9,FALSE))</f>
        <v/>
      </c>
      <c r="J65" s="189" t="str">
        <f t="shared" si="0"/>
        <v/>
      </c>
      <c r="K65" s="242" t="str">
        <f t="shared" si="1"/>
        <v/>
      </c>
    </row>
    <row r="66" spans="1:11" ht="15" collapsed="1">
      <c r="A66" s="18">
        <v>4</v>
      </c>
      <c r="B66" s="983" t="s">
        <v>297</v>
      </c>
      <c r="C66" s="44"/>
      <c r="D66" s="5"/>
      <c r="E66" s="111">
        <f>SUM(E67:E89)</f>
        <v>37</v>
      </c>
      <c r="F66" s="45" t="str">
        <f>IF(ISNA(VLOOKUP($A66,'Úklidové služby'!$A$7:$I$53,6,FALSE))=TRUE,"",VLOOKUP($A66,'Úklidové služby'!$A$7:$I$53,6,FALSE))</f>
        <v>ks</v>
      </c>
      <c r="G66" s="24">
        <f>IF(ISNA(VLOOKUP($A66,'Úklidové služby'!$A$7:$I$53,7,FALSE))=TRUE,"",VLOOKUP($A66,'Úklidové služby'!$A$7:$I$53,7,FALSE))</f>
        <v>0</v>
      </c>
      <c r="H66" s="228" t="str">
        <f>IF(ISNA(VLOOKUP($A66,'Úklidové služby'!$A$7:$I$53,8,FALSE))=TRUE,"",VLOOKUP($A66,'Úklidové služby'!$A$7:$I$53,8,FALSE))</f>
        <v>1x za den</v>
      </c>
      <c r="I66" s="184">
        <f>IF(ISNA(VLOOKUP($A66,'Úklidové služby'!$A$7:$I$53,9,FALSE))=TRUE,"",VLOOKUP($A66,'Úklidové služby'!$A$7:$I$53,9,FALSE))</f>
        <v>251</v>
      </c>
      <c r="J66" s="76">
        <f t="shared" si="0"/>
        <v>0</v>
      </c>
      <c r="K66" s="241">
        <f t="shared" si="1"/>
        <v>0</v>
      </c>
    </row>
    <row r="67" spans="1:11" ht="15" hidden="1" outlineLevel="1">
      <c r="A67" s="9"/>
      <c r="B67" s="10" t="s">
        <v>8</v>
      </c>
      <c r="C67" s="69" t="s">
        <v>259</v>
      </c>
      <c r="D67" s="960" t="s">
        <v>154</v>
      </c>
      <c r="E67" s="101">
        <v>3</v>
      </c>
      <c r="F67" s="961" t="str">
        <f>IF(ISNA(VLOOKUP($A67,'Úklidové služby'!$A$7:$I$53,6,FALSE))=TRUE,"",VLOOKUP($A67,'Úklidové služby'!$A$7:$I$53,6,FALSE))</f>
        <v/>
      </c>
      <c r="G67" s="13" t="str">
        <f>IF(ISNA(VLOOKUP($A67,'Úklidové služby'!$A$7:$I$53,7,FALSE))=TRUE,"",VLOOKUP($A67,'Úklidové služby'!$A$7:$I$53,7,FALSE))</f>
        <v/>
      </c>
      <c r="H67" s="962" t="str">
        <f>IF(ISNA(VLOOKUP($A67,'Úklidové služby'!$A$7:$I$53,8,FALSE))=TRUE,"",VLOOKUP($A67,'Úklidové služby'!$A$7:$I$53,8,FALSE))</f>
        <v/>
      </c>
      <c r="I67" s="963" t="str">
        <f>IF(ISNA(VLOOKUP($A67,'Úklidové služby'!$A$7:$I$53,9,FALSE))=TRUE,"",VLOOKUP($A67,'Úklidové služby'!$A$7:$I$53,9,FALSE))</f>
        <v/>
      </c>
      <c r="J67" s="964" t="str">
        <f aca="true" t="shared" si="2" ref="J67">IF(ISERR(E67*G67*I67)=TRUE,"",E67*G67*I67)</f>
        <v/>
      </c>
      <c r="K67" s="965" t="str">
        <f aca="true" t="shared" si="3" ref="K67">IF(ISERR(J67/12)=TRUE,"",J67/12)</f>
        <v/>
      </c>
    </row>
    <row r="68" spans="1:11" ht="15" hidden="1" outlineLevel="1">
      <c r="A68" s="9"/>
      <c r="B68" s="14" t="s">
        <v>8</v>
      </c>
      <c r="C68" s="70" t="s">
        <v>207</v>
      </c>
      <c r="D68" s="154" t="s">
        <v>235</v>
      </c>
      <c r="E68" s="100">
        <v>3</v>
      </c>
      <c r="F68" s="49" t="str">
        <f>IF(ISNA(VLOOKUP($A68,'Úklidové služby'!$A$7:$I$53,6,FALSE))=TRUE,"",VLOOKUP($A68,'Úklidové služby'!$A$7:$I$53,6,FALSE))</f>
        <v/>
      </c>
      <c r="G68" s="49" t="str">
        <f>IF(ISNA(VLOOKUP($A68,'Úklidové služby'!$A$7:$I$53,7,FALSE))=TRUE,"",VLOOKUP($A68,'Úklidové služby'!$A$7:$I$53,7,FALSE))</f>
        <v/>
      </c>
      <c r="H68" s="217" t="str">
        <f>IF(ISNA(VLOOKUP($A68,'Úklidové služby'!$A$7:$I$53,8,FALSE))=TRUE,"",VLOOKUP($A68,'Úklidové služby'!$A$7:$I$53,8,FALSE))</f>
        <v/>
      </c>
      <c r="I68" s="234" t="str">
        <f>IF(ISNA(VLOOKUP($A68,'Úklidové služby'!$A$7:$I$53,9,FALSE))=TRUE,"",VLOOKUP($A68,'Úklidové služby'!$A$7:$I$53,9,FALSE))</f>
        <v/>
      </c>
      <c r="J68" s="192" t="str">
        <f t="shared" si="0"/>
        <v/>
      </c>
      <c r="K68" s="240" t="str">
        <f t="shared" si="1"/>
        <v/>
      </c>
    </row>
    <row r="69" spans="1:11" ht="15" hidden="1" outlineLevel="1">
      <c r="A69" s="9"/>
      <c r="B69" s="14" t="s">
        <v>8</v>
      </c>
      <c r="C69" s="70" t="s">
        <v>113</v>
      </c>
      <c r="D69" s="15" t="s">
        <v>236</v>
      </c>
      <c r="E69" s="100">
        <v>1</v>
      </c>
      <c r="F69" s="49" t="str">
        <f>IF(ISNA(VLOOKUP($A69,'Úklidové služby'!$A$7:$I$53,6,FALSE))=TRUE,"",VLOOKUP($A69,'Úklidové služby'!$A$7:$I$53,6,FALSE))</f>
        <v/>
      </c>
      <c r="G69" s="49" t="str">
        <f>IF(ISNA(VLOOKUP($A69,'Úklidové služby'!$A$7:$I$53,7,FALSE))=TRUE,"",VLOOKUP($A69,'Úklidové služby'!$A$7:$I$53,7,FALSE))</f>
        <v/>
      </c>
      <c r="H69" s="217" t="str">
        <f>IF(ISNA(VLOOKUP($A69,'Úklidové služby'!$A$7:$I$53,8,FALSE))=TRUE,"",VLOOKUP($A69,'Úklidové služby'!$A$7:$I$53,8,FALSE))</f>
        <v/>
      </c>
      <c r="I69" s="234" t="str">
        <f>IF(ISNA(VLOOKUP($A69,'Úklidové služby'!$A$7:$I$53,9,FALSE))=TRUE,"",VLOOKUP($A69,'Úklidové služby'!$A$7:$I$53,9,FALSE))</f>
        <v/>
      </c>
      <c r="J69" s="192" t="str">
        <f t="shared" si="0"/>
        <v/>
      </c>
      <c r="K69" s="240" t="str">
        <f t="shared" si="1"/>
        <v/>
      </c>
    </row>
    <row r="70" spans="1:11" ht="15" hidden="1" outlineLevel="1">
      <c r="A70" s="9"/>
      <c r="B70" s="14" t="s">
        <v>8</v>
      </c>
      <c r="C70" s="70" t="s">
        <v>112</v>
      </c>
      <c r="D70" s="15" t="s">
        <v>239</v>
      </c>
      <c r="E70" s="100">
        <v>2</v>
      </c>
      <c r="F70" s="49" t="str">
        <f>IF(ISNA(VLOOKUP($A70,'Úklidové služby'!$A$7:$I$53,6,FALSE))=TRUE,"",VLOOKUP($A70,'Úklidové služby'!$A$7:$I$53,6,FALSE))</f>
        <v/>
      </c>
      <c r="G70" s="49" t="str">
        <f>IF(ISNA(VLOOKUP($A70,'Úklidové služby'!$A$7:$I$53,7,FALSE))=TRUE,"",VLOOKUP($A70,'Úklidové služby'!$A$7:$I$53,7,FALSE))</f>
        <v/>
      </c>
      <c r="H70" s="217" t="str">
        <f>IF(ISNA(VLOOKUP($A70,'Úklidové služby'!$A$7:$I$53,8,FALSE))=TRUE,"",VLOOKUP($A70,'Úklidové služby'!$A$7:$I$53,8,FALSE))</f>
        <v/>
      </c>
      <c r="I70" s="234" t="str">
        <f>IF(ISNA(VLOOKUP($A70,'Úklidové služby'!$A$7:$I$53,9,FALSE))=TRUE,"",VLOOKUP($A70,'Úklidové služby'!$A$7:$I$53,9,FALSE))</f>
        <v/>
      </c>
      <c r="J70" s="192" t="str">
        <f t="shared" si="0"/>
        <v/>
      </c>
      <c r="K70" s="240" t="str">
        <f t="shared" si="1"/>
        <v/>
      </c>
    </row>
    <row r="71" spans="1:11" ht="15" hidden="1" outlineLevel="1">
      <c r="A71" s="9"/>
      <c r="B71" s="14" t="s">
        <v>8</v>
      </c>
      <c r="C71" s="70" t="s">
        <v>110</v>
      </c>
      <c r="D71" s="15" t="s">
        <v>240</v>
      </c>
      <c r="E71" s="100">
        <v>1</v>
      </c>
      <c r="F71" s="49" t="str">
        <f>IF(ISNA(VLOOKUP($A71,'Úklidové služby'!$A$7:$I$53,6,FALSE))=TRUE,"",VLOOKUP($A71,'Úklidové služby'!$A$7:$I$53,6,FALSE))</f>
        <v/>
      </c>
      <c r="G71" s="49" t="str">
        <f>IF(ISNA(VLOOKUP($A71,'Úklidové služby'!$A$7:$I$53,7,FALSE))=TRUE,"",VLOOKUP($A71,'Úklidové služby'!$A$7:$I$53,7,FALSE))</f>
        <v/>
      </c>
      <c r="H71" s="217" t="str">
        <f>IF(ISNA(VLOOKUP($A71,'Úklidové služby'!$A$7:$I$53,8,FALSE))=TRUE,"",VLOOKUP($A71,'Úklidové služby'!$A$7:$I$53,8,FALSE))</f>
        <v/>
      </c>
      <c r="I71" s="234" t="str">
        <f>IF(ISNA(VLOOKUP($A71,'Úklidové služby'!$A$7:$I$53,9,FALSE))=TRUE,"",VLOOKUP($A71,'Úklidové služby'!$A$7:$I$53,9,FALSE))</f>
        <v/>
      </c>
      <c r="J71" s="192" t="str">
        <f t="shared" si="0"/>
        <v/>
      </c>
      <c r="K71" s="240" t="str">
        <f t="shared" si="1"/>
        <v/>
      </c>
    </row>
    <row r="72" spans="1:11" ht="15" hidden="1" outlineLevel="1">
      <c r="A72" s="9"/>
      <c r="B72" s="14" t="s">
        <v>8</v>
      </c>
      <c r="C72" s="70" t="s">
        <v>133</v>
      </c>
      <c r="D72" s="15" t="s">
        <v>241</v>
      </c>
      <c r="E72" s="100">
        <v>1</v>
      </c>
      <c r="F72" s="49" t="str">
        <f>IF(ISNA(VLOOKUP($A72,'Úklidové služby'!$A$7:$I$53,6,FALSE))=TRUE,"",VLOOKUP($A72,'Úklidové služby'!$A$7:$I$53,6,FALSE))</f>
        <v/>
      </c>
      <c r="G72" s="49" t="str">
        <f>IF(ISNA(VLOOKUP($A72,'Úklidové služby'!$A$7:$I$53,7,FALSE))=TRUE,"",VLOOKUP($A72,'Úklidové služby'!$A$7:$I$53,7,FALSE))</f>
        <v/>
      </c>
      <c r="H72" s="217" t="str">
        <f>IF(ISNA(VLOOKUP($A72,'Úklidové služby'!$A$7:$I$53,8,FALSE))=TRUE,"",VLOOKUP($A72,'Úklidové služby'!$A$7:$I$53,8,FALSE))</f>
        <v/>
      </c>
      <c r="I72" s="234" t="str">
        <f>IF(ISNA(VLOOKUP($A72,'Úklidové služby'!$A$7:$I$53,9,FALSE))=TRUE,"",VLOOKUP($A72,'Úklidové služby'!$A$7:$I$53,9,FALSE))</f>
        <v/>
      </c>
      <c r="J72" s="192" t="str">
        <f t="shared" si="0"/>
        <v/>
      </c>
      <c r="K72" s="240" t="str">
        <f t="shared" si="1"/>
        <v/>
      </c>
    </row>
    <row r="73" spans="1:11" ht="15" hidden="1" outlineLevel="1">
      <c r="A73" s="9"/>
      <c r="B73" s="14" t="s">
        <v>135</v>
      </c>
      <c r="C73" s="70" t="s">
        <v>109</v>
      </c>
      <c r="D73" s="15" t="s">
        <v>243</v>
      </c>
      <c r="E73" s="100">
        <v>2</v>
      </c>
      <c r="F73" s="49" t="str">
        <f>IF(ISNA(VLOOKUP($A73,'Úklidové služby'!$A$7:$I$53,6,FALSE))=TRUE,"",VLOOKUP($A73,'Úklidové služby'!$A$7:$I$53,6,FALSE))</f>
        <v/>
      </c>
      <c r="G73" s="49" t="str">
        <f>IF(ISNA(VLOOKUP($A73,'Úklidové služby'!$A$7:$I$53,7,FALSE))=TRUE,"",VLOOKUP($A73,'Úklidové služby'!$A$7:$I$53,7,FALSE))</f>
        <v/>
      </c>
      <c r="H73" s="217" t="str">
        <f>IF(ISNA(VLOOKUP($A73,'Úklidové služby'!$A$7:$I$53,8,FALSE))=TRUE,"",VLOOKUP($A73,'Úklidové služby'!$A$7:$I$53,8,FALSE))</f>
        <v/>
      </c>
      <c r="I73" s="234" t="str">
        <f>IF(ISNA(VLOOKUP($A73,'Úklidové služby'!$A$7:$I$53,9,FALSE))=TRUE,"",VLOOKUP($A73,'Úklidové služby'!$A$7:$I$53,9,FALSE))</f>
        <v/>
      </c>
      <c r="J73" s="192" t="str">
        <f aca="true" t="shared" si="4" ref="J73:J135">IF(ISERR(E73*G73*I73)=TRUE,"",E73*G73*I73)</f>
        <v/>
      </c>
      <c r="K73" s="240" t="str">
        <f aca="true" t="shared" si="5" ref="K73:K135">IF(ISERR(J73/12)=TRUE,"",J73/12)</f>
        <v/>
      </c>
    </row>
    <row r="74" spans="1:11" ht="15" hidden="1" outlineLevel="1">
      <c r="A74" s="9"/>
      <c r="B74" s="14" t="s">
        <v>8</v>
      </c>
      <c r="C74" s="70" t="s">
        <v>182</v>
      </c>
      <c r="D74" s="15" t="s">
        <v>239</v>
      </c>
      <c r="E74" s="100">
        <v>1</v>
      </c>
      <c r="F74" s="49" t="str">
        <f>IF(ISNA(VLOOKUP($A74,'Úklidové služby'!$A$7:$I$53,6,FALSE))=TRUE,"",VLOOKUP($A74,'Úklidové služby'!$A$7:$I$53,6,FALSE))</f>
        <v/>
      </c>
      <c r="G74" s="49" t="str">
        <f>IF(ISNA(VLOOKUP($A74,'Úklidové služby'!$A$7:$I$53,7,FALSE))=TRUE,"",VLOOKUP($A74,'Úklidové služby'!$A$7:$I$53,7,FALSE))</f>
        <v/>
      </c>
      <c r="H74" s="217" t="str">
        <f>IF(ISNA(VLOOKUP($A74,'Úklidové služby'!$A$7:$I$53,8,FALSE))=TRUE,"",VLOOKUP($A74,'Úklidové služby'!$A$7:$I$53,8,FALSE))</f>
        <v/>
      </c>
      <c r="I74" s="234" t="str">
        <f>IF(ISNA(VLOOKUP($A74,'Úklidové služby'!$A$7:$I$53,9,FALSE))=TRUE,"",VLOOKUP($A74,'Úklidové služby'!$A$7:$I$53,9,FALSE))</f>
        <v/>
      </c>
      <c r="J74" s="192" t="str">
        <f t="shared" si="4"/>
        <v/>
      </c>
      <c r="K74" s="240" t="str">
        <f t="shared" si="5"/>
        <v/>
      </c>
    </row>
    <row r="75" spans="1:11" ht="15" hidden="1" outlineLevel="1">
      <c r="A75" s="9"/>
      <c r="B75" s="14" t="s">
        <v>8</v>
      </c>
      <c r="C75" s="70" t="s">
        <v>104</v>
      </c>
      <c r="D75" s="15" t="s">
        <v>239</v>
      </c>
      <c r="E75" s="100">
        <v>1</v>
      </c>
      <c r="F75" s="49" t="str">
        <f>IF(ISNA(VLOOKUP($A75,'Úklidové služby'!$A$7:$I$53,6,FALSE))=TRUE,"",VLOOKUP($A75,'Úklidové služby'!$A$7:$I$53,6,FALSE))</f>
        <v/>
      </c>
      <c r="G75" s="49" t="str">
        <f>IF(ISNA(VLOOKUP($A75,'Úklidové služby'!$A$7:$I$53,7,FALSE))=TRUE,"",VLOOKUP($A75,'Úklidové služby'!$A$7:$I$53,7,FALSE))</f>
        <v/>
      </c>
      <c r="H75" s="217" t="str">
        <f>IF(ISNA(VLOOKUP($A75,'Úklidové služby'!$A$7:$I$53,8,FALSE))=TRUE,"",VLOOKUP($A75,'Úklidové služby'!$A$7:$I$53,8,FALSE))</f>
        <v/>
      </c>
      <c r="I75" s="234" t="str">
        <f>IF(ISNA(VLOOKUP($A75,'Úklidové služby'!$A$7:$I$53,9,FALSE))=TRUE,"",VLOOKUP($A75,'Úklidové služby'!$A$7:$I$53,9,FALSE))</f>
        <v/>
      </c>
      <c r="J75" s="192" t="str">
        <f t="shared" si="4"/>
        <v/>
      </c>
      <c r="K75" s="240" t="str">
        <f t="shared" si="5"/>
        <v/>
      </c>
    </row>
    <row r="76" spans="1:11" ht="15" hidden="1" outlineLevel="1">
      <c r="A76" s="9"/>
      <c r="B76" s="14" t="s">
        <v>20</v>
      </c>
      <c r="C76" s="70" t="s">
        <v>119</v>
      </c>
      <c r="D76" s="62" t="s">
        <v>249</v>
      </c>
      <c r="E76" s="100">
        <v>1</v>
      </c>
      <c r="F76" s="49" t="str">
        <f>IF(ISNA(VLOOKUP($A76,'Úklidové služby'!$A$7:$I$53,6,FALSE))=TRUE,"",VLOOKUP($A76,'Úklidové služby'!$A$7:$I$53,6,FALSE))</f>
        <v/>
      </c>
      <c r="G76" s="49" t="str">
        <f>IF(ISNA(VLOOKUP($A76,'Úklidové služby'!$A$7:$I$53,7,FALSE))=TRUE,"",VLOOKUP($A76,'Úklidové služby'!$A$7:$I$53,7,FALSE))</f>
        <v/>
      </c>
      <c r="H76" s="217" t="str">
        <f>IF(ISNA(VLOOKUP($A76,'Úklidové služby'!$A$7:$I$53,8,FALSE))=TRUE,"",VLOOKUP($A76,'Úklidové služby'!$A$7:$I$53,8,FALSE))</f>
        <v/>
      </c>
      <c r="I76" s="234" t="str">
        <f>IF(ISNA(VLOOKUP($A76,'Úklidové služby'!$A$7:$I$53,9,FALSE))=TRUE,"",VLOOKUP($A76,'Úklidové služby'!$A$7:$I$53,9,FALSE))</f>
        <v/>
      </c>
      <c r="J76" s="192" t="str">
        <f t="shared" si="4"/>
        <v/>
      </c>
      <c r="K76" s="240" t="str">
        <f t="shared" si="5"/>
        <v/>
      </c>
    </row>
    <row r="77" spans="1:11" ht="15" hidden="1" outlineLevel="1">
      <c r="A77" s="9"/>
      <c r="B77" s="14" t="s">
        <v>20</v>
      </c>
      <c r="C77" s="70" t="s">
        <v>120</v>
      </c>
      <c r="D77" s="154" t="s">
        <v>250</v>
      </c>
      <c r="E77" s="100">
        <v>2</v>
      </c>
      <c r="F77" s="49" t="str">
        <f>IF(ISNA(VLOOKUP($A77,'Úklidové služby'!$A$7:$I$53,6,FALSE))=TRUE,"",VLOOKUP($A77,'Úklidové služby'!$A$7:$I$53,6,FALSE))</f>
        <v/>
      </c>
      <c r="G77" s="49" t="str">
        <f>IF(ISNA(VLOOKUP($A77,'Úklidové služby'!$A$7:$I$53,7,FALSE))=TRUE,"",VLOOKUP($A77,'Úklidové služby'!$A$7:$I$53,7,FALSE))</f>
        <v/>
      </c>
      <c r="H77" s="217" t="str">
        <f>IF(ISNA(VLOOKUP($A77,'Úklidové služby'!$A$7:$I$53,8,FALSE))=TRUE,"",VLOOKUP($A77,'Úklidové služby'!$A$7:$I$53,8,FALSE))</f>
        <v/>
      </c>
      <c r="I77" s="234" t="str">
        <f>IF(ISNA(VLOOKUP($A77,'Úklidové služby'!$A$7:$I$53,9,FALSE))=TRUE,"",VLOOKUP($A77,'Úklidové služby'!$A$7:$I$53,9,FALSE))</f>
        <v/>
      </c>
      <c r="J77" s="192" t="str">
        <f t="shared" si="4"/>
        <v/>
      </c>
      <c r="K77" s="240" t="str">
        <f t="shared" si="5"/>
        <v/>
      </c>
    </row>
    <row r="78" spans="1:11" ht="15" hidden="1" outlineLevel="1">
      <c r="A78" s="9"/>
      <c r="B78" s="14" t="s">
        <v>20</v>
      </c>
      <c r="C78" s="70" t="s">
        <v>123</v>
      </c>
      <c r="D78" s="154" t="s">
        <v>239</v>
      </c>
      <c r="E78" s="100">
        <v>2</v>
      </c>
      <c r="F78" s="49" t="str">
        <f>IF(ISNA(VLOOKUP($A78,'Úklidové služby'!$A$7:$I$53,6,FALSE))=TRUE,"",VLOOKUP($A78,'Úklidové služby'!$A$7:$I$53,6,FALSE))</f>
        <v/>
      </c>
      <c r="G78" s="49" t="str">
        <f>IF(ISNA(VLOOKUP($A78,'Úklidové služby'!$A$7:$I$53,7,FALSE))=TRUE,"",VLOOKUP($A78,'Úklidové služby'!$A$7:$I$53,7,FALSE))</f>
        <v/>
      </c>
      <c r="H78" s="217" t="str">
        <f>IF(ISNA(VLOOKUP($A78,'Úklidové služby'!$A$7:$I$53,8,FALSE))=TRUE,"",VLOOKUP($A78,'Úklidové služby'!$A$7:$I$53,8,FALSE))</f>
        <v/>
      </c>
      <c r="I78" s="234" t="str">
        <f>IF(ISNA(VLOOKUP($A78,'Úklidové služby'!$A$7:$I$53,9,FALSE))=TRUE,"",VLOOKUP($A78,'Úklidové služby'!$A$7:$I$53,9,FALSE))</f>
        <v/>
      </c>
      <c r="J78" s="192" t="str">
        <f t="shared" si="4"/>
        <v/>
      </c>
      <c r="K78" s="240" t="str">
        <f t="shared" si="5"/>
        <v/>
      </c>
    </row>
    <row r="79" spans="1:11" ht="15" hidden="1" outlineLevel="1">
      <c r="A79" s="9"/>
      <c r="B79" s="14" t="s">
        <v>20</v>
      </c>
      <c r="C79" s="70" t="s">
        <v>124</v>
      </c>
      <c r="D79" s="62" t="s">
        <v>239</v>
      </c>
      <c r="E79" s="100">
        <v>1</v>
      </c>
      <c r="F79" s="49" t="str">
        <f>IF(ISNA(VLOOKUP($A79,'Úklidové služby'!$A$7:$I$53,6,FALSE))=TRUE,"",VLOOKUP($A79,'Úklidové služby'!$A$7:$I$53,6,FALSE))</f>
        <v/>
      </c>
      <c r="G79" s="49" t="str">
        <f>IF(ISNA(VLOOKUP($A79,'Úklidové služby'!$A$7:$I$53,7,FALSE))=TRUE,"",VLOOKUP($A79,'Úklidové služby'!$A$7:$I$53,7,FALSE))</f>
        <v/>
      </c>
      <c r="H79" s="217" t="str">
        <f>IF(ISNA(VLOOKUP($A79,'Úklidové služby'!$A$7:$I$53,8,FALSE))=TRUE,"",VLOOKUP($A79,'Úklidové služby'!$A$7:$I$53,8,FALSE))</f>
        <v/>
      </c>
      <c r="I79" s="234" t="str">
        <f>IF(ISNA(VLOOKUP($A79,'Úklidové služby'!$A$7:$I$53,9,FALSE))=TRUE,"",VLOOKUP($A79,'Úklidové služby'!$A$7:$I$53,9,FALSE))</f>
        <v/>
      </c>
      <c r="J79" s="192" t="str">
        <f t="shared" si="4"/>
        <v/>
      </c>
      <c r="K79" s="240" t="str">
        <f t="shared" si="5"/>
        <v/>
      </c>
    </row>
    <row r="80" spans="1:11" ht="15" hidden="1" outlineLevel="1">
      <c r="A80" s="9"/>
      <c r="B80" s="14" t="s">
        <v>20</v>
      </c>
      <c r="C80" s="70" t="s">
        <v>131</v>
      </c>
      <c r="D80" s="15" t="s">
        <v>252</v>
      </c>
      <c r="E80" s="100">
        <v>1</v>
      </c>
      <c r="F80" s="49" t="str">
        <f>IF(ISNA(VLOOKUP($A80,'Úklidové služby'!$A$7:$I$53,6,FALSE))=TRUE,"",VLOOKUP($A80,'Úklidové služby'!$A$7:$I$53,6,FALSE))</f>
        <v/>
      </c>
      <c r="G80" s="49" t="str">
        <f>IF(ISNA(VLOOKUP($A80,'Úklidové služby'!$A$7:$I$53,7,FALSE))=TRUE,"",VLOOKUP($A80,'Úklidové služby'!$A$7:$I$53,7,FALSE))</f>
        <v/>
      </c>
      <c r="H80" s="217" t="str">
        <f>IF(ISNA(VLOOKUP($A80,'Úklidové služby'!$A$7:$I$53,8,FALSE))=TRUE,"",VLOOKUP($A80,'Úklidové služby'!$A$7:$I$53,8,FALSE))</f>
        <v/>
      </c>
      <c r="I80" s="234" t="str">
        <f>IF(ISNA(VLOOKUP($A80,'Úklidové služby'!$A$7:$I$53,9,FALSE))=TRUE,"",VLOOKUP($A80,'Úklidové služby'!$A$7:$I$53,9,FALSE))</f>
        <v/>
      </c>
      <c r="J80" s="192" t="str">
        <f t="shared" si="4"/>
        <v/>
      </c>
      <c r="K80" s="240" t="str">
        <f t="shared" si="5"/>
        <v/>
      </c>
    </row>
    <row r="81" spans="1:11" ht="15" hidden="1" outlineLevel="1">
      <c r="A81" s="9"/>
      <c r="B81" s="14" t="s">
        <v>20</v>
      </c>
      <c r="C81" s="70" t="s">
        <v>186</v>
      </c>
      <c r="D81" s="134" t="s">
        <v>253</v>
      </c>
      <c r="E81" s="100">
        <v>2</v>
      </c>
      <c r="F81" s="49" t="str">
        <f>IF(ISNA(VLOOKUP($A81,'Úklidové služby'!$A$7:$I$53,6,FALSE))=TRUE,"",VLOOKUP($A81,'Úklidové služby'!$A$7:$I$53,6,FALSE))</f>
        <v/>
      </c>
      <c r="G81" s="49" t="str">
        <f>IF(ISNA(VLOOKUP($A81,'Úklidové služby'!$A$7:$I$53,7,FALSE))=TRUE,"",VLOOKUP($A81,'Úklidové služby'!$A$7:$I$53,7,FALSE))</f>
        <v/>
      </c>
      <c r="H81" s="217" t="str">
        <f>IF(ISNA(VLOOKUP($A81,'Úklidové služby'!$A$7:$I$53,8,FALSE))=TRUE,"",VLOOKUP($A81,'Úklidové služby'!$A$7:$I$53,8,FALSE))</f>
        <v/>
      </c>
      <c r="I81" s="234" t="str">
        <f>IF(ISNA(VLOOKUP($A81,'Úklidové služby'!$A$7:$I$53,9,FALSE))=TRUE,"",VLOOKUP($A81,'Úklidové služby'!$A$7:$I$53,9,FALSE))</f>
        <v/>
      </c>
      <c r="J81" s="192" t="str">
        <f t="shared" si="4"/>
        <v/>
      </c>
      <c r="K81" s="240" t="str">
        <f t="shared" si="5"/>
        <v/>
      </c>
    </row>
    <row r="82" spans="1:11" ht="15" hidden="1" outlineLevel="1">
      <c r="A82" s="9"/>
      <c r="B82" s="14" t="s">
        <v>20</v>
      </c>
      <c r="C82" s="70" t="s">
        <v>209</v>
      </c>
      <c r="D82" s="15" t="s">
        <v>254</v>
      </c>
      <c r="E82" s="100">
        <v>1</v>
      </c>
      <c r="F82" s="49" t="str">
        <f>IF(ISNA(VLOOKUP($A82,'Úklidové služby'!$A$7:$I$53,6,FALSE))=TRUE,"",VLOOKUP($A82,'Úklidové služby'!$A$7:$I$53,6,FALSE))</f>
        <v/>
      </c>
      <c r="G82" s="49" t="str">
        <f>IF(ISNA(VLOOKUP($A82,'Úklidové služby'!$A$7:$I$53,7,FALSE))=TRUE,"",VLOOKUP($A82,'Úklidové služby'!$A$7:$I$53,7,FALSE))</f>
        <v/>
      </c>
      <c r="H82" s="217" t="str">
        <f>IF(ISNA(VLOOKUP($A82,'Úklidové služby'!$A$7:$I$53,8,FALSE))=TRUE,"",VLOOKUP($A82,'Úklidové služby'!$A$7:$I$53,8,FALSE))</f>
        <v/>
      </c>
      <c r="I82" s="234" t="str">
        <f>IF(ISNA(VLOOKUP($A82,'Úklidové služby'!$A$7:$I$53,9,FALSE))=TRUE,"",VLOOKUP($A82,'Úklidové služby'!$A$7:$I$53,9,FALSE))</f>
        <v/>
      </c>
      <c r="J82" s="192" t="str">
        <f t="shared" si="4"/>
        <v/>
      </c>
      <c r="K82" s="240" t="str">
        <f t="shared" si="5"/>
        <v/>
      </c>
    </row>
    <row r="83" spans="1:11" ht="15" hidden="1" outlineLevel="1">
      <c r="A83" s="9"/>
      <c r="B83" s="14" t="s">
        <v>20</v>
      </c>
      <c r="C83" s="70" t="s">
        <v>187</v>
      </c>
      <c r="D83" s="15" t="s">
        <v>255</v>
      </c>
      <c r="E83" s="100">
        <v>5</v>
      </c>
      <c r="F83" s="49" t="str">
        <f>IF(ISNA(VLOOKUP($A83,'Úklidové služby'!$A$7:$I$53,6,FALSE))=TRUE,"",VLOOKUP($A83,'Úklidové služby'!$A$7:$I$53,6,FALSE))</f>
        <v/>
      </c>
      <c r="G83" s="49" t="str">
        <f>IF(ISNA(VLOOKUP($A83,'Úklidové služby'!$A$7:$I$53,7,FALSE))=TRUE,"",VLOOKUP($A83,'Úklidové služby'!$A$7:$I$53,7,FALSE))</f>
        <v/>
      </c>
      <c r="H83" s="217" t="str">
        <f>IF(ISNA(VLOOKUP($A83,'Úklidové služby'!$A$7:$I$53,8,FALSE))=TRUE,"",VLOOKUP($A83,'Úklidové služby'!$A$7:$I$53,8,FALSE))</f>
        <v/>
      </c>
      <c r="I83" s="234" t="str">
        <f>IF(ISNA(VLOOKUP($A83,'Úklidové služby'!$A$7:$I$53,9,FALSE))=TRUE,"",VLOOKUP($A83,'Úklidové služby'!$A$7:$I$53,9,FALSE))</f>
        <v/>
      </c>
      <c r="J83" s="192" t="str">
        <f t="shared" si="4"/>
        <v/>
      </c>
      <c r="K83" s="240" t="str">
        <f t="shared" si="5"/>
        <v/>
      </c>
    </row>
    <row r="84" spans="1:11" ht="15" hidden="1" outlineLevel="1">
      <c r="A84" s="9"/>
      <c r="B84" s="14" t="s">
        <v>98</v>
      </c>
      <c r="C84" s="140" t="s">
        <v>126</v>
      </c>
      <c r="D84" s="15" t="s">
        <v>256</v>
      </c>
      <c r="E84" s="100">
        <v>1</v>
      </c>
      <c r="F84" s="49" t="str">
        <f>IF(ISNA(VLOOKUP($A84,'Úklidové služby'!$A$7:$I$53,6,FALSE))=TRUE,"",VLOOKUP($A84,'Úklidové služby'!$A$7:$I$53,6,FALSE))</f>
        <v/>
      </c>
      <c r="G84" s="49" t="str">
        <f>IF(ISNA(VLOOKUP($A84,'Úklidové služby'!$A$7:$I$53,7,FALSE))=TRUE,"",VLOOKUP($A84,'Úklidové služby'!$A$7:$I$53,7,FALSE))</f>
        <v/>
      </c>
      <c r="H84" s="217" t="str">
        <f>IF(ISNA(VLOOKUP($A84,'Úklidové služby'!$A$7:$I$53,8,FALSE))=TRUE,"",VLOOKUP($A84,'Úklidové služby'!$A$7:$I$53,8,FALSE))</f>
        <v/>
      </c>
      <c r="I84" s="234" t="str">
        <f>IF(ISNA(VLOOKUP($A84,'Úklidové služby'!$A$7:$I$53,9,FALSE))=TRUE,"",VLOOKUP($A84,'Úklidové služby'!$A$7:$I$53,9,FALSE))</f>
        <v/>
      </c>
      <c r="J84" s="192" t="str">
        <f t="shared" si="4"/>
        <v/>
      </c>
      <c r="K84" s="240" t="str">
        <f t="shared" si="5"/>
        <v/>
      </c>
    </row>
    <row r="85" spans="1:11" ht="15" hidden="1" outlineLevel="1">
      <c r="A85" s="9"/>
      <c r="B85" s="14" t="s">
        <v>98</v>
      </c>
      <c r="C85" s="70" t="s">
        <v>127</v>
      </c>
      <c r="D85" s="154" t="s">
        <v>257</v>
      </c>
      <c r="E85" s="100">
        <v>1</v>
      </c>
      <c r="F85" s="49" t="str">
        <f>IF(ISNA(VLOOKUP($A85,'Úklidové služby'!$A$7:$I$53,6,FALSE))=TRUE,"",VLOOKUP($A85,'Úklidové služby'!$A$7:$I$53,6,FALSE))</f>
        <v/>
      </c>
      <c r="G85" s="49" t="str">
        <f>IF(ISNA(VLOOKUP($A85,'Úklidové služby'!$A$7:$I$53,7,FALSE))=TRUE,"",VLOOKUP($A85,'Úklidové služby'!$A$7:$I$53,7,FALSE))</f>
        <v/>
      </c>
      <c r="H85" s="217" t="str">
        <f>IF(ISNA(VLOOKUP($A85,'Úklidové služby'!$A$7:$I$53,8,FALSE))=TRUE,"",VLOOKUP($A85,'Úklidové služby'!$A$7:$I$53,8,FALSE))</f>
        <v/>
      </c>
      <c r="I85" s="234" t="str">
        <f>IF(ISNA(VLOOKUP($A85,'Úklidové služby'!$A$7:$I$53,9,FALSE))=TRUE,"",VLOOKUP($A85,'Úklidové služby'!$A$7:$I$53,9,FALSE))</f>
        <v/>
      </c>
      <c r="J85" s="192" t="str">
        <f t="shared" si="4"/>
        <v/>
      </c>
      <c r="K85" s="240" t="str">
        <f t="shared" si="5"/>
        <v/>
      </c>
    </row>
    <row r="86" spans="1:11" ht="15" hidden="1" outlineLevel="1">
      <c r="A86" s="9"/>
      <c r="B86" s="14" t="s">
        <v>98</v>
      </c>
      <c r="C86" s="70" t="s">
        <v>128</v>
      </c>
      <c r="D86" s="154" t="s">
        <v>257</v>
      </c>
      <c r="E86" s="100">
        <v>1</v>
      </c>
      <c r="F86" s="49" t="str">
        <f>IF(ISNA(VLOOKUP($A86,'Úklidové služby'!$A$7:$I$53,6,FALSE))=TRUE,"",VLOOKUP($A86,'Úklidové služby'!$A$7:$I$53,6,FALSE))</f>
        <v/>
      </c>
      <c r="G86" s="49" t="str">
        <f>IF(ISNA(VLOOKUP($A86,'Úklidové služby'!$A$7:$I$53,7,FALSE))=TRUE,"",VLOOKUP($A86,'Úklidové služby'!$A$7:$I$53,7,FALSE))</f>
        <v/>
      </c>
      <c r="H86" s="217" t="str">
        <f>IF(ISNA(VLOOKUP($A86,'Úklidové služby'!$A$7:$I$53,8,FALSE))=TRUE,"",VLOOKUP($A86,'Úklidové služby'!$A$7:$I$53,8,FALSE))</f>
        <v/>
      </c>
      <c r="I86" s="234" t="str">
        <f>IF(ISNA(VLOOKUP($A86,'Úklidové služby'!$A$7:$I$53,9,FALSE))=TRUE,"",VLOOKUP($A86,'Úklidové služby'!$A$7:$I$53,9,FALSE))</f>
        <v/>
      </c>
      <c r="J86" s="192" t="str">
        <f t="shared" si="4"/>
        <v/>
      </c>
      <c r="K86" s="240" t="str">
        <f t="shared" si="5"/>
        <v/>
      </c>
    </row>
    <row r="87" spans="1:11" ht="15" hidden="1" outlineLevel="1">
      <c r="A87" s="9"/>
      <c r="B87" s="14" t="s">
        <v>98</v>
      </c>
      <c r="C87" s="70" t="s">
        <v>129</v>
      </c>
      <c r="D87" s="15" t="s">
        <v>239</v>
      </c>
      <c r="E87" s="100">
        <v>1</v>
      </c>
      <c r="F87" s="49" t="str">
        <f>IF(ISNA(VLOOKUP($A87,'Úklidové služby'!$A$7:$I$53,6,FALSE))=TRUE,"",VLOOKUP($A87,'Úklidové služby'!$A$7:$I$53,6,FALSE))</f>
        <v/>
      </c>
      <c r="G87" s="49" t="str">
        <f>IF(ISNA(VLOOKUP($A87,'Úklidové služby'!$A$7:$I$53,7,FALSE))=TRUE,"",VLOOKUP($A87,'Úklidové služby'!$A$7:$I$53,7,FALSE))</f>
        <v/>
      </c>
      <c r="H87" s="217" t="str">
        <f>IF(ISNA(VLOOKUP($A87,'Úklidové služby'!$A$7:$I$53,8,FALSE))=TRUE,"",VLOOKUP($A87,'Úklidové služby'!$A$7:$I$53,8,FALSE))</f>
        <v/>
      </c>
      <c r="I87" s="234" t="str">
        <f>IF(ISNA(VLOOKUP($A87,'Úklidové služby'!$A$7:$I$53,9,FALSE))=TRUE,"",VLOOKUP($A87,'Úklidové služby'!$A$7:$I$53,9,FALSE))</f>
        <v/>
      </c>
      <c r="J87" s="192" t="str">
        <f t="shared" si="4"/>
        <v/>
      </c>
      <c r="K87" s="240" t="str">
        <f t="shared" si="5"/>
        <v/>
      </c>
    </row>
    <row r="88" spans="1:11" ht="15" hidden="1" outlineLevel="1">
      <c r="A88" s="9"/>
      <c r="B88" s="14" t="s">
        <v>98</v>
      </c>
      <c r="C88" s="70" t="s">
        <v>130</v>
      </c>
      <c r="D88" s="62" t="s">
        <v>239</v>
      </c>
      <c r="E88" s="100">
        <v>2</v>
      </c>
      <c r="F88" s="49" t="str">
        <f>IF(ISNA(VLOOKUP($A88,'Úklidové služby'!$A$7:$I$53,6,FALSE))=TRUE,"",VLOOKUP($A88,'Úklidové služby'!$A$7:$I$53,6,FALSE))</f>
        <v/>
      </c>
      <c r="G88" s="49" t="str">
        <f>IF(ISNA(VLOOKUP($A88,'Úklidové služby'!$A$7:$I$53,7,FALSE))=TRUE,"",VLOOKUP($A88,'Úklidové služby'!$A$7:$I$53,7,FALSE))</f>
        <v/>
      </c>
      <c r="H88" s="217" t="str">
        <f>IF(ISNA(VLOOKUP($A88,'Úklidové služby'!$A$7:$I$53,8,FALSE))=TRUE,"",VLOOKUP($A88,'Úklidové služby'!$A$7:$I$53,8,FALSE))</f>
        <v/>
      </c>
      <c r="I88" s="234" t="str">
        <f>IF(ISNA(VLOOKUP($A88,'Úklidové služby'!$A$7:$I$53,9,FALSE))=TRUE,"",VLOOKUP($A88,'Úklidové služby'!$A$7:$I$53,9,FALSE))</f>
        <v/>
      </c>
      <c r="J88" s="192" t="str">
        <f t="shared" si="4"/>
        <v/>
      </c>
      <c r="K88" s="240" t="str">
        <f t="shared" si="5"/>
        <v/>
      </c>
    </row>
    <row r="89" spans="1:11" ht="15" hidden="1" outlineLevel="1">
      <c r="A89" s="9"/>
      <c r="B89" s="14" t="s">
        <v>98</v>
      </c>
      <c r="C89" s="71" t="s">
        <v>142</v>
      </c>
      <c r="D89" s="59" t="s">
        <v>258</v>
      </c>
      <c r="E89" s="102">
        <v>1</v>
      </c>
      <c r="F89" s="113" t="str">
        <f>IF(ISNA(VLOOKUP($A89,'Úklidové služby'!$A$7:$I$53,6,FALSE))=TRUE,"",VLOOKUP($A89,'Úklidové služby'!$A$7:$I$53,6,FALSE))</f>
        <v/>
      </c>
      <c r="G89" s="49" t="str">
        <f>IF(ISNA(VLOOKUP($A89,'Úklidové služby'!$A$7:$I$53,7,FALSE))=TRUE,"",VLOOKUP($A89,'Úklidové služby'!$A$7:$I$53,7,FALSE))</f>
        <v/>
      </c>
      <c r="H89" s="218" t="str">
        <f>IF(ISNA(VLOOKUP($A89,'Úklidové služby'!$A$7:$I$53,8,FALSE))=TRUE,"",VLOOKUP($A89,'Úklidové služby'!$A$7:$I$53,8,FALSE))</f>
        <v/>
      </c>
      <c r="I89" s="184" t="str">
        <f>IF(ISNA(VLOOKUP($A89,'Úklidové služby'!$A$7:$I$53,9,FALSE))=TRUE,"",VLOOKUP($A89,'Úklidové služby'!$A$7:$I$53,9,FALSE))</f>
        <v/>
      </c>
      <c r="J89" s="192" t="str">
        <f t="shared" si="4"/>
        <v/>
      </c>
      <c r="K89" s="241" t="str">
        <f t="shared" si="5"/>
        <v/>
      </c>
    </row>
    <row r="90" spans="1:11" ht="15" collapsed="1">
      <c r="A90" s="18">
        <v>5</v>
      </c>
      <c r="B90" s="983" t="s">
        <v>445</v>
      </c>
      <c r="C90" s="5"/>
      <c r="D90" s="5"/>
      <c r="E90" s="111">
        <f>SUM(E91:E113)</f>
        <v>37</v>
      </c>
      <c r="F90" s="45" t="str">
        <f>IF(ISNA(VLOOKUP($A90,'Úklidové služby'!$A$7:$I$53,6,FALSE))=TRUE,"",VLOOKUP($A90,'Úklidové služby'!$A$7:$I$53,6,FALSE))</f>
        <v>ks</v>
      </c>
      <c r="G90" s="24">
        <f>IF(ISNA(VLOOKUP($A90,'Úklidové služby'!$A$7:$I$53,7,FALSE))=TRUE,"",VLOOKUP($A90,'Úklidové služby'!$A$7:$I$53,7,FALSE))</f>
        <v>0</v>
      </c>
      <c r="H90" s="228" t="str">
        <f>IF(ISNA(VLOOKUP($A90,'Úklidové služby'!$A$7:$I$53,8,FALSE))=TRUE,"",VLOOKUP($A90,'Úklidové služby'!$A$7:$I$53,8,FALSE))</f>
        <v>1x za den</v>
      </c>
      <c r="I90" s="184">
        <f>IF(ISNA(VLOOKUP($A90,'Úklidové služby'!$A$7:$I$53,9,FALSE))=TRUE,"",VLOOKUP($A90,'Úklidové služby'!$A$7:$I$53,9,FALSE))</f>
        <v>251</v>
      </c>
      <c r="J90" s="76">
        <f t="shared" si="4"/>
        <v>0</v>
      </c>
      <c r="K90" s="241">
        <f t="shared" si="5"/>
        <v>0</v>
      </c>
    </row>
    <row r="91" spans="1:11" ht="15" hidden="1" outlineLevel="1">
      <c r="A91" s="9"/>
      <c r="B91" s="10" t="s">
        <v>8</v>
      </c>
      <c r="C91" s="69" t="s">
        <v>259</v>
      </c>
      <c r="D91" s="960" t="s">
        <v>154</v>
      </c>
      <c r="E91" s="101">
        <v>3</v>
      </c>
      <c r="F91" s="961" t="str">
        <f>IF(ISNA(VLOOKUP($A91,'Úklidové služby'!$A$7:$I$53,6,FALSE))=TRUE,"",VLOOKUP($A91,'Úklidové služby'!$A$7:$I$53,6,FALSE))</f>
        <v/>
      </c>
      <c r="G91" s="13" t="str">
        <f>IF(ISNA(VLOOKUP($A91,'Úklidové služby'!$A$7:$I$53,7,FALSE))=TRUE,"",VLOOKUP($A91,'Úklidové služby'!$A$7:$I$53,7,FALSE))</f>
        <v/>
      </c>
      <c r="H91" s="962" t="str">
        <f>IF(ISNA(VLOOKUP($A91,'Úklidové služby'!$A$7:$I$53,8,FALSE))=TRUE,"",VLOOKUP($A91,'Úklidové služby'!$A$7:$I$53,8,FALSE))</f>
        <v/>
      </c>
      <c r="I91" s="963" t="str">
        <f>IF(ISNA(VLOOKUP($A91,'Úklidové služby'!$A$7:$I$53,9,FALSE))=TRUE,"",VLOOKUP($A91,'Úklidové služby'!$A$7:$I$53,9,FALSE))</f>
        <v/>
      </c>
      <c r="J91" s="964" t="str">
        <f t="shared" si="4"/>
        <v/>
      </c>
      <c r="K91" s="965" t="str">
        <f t="shared" si="5"/>
        <v/>
      </c>
    </row>
    <row r="92" spans="1:11" ht="15" hidden="1" outlineLevel="1">
      <c r="A92" s="9"/>
      <c r="B92" s="14" t="s">
        <v>8</v>
      </c>
      <c r="C92" s="70" t="s">
        <v>207</v>
      </c>
      <c r="D92" s="154" t="s">
        <v>235</v>
      </c>
      <c r="E92" s="100">
        <v>3</v>
      </c>
      <c r="F92" s="49" t="str">
        <f>IF(ISNA(VLOOKUP($A92,'Úklidové služby'!$A$7:$I$53,6,FALSE))=TRUE,"",VLOOKUP($A92,'Úklidové služby'!$A$7:$I$53,6,FALSE))</f>
        <v/>
      </c>
      <c r="G92" s="49" t="str">
        <f>IF(ISNA(VLOOKUP($A92,'Úklidové služby'!$A$7:$I$53,7,FALSE))=TRUE,"",VLOOKUP($A92,'Úklidové služby'!$A$7:$I$53,7,FALSE))</f>
        <v/>
      </c>
      <c r="H92" s="217" t="str">
        <f>IF(ISNA(VLOOKUP($A92,'Úklidové služby'!$A$7:$I$53,8,FALSE))=TRUE,"",VLOOKUP($A92,'Úklidové služby'!$A$7:$I$53,8,FALSE))</f>
        <v/>
      </c>
      <c r="I92" s="234" t="str">
        <f>IF(ISNA(VLOOKUP($A92,'Úklidové služby'!$A$7:$I$53,9,FALSE))=TRUE,"",VLOOKUP($A92,'Úklidové služby'!$A$7:$I$53,9,FALSE))</f>
        <v/>
      </c>
      <c r="J92" s="192" t="str">
        <f t="shared" si="4"/>
        <v/>
      </c>
      <c r="K92" s="240" t="str">
        <f t="shared" si="5"/>
        <v/>
      </c>
    </row>
    <row r="93" spans="1:11" ht="15" hidden="1" outlineLevel="1">
      <c r="A93" s="9"/>
      <c r="B93" s="14" t="s">
        <v>8</v>
      </c>
      <c r="C93" s="70" t="s">
        <v>113</v>
      </c>
      <c r="D93" s="15" t="s">
        <v>236</v>
      </c>
      <c r="E93" s="100">
        <v>1</v>
      </c>
      <c r="F93" s="49" t="str">
        <f>IF(ISNA(VLOOKUP($A93,'Úklidové služby'!$A$7:$I$53,6,FALSE))=TRUE,"",VLOOKUP($A93,'Úklidové služby'!$A$7:$I$53,6,FALSE))</f>
        <v/>
      </c>
      <c r="G93" s="49" t="str">
        <f>IF(ISNA(VLOOKUP($A93,'Úklidové služby'!$A$7:$I$53,7,FALSE))=TRUE,"",VLOOKUP($A93,'Úklidové služby'!$A$7:$I$53,7,FALSE))</f>
        <v/>
      </c>
      <c r="H93" s="217" t="str">
        <f>IF(ISNA(VLOOKUP($A93,'Úklidové služby'!$A$7:$I$53,8,FALSE))=TRUE,"",VLOOKUP($A93,'Úklidové služby'!$A$7:$I$53,8,FALSE))</f>
        <v/>
      </c>
      <c r="I93" s="234" t="str">
        <f>IF(ISNA(VLOOKUP($A93,'Úklidové služby'!$A$7:$I$53,9,FALSE))=TRUE,"",VLOOKUP($A93,'Úklidové služby'!$A$7:$I$53,9,FALSE))</f>
        <v/>
      </c>
      <c r="J93" s="192" t="str">
        <f t="shared" si="4"/>
        <v/>
      </c>
      <c r="K93" s="240" t="str">
        <f t="shared" si="5"/>
        <v/>
      </c>
    </row>
    <row r="94" spans="1:11" ht="15" hidden="1" outlineLevel="1">
      <c r="A94" s="9"/>
      <c r="B94" s="14" t="s">
        <v>8</v>
      </c>
      <c r="C94" s="70" t="s">
        <v>112</v>
      </c>
      <c r="D94" s="15" t="s">
        <v>239</v>
      </c>
      <c r="E94" s="100">
        <v>2</v>
      </c>
      <c r="F94" s="49" t="str">
        <f>IF(ISNA(VLOOKUP($A94,'Úklidové služby'!$A$7:$I$53,6,FALSE))=TRUE,"",VLOOKUP($A94,'Úklidové služby'!$A$7:$I$53,6,FALSE))</f>
        <v/>
      </c>
      <c r="G94" s="49" t="str">
        <f>IF(ISNA(VLOOKUP($A94,'Úklidové služby'!$A$7:$I$53,7,FALSE))=TRUE,"",VLOOKUP($A94,'Úklidové služby'!$A$7:$I$53,7,FALSE))</f>
        <v/>
      </c>
      <c r="H94" s="217" t="str">
        <f>IF(ISNA(VLOOKUP($A94,'Úklidové služby'!$A$7:$I$53,8,FALSE))=TRUE,"",VLOOKUP($A94,'Úklidové služby'!$A$7:$I$53,8,FALSE))</f>
        <v/>
      </c>
      <c r="I94" s="234" t="str">
        <f>IF(ISNA(VLOOKUP($A94,'Úklidové služby'!$A$7:$I$53,9,FALSE))=TRUE,"",VLOOKUP($A94,'Úklidové služby'!$A$7:$I$53,9,FALSE))</f>
        <v/>
      </c>
      <c r="J94" s="192" t="str">
        <f t="shared" si="4"/>
        <v/>
      </c>
      <c r="K94" s="240" t="str">
        <f t="shared" si="5"/>
        <v/>
      </c>
    </row>
    <row r="95" spans="1:11" ht="15" hidden="1" outlineLevel="1">
      <c r="A95" s="9"/>
      <c r="B95" s="14" t="s">
        <v>8</v>
      </c>
      <c r="C95" s="70" t="s">
        <v>110</v>
      </c>
      <c r="D95" s="15" t="s">
        <v>240</v>
      </c>
      <c r="E95" s="100">
        <v>1</v>
      </c>
      <c r="F95" s="49" t="str">
        <f>IF(ISNA(VLOOKUP($A95,'Úklidové služby'!$A$7:$I$53,6,FALSE))=TRUE,"",VLOOKUP($A95,'Úklidové služby'!$A$7:$I$53,6,FALSE))</f>
        <v/>
      </c>
      <c r="G95" s="49" t="str">
        <f>IF(ISNA(VLOOKUP($A95,'Úklidové služby'!$A$7:$I$53,7,FALSE))=TRUE,"",VLOOKUP($A95,'Úklidové služby'!$A$7:$I$53,7,FALSE))</f>
        <v/>
      </c>
      <c r="H95" s="217" t="str">
        <f>IF(ISNA(VLOOKUP($A95,'Úklidové služby'!$A$7:$I$53,8,FALSE))=TRUE,"",VLOOKUP($A95,'Úklidové služby'!$A$7:$I$53,8,FALSE))</f>
        <v/>
      </c>
      <c r="I95" s="234" t="str">
        <f>IF(ISNA(VLOOKUP($A95,'Úklidové služby'!$A$7:$I$53,9,FALSE))=TRUE,"",VLOOKUP($A95,'Úklidové služby'!$A$7:$I$53,9,FALSE))</f>
        <v/>
      </c>
      <c r="J95" s="192" t="str">
        <f t="shared" si="4"/>
        <v/>
      </c>
      <c r="K95" s="240" t="str">
        <f t="shared" si="5"/>
        <v/>
      </c>
    </row>
    <row r="96" spans="1:11" ht="15" hidden="1" outlineLevel="1">
      <c r="A96" s="9"/>
      <c r="B96" s="14" t="s">
        <v>8</v>
      </c>
      <c r="C96" s="70" t="s">
        <v>133</v>
      </c>
      <c r="D96" s="15" t="s">
        <v>241</v>
      </c>
      <c r="E96" s="100">
        <v>1</v>
      </c>
      <c r="F96" s="49" t="str">
        <f>IF(ISNA(VLOOKUP($A96,'Úklidové služby'!$A$7:$I$53,6,FALSE))=TRUE,"",VLOOKUP($A96,'Úklidové služby'!$A$7:$I$53,6,FALSE))</f>
        <v/>
      </c>
      <c r="G96" s="49" t="str">
        <f>IF(ISNA(VLOOKUP($A96,'Úklidové služby'!$A$7:$I$53,7,FALSE))=TRUE,"",VLOOKUP($A96,'Úklidové služby'!$A$7:$I$53,7,FALSE))</f>
        <v/>
      </c>
      <c r="H96" s="217" t="str">
        <f>IF(ISNA(VLOOKUP($A96,'Úklidové služby'!$A$7:$I$53,8,FALSE))=TRUE,"",VLOOKUP($A96,'Úklidové služby'!$A$7:$I$53,8,FALSE))</f>
        <v/>
      </c>
      <c r="I96" s="234" t="str">
        <f>IF(ISNA(VLOOKUP($A96,'Úklidové služby'!$A$7:$I$53,9,FALSE))=TRUE,"",VLOOKUP($A96,'Úklidové služby'!$A$7:$I$53,9,FALSE))</f>
        <v/>
      </c>
      <c r="J96" s="192" t="str">
        <f t="shared" si="4"/>
        <v/>
      </c>
      <c r="K96" s="240" t="str">
        <f t="shared" si="5"/>
        <v/>
      </c>
    </row>
    <row r="97" spans="1:11" ht="15" hidden="1" outlineLevel="1">
      <c r="A97" s="9"/>
      <c r="B97" s="14" t="s">
        <v>135</v>
      </c>
      <c r="C97" s="70" t="s">
        <v>109</v>
      </c>
      <c r="D97" s="15" t="s">
        <v>243</v>
      </c>
      <c r="E97" s="100">
        <v>2</v>
      </c>
      <c r="F97" s="49" t="str">
        <f>IF(ISNA(VLOOKUP($A97,'Úklidové služby'!$A$7:$I$53,6,FALSE))=TRUE,"",VLOOKUP($A97,'Úklidové služby'!$A$7:$I$53,6,FALSE))</f>
        <v/>
      </c>
      <c r="G97" s="49" t="str">
        <f>IF(ISNA(VLOOKUP($A97,'Úklidové služby'!$A$7:$I$53,7,FALSE))=TRUE,"",VLOOKUP($A97,'Úklidové služby'!$A$7:$I$53,7,FALSE))</f>
        <v/>
      </c>
      <c r="H97" s="217" t="str">
        <f>IF(ISNA(VLOOKUP($A97,'Úklidové služby'!$A$7:$I$53,8,FALSE))=TRUE,"",VLOOKUP($A97,'Úklidové služby'!$A$7:$I$53,8,FALSE))</f>
        <v/>
      </c>
      <c r="I97" s="234" t="str">
        <f>IF(ISNA(VLOOKUP($A97,'Úklidové služby'!$A$7:$I$53,9,FALSE))=TRUE,"",VLOOKUP($A97,'Úklidové služby'!$A$7:$I$53,9,FALSE))</f>
        <v/>
      </c>
      <c r="J97" s="192" t="str">
        <f aca="true" t="shared" si="6" ref="J97:J113">IF(ISERR(E97*G97*I97)=TRUE,"",E97*G97*I97)</f>
        <v/>
      </c>
      <c r="K97" s="240" t="str">
        <f aca="true" t="shared" si="7" ref="K97:K113">IF(ISERR(J97/12)=TRUE,"",J97/12)</f>
        <v/>
      </c>
    </row>
    <row r="98" spans="1:11" ht="15" hidden="1" outlineLevel="1">
      <c r="A98" s="9"/>
      <c r="B98" s="14" t="s">
        <v>8</v>
      </c>
      <c r="C98" s="70" t="s">
        <v>182</v>
      </c>
      <c r="D98" s="15" t="s">
        <v>239</v>
      </c>
      <c r="E98" s="100">
        <v>1</v>
      </c>
      <c r="F98" s="49" t="str">
        <f>IF(ISNA(VLOOKUP($A98,'Úklidové služby'!$A$7:$I$53,6,FALSE))=TRUE,"",VLOOKUP($A98,'Úklidové služby'!$A$7:$I$53,6,FALSE))</f>
        <v/>
      </c>
      <c r="G98" s="49" t="str">
        <f>IF(ISNA(VLOOKUP($A98,'Úklidové služby'!$A$7:$I$53,7,FALSE))=TRUE,"",VLOOKUP($A98,'Úklidové služby'!$A$7:$I$53,7,FALSE))</f>
        <v/>
      </c>
      <c r="H98" s="217" t="str">
        <f>IF(ISNA(VLOOKUP($A98,'Úklidové služby'!$A$7:$I$53,8,FALSE))=TRUE,"",VLOOKUP($A98,'Úklidové služby'!$A$7:$I$53,8,FALSE))</f>
        <v/>
      </c>
      <c r="I98" s="234" t="str">
        <f>IF(ISNA(VLOOKUP($A98,'Úklidové služby'!$A$7:$I$53,9,FALSE))=TRUE,"",VLOOKUP($A98,'Úklidové služby'!$A$7:$I$53,9,FALSE))</f>
        <v/>
      </c>
      <c r="J98" s="192" t="str">
        <f t="shared" si="6"/>
        <v/>
      </c>
      <c r="K98" s="240" t="str">
        <f t="shared" si="7"/>
        <v/>
      </c>
    </row>
    <row r="99" spans="1:11" ht="15" hidden="1" outlineLevel="1">
      <c r="A99" s="9"/>
      <c r="B99" s="14" t="s">
        <v>8</v>
      </c>
      <c r="C99" s="70" t="s">
        <v>104</v>
      </c>
      <c r="D99" s="15" t="s">
        <v>239</v>
      </c>
      <c r="E99" s="100">
        <v>1</v>
      </c>
      <c r="F99" s="49" t="str">
        <f>IF(ISNA(VLOOKUP($A99,'Úklidové služby'!$A$7:$I$53,6,FALSE))=TRUE,"",VLOOKUP($A99,'Úklidové služby'!$A$7:$I$53,6,FALSE))</f>
        <v/>
      </c>
      <c r="G99" s="49" t="str">
        <f>IF(ISNA(VLOOKUP($A99,'Úklidové služby'!$A$7:$I$53,7,FALSE))=TRUE,"",VLOOKUP($A99,'Úklidové služby'!$A$7:$I$53,7,FALSE))</f>
        <v/>
      </c>
      <c r="H99" s="217" t="str">
        <f>IF(ISNA(VLOOKUP($A99,'Úklidové služby'!$A$7:$I$53,8,FALSE))=TRUE,"",VLOOKUP($A99,'Úklidové služby'!$A$7:$I$53,8,FALSE))</f>
        <v/>
      </c>
      <c r="I99" s="234" t="str">
        <f>IF(ISNA(VLOOKUP($A99,'Úklidové služby'!$A$7:$I$53,9,FALSE))=TRUE,"",VLOOKUP($A99,'Úklidové služby'!$A$7:$I$53,9,FALSE))</f>
        <v/>
      </c>
      <c r="J99" s="192" t="str">
        <f t="shared" si="6"/>
        <v/>
      </c>
      <c r="K99" s="240" t="str">
        <f t="shared" si="7"/>
        <v/>
      </c>
    </row>
    <row r="100" spans="1:11" ht="15" hidden="1" outlineLevel="1">
      <c r="A100" s="9"/>
      <c r="B100" s="14" t="s">
        <v>20</v>
      </c>
      <c r="C100" s="70" t="s">
        <v>119</v>
      </c>
      <c r="D100" s="62" t="s">
        <v>249</v>
      </c>
      <c r="E100" s="100">
        <v>1</v>
      </c>
      <c r="F100" s="49" t="str">
        <f>IF(ISNA(VLOOKUP($A100,'Úklidové služby'!$A$7:$I$53,6,FALSE))=TRUE,"",VLOOKUP($A100,'Úklidové služby'!$A$7:$I$53,6,FALSE))</f>
        <v/>
      </c>
      <c r="G100" s="49" t="str">
        <f>IF(ISNA(VLOOKUP($A100,'Úklidové služby'!$A$7:$I$53,7,FALSE))=TRUE,"",VLOOKUP($A100,'Úklidové služby'!$A$7:$I$53,7,FALSE))</f>
        <v/>
      </c>
      <c r="H100" s="217" t="str">
        <f>IF(ISNA(VLOOKUP($A100,'Úklidové služby'!$A$7:$I$53,8,FALSE))=TRUE,"",VLOOKUP($A100,'Úklidové služby'!$A$7:$I$53,8,FALSE))</f>
        <v/>
      </c>
      <c r="I100" s="234" t="str">
        <f>IF(ISNA(VLOOKUP($A100,'Úklidové služby'!$A$7:$I$53,9,FALSE))=TRUE,"",VLOOKUP($A100,'Úklidové služby'!$A$7:$I$53,9,FALSE))</f>
        <v/>
      </c>
      <c r="J100" s="192" t="str">
        <f t="shared" si="6"/>
        <v/>
      </c>
      <c r="K100" s="240" t="str">
        <f t="shared" si="7"/>
        <v/>
      </c>
    </row>
    <row r="101" spans="1:11" ht="15" hidden="1" outlineLevel="1">
      <c r="A101" s="9"/>
      <c r="B101" s="14" t="s">
        <v>20</v>
      </c>
      <c r="C101" s="70" t="s">
        <v>120</v>
      </c>
      <c r="D101" s="154" t="s">
        <v>250</v>
      </c>
      <c r="E101" s="100">
        <v>2</v>
      </c>
      <c r="F101" s="49" t="str">
        <f>IF(ISNA(VLOOKUP($A101,'Úklidové služby'!$A$7:$I$53,6,FALSE))=TRUE,"",VLOOKUP($A101,'Úklidové služby'!$A$7:$I$53,6,FALSE))</f>
        <v/>
      </c>
      <c r="G101" s="49" t="str">
        <f>IF(ISNA(VLOOKUP($A101,'Úklidové služby'!$A$7:$I$53,7,FALSE))=TRUE,"",VLOOKUP($A101,'Úklidové služby'!$A$7:$I$53,7,FALSE))</f>
        <v/>
      </c>
      <c r="H101" s="217" t="str">
        <f>IF(ISNA(VLOOKUP($A101,'Úklidové služby'!$A$7:$I$53,8,FALSE))=TRUE,"",VLOOKUP($A101,'Úklidové služby'!$A$7:$I$53,8,FALSE))</f>
        <v/>
      </c>
      <c r="I101" s="234" t="str">
        <f>IF(ISNA(VLOOKUP($A101,'Úklidové služby'!$A$7:$I$53,9,FALSE))=TRUE,"",VLOOKUP($A101,'Úklidové služby'!$A$7:$I$53,9,FALSE))</f>
        <v/>
      </c>
      <c r="J101" s="192" t="str">
        <f t="shared" si="6"/>
        <v/>
      </c>
      <c r="K101" s="240" t="str">
        <f t="shared" si="7"/>
        <v/>
      </c>
    </row>
    <row r="102" spans="1:11" ht="15" hidden="1" outlineLevel="1">
      <c r="A102" s="9"/>
      <c r="B102" s="14" t="s">
        <v>20</v>
      </c>
      <c r="C102" s="70" t="s">
        <v>123</v>
      </c>
      <c r="D102" s="154" t="s">
        <v>239</v>
      </c>
      <c r="E102" s="100">
        <v>2</v>
      </c>
      <c r="F102" s="49" t="str">
        <f>IF(ISNA(VLOOKUP($A102,'Úklidové služby'!$A$7:$I$53,6,FALSE))=TRUE,"",VLOOKUP($A102,'Úklidové služby'!$A$7:$I$53,6,FALSE))</f>
        <v/>
      </c>
      <c r="G102" s="49" t="str">
        <f>IF(ISNA(VLOOKUP($A102,'Úklidové služby'!$A$7:$I$53,7,FALSE))=TRUE,"",VLOOKUP($A102,'Úklidové služby'!$A$7:$I$53,7,FALSE))</f>
        <v/>
      </c>
      <c r="H102" s="217" t="str">
        <f>IF(ISNA(VLOOKUP($A102,'Úklidové služby'!$A$7:$I$53,8,FALSE))=TRUE,"",VLOOKUP($A102,'Úklidové služby'!$A$7:$I$53,8,FALSE))</f>
        <v/>
      </c>
      <c r="I102" s="234" t="str">
        <f>IF(ISNA(VLOOKUP($A102,'Úklidové služby'!$A$7:$I$53,9,FALSE))=TRUE,"",VLOOKUP($A102,'Úklidové služby'!$A$7:$I$53,9,FALSE))</f>
        <v/>
      </c>
      <c r="J102" s="192" t="str">
        <f t="shared" si="6"/>
        <v/>
      </c>
      <c r="K102" s="240" t="str">
        <f t="shared" si="7"/>
        <v/>
      </c>
    </row>
    <row r="103" spans="1:11" ht="15" hidden="1" outlineLevel="1">
      <c r="A103" s="9"/>
      <c r="B103" s="14" t="s">
        <v>20</v>
      </c>
      <c r="C103" s="70" t="s">
        <v>124</v>
      </c>
      <c r="D103" s="62" t="s">
        <v>239</v>
      </c>
      <c r="E103" s="100">
        <v>1</v>
      </c>
      <c r="F103" s="49" t="str">
        <f>IF(ISNA(VLOOKUP($A103,'Úklidové služby'!$A$7:$I$53,6,FALSE))=TRUE,"",VLOOKUP($A103,'Úklidové služby'!$A$7:$I$53,6,FALSE))</f>
        <v/>
      </c>
      <c r="G103" s="49" t="str">
        <f>IF(ISNA(VLOOKUP($A103,'Úklidové služby'!$A$7:$I$53,7,FALSE))=TRUE,"",VLOOKUP($A103,'Úklidové služby'!$A$7:$I$53,7,FALSE))</f>
        <v/>
      </c>
      <c r="H103" s="217" t="str">
        <f>IF(ISNA(VLOOKUP($A103,'Úklidové služby'!$A$7:$I$53,8,FALSE))=TRUE,"",VLOOKUP($A103,'Úklidové služby'!$A$7:$I$53,8,FALSE))</f>
        <v/>
      </c>
      <c r="I103" s="234" t="str">
        <f>IF(ISNA(VLOOKUP($A103,'Úklidové služby'!$A$7:$I$53,9,FALSE))=TRUE,"",VLOOKUP($A103,'Úklidové služby'!$A$7:$I$53,9,FALSE))</f>
        <v/>
      </c>
      <c r="J103" s="192" t="str">
        <f t="shared" si="6"/>
        <v/>
      </c>
      <c r="K103" s="240" t="str">
        <f t="shared" si="7"/>
        <v/>
      </c>
    </row>
    <row r="104" spans="1:11" ht="15" hidden="1" outlineLevel="1">
      <c r="A104" s="9"/>
      <c r="B104" s="14" t="s">
        <v>20</v>
      </c>
      <c r="C104" s="70" t="s">
        <v>131</v>
      </c>
      <c r="D104" s="15" t="s">
        <v>252</v>
      </c>
      <c r="E104" s="100">
        <v>1</v>
      </c>
      <c r="F104" s="49" t="str">
        <f>IF(ISNA(VLOOKUP($A104,'Úklidové služby'!$A$7:$I$53,6,FALSE))=TRUE,"",VLOOKUP($A104,'Úklidové služby'!$A$7:$I$53,6,FALSE))</f>
        <v/>
      </c>
      <c r="G104" s="49" t="str">
        <f>IF(ISNA(VLOOKUP($A104,'Úklidové služby'!$A$7:$I$53,7,FALSE))=TRUE,"",VLOOKUP($A104,'Úklidové služby'!$A$7:$I$53,7,FALSE))</f>
        <v/>
      </c>
      <c r="H104" s="217" t="str">
        <f>IF(ISNA(VLOOKUP($A104,'Úklidové služby'!$A$7:$I$53,8,FALSE))=TRUE,"",VLOOKUP($A104,'Úklidové služby'!$A$7:$I$53,8,FALSE))</f>
        <v/>
      </c>
      <c r="I104" s="234" t="str">
        <f>IF(ISNA(VLOOKUP($A104,'Úklidové služby'!$A$7:$I$53,9,FALSE))=TRUE,"",VLOOKUP($A104,'Úklidové služby'!$A$7:$I$53,9,FALSE))</f>
        <v/>
      </c>
      <c r="J104" s="192" t="str">
        <f t="shared" si="6"/>
        <v/>
      </c>
      <c r="K104" s="240" t="str">
        <f t="shared" si="7"/>
        <v/>
      </c>
    </row>
    <row r="105" spans="1:11" ht="15" hidden="1" outlineLevel="1">
      <c r="A105" s="9"/>
      <c r="B105" s="14" t="s">
        <v>20</v>
      </c>
      <c r="C105" s="70" t="s">
        <v>186</v>
      </c>
      <c r="D105" s="134" t="s">
        <v>253</v>
      </c>
      <c r="E105" s="100">
        <v>2</v>
      </c>
      <c r="F105" s="49" t="str">
        <f>IF(ISNA(VLOOKUP($A105,'Úklidové služby'!$A$7:$I$53,6,FALSE))=TRUE,"",VLOOKUP($A105,'Úklidové služby'!$A$7:$I$53,6,FALSE))</f>
        <v/>
      </c>
      <c r="G105" s="49" t="str">
        <f>IF(ISNA(VLOOKUP($A105,'Úklidové služby'!$A$7:$I$53,7,FALSE))=TRUE,"",VLOOKUP($A105,'Úklidové služby'!$A$7:$I$53,7,FALSE))</f>
        <v/>
      </c>
      <c r="H105" s="217" t="str">
        <f>IF(ISNA(VLOOKUP($A105,'Úklidové služby'!$A$7:$I$53,8,FALSE))=TRUE,"",VLOOKUP($A105,'Úklidové služby'!$A$7:$I$53,8,FALSE))</f>
        <v/>
      </c>
      <c r="I105" s="234" t="str">
        <f>IF(ISNA(VLOOKUP($A105,'Úklidové služby'!$A$7:$I$53,9,FALSE))=TRUE,"",VLOOKUP($A105,'Úklidové služby'!$A$7:$I$53,9,FALSE))</f>
        <v/>
      </c>
      <c r="J105" s="192" t="str">
        <f t="shared" si="6"/>
        <v/>
      </c>
      <c r="K105" s="240" t="str">
        <f t="shared" si="7"/>
        <v/>
      </c>
    </row>
    <row r="106" spans="1:11" ht="15" hidden="1" outlineLevel="1">
      <c r="A106" s="9"/>
      <c r="B106" s="14" t="s">
        <v>20</v>
      </c>
      <c r="C106" s="70" t="s">
        <v>209</v>
      </c>
      <c r="D106" s="15" t="s">
        <v>254</v>
      </c>
      <c r="E106" s="100">
        <v>1</v>
      </c>
      <c r="F106" s="49" t="str">
        <f>IF(ISNA(VLOOKUP($A106,'Úklidové služby'!$A$7:$I$53,6,FALSE))=TRUE,"",VLOOKUP($A106,'Úklidové služby'!$A$7:$I$53,6,FALSE))</f>
        <v/>
      </c>
      <c r="G106" s="49" t="str">
        <f>IF(ISNA(VLOOKUP($A106,'Úklidové služby'!$A$7:$I$53,7,FALSE))=TRUE,"",VLOOKUP($A106,'Úklidové služby'!$A$7:$I$53,7,FALSE))</f>
        <v/>
      </c>
      <c r="H106" s="217" t="str">
        <f>IF(ISNA(VLOOKUP($A106,'Úklidové služby'!$A$7:$I$53,8,FALSE))=TRUE,"",VLOOKUP($A106,'Úklidové služby'!$A$7:$I$53,8,FALSE))</f>
        <v/>
      </c>
      <c r="I106" s="234" t="str">
        <f>IF(ISNA(VLOOKUP($A106,'Úklidové služby'!$A$7:$I$53,9,FALSE))=TRUE,"",VLOOKUP($A106,'Úklidové služby'!$A$7:$I$53,9,FALSE))</f>
        <v/>
      </c>
      <c r="J106" s="192" t="str">
        <f t="shared" si="6"/>
        <v/>
      </c>
      <c r="K106" s="240" t="str">
        <f t="shared" si="7"/>
        <v/>
      </c>
    </row>
    <row r="107" spans="1:11" ht="15" hidden="1" outlineLevel="1">
      <c r="A107" s="9"/>
      <c r="B107" s="14" t="s">
        <v>20</v>
      </c>
      <c r="C107" s="70" t="s">
        <v>187</v>
      </c>
      <c r="D107" s="15" t="s">
        <v>255</v>
      </c>
      <c r="E107" s="100">
        <v>5</v>
      </c>
      <c r="F107" s="49" t="str">
        <f>IF(ISNA(VLOOKUP($A107,'Úklidové služby'!$A$7:$I$53,6,FALSE))=TRUE,"",VLOOKUP($A107,'Úklidové služby'!$A$7:$I$53,6,FALSE))</f>
        <v/>
      </c>
      <c r="G107" s="49" t="str">
        <f>IF(ISNA(VLOOKUP($A107,'Úklidové služby'!$A$7:$I$53,7,FALSE))=TRUE,"",VLOOKUP($A107,'Úklidové služby'!$A$7:$I$53,7,FALSE))</f>
        <v/>
      </c>
      <c r="H107" s="217" t="str">
        <f>IF(ISNA(VLOOKUP($A107,'Úklidové služby'!$A$7:$I$53,8,FALSE))=TRUE,"",VLOOKUP($A107,'Úklidové služby'!$A$7:$I$53,8,FALSE))</f>
        <v/>
      </c>
      <c r="I107" s="234" t="str">
        <f>IF(ISNA(VLOOKUP($A107,'Úklidové služby'!$A$7:$I$53,9,FALSE))=TRUE,"",VLOOKUP($A107,'Úklidové služby'!$A$7:$I$53,9,FALSE))</f>
        <v/>
      </c>
      <c r="J107" s="192" t="str">
        <f t="shared" si="6"/>
        <v/>
      </c>
      <c r="K107" s="240" t="str">
        <f t="shared" si="7"/>
        <v/>
      </c>
    </row>
    <row r="108" spans="1:11" ht="15" hidden="1" outlineLevel="1">
      <c r="A108" s="9"/>
      <c r="B108" s="14" t="s">
        <v>98</v>
      </c>
      <c r="C108" s="140" t="s">
        <v>126</v>
      </c>
      <c r="D108" s="15" t="s">
        <v>256</v>
      </c>
      <c r="E108" s="100">
        <v>1</v>
      </c>
      <c r="F108" s="49" t="str">
        <f>IF(ISNA(VLOOKUP($A108,'Úklidové služby'!$A$7:$I$53,6,FALSE))=TRUE,"",VLOOKUP($A108,'Úklidové služby'!$A$7:$I$53,6,FALSE))</f>
        <v/>
      </c>
      <c r="G108" s="49" t="str">
        <f>IF(ISNA(VLOOKUP($A108,'Úklidové služby'!$A$7:$I$53,7,FALSE))=TRUE,"",VLOOKUP($A108,'Úklidové služby'!$A$7:$I$53,7,FALSE))</f>
        <v/>
      </c>
      <c r="H108" s="217" t="str">
        <f>IF(ISNA(VLOOKUP($A108,'Úklidové služby'!$A$7:$I$53,8,FALSE))=TRUE,"",VLOOKUP($A108,'Úklidové služby'!$A$7:$I$53,8,FALSE))</f>
        <v/>
      </c>
      <c r="I108" s="234" t="str">
        <f>IF(ISNA(VLOOKUP($A108,'Úklidové služby'!$A$7:$I$53,9,FALSE))=TRUE,"",VLOOKUP($A108,'Úklidové služby'!$A$7:$I$53,9,FALSE))</f>
        <v/>
      </c>
      <c r="J108" s="192" t="str">
        <f t="shared" si="6"/>
        <v/>
      </c>
      <c r="K108" s="240" t="str">
        <f t="shared" si="7"/>
        <v/>
      </c>
    </row>
    <row r="109" spans="1:11" ht="15" hidden="1" outlineLevel="1">
      <c r="A109" s="9"/>
      <c r="B109" s="14" t="s">
        <v>98</v>
      </c>
      <c r="C109" s="70" t="s">
        <v>127</v>
      </c>
      <c r="D109" s="154" t="s">
        <v>257</v>
      </c>
      <c r="E109" s="100">
        <v>1</v>
      </c>
      <c r="F109" s="49" t="str">
        <f>IF(ISNA(VLOOKUP($A109,'Úklidové služby'!$A$7:$I$53,6,FALSE))=TRUE,"",VLOOKUP($A109,'Úklidové služby'!$A$7:$I$53,6,FALSE))</f>
        <v/>
      </c>
      <c r="G109" s="49" t="str">
        <f>IF(ISNA(VLOOKUP($A109,'Úklidové služby'!$A$7:$I$53,7,FALSE))=TRUE,"",VLOOKUP($A109,'Úklidové služby'!$A$7:$I$53,7,FALSE))</f>
        <v/>
      </c>
      <c r="H109" s="217" t="str">
        <f>IF(ISNA(VLOOKUP($A109,'Úklidové služby'!$A$7:$I$53,8,FALSE))=TRUE,"",VLOOKUP($A109,'Úklidové služby'!$A$7:$I$53,8,FALSE))</f>
        <v/>
      </c>
      <c r="I109" s="234" t="str">
        <f>IF(ISNA(VLOOKUP($A109,'Úklidové služby'!$A$7:$I$53,9,FALSE))=TRUE,"",VLOOKUP($A109,'Úklidové služby'!$A$7:$I$53,9,FALSE))</f>
        <v/>
      </c>
      <c r="J109" s="192" t="str">
        <f t="shared" si="6"/>
        <v/>
      </c>
      <c r="K109" s="240" t="str">
        <f t="shared" si="7"/>
        <v/>
      </c>
    </row>
    <row r="110" spans="1:11" ht="15" hidden="1" outlineLevel="1">
      <c r="A110" s="9"/>
      <c r="B110" s="14" t="s">
        <v>98</v>
      </c>
      <c r="C110" s="70" t="s">
        <v>128</v>
      </c>
      <c r="D110" s="154" t="s">
        <v>257</v>
      </c>
      <c r="E110" s="100">
        <v>1</v>
      </c>
      <c r="F110" s="49" t="str">
        <f>IF(ISNA(VLOOKUP($A110,'Úklidové služby'!$A$7:$I$53,6,FALSE))=TRUE,"",VLOOKUP($A110,'Úklidové služby'!$A$7:$I$53,6,FALSE))</f>
        <v/>
      </c>
      <c r="G110" s="49" t="str">
        <f>IF(ISNA(VLOOKUP($A110,'Úklidové služby'!$A$7:$I$53,7,FALSE))=TRUE,"",VLOOKUP($A110,'Úklidové služby'!$A$7:$I$53,7,FALSE))</f>
        <v/>
      </c>
      <c r="H110" s="217" t="str">
        <f>IF(ISNA(VLOOKUP($A110,'Úklidové služby'!$A$7:$I$53,8,FALSE))=TRUE,"",VLOOKUP($A110,'Úklidové služby'!$A$7:$I$53,8,FALSE))</f>
        <v/>
      </c>
      <c r="I110" s="234" t="str">
        <f>IF(ISNA(VLOOKUP($A110,'Úklidové služby'!$A$7:$I$53,9,FALSE))=TRUE,"",VLOOKUP($A110,'Úklidové služby'!$A$7:$I$53,9,FALSE))</f>
        <v/>
      </c>
      <c r="J110" s="192" t="str">
        <f t="shared" si="6"/>
        <v/>
      </c>
      <c r="K110" s="240" t="str">
        <f t="shared" si="7"/>
        <v/>
      </c>
    </row>
    <row r="111" spans="1:11" ht="15" hidden="1" outlineLevel="1">
      <c r="A111" s="9"/>
      <c r="B111" s="14" t="s">
        <v>98</v>
      </c>
      <c r="C111" s="70" t="s">
        <v>129</v>
      </c>
      <c r="D111" s="15" t="s">
        <v>239</v>
      </c>
      <c r="E111" s="100">
        <v>1</v>
      </c>
      <c r="F111" s="49" t="str">
        <f>IF(ISNA(VLOOKUP($A111,'Úklidové služby'!$A$7:$I$53,6,FALSE))=TRUE,"",VLOOKUP($A111,'Úklidové služby'!$A$7:$I$53,6,FALSE))</f>
        <v/>
      </c>
      <c r="G111" s="49" t="str">
        <f>IF(ISNA(VLOOKUP($A111,'Úklidové služby'!$A$7:$I$53,7,FALSE))=TRUE,"",VLOOKUP($A111,'Úklidové služby'!$A$7:$I$53,7,FALSE))</f>
        <v/>
      </c>
      <c r="H111" s="217" t="str">
        <f>IF(ISNA(VLOOKUP($A111,'Úklidové služby'!$A$7:$I$53,8,FALSE))=TRUE,"",VLOOKUP($A111,'Úklidové služby'!$A$7:$I$53,8,FALSE))</f>
        <v/>
      </c>
      <c r="I111" s="234" t="str">
        <f>IF(ISNA(VLOOKUP($A111,'Úklidové služby'!$A$7:$I$53,9,FALSE))=TRUE,"",VLOOKUP($A111,'Úklidové služby'!$A$7:$I$53,9,FALSE))</f>
        <v/>
      </c>
      <c r="J111" s="192" t="str">
        <f t="shared" si="6"/>
        <v/>
      </c>
      <c r="K111" s="240" t="str">
        <f t="shared" si="7"/>
        <v/>
      </c>
    </row>
    <row r="112" spans="1:11" ht="15" hidden="1" outlineLevel="1">
      <c r="A112" s="9"/>
      <c r="B112" s="14" t="s">
        <v>98</v>
      </c>
      <c r="C112" s="70" t="s">
        <v>130</v>
      </c>
      <c r="D112" s="62" t="s">
        <v>239</v>
      </c>
      <c r="E112" s="100">
        <v>2</v>
      </c>
      <c r="F112" s="49" t="str">
        <f>IF(ISNA(VLOOKUP($A112,'Úklidové služby'!$A$7:$I$53,6,FALSE))=TRUE,"",VLOOKUP($A112,'Úklidové služby'!$A$7:$I$53,6,FALSE))</f>
        <v/>
      </c>
      <c r="G112" s="49" t="str">
        <f>IF(ISNA(VLOOKUP($A112,'Úklidové služby'!$A$7:$I$53,7,FALSE))=TRUE,"",VLOOKUP($A112,'Úklidové služby'!$A$7:$I$53,7,FALSE))</f>
        <v/>
      </c>
      <c r="H112" s="217" t="str">
        <f>IF(ISNA(VLOOKUP($A112,'Úklidové služby'!$A$7:$I$53,8,FALSE))=TRUE,"",VLOOKUP($A112,'Úklidové služby'!$A$7:$I$53,8,FALSE))</f>
        <v/>
      </c>
      <c r="I112" s="234" t="str">
        <f>IF(ISNA(VLOOKUP($A112,'Úklidové služby'!$A$7:$I$53,9,FALSE))=TRUE,"",VLOOKUP($A112,'Úklidové služby'!$A$7:$I$53,9,FALSE))</f>
        <v/>
      </c>
      <c r="J112" s="192" t="str">
        <f t="shared" si="6"/>
        <v/>
      </c>
      <c r="K112" s="240" t="str">
        <f t="shared" si="7"/>
        <v/>
      </c>
    </row>
    <row r="113" spans="1:11" ht="15" hidden="1" outlineLevel="1">
      <c r="A113" s="9"/>
      <c r="B113" s="155" t="s">
        <v>98</v>
      </c>
      <c r="C113" s="71" t="s">
        <v>142</v>
      </c>
      <c r="D113" s="59" t="s">
        <v>258</v>
      </c>
      <c r="E113" s="102">
        <v>1</v>
      </c>
      <c r="F113" s="113" t="str">
        <f>IF(ISNA(VLOOKUP($A113,'Úklidové služby'!$A$7:$I$53,6,FALSE))=TRUE,"",VLOOKUP($A113,'Úklidové služby'!$A$7:$I$53,6,FALSE))</f>
        <v/>
      </c>
      <c r="G113" s="49" t="str">
        <f>IF(ISNA(VLOOKUP($A113,'Úklidové služby'!$A$7:$I$53,7,FALSE))=TRUE,"",VLOOKUP($A113,'Úklidové služby'!$A$7:$I$53,7,FALSE))</f>
        <v/>
      </c>
      <c r="H113" s="218" t="str">
        <f>IF(ISNA(VLOOKUP($A113,'Úklidové služby'!$A$7:$I$53,8,FALSE))=TRUE,"",VLOOKUP($A113,'Úklidové služby'!$A$7:$I$53,8,FALSE))</f>
        <v/>
      </c>
      <c r="I113" s="184" t="str">
        <f>IF(ISNA(VLOOKUP($A113,'Úklidové služby'!$A$7:$I$53,9,FALSE))=TRUE,"",VLOOKUP($A113,'Úklidové služby'!$A$7:$I$53,9,FALSE))</f>
        <v/>
      </c>
      <c r="J113" s="192" t="str">
        <f t="shared" si="6"/>
        <v/>
      </c>
      <c r="K113" s="241" t="str">
        <f t="shared" si="7"/>
        <v/>
      </c>
    </row>
    <row r="114" spans="1:11" ht="15" collapsed="1">
      <c r="A114" s="18">
        <v>6</v>
      </c>
      <c r="B114" s="983" t="s">
        <v>446</v>
      </c>
      <c r="C114" s="5"/>
      <c r="D114" s="5"/>
      <c r="E114" s="111">
        <f>SUM(E115:E123)</f>
        <v>9</v>
      </c>
      <c r="F114" s="45" t="str">
        <f>IF(ISNA(VLOOKUP($A114,'Úklidové služby'!$A$7:$I$53,6,FALSE))=TRUE,"",VLOOKUP($A114,'Úklidové služby'!$A$7:$I$53,6,FALSE))</f>
        <v>místnost</v>
      </c>
      <c r="G114" s="24">
        <f>IF(ISNA(VLOOKUP($A114,'Úklidové služby'!$A$7:$I$53,7,FALSE))=TRUE,"",VLOOKUP($A114,'Úklidové služby'!$A$7:$I$53,7,FALSE))</f>
        <v>0</v>
      </c>
      <c r="H114" s="228" t="str">
        <f>IF(ISNA(VLOOKUP($A114,'Úklidové služby'!$A$7:$I$53,8,FALSE))=TRUE,"",VLOOKUP($A114,'Úklidové služby'!$A$7:$I$53,8,FALSE))</f>
        <v>1x za den</v>
      </c>
      <c r="I114" s="184">
        <f>IF(ISNA(VLOOKUP($A114,'Úklidové služby'!$A$7:$I$53,9,FALSE))=TRUE,"",VLOOKUP($A114,'Úklidové služby'!$A$7:$I$53,9,FALSE))</f>
        <v>251</v>
      </c>
      <c r="J114" s="76">
        <f t="shared" si="4"/>
        <v>0</v>
      </c>
      <c r="K114" s="241">
        <f t="shared" si="5"/>
        <v>0</v>
      </c>
    </row>
    <row r="115" spans="1:11" ht="15" hidden="1" outlineLevel="1">
      <c r="A115" s="48"/>
      <c r="B115" s="14" t="s">
        <v>8</v>
      </c>
      <c r="C115" s="70" t="s">
        <v>112</v>
      </c>
      <c r="D115" s="15" t="s">
        <v>239</v>
      </c>
      <c r="E115" s="100">
        <v>1</v>
      </c>
      <c r="F115" s="66" t="str">
        <f>IF(ISNA(VLOOKUP($A115,'Úklidové služby'!$A$7:$I$53,6,FALSE))=TRUE,"",VLOOKUP($A115,'Úklidové služby'!$A$7:$I$53,6,FALSE))</f>
        <v/>
      </c>
      <c r="G115" s="16" t="str">
        <f>IF(ISNA(VLOOKUP($A115,'Úklidové služby'!$A$7:$I$53,7,FALSE))=TRUE,"",VLOOKUP($A115,'Úklidové služby'!$A$7:$I$53,7,FALSE))</f>
        <v/>
      </c>
      <c r="H115" s="148" t="str">
        <f>IF(ISNA(VLOOKUP($A115,'Úklidové služby'!$A$7:$I$53,8,FALSE))=TRUE,"",VLOOKUP($A115,'Úklidové služby'!$A$7:$I$53,8,FALSE))</f>
        <v/>
      </c>
      <c r="I115" s="232" t="str">
        <f>IF(ISNA(VLOOKUP($A115,'Úklidové služby'!$A$7:$I$53,9,FALSE))=TRUE,"",VLOOKUP($A115,'Úklidové služby'!$A$7:$I$53,9,FALSE))</f>
        <v/>
      </c>
      <c r="J115" s="194" t="str">
        <f t="shared" si="4"/>
        <v/>
      </c>
      <c r="K115" s="237" t="str">
        <f t="shared" si="5"/>
        <v/>
      </c>
    </row>
    <row r="116" spans="1:11" ht="15" hidden="1" outlineLevel="1">
      <c r="A116" s="48"/>
      <c r="B116" s="14" t="s">
        <v>8</v>
      </c>
      <c r="C116" s="70" t="s">
        <v>182</v>
      </c>
      <c r="D116" s="15" t="s">
        <v>239</v>
      </c>
      <c r="E116" s="100">
        <v>1</v>
      </c>
      <c r="F116" s="66" t="str">
        <f>IF(ISNA(VLOOKUP($A116,'Úklidové služby'!$A$7:$I$53,6,FALSE))=TRUE,"",VLOOKUP($A116,'Úklidové služby'!$A$7:$I$53,6,FALSE))</f>
        <v/>
      </c>
      <c r="G116" s="16" t="str">
        <f>IF(ISNA(VLOOKUP($A116,'Úklidové služby'!$A$7:$I$53,7,FALSE))=TRUE,"",VLOOKUP($A116,'Úklidové služby'!$A$7:$I$53,7,FALSE))</f>
        <v/>
      </c>
      <c r="H116" s="148" t="str">
        <f>IF(ISNA(VLOOKUP($A116,'Úklidové služby'!$A$7:$I$53,8,FALSE))=TRUE,"",VLOOKUP($A116,'Úklidové služby'!$A$7:$I$53,8,FALSE))</f>
        <v/>
      </c>
      <c r="I116" s="232" t="str">
        <f>IF(ISNA(VLOOKUP($A116,'Úklidové služby'!$A$7:$I$53,9,FALSE))=TRUE,"",VLOOKUP($A116,'Úklidové služby'!$A$7:$I$53,9,FALSE))</f>
        <v/>
      </c>
      <c r="J116" s="194" t="str">
        <f t="shared" si="4"/>
        <v/>
      </c>
      <c r="K116" s="237" t="str">
        <f t="shared" si="5"/>
        <v/>
      </c>
    </row>
    <row r="117" spans="1:11" ht="15" hidden="1" outlineLevel="1">
      <c r="A117" s="48"/>
      <c r="B117" s="14" t="s">
        <v>8</v>
      </c>
      <c r="C117" s="70" t="s">
        <v>104</v>
      </c>
      <c r="D117" s="15" t="s">
        <v>239</v>
      </c>
      <c r="E117" s="100">
        <v>1</v>
      </c>
      <c r="F117" s="66" t="str">
        <f>IF(ISNA(VLOOKUP($A117,'Úklidové služby'!$A$7:$I$53,6,FALSE))=TRUE,"",VLOOKUP($A117,'Úklidové služby'!$A$7:$I$53,6,FALSE))</f>
        <v/>
      </c>
      <c r="G117" s="16" t="str">
        <f>IF(ISNA(VLOOKUP($A117,'Úklidové služby'!$A$7:$I$53,7,FALSE))=TRUE,"",VLOOKUP($A117,'Úklidové služby'!$A$7:$I$53,7,FALSE))</f>
        <v/>
      </c>
      <c r="H117" s="148" t="str">
        <f>IF(ISNA(VLOOKUP($A117,'Úklidové služby'!$A$7:$I$53,8,FALSE))=TRUE,"",VLOOKUP($A117,'Úklidové služby'!$A$7:$I$53,8,FALSE))</f>
        <v/>
      </c>
      <c r="I117" s="232" t="str">
        <f>IF(ISNA(VLOOKUP($A117,'Úklidové služby'!$A$7:$I$53,9,FALSE))=TRUE,"",VLOOKUP($A117,'Úklidové služby'!$A$7:$I$53,9,FALSE))</f>
        <v/>
      </c>
      <c r="J117" s="194" t="str">
        <f t="shared" si="4"/>
        <v/>
      </c>
      <c r="K117" s="237" t="str">
        <f t="shared" si="5"/>
        <v/>
      </c>
    </row>
    <row r="118" spans="1:11" ht="15" hidden="1" outlineLevel="1">
      <c r="A118" s="48"/>
      <c r="B118" s="14" t="s">
        <v>20</v>
      </c>
      <c r="C118" s="70" t="s">
        <v>123</v>
      </c>
      <c r="D118" s="134" t="s">
        <v>239</v>
      </c>
      <c r="E118" s="100">
        <v>1</v>
      </c>
      <c r="F118" s="66" t="str">
        <f>IF(ISNA(VLOOKUP($A118,'Úklidové služby'!$A$7:$I$53,6,FALSE))=TRUE,"",VLOOKUP($A118,'Úklidové služby'!$A$7:$I$53,6,FALSE))</f>
        <v/>
      </c>
      <c r="G118" s="16" t="str">
        <f>IF(ISNA(VLOOKUP($A118,'Úklidové služby'!$A$7:$I$53,7,FALSE))=TRUE,"",VLOOKUP($A118,'Úklidové služby'!$A$7:$I$53,7,FALSE))</f>
        <v/>
      </c>
      <c r="H118" s="148" t="str">
        <f>IF(ISNA(VLOOKUP($A118,'Úklidové služby'!$A$7:$I$53,8,FALSE))=TRUE,"",VLOOKUP($A118,'Úklidové služby'!$A$7:$I$53,8,FALSE))</f>
        <v/>
      </c>
      <c r="I118" s="232" t="str">
        <f>IF(ISNA(VLOOKUP($A118,'Úklidové služby'!$A$7:$I$53,9,FALSE))=TRUE,"",VLOOKUP($A118,'Úklidové služby'!$A$7:$I$53,9,FALSE))</f>
        <v/>
      </c>
      <c r="J118" s="194" t="str">
        <f t="shared" si="4"/>
        <v/>
      </c>
      <c r="K118" s="237" t="str">
        <f t="shared" si="5"/>
        <v/>
      </c>
    </row>
    <row r="119" spans="1:11" ht="15" hidden="1" outlineLevel="1">
      <c r="A119" s="48"/>
      <c r="B119" s="14" t="s">
        <v>20</v>
      </c>
      <c r="C119" s="70" t="s">
        <v>124</v>
      </c>
      <c r="D119" s="15" t="s">
        <v>239</v>
      </c>
      <c r="E119" s="100">
        <v>1</v>
      </c>
      <c r="F119" s="66" t="str">
        <f>IF(ISNA(VLOOKUP($A119,'Úklidové služby'!$A$7:$I$53,6,FALSE))=TRUE,"",VLOOKUP($A119,'Úklidové služby'!$A$7:$I$53,6,FALSE))</f>
        <v/>
      </c>
      <c r="G119" s="16" t="str">
        <f>IF(ISNA(VLOOKUP($A119,'Úklidové služby'!$A$7:$I$53,7,FALSE))=TRUE,"",VLOOKUP($A119,'Úklidové služby'!$A$7:$I$53,7,FALSE))</f>
        <v/>
      </c>
      <c r="H119" s="148" t="str">
        <f>IF(ISNA(VLOOKUP($A119,'Úklidové služby'!$A$7:$I$53,8,FALSE))=TRUE,"",VLOOKUP($A119,'Úklidové služby'!$A$7:$I$53,8,FALSE))</f>
        <v/>
      </c>
      <c r="I119" s="232" t="str">
        <f>IF(ISNA(VLOOKUP($A119,'Úklidové služby'!$A$7:$I$53,9,FALSE))=TRUE,"",VLOOKUP($A119,'Úklidové služby'!$A$7:$I$53,9,FALSE))</f>
        <v/>
      </c>
      <c r="J119" s="194" t="str">
        <f t="shared" si="4"/>
        <v/>
      </c>
      <c r="K119" s="237" t="str">
        <f t="shared" si="5"/>
        <v/>
      </c>
    </row>
    <row r="120" spans="1:11" ht="15" hidden="1" outlineLevel="1">
      <c r="A120" s="48"/>
      <c r="B120" s="14" t="s">
        <v>20</v>
      </c>
      <c r="C120" s="70" t="s">
        <v>131</v>
      </c>
      <c r="D120" s="15" t="s">
        <v>252</v>
      </c>
      <c r="E120" s="100">
        <v>1</v>
      </c>
      <c r="F120" s="66" t="str">
        <f>IF(ISNA(VLOOKUP($A120,'Úklidové služby'!$A$7:$I$53,6,FALSE))=TRUE,"",VLOOKUP($A120,'Úklidové služby'!$A$7:$I$53,6,FALSE))</f>
        <v/>
      </c>
      <c r="G120" s="16" t="str">
        <f>IF(ISNA(VLOOKUP($A120,'Úklidové služby'!$A$7:$I$53,7,FALSE))=TRUE,"",VLOOKUP($A120,'Úklidové služby'!$A$7:$I$53,7,FALSE))</f>
        <v/>
      </c>
      <c r="H120" s="148" t="str">
        <f>IF(ISNA(VLOOKUP($A120,'Úklidové služby'!$A$7:$I$53,8,FALSE))=TRUE,"",VLOOKUP($A120,'Úklidové služby'!$A$7:$I$53,8,FALSE))</f>
        <v/>
      </c>
      <c r="I120" s="232" t="str">
        <f>IF(ISNA(VLOOKUP($A120,'Úklidové služby'!$A$7:$I$53,9,FALSE))=TRUE,"",VLOOKUP($A120,'Úklidové služby'!$A$7:$I$53,9,FALSE))</f>
        <v/>
      </c>
      <c r="J120" s="194" t="str">
        <f t="shared" si="4"/>
        <v/>
      </c>
      <c r="K120" s="237" t="str">
        <f t="shared" si="5"/>
        <v/>
      </c>
    </row>
    <row r="121" spans="1:11" ht="15" hidden="1" outlineLevel="1">
      <c r="A121" s="48"/>
      <c r="B121" s="14" t="s">
        <v>98</v>
      </c>
      <c r="C121" s="70" t="s">
        <v>129</v>
      </c>
      <c r="D121" s="15" t="s">
        <v>239</v>
      </c>
      <c r="E121" s="100">
        <v>1</v>
      </c>
      <c r="F121" s="66" t="str">
        <f>IF(ISNA(VLOOKUP($A121,'Úklidové služby'!$A$7:$I$53,6,FALSE))=TRUE,"",VLOOKUP($A121,'Úklidové služby'!$A$7:$I$53,6,FALSE))</f>
        <v/>
      </c>
      <c r="G121" s="16" t="str">
        <f>IF(ISNA(VLOOKUP($A121,'Úklidové služby'!$A$7:$I$53,7,FALSE))=TRUE,"",VLOOKUP($A121,'Úklidové služby'!$A$7:$I$53,7,FALSE))</f>
        <v/>
      </c>
      <c r="H121" s="148" t="str">
        <f>IF(ISNA(VLOOKUP($A121,'Úklidové služby'!$A$7:$I$53,8,FALSE))=TRUE,"",VLOOKUP($A121,'Úklidové služby'!$A$7:$I$53,8,FALSE))</f>
        <v/>
      </c>
      <c r="I121" s="232" t="str">
        <f>IF(ISNA(VLOOKUP($A121,'Úklidové služby'!$A$7:$I$53,9,FALSE))=TRUE,"",VLOOKUP($A121,'Úklidové služby'!$A$7:$I$53,9,FALSE))</f>
        <v/>
      </c>
      <c r="J121" s="194" t="str">
        <f t="shared" si="4"/>
        <v/>
      </c>
      <c r="K121" s="237" t="str">
        <f t="shared" si="5"/>
        <v/>
      </c>
    </row>
    <row r="122" spans="1:11" ht="15" hidden="1" outlineLevel="1">
      <c r="A122" s="48"/>
      <c r="B122" s="14" t="s">
        <v>98</v>
      </c>
      <c r="C122" s="70" t="s">
        <v>130</v>
      </c>
      <c r="D122" s="15" t="s">
        <v>239</v>
      </c>
      <c r="E122" s="100">
        <v>1</v>
      </c>
      <c r="F122" s="66" t="str">
        <f>IF(ISNA(VLOOKUP($A122,'Úklidové služby'!$A$7:$I$53,6,FALSE))=TRUE,"",VLOOKUP($A122,'Úklidové služby'!$A$7:$I$53,6,FALSE))</f>
        <v/>
      </c>
      <c r="G122" s="16" t="str">
        <f>IF(ISNA(VLOOKUP($A122,'Úklidové služby'!$A$7:$I$53,7,FALSE))=TRUE,"",VLOOKUP($A122,'Úklidové služby'!$A$7:$I$53,7,FALSE))</f>
        <v/>
      </c>
      <c r="H122" s="148" t="str">
        <f>IF(ISNA(VLOOKUP($A122,'Úklidové služby'!$A$7:$I$53,8,FALSE))=TRUE,"",VLOOKUP($A122,'Úklidové služby'!$A$7:$I$53,8,FALSE))</f>
        <v/>
      </c>
      <c r="I122" s="232" t="str">
        <f>IF(ISNA(VLOOKUP($A122,'Úklidové služby'!$A$7:$I$53,9,FALSE))=TRUE,"",VLOOKUP($A122,'Úklidové služby'!$A$7:$I$53,9,FALSE))</f>
        <v/>
      </c>
      <c r="J122" s="194" t="str">
        <f t="shared" si="4"/>
        <v/>
      </c>
      <c r="K122" s="237" t="str">
        <f t="shared" si="5"/>
        <v/>
      </c>
    </row>
    <row r="123" spans="1:11" ht="15" hidden="1" outlineLevel="1">
      <c r="A123" s="50"/>
      <c r="B123" s="25" t="s">
        <v>98</v>
      </c>
      <c r="C123" s="71" t="s">
        <v>142</v>
      </c>
      <c r="D123" s="27" t="s">
        <v>258</v>
      </c>
      <c r="E123" s="150">
        <v>1</v>
      </c>
      <c r="F123" s="93" t="str">
        <f>IF(ISNA(VLOOKUP($A123,'Úklidové služby'!$A$7:$I$53,6,FALSE))=TRUE,"",VLOOKUP($A123,'Úklidové služby'!$A$7:$I$53,6,FALSE))</f>
        <v/>
      </c>
      <c r="G123" s="148" t="str">
        <f>IF(ISNA(VLOOKUP($A123,'Úklidové služby'!$A$7:$I$53,7,FALSE))=TRUE,"",VLOOKUP($A123,'Úklidové služby'!$A$7:$I$53,7,FALSE))</f>
        <v/>
      </c>
      <c r="H123" s="151" t="str">
        <f>IF(ISNA(VLOOKUP($A123,'Úklidové služby'!$A$7:$I$53,8,FALSE))=TRUE,"",VLOOKUP($A123,'Úklidové služby'!$A$7:$I$53,8,FALSE))</f>
        <v/>
      </c>
      <c r="I123" s="235" t="str">
        <f>IF(ISNA(VLOOKUP($A123,'Úklidové služby'!$A$7:$I$53,9,FALSE))=TRUE,"",VLOOKUP($A123,'Úklidové služby'!$A$7:$I$53,9,FALSE))</f>
        <v/>
      </c>
      <c r="J123" s="194" t="str">
        <f t="shared" si="4"/>
        <v/>
      </c>
      <c r="K123" s="242" t="str">
        <f t="shared" si="5"/>
        <v/>
      </c>
    </row>
    <row r="124" spans="1:11" ht="15" collapsed="1">
      <c r="A124" s="2">
        <v>7</v>
      </c>
      <c r="B124" s="3" t="s">
        <v>39</v>
      </c>
      <c r="C124" s="5"/>
      <c r="D124" s="5"/>
      <c r="E124" s="111">
        <f>SUM(E125:E133)</f>
        <v>9</v>
      </c>
      <c r="F124" s="45" t="str">
        <f>IF(ISNA(VLOOKUP($A124,'Úklidové služby'!$A$7:$I$53,6,FALSE))=TRUE,"",VLOOKUP($A124,'Úklidové služby'!$A$7:$I$53,6,FALSE))</f>
        <v>místnost</v>
      </c>
      <c r="G124" s="24">
        <f>IF(ISNA(VLOOKUP($A124,'Úklidové služby'!$A$7:$I$53,7,FALSE))=TRUE,"",VLOOKUP($A124,'Úklidové služby'!$A$7:$I$53,7,FALSE))</f>
        <v>0</v>
      </c>
      <c r="H124" s="228" t="str">
        <f>IF(ISNA(VLOOKUP($A124,'Úklidové služby'!$A$7:$I$53,8,FALSE))=TRUE,"",VLOOKUP($A124,'Úklidové služby'!$A$7:$I$53,8,FALSE))</f>
        <v>1x za den</v>
      </c>
      <c r="I124" s="184">
        <f>IF(ISNA(VLOOKUP($A124,'Úklidové služby'!$A$7:$I$53,9,FALSE))=TRUE,"",VLOOKUP($A124,'Úklidové služby'!$A$7:$I$53,9,FALSE))</f>
        <v>251</v>
      </c>
      <c r="J124" s="76">
        <f t="shared" si="4"/>
        <v>0</v>
      </c>
      <c r="K124" s="241">
        <f t="shared" si="5"/>
        <v>0</v>
      </c>
    </row>
    <row r="125" spans="1:11" ht="15" hidden="1" outlineLevel="1">
      <c r="A125" s="9"/>
      <c r="B125" s="14" t="s">
        <v>8</v>
      </c>
      <c r="C125" s="70" t="s">
        <v>112</v>
      </c>
      <c r="D125" s="15" t="s">
        <v>239</v>
      </c>
      <c r="E125" s="100">
        <v>1</v>
      </c>
      <c r="F125" s="66" t="str">
        <f>IF(ISNA(VLOOKUP($A125,'Úklidové služby'!$A$7:$I$53,6,FALSE))=TRUE,"",VLOOKUP($A125,'Úklidové služby'!$A$7:$I$53,6,FALSE))</f>
        <v/>
      </c>
      <c r="G125" s="16" t="str">
        <f>IF(ISNA(VLOOKUP($A125,'Úklidové služby'!$A$7:$I$53,7,FALSE))=TRUE,"",VLOOKUP($A125,'Úklidové služby'!$A$7:$I$53,7,FALSE))</f>
        <v/>
      </c>
      <c r="H125" s="148" t="str">
        <f>IF(ISNA(VLOOKUP($A125,'Úklidové služby'!$A$7:$I$53,8,FALSE))=TRUE,"",VLOOKUP($A125,'Úklidové služby'!$A$7:$I$53,8,FALSE))</f>
        <v/>
      </c>
      <c r="I125" s="232" t="str">
        <f>IF(ISNA(VLOOKUP($A125,'Úklidové služby'!$A$7:$I$53,9,FALSE))=TRUE,"",VLOOKUP($A125,'Úklidové služby'!$A$7:$I$53,9,FALSE))</f>
        <v/>
      </c>
      <c r="J125" s="194" t="str">
        <f t="shared" si="4"/>
        <v/>
      </c>
      <c r="K125" s="237" t="str">
        <f t="shared" si="5"/>
        <v/>
      </c>
    </row>
    <row r="126" spans="1:11" ht="15" hidden="1" outlineLevel="1">
      <c r="A126" s="9"/>
      <c r="B126" s="14" t="s">
        <v>8</v>
      </c>
      <c r="C126" s="70" t="s">
        <v>182</v>
      </c>
      <c r="D126" s="15" t="s">
        <v>239</v>
      </c>
      <c r="E126" s="100">
        <v>1</v>
      </c>
      <c r="F126" s="66" t="str">
        <f>IF(ISNA(VLOOKUP($A126,'Úklidové služby'!$A$7:$I$53,6,FALSE))=TRUE,"",VLOOKUP($A126,'Úklidové služby'!$A$7:$I$53,6,FALSE))</f>
        <v/>
      </c>
      <c r="G126" s="16" t="str">
        <f>IF(ISNA(VLOOKUP($A126,'Úklidové služby'!$A$7:$I$53,7,FALSE))=TRUE,"",VLOOKUP($A126,'Úklidové služby'!$A$7:$I$53,7,FALSE))</f>
        <v/>
      </c>
      <c r="H126" s="148" t="str">
        <f>IF(ISNA(VLOOKUP($A126,'Úklidové služby'!$A$7:$I$53,8,FALSE))=TRUE,"",VLOOKUP($A126,'Úklidové služby'!$A$7:$I$53,8,FALSE))</f>
        <v/>
      </c>
      <c r="I126" s="232" t="str">
        <f>IF(ISNA(VLOOKUP($A126,'Úklidové služby'!$A$7:$I$53,9,FALSE))=TRUE,"",VLOOKUP($A126,'Úklidové služby'!$A$7:$I$53,9,FALSE))</f>
        <v/>
      </c>
      <c r="J126" s="194" t="str">
        <f t="shared" si="4"/>
        <v/>
      </c>
      <c r="K126" s="237" t="str">
        <f t="shared" si="5"/>
        <v/>
      </c>
    </row>
    <row r="127" spans="1:11" ht="15" hidden="1" outlineLevel="1">
      <c r="A127" s="9"/>
      <c r="B127" s="14" t="s">
        <v>8</v>
      </c>
      <c r="C127" s="70" t="s">
        <v>104</v>
      </c>
      <c r="D127" s="134" t="s">
        <v>239</v>
      </c>
      <c r="E127" s="100">
        <v>1</v>
      </c>
      <c r="F127" s="66" t="str">
        <f>IF(ISNA(VLOOKUP($A127,'Úklidové služby'!$A$7:$I$53,6,FALSE))=TRUE,"",VLOOKUP($A127,'Úklidové služby'!$A$7:$I$53,6,FALSE))</f>
        <v/>
      </c>
      <c r="G127" s="16" t="str">
        <f>IF(ISNA(VLOOKUP($A127,'Úklidové služby'!$A$7:$I$53,7,FALSE))=TRUE,"",VLOOKUP($A127,'Úklidové služby'!$A$7:$I$53,7,FALSE))</f>
        <v/>
      </c>
      <c r="H127" s="148" t="str">
        <f>IF(ISNA(VLOOKUP($A127,'Úklidové služby'!$A$7:$I$53,8,FALSE))=TRUE,"",VLOOKUP($A127,'Úklidové služby'!$A$7:$I$53,8,FALSE))</f>
        <v/>
      </c>
      <c r="I127" s="232" t="str">
        <f>IF(ISNA(VLOOKUP($A127,'Úklidové služby'!$A$7:$I$53,9,FALSE))=TRUE,"",VLOOKUP($A127,'Úklidové služby'!$A$7:$I$53,9,FALSE))</f>
        <v/>
      </c>
      <c r="J127" s="194" t="str">
        <f t="shared" si="4"/>
        <v/>
      </c>
      <c r="K127" s="237" t="str">
        <f t="shared" si="5"/>
        <v/>
      </c>
    </row>
    <row r="128" spans="1:11" ht="15" hidden="1" outlineLevel="1">
      <c r="A128" s="61"/>
      <c r="B128" s="14" t="s">
        <v>20</v>
      </c>
      <c r="C128" s="70" t="s">
        <v>123</v>
      </c>
      <c r="D128" s="15" t="s">
        <v>239</v>
      </c>
      <c r="E128" s="100">
        <v>1</v>
      </c>
      <c r="F128" s="66" t="str">
        <f>IF(ISNA(VLOOKUP($A128,'Úklidové služby'!$A$7:$I$53,6,FALSE))=TRUE,"",VLOOKUP($A128,'Úklidové služby'!$A$7:$I$53,6,FALSE))</f>
        <v/>
      </c>
      <c r="G128" s="16" t="str">
        <f>IF(ISNA(VLOOKUP($A128,'Úklidové služby'!$A$7:$I$53,7,FALSE))=TRUE,"",VLOOKUP($A128,'Úklidové služby'!$A$7:$I$53,7,FALSE))</f>
        <v/>
      </c>
      <c r="H128" s="148" t="str">
        <f>IF(ISNA(VLOOKUP($A128,'Úklidové služby'!$A$7:$I$53,8,FALSE))=TRUE,"",VLOOKUP($A128,'Úklidové služby'!$A$7:$I$53,8,FALSE))</f>
        <v/>
      </c>
      <c r="I128" s="232" t="str">
        <f>IF(ISNA(VLOOKUP($A128,'Úklidové služby'!$A$7:$I$53,9,FALSE))=TRUE,"",VLOOKUP($A128,'Úklidové služby'!$A$7:$I$53,9,FALSE))</f>
        <v/>
      </c>
      <c r="J128" s="194" t="str">
        <f t="shared" si="4"/>
        <v/>
      </c>
      <c r="K128" s="237" t="str">
        <f t="shared" si="5"/>
        <v/>
      </c>
    </row>
    <row r="129" spans="1:11" ht="15" hidden="1" outlineLevel="1">
      <c r="A129" s="61"/>
      <c r="B129" s="14" t="s">
        <v>20</v>
      </c>
      <c r="C129" s="70" t="s">
        <v>124</v>
      </c>
      <c r="D129" s="15" t="s">
        <v>239</v>
      </c>
      <c r="E129" s="100">
        <v>1</v>
      </c>
      <c r="F129" s="66" t="str">
        <f>IF(ISNA(VLOOKUP($A129,'Úklidové služby'!$A$7:$I$53,6,FALSE))=TRUE,"",VLOOKUP($A129,'Úklidové služby'!$A$7:$I$53,6,FALSE))</f>
        <v/>
      </c>
      <c r="G129" s="16" t="str">
        <f>IF(ISNA(VLOOKUP($A129,'Úklidové služby'!$A$7:$I$53,7,FALSE))=TRUE,"",VLOOKUP($A129,'Úklidové služby'!$A$7:$I$53,7,FALSE))</f>
        <v/>
      </c>
      <c r="H129" s="148" t="str">
        <f>IF(ISNA(VLOOKUP($A129,'Úklidové služby'!$A$7:$I$53,8,FALSE))=TRUE,"",VLOOKUP($A129,'Úklidové služby'!$A$7:$I$53,8,FALSE))</f>
        <v/>
      </c>
      <c r="I129" s="232" t="str">
        <f>IF(ISNA(VLOOKUP($A129,'Úklidové služby'!$A$7:$I$53,9,FALSE))=TRUE,"",VLOOKUP($A129,'Úklidové služby'!$A$7:$I$53,9,FALSE))</f>
        <v/>
      </c>
      <c r="J129" s="194" t="str">
        <f t="shared" si="4"/>
        <v/>
      </c>
      <c r="K129" s="237" t="str">
        <f t="shared" si="5"/>
        <v/>
      </c>
    </row>
    <row r="130" spans="1:11" ht="15" hidden="1" outlineLevel="1">
      <c r="A130" s="61"/>
      <c r="B130" s="14" t="s">
        <v>20</v>
      </c>
      <c r="C130" s="70" t="s">
        <v>131</v>
      </c>
      <c r="D130" s="15" t="s">
        <v>252</v>
      </c>
      <c r="E130" s="100">
        <v>1</v>
      </c>
      <c r="F130" s="66" t="str">
        <f>IF(ISNA(VLOOKUP($A130,'Úklidové služby'!$A$7:$I$53,6,FALSE))=TRUE,"",VLOOKUP($A130,'Úklidové služby'!$A$7:$I$53,6,FALSE))</f>
        <v/>
      </c>
      <c r="G130" s="16" t="str">
        <f>IF(ISNA(VLOOKUP($A130,'Úklidové služby'!$A$7:$I$53,7,FALSE))=TRUE,"",VLOOKUP($A130,'Úklidové služby'!$A$7:$I$53,7,FALSE))</f>
        <v/>
      </c>
      <c r="H130" s="148" t="str">
        <f>IF(ISNA(VLOOKUP($A130,'Úklidové služby'!$A$7:$I$53,8,FALSE))=TRUE,"",VLOOKUP($A130,'Úklidové služby'!$A$7:$I$53,8,FALSE))</f>
        <v/>
      </c>
      <c r="I130" s="232" t="str">
        <f>IF(ISNA(VLOOKUP($A130,'Úklidové služby'!$A$7:$I$53,9,FALSE))=TRUE,"",VLOOKUP($A130,'Úklidové služby'!$A$7:$I$53,9,FALSE))</f>
        <v/>
      </c>
      <c r="J130" s="194" t="str">
        <f t="shared" si="4"/>
        <v/>
      </c>
      <c r="K130" s="237" t="str">
        <f t="shared" si="5"/>
        <v/>
      </c>
    </row>
    <row r="131" spans="1:11" ht="15" hidden="1" outlineLevel="1">
      <c r="A131" s="61"/>
      <c r="B131" s="14" t="s">
        <v>98</v>
      </c>
      <c r="C131" s="70" t="s">
        <v>129</v>
      </c>
      <c r="D131" s="15" t="s">
        <v>239</v>
      </c>
      <c r="E131" s="100">
        <v>1</v>
      </c>
      <c r="F131" s="66" t="str">
        <f>IF(ISNA(VLOOKUP($A131,'Úklidové služby'!$A$7:$I$53,6,FALSE))=TRUE,"",VLOOKUP($A131,'Úklidové služby'!$A$7:$I$53,6,FALSE))</f>
        <v/>
      </c>
      <c r="G131" s="16" t="str">
        <f>IF(ISNA(VLOOKUP($A131,'Úklidové služby'!$A$7:$I$53,7,FALSE))=TRUE,"",VLOOKUP($A131,'Úklidové služby'!$A$7:$I$53,7,FALSE))</f>
        <v/>
      </c>
      <c r="H131" s="148" t="str">
        <f>IF(ISNA(VLOOKUP($A131,'Úklidové služby'!$A$7:$I$53,8,FALSE))=TRUE,"",VLOOKUP($A131,'Úklidové služby'!$A$7:$I$53,8,FALSE))</f>
        <v/>
      </c>
      <c r="I131" s="232" t="str">
        <f>IF(ISNA(VLOOKUP($A131,'Úklidové služby'!$A$7:$I$53,9,FALSE))=TRUE,"",VLOOKUP($A131,'Úklidové služby'!$A$7:$I$53,9,FALSE))</f>
        <v/>
      </c>
      <c r="J131" s="194" t="str">
        <f t="shared" si="4"/>
        <v/>
      </c>
      <c r="K131" s="237" t="str">
        <f t="shared" si="5"/>
        <v/>
      </c>
    </row>
    <row r="132" spans="1:11" ht="15" hidden="1" outlineLevel="1">
      <c r="A132" s="61"/>
      <c r="B132" s="14" t="s">
        <v>98</v>
      </c>
      <c r="C132" s="70" t="s">
        <v>130</v>
      </c>
      <c r="D132" s="15" t="s">
        <v>239</v>
      </c>
      <c r="E132" s="100">
        <v>1</v>
      </c>
      <c r="F132" s="66" t="str">
        <f>IF(ISNA(VLOOKUP($A132,'Úklidové služby'!$A$7:$I$53,6,FALSE))=TRUE,"",VLOOKUP($A132,'Úklidové služby'!$A$7:$I$53,6,FALSE))</f>
        <v/>
      </c>
      <c r="G132" s="16" t="str">
        <f>IF(ISNA(VLOOKUP($A132,'Úklidové služby'!$A$7:$I$53,7,FALSE))=TRUE,"",VLOOKUP($A132,'Úklidové služby'!$A$7:$I$53,7,FALSE))</f>
        <v/>
      </c>
      <c r="H132" s="148" t="str">
        <f>IF(ISNA(VLOOKUP($A132,'Úklidové služby'!$A$7:$I$53,8,FALSE))=TRUE,"",VLOOKUP($A132,'Úklidové služby'!$A$7:$I$53,8,FALSE))</f>
        <v/>
      </c>
      <c r="I132" s="232" t="str">
        <f>IF(ISNA(VLOOKUP($A132,'Úklidové služby'!$A$7:$I$53,9,FALSE))=TRUE,"",VLOOKUP($A132,'Úklidové služby'!$A$7:$I$53,9,FALSE))</f>
        <v/>
      </c>
      <c r="J132" s="194" t="str">
        <f t="shared" si="4"/>
        <v/>
      </c>
      <c r="K132" s="237" t="str">
        <f t="shared" si="5"/>
        <v/>
      </c>
    </row>
    <row r="133" spans="1:11" ht="15" hidden="1" outlineLevel="1">
      <c r="A133" s="50"/>
      <c r="B133" s="25" t="s">
        <v>98</v>
      </c>
      <c r="C133" s="71" t="s">
        <v>142</v>
      </c>
      <c r="D133" s="27" t="s">
        <v>258</v>
      </c>
      <c r="E133" s="102">
        <v>1</v>
      </c>
      <c r="F133" s="93" t="str">
        <f>IF(ISNA(VLOOKUP($A133,'Úklidové služby'!$A$7:$I$53,6,FALSE))=TRUE,"",VLOOKUP($A133,'Úklidové služby'!$A$7:$I$53,6,FALSE))</f>
        <v/>
      </c>
      <c r="G133" s="16" t="str">
        <f>IF(ISNA(VLOOKUP($A133,'Úklidové služby'!$A$7:$I$53,7,FALSE))=TRUE,"",VLOOKUP($A133,'Úklidové služby'!$A$7:$I$53,7,FALSE))</f>
        <v/>
      </c>
      <c r="H133" s="151" t="str">
        <f>IF(ISNA(VLOOKUP($A133,'Úklidové služby'!$A$7:$I$53,8,FALSE))=TRUE,"",VLOOKUP($A133,'Úklidové služby'!$A$7:$I$53,8,FALSE))</f>
        <v/>
      </c>
      <c r="I133" s="235" t="str">
        <f>IF(ISNA(VLOOKUP($A133,'Úklidové služby'!$A$7:$I$53,9,FALSE))=TRUE,"",VLOOKUP($A133,'Úklidové služby'!$A$7:$I$53,9,FALSE))</f>
        <v/>
      </c>
      <c r="J133" s="194" t="str">
        <f t="shared" si="4"/>
        <v/>
      </c>
      <c r="K133" s="242" t="str">
        <f t="shared" si="5"/>
        <v/>
      </c>
    </row>
    <row r="134" spans="1:11" ht="15" collapsed="1">
      <c r="A134" s="2">
        <v>8</v>
      </c>
      <c r="B134" s="3" t="s">
        <v>441</v>
      </c>
      <c r="C134" s="5"/>
      <c r="D134" s="5"/>
      <c r="E134" s="111">
        <f>SUM(E135:E144)</f>
        <v>63.58</v>
      </c>
      <c r="F134" s="45" t="str">
        <f>IF(ISNA(VLOOKUP($A134,'Úklidové služby'!$A$7:$I$53,6,FALSE))=TRUE,"",VLOOKUP($A134,'Úklidové služby'!$A$7:$I$53,6,FALSE))</f>
        <v>m2</v>
      </c>
      <c r="G134" s="24">
        <f>IF(ISNA(VLOOKUP($A134,'Úklidové služby'!$A$7:$I$53,7,FALSE))=TRUE,"",VLOOKUP($A134,'Úklidové služby'!$A$7:$I$53,7,FALSE))</f>
        <v>0</v>
      </c>
      <c r="H134" s="228" t="str">
        <f>IF(ISNA(VLOOKUP($A134,'Úklidové služby'!$A$7:$I$53,8,FALSE))=TRUE,"",VLOOKUP($A134,'Úklidové služby'!$A$7:$I$53,8,FALSE))</f>
        <v>1x za den</v>
      </c>
      <c r="I134" s="184">
        <f>IF(ISNA(VLOOKUP($A134,'Úklidové služby'!$A$7:$I$53,9,FALSE))=TRUE,"",VLOOKUP($A134,'Úklidové služby'!$A$7:$I$53,9,FALSE))</f>
        <v>251</v>
      </c>
      <c r="J134" s="76">
        <f t="shared" si="4"/>
        <v>0</v>
      </c>
      <c r="K134" s="241">
        <f t="shared" si="5"/>
        <v>0</v>
      </c>
    </row>
    <row r="135" spans="1:11" ht="15" hidden="1" outlineLevel="1">
      <c r="A135" s="48"/>
      <c r="B135" s="14" t="s">
        <v>8</v>
      </c>
      <c r="C135" s="70" t="s">
        <v>207</v>
      </c>
      <c r="D135" s="15" t="s">
        <v>235</v>
      </c>
      <c r="E135" s="100">
        <v>7.95</v>
      </c>
      <c r="F135" s="66" t="str">
        <f>IF(ISNA(VLOOKUP($A135,'Úklidové služby'!$A$7:$I$53,6,FALSE))=TRUE,"",VLOOKUP($A135,'Úklidové služby'!$A$7:$I$53,6,FALSE))</f>
        <v/>
      </c>
      <c r="G135" s="16" t="str">
        <f>IF(ISNA(VLOOKUP($A135,'Úklidové služby'!$A$7:$I$53,7,FALSE))=TRUE,"",VLOOKUP($A135,'Úklidové služby'!$A$7:$I$53,7,FALSE))</f>
        <v/>
      </c>
      <c r="H135" s="148" t="str">
        <f>IF(ISNA(VLOOKUP($A135,'Úklidové služby'!$A$7:$I$53,8,FALSE))=TRUE,"",VLOOKUP($A135,'Úklidové služby'!$A$7:$I$53,8,FALSE))</f>
        <v/>
      </c>
      <c r="I135" s="232" t="str">
        <f>IF(ISNA(VLOOKUP($A135,'Úklidové služby'!$A$7:$I$53,9,FALSE))=TRUE,"",VLOOKUP($A135,'Úklidové služby'!$A$7:$I$53,9,FALSE))</f>
        <v/>
      </c>
      <c r="J135" s="194" t="str">
        <f t="shared" si="4"/>
        <v/>
      </c>
      <c r="K135" s="237" t="str">
        <f t="shared" si="5"/>
        <v/>
      </c>
    </row>
    <row r="136" spans="1:11" ht="15" hidden="1" outlineLevel="1">
      <c r="A136" s="48"/>
      <c r="B136" s="14" t="s">
        <v>8</v>
      </c>
      <c r="C136" s="70" t="s">
        <v>110</v>
      </c>
      <c r="D136" s="15" t="s">
        <v>240</v>
      </c>
      <c r="E136" s="100">
        <v>3.82</v>
      </c>
      <c r="F136" s="66" t="str">
        <f>IF(ISNA(VLOOKUP($A136,'Úklidové služby'!$A$7:$I$53,6,FALSE))=TRUE,"",VLOOKUP($A136,'Úklidové služby'!$A$7:$I$53,6,FALSE))</f>
        <v/>
      </c>
      <c r="G136" s="16" t="str">
        <f>IF(ISNA(VLOOKUP($A136,'Úklidové služby'!$A$7:$I$53,7,FALSE))=TRUE,"",VLOOKUP($A136,'Úklidové služby'!$A$7:$I$53,7,FALSE))</f>
        <v/>
      </c>
      <c r="H136" s="148" t="str">
        <f>IF(ISNA(VLOOKUP($A136,'Úklidové služby'!$A$7:$I$53,8,FALSE))=TRUE,"",VLOOKUP($A136,'Úklidové služby'!$A$7:$I$53,8,FALSE))</f>
        <v/>
      </c>
      <c r="I136" s="232" t="str">
        <f>IF(ISNA(VLOOKUP($A136,'Úklidové služby'!$A$7:$I$53,9,FALSE))=TRUE,"",VLOOKUP($A136,'Úklidové služby'!$A$7:$I$53,9,FALSE))</f>
        <v/>
      </c>
      <c r="J136" s="194" t="str">
        <f aca="true" t="shared" si="8" ref="J136:J175">IF(ISERR(E136*G136*I136)=TRUE,"",E136*G136*I136)</f>
        <v/>
      </c>
      <c r="K136" s="237" t="str">
        <f aca="true" t="shared" si="9" ref="K136:K175">IF(ISERR(J136/12)=TRUE,"",J136/12)</f>
        <v/>
      </c>
    </row>
    <row r="137" spans="1:11" ht="15" hidden="1" outlineLevel="1">
      <c r="A137" s="48"/>
      <c r="B137" s="14" t="s">
        <v>8</v>
      </c>
      <c r="C137" s="70" t="s">
        <v>133</v>
      </c>
      <c r="D137" s="15" t="s">
        <v>241</v>
      </c>
      <c r="E137" s="100">
        <v>9.023</v>
      </c>
      <c r="F137" s="66" t="str">
        <f>IF(ISNA(VLOOKUP($A137,'Úklidové služby'!$A$7:$I$53,6,FALSE))=TRUE,"",VLOOKUP($A137,'Úklidové služby'!$A$7:$I$53,6,FALSE))</f>
        <v/>
      </c>
      <c r="G137" s="16" t="str">
        <f>IF(ISNA(VLOOKUP($A137,'Úklidové služby'!$A$7:$I$53,7,FALSE))=TRUE,"",VLOOKUP($A137,'Úklidové služby'!$A$7:$I$53,7,FALSE))</f>
        <v/>
      </c>
      <c r="H137" s="148" t="str">
        <f>IF(ISNA(VLOOKUP($A137,'Úklidové služby'!$A$7:$I$53,8,FALSE))=TRUE,"",VLOOKUP($A137,'Úklidové služby'!$A$7:$I$53,8,FALSE))</f>
        <v/>
      </c>
      <c r="I137" s="232" t="str">
        <f>IF(ISNA(VLOOKUP($A137,'Úklidové služby'!$A$7:$I$53,9,FALSE))=TRUE,"",VLOOKUP($A137,'Úklidové služby'!$A$7:$I$53,9,FALSE))</f>
        <v/>
      </c>
      <c r="J137" s="194" t="str">
        <f t="shared" si="8"/>
        <v/>
      </c>
      <c r="K137" s="237" t="str">
        <f t="shared" si="9"/>
        <v/>
      </c>
    </row>
    <row r="138" spans="1:11" ht="15" hidden="1" outlineLevel="1">
      <c r="A138" s="48"/>
      <c r="B138" s="14" t="s">
        <v>20</v>
      </c>
      <c r="C138" s="70" t="s">
        <v>119</v>
      </c>
      <c r="D138" s="15" t="s">
        <v>249</v>
      </c>
      <c r="E138" s="100">
        <v>3.64</v>
      </c>
      <c r="F138" s="66" t="str">
        <f>IF(ISNA(VLOOKUP($A138,'Úklidové služby'!$A$7:$I$53,6,FALSE))=TRUE,"",VLOOKUP($A138,'Úklidové služby'!$A$7:$I$53,6,FALSE))</f>
        <v/>
      </c>
      <c r="G138" s="16" t="str">
        <f>IF(ISNA(VLOOKUP($A138,'Úklidové služby'!$A$7:$I$53,7,FALSE))=TRUE,"",VLOOKUP($A138,'Úklidové služby'!$A$7:$I$53,7,FALSE))</f>
        <v/>
      </c>
      <c r="H138" s="148" t="str">
        <f>IF(ISNA(VLOOKUP($A138,'Úklidové služby'!$A$7:$I$53,8,FALSE))=TRUE,"",VLOOKUP($A138,'Úklidové služby'!$A$7:$I$53,8,FALSE))</f>
        <v/>
      </c>
      <c r="I138" s="232" t="str">
        <f>IF(ISNA(VLOOKUP($A138,'Úklidové služby'!$A$7:$I$53,9,FALSE))=TRUE,"",VLOOKUP($A138,'Úklidové služby'!$A$7:$I$53,9,FALSE))</f>
        <v/>
      </c>
      <c r="J138" s="194" t="str">
        <f t="shared" si="8"/>
        <v/>
      </c>
      <c r="K138" s="237" t="str">
        <f t="shared" si="9"/>
        <v/>
      </c>
    </row>
    <row r="139" spans="1:11" ht="15" hidden="1" outlineLevel="1">
      <c r="A139" s="48"/>
      <c r="B139" s="14" t="s">
        <v>20</v>
      </c>
      <c r="C139" s="70" t="s">
        <v>120</v>
      </c>
      <c r="D139" s="15" t="s">
        <v>250</v>
      </c>
      <c r="E139" s="100">
        <v>6.957</v>
      </c>
      <c r="F139" s="66" t="str">
        <f>IF(ISNA(VLOOKUP($A139,'Úklidové služby'!$A$7:$I$53,6,FALSE))=TRUE,"",VLOOKUP($A139,'Úklidové služby'!$A$7:$I$53,6,FALSE))</f>
        <v/>
      </c>
      <c r="G139" s="16" t="str">
        <f>IF(ISNA(VLOOKUP($A139,'Úklidové služby'!$A$7:$I$53,7,FALSE))=TRUE,"",VLOOKUP($A139,'Úklidové služby'!$A$7:$I$53,7,FALSE))</f>
        <v/>
      </c>
      <c r="H139" s="148" t="str">
        <f>IF(ISNA(VLOOKUP($A139,'Úklidové služby'!$A$7:$I$53,8,FALSE))=TRUE,"",VLOOKUP($A139,'Úklidové služby'!$A$7:$I$53,8,FALSE))</f>
        <v/>
      </c>
      <c r="I139" s="232" t="str">
        <f>IF(ISNA(VLOOKUP($A139,'Úklidové služby'!$A$7:$I$53,9,FALSE))=TRUE,"",VLOOKUP($A139,'Úklidové služby'!$A$7:$I$53,9,FALSE))</f>
        <v/>
      </c>
      <c r="J139" s="194" t="str">
        <f t="shared" si="8"/>
        <v/>
      </c>
      <c r="K139" s="237" t="str">
        <f t="shared" si="9"/>
        <v/>
      </c>
    </row>
    <row r="140" spans="1:11" ht="15" hidden="1" outlineLevel="1">
      <c r="A140" s="48"/>
      <c r="B140" s="14" t="s">
        <v>20</v>
      </c>
      <c r="C140" s="70" t="s">
        <v>186</v>
      </c>
      <c r="D140" s="15" t="s">
        <v>253</v>
      </c>
      <c r="E140" s="100">
        <v>7</v>
      </c>
      <c r="F140" s="66" t="str">
        <f>IF(ISNA(VLOOKUP($A140,'Úklidové služby'!$A$7:$I$53,6,FALSE))=TRUE,"",VLOOKUP($A140,'Úklidové služby'!$A$7:$I$53,6,FALSE))</f>
        <v/>
      </c>
      <c r="G140" s="16" t="str">
        <f>IF(ISNA(VLOOKUP($A140,'Úklidové služby'!$A$7:$I$53,7,FALSE))=TRUE,"",VLOOKUP($A140,'Úklidové služby'!$A$7:$I$53,7,FALSE))</f>
        <v/>
      </c>
      <c r="H140" s="148" t="str">
        <f>IF(ISNA(VLOOKUP($A140,'Úklidové služby'!$A$7:$I$53,8,FALSE))=TRUE,"",VLOOKUP($A140,'Úklidové služby'!$A$7:$I$53,8,FALSE))</f>
        <v/>
      </c>
      <c r="I140" s="232" t="str">
        <f>IF(ISNA(VLOOKUP($A140,'Úklidové služby'!$A$7:$I$53,9,FALSE))=TRUE,"",VLOOKUP($A140,'Úklidové služby'!$A$7:$I$53,9,FALSE))</f>
        <v/>
      </c>
      <c r="J140" s="194" t="str">
        <f t="shared" si="8"/>
        <v/>
      </c>
      <c r="K140" s="237" t="str">
        <f t="shared" si="9"/>
        <v/>
      </c>
    </row>
    <row r="141" spans="1:11" ht="15" hidden="1" outlineLevel="1">
      <c r="A141" s="48"/>
      <c r="B141" s="14" t="s">
        <v>20</v>
      </c>
      <c r="C141" s="70" t="s">
        <v>209</v>
      </c>
      <c r="D141" s="15" t="s">
        <v>254</v>
      </c>
      <c r="E141" s="100">
        <v>2.66</v>
      </c>
      <c r="F141" s="66" t="str">
        <f>IF(ISNA(VLOOKUP($A141,'Úklidové služby'!$A$7:$I$53,6,FALSE))=TRUE,"",VLOOKUP($A141,'Úklidové služby'!$A$7:$I$53,6,FALSE))</f>
        <v/>
      </c>
      <c r="G141" s="16" t="str">
        <f>IF(ISNA(VLOOKUP($A141,'Úklidové služby'!$A$7:$I$53,7,FALSE))=TRUE,"",VLOOKUP($A141,'Úklidové služby'!$A$7:$I$53,7,FALSE))</f>
        <v/>
      </c>
      <c r="H141" s="148" t="str">
        <f>IF(ISNA(VLOOKUP($A141,'Úklidové služby'!$A$7:$I$53,8,FALSE))=TRUE,"",VLOOKUP($A141,'Úklidové služby'!$A$7:$I$53,8,FALSE))</f>
        <v/>
      </c>
      <c r="I141" s="232" t="str">
        <f>IF(ISNA(VLOOKUP($A141,'Úklidové služby'!$A$7:$I$53,9,FALSE))=TRUE,"",VLOOKUP($A141,'Úklidové služby'!$A$7:$I$53,9,FALSE))</f>
        <v/>
      </c>
      <c r="J141" s="194" t="str">
        <f t="shared" si="8"/>
        <v/>
      </c>
      <c r="K141" s="237" t="str">
        <f t="shared" si="9"/>
        <v/>
      </c>
    </row>
    <row r="142" spans="1:11" ht="15" hidden="1" outlineLevel="1">
      <c r="A142" s="48"/>
      <c r="B142" s="14" t="s">
        <v>20</v>
      </c>
      <c r="C142" s="70" t="s">
        <v>187</v>
      </c>
      <c r="D142" s="15" t="s">
        <v>255</v>
      </c>
      <c r="E142" s="100">
        <v>11.6</v>
      </c>
      <c r="F142" s="66" t="str">
        <f>IF(ISNA(VLOOKUP($A142,'Úklidové služby'!$A$7:$I$53,6,FALSE))=TRUE,"",VLOOKUP($A142,'Úklidové služby'!$A$7:$I$53,6,FALSE))</f>
        <v/>
      </c>
      <c r="G142" s="16" t="str">
        <f>IF(ISNA(VLOOKUP($A142,'Úklidové služby'!$A$7:$I$53,7,FALSE))=TRUE,"",VLOOKUP($A142,'Úklidové služby'!$A$7:$I$53,7,FALSE))</f>
        <v/>
      </c>
      <c r="H142" s="148" t="str">
        <f>IF(ISNA(VLOOKUP($A142,'Úklidové služby'!$A$7:$I$53,8,FALSE))=TRUE,"",VLOOKUP($A142,'Úklidové služby'!$A$7:$I$53,8,FALSE))</f>
        <v/>
      </c>
      <c r="I142" s="232" t="str">
        <f>IF(ISNA(VLOOKUP($A142,'Úklidové služby'!$A$7:$I$53,9,FALSE))=TRUE,"",VLOOKUP($A142,'Úklidové služby'!$A$7:$I$53,9,FALSE))</f>
        <v/>
      </c>
      <c r="J142" s="194" t="str">
        <f t="shared" si="8"/>
        <v/>
      </c>
      <c r="K142" s="237" t="str">
        <f t="shared" si="9"/>
        <v/>
      </c>
    </row>
    <row r="143" spans="1:11" ht="15" hidden="1" outlineLevel="1">
      <c r="A143" s="48"/>
      <c r="B143" s="14" t="s">
        <v>98</v>
      </c>
      <c r="C143" s="70" t="s">
        <v>127</v>
      </c>
      <c r="D143" s="15" t="s">
        <v>257</v>
      </c>
      <c r="E143" s="100">
        <v>5.04</v>
      </c>
      <c r="F143" s="66" t="str">
        <f>IF(ISNA(VLOOKUP($A143,'Úklidové služby'!$A$7:$I$53,6,FALSE))=TRUE,"",VLOOKUP($A143,'Úklidové služby'!$A$7:$I$53,6,FALSE))</f>
        <v/>
      </c>
      <c r="G143" s="16" t="str">
        <f>IF(ISNA(VLOOKUP($A143,'Úklidové služby'!$A$7:$I$53,7,FALSE))=TRUE,"",VLOOKUP($A143,'Úklidové služby'!$A$7:$I$53,7,FALSE))</f>
        <v/>
      </c>
      <c r="H143" s="148" t="str">
        <f>IF(ISNA(VLOOKUP($A143,'Úklidové služby'!$A$7:$I$53,8,FALSE))=TRUE,"",VLOOKUP($A143,'Úklidové služby'!$A$7:$I$53,8,FALSE))</f>
        <v/>
      </c>
      <c r="I143" s="232" t="str">
        <f>IF(ISNA(VLOOKUP($A143,'Úklidové služby'!$A$7:$I$53,9,FALSE))=TRUE,"",VLOOKUP($A143,'Úklidové služby'!$A$7:$I$53,9,FALSE))</f>
        <v/>
      </c>
      <c r="J143" s="194" t="str">
        <f t="shared" si="8"/>
        <v/>
      </c>
      <c r="K143" s="237" t="str">
        <f t="shared" si="9"/>
        <v/>
      </c>
    </row>
    <row r="144" spans="1:11" ht="15" hidden="1" outlineLevel="1">
      <c r="A144" s="50"/>
      <c r="B144" s="25" t="s">
        <v>98</v>
      </c>
      <c r="C144" s="71" t="s">
        <v>128</v>
      </c>
      <c r="D144" s="27" t="s">
        <v>257</v>
      </c>
      <c r="E144" s="102">
        <v>5.89</v>
      </c>
      <c r="F144" s="93" t="str">
        <f>IF(ISNA(VLOOKUP($A144,'Úklidové služby'!$A$7:$I$53,6,FALSE))=TRUE,"",VLOOKUP($A144,'Úklidové služby'!$A$7:$I$53,6,FALSE))</f>
        <v/>
      </c>
      <c r="G144" s="28" t="str">
        <f>IF(ISNA(VLOOKUP($A144,'Úklidové služby'!$A$7:$I$53,7,FALSE))=TRUE,"",VLOOKUP($A144,'Úklidové služby'!$A$7:$I$53,7,FALSE))</f>
        <v/>
      </c>
      <c r="H144" s="151" t="str">
        <f>IF(ISNA(VLOOKUP($A144,'Úklidové služby'!$A$7:$I$53,8,FALSE))=TRUE,"",VLOOKUP($A144,'Úklidové služby'!$A$7:$I$53,8,FALSE))</f>
        <v/>
      </c>
      <c r="I144" s="235" t="str">
        <f>IF(ISNA(VLOOKUP($A144,'Úklidové služby'!$A$7:$I$53,9,FALSE))=TRUE,"",VLOOKUP($A144,'Úklidové služby'!$A$7:$I$53,9,FALSE))</f>
        <v/>
      </c>
      <c r="J144" s="195" t="str">
        <f t="shared" si="8"/>
        <v/>
      </c>
      <c r="K144" s="242" t="str">
        <f t="shared" si="9"/>
        <v/>
      </c>
    </row>
    <row r="145" spans="1:11" ht="15" collapsed="1">
      <c r="A145" s="2">
        <v>9</v>
      </c>
      <c r="B145" s="3" t="s">
        <v>40</v>
      </c>
      <c r="C145" s="5"/>
      <c r="D145" s="5"/>
      <c r="E145" s="111">
        <f>SUM(E146:E176)</f>
        <v>31</v>
      </c>
      <c r="F145" s="45" t="str">
        <f>IF(ISNA(VLOOKUP($A145,'Úklidové služby'!$A$7:$I$53,6,FALSE))=TRUE,"",VLOOKUP($A145,'Úklidové služby'!$A$7:$I$53,6,FALSE))</f>
        <v>místnost</v>
      </c>
      <c r="G145" s="24">
        <f>IF(ISNA(VLOOKUP($A145,'Úklidové služby'!$A$7:$I$53,7,FALSE))=TRUE,"",VLOOKUP($A145,'Úklidové služby'!$A$7:$I$53,7,FALSE))</f>
        <v>0</v>
      </c>
      <c r="H145" s="228" t="str">
        <f>IF(ISNA(VLOOKUP($A145,'Úklidové služby'!$A$7:$I$53,8,FALSE))=TRUE,"",VLOOKUP($A145,'Úklidové služby'!$A$7:$I$53,8,FALSE))</f>
        <v>1x za den</v>
      </c>
      <c r="I145" s="184">
        <f>IF(ISNA(VLOOKUP($A145,'Úklidové služby'!$A$7:$I$53,9,FALSE))=TRUE,"",VLOOKUP($A145,'Úklidové služby'!$A$7:$I$53,9,FALSE))</f>
        <v>251</v>
      </c>
      <c r="J145" s="76">
        <f t="shared" si="8"/>
        <v>0</v>
      </c>
      <c r="K145" s="241">
        <f t="shared" si="9"/>
        <v>0</v>
      </c>
    </row>
    <row r="146" spans="1:11" ht="15" hidden="1" outlineLevel="1">
      <c r="A146" s="48"/>
      <c r="B146" s="10" t="s">
        <v>8</v>
      </c>
      <c r="C146" s="69" t="s">
        <v>259</v>
      </c>
      <c r="D146" s="11" t="s">
        <v>154</v>
      </c>
      <c r="E146" s="100">
        <v>1</v>
      </c>
      <c r="F146" s="66" t="str">
        <f>IF(ISNA(VLOOKUP($A146,'Úklidové služby'!$A$7:$I$53,6,FALSE))=TRUE,"",VLOOKUP($A146,'Úklidové služby'!$A$7:$I$53,6,FALSE))</f>
        <v/>
      </c>
      <c r="G146" s="16" t="str">
        <f>IF(ISNA(VLOOKUP($A146,'Úklidové služby'!$A$7:$I$53,7,FALSE))=TRUE,"",VLOOKUP($A146,'Úklidové služby'!$A$7:$I$53,7,FALSE))</f>
        <v/>
      </c>
      <c r="H146" s="148" t="str">
        <f>IF(ISNA(VLOOKUP($A146,'Úklidové služby'!$A$7:$I$53,8,FALSE))=TRUE,"",VLOOKUP($A146,'Úklidové služby'!$A$7:$I$53,8,FALSE))</f>
        <v/>
      </c>
      <c r="I146" s="232" t="str">
        <f>IF(ISNA(VLOOKUP($A146,'Úklidové služby'!$A$7:$I$53,9,FALSE))=TRUE,"",VLOOKUP($A146,'Úklidové služby'!$A$7:$I$53,9,FALSE))</f>
        <v/>
      </c>
      <c r="J146" s="194" t="str">
        <f t="shared" si="8"/>
        <v/>
      </c>
      <c r="K146" s="237" t="str">
        <f t="shared" si="9"/>
        <v/>
      </c>
    </row>
    <row r="147" spans="1:11" ht="15" hidden="1" outlineLevel="1">
      <c r="A147" s="48"/>
      <c r="B147" s="14" t="s">
        <v>8</v>
      </c>
      <c r="C147" s="70" t="s">
        <v>207</v>
      </c>
      <c r="D147" s="15" t="s">
        <v>235</v>
      </c>
      <c r="E147" s="100">
        <v>1</v>
      </c>
      <c r="F147" s="66" t="str">
        <f>IF(ISNA(VLOOKUP($A147,'Úklidové služby'!$A$7:$I$53,6,FALSE))=TRUE,"",VLOOKUP($A147,'Úklidové služby'!$A$7:$I$53,6,FALSE))</f>
        <v/>
      </c>
      <c r="G147" s="16" t="str">
        <f>IF(ISNA(VLOOKUP($A147,'Úklidové služby'!$A$7:$I$53,7,FALSE))=TRUE,"",VLOOKUP($A147,'Úklidové služby'!$A$7:$I$53,7,FALSE))</f>
        <v/>
      </c>
      <c r="H147" s="148" t="str">
        <f>IF(ISNA(VLOOKUP($A147,'Úklidové služby'!$A$7:$I$53,8,FALSE))=TRUE,"",VLOOKUP($A147,'Úklidové služby'!$A$7:$I$53,8,FALSE))</f>
        <v/>
      </c>
      <c r="I147" s="232" t="str">
        <f>IF(ISNA(VLOOKUP($A147,'Úklidové služby'!$A$7:$I$53,9,FALSE))=TRUE,"",VLOOKUP($A147,'Úklidové služby'!$A$7:$I$53,9,FALSE))</f>
        <v/>
      </c>
      <c r="J147" s="194" t="str">
        <f t="shared" si="8"/>
        <v/>
      </c>
      <c r="K147" s="237" t="str">
        <f t="shared" si="9"/>
        <v/>
      </c>
    </row>
    <row r="148" spans="1:11" ht="15" hidden="1" outlineLevel="1">
      <c r="A148" s="48"/>
      <c r="B148" s="14" t="s">
        <v>8</v>
      </c>
      <c r="C148" s="70" t="s">
        <v>113</v>
      </c>
      <c r="D148" s="15" t="s">
        <v>236</v>
      </c>
      <c r="E148" s="100">
        <v>1</v>
      </c>
      <c r="F148" s="66" t="str">
        <f>IF(ISNA(VLOOKUP($A148,'Úklidové služby'!$A$7:$I$53,6,FALSE))=TRUE,"",VLOOKUP($A148,'Úklidové služby'!$A$7:$I$53,6,FALSE))</f>
        <v/>
      </c>
      <c r="G148" s="16" t="str">
        <f>IF(ISNA(VLOOKUP($A148,'Úklidové služby'!$A$7:$I$53,7,FALSE))=TRUE,"",VLOOKUP($A148,'Úklidové služby'!$A$7:$I$53,7,FALSE))</f>
        <v/>
      </c>
      <c r="H148" s="148" t="str">
        <f>IF(ISNA(VLOOKUP($A148,'Úklidové služby'!$A$7:$I$53,8,FALSE))=TRUE,"",VLOOKUP($A148,'Úklidové služby'!$A$7:$I$53,8,FALSE))</f>
        <v/>
      </c>
      <c r="I148" s="232" t="str">
        <f>IF(ISNA(VLOOKUP($A148,'Úklidové služby'!$A$7:$I$53,9,FALSE))=TRUE,"",VLOOKUP($A148,'Úklidové služby'!$A$7:$I$53,9,FALSE))</f>
        <v/>
      </c>
      <c r="J148" s="194" t="str">
        <f t="shared" si="8"/>
        <v/>
      </c>
      <c r="K148" s="237" t="str">
        <f t="shared" si="9"/>
        <v/>
      </c>
    </row>
    <row r="149" spans="1:11" ht="15" hidden="1" outlineLevel="1">
      <c r="A149" s="48"/>
      <c r="B149" s="14" t="s">
        <v>8</v>
      </c>
      <c r="C149" s="70" t="s">
        <v>111</v>
      </c>
      <c r="D149" s="15" t="s">
        <v>238</v>
      </c>
      <c r="E149" s="100">
        <v>1</v>
      </c>
      <c r="F149" s="66" t="str">
        <f>IF(ISNA(VLOOKUP($A149,'Úklidové služby'!$A$7:$I$53,6,FALSE))=TRUE,"",VLOOKUP($A149,'Úklidové služby'!$A$7:$I$53,6,FALSE))</f>
        <v/>
      </c>
      <c r="G149" s="16" t="str">
        <f>IF(ISNA(VLOOKUP($A149,'Úklidové služby'!$A$7:$I$53,7,FALSE))=TRUE,"",VLOOKUP($A149,'Úklidové služby'!$A$7:$I$53,7,FALSE))</f>
        <v/>
      </c>
      <c r="H149" s="148" t="str">
        <f>IF(ISNA(VLOOKUP($A149,'Úklidové služby'!$A$7:$I$53,8,FALSE))=TRUE,"",VLOOKUP($A149,'Úklidové služby'!$A$7:$I$53,8,FALSE))</f>
        <v/>
      </c>
      <c r="I149" s="232" t="str">
        <f>IF(ISNA(VLOOKUP($A149,'Úklidové služby'!$A$7:$I$53,9,FALSE))=TRUE,"",VLOOKUP($A149,'Úklidové služby'!$A$7:$I$53,9,FALSE))</f>
        <v/>
      </c>
      <c r="J149" s="194" t="str">
        <f t="shared" si="8"/>
        <v/>
      </c>
      <c r="K149" s="237" t="str">
        <f t="shared" si="9"/>
        <v/>
      </c>
    </row>
    <row r="150" spans="1:11" ht="15" hidden="1" outlineLevel="1">
      <c r="A150" s="48"/>
      <c r="B150" s="14" t="s">
        <v>8</v>
      </c>
      <c r="C150" s="70" t="s">
        <v>103</v>
      </c>
      <c r="D150" s="15" t="s">
        <v>11</v>
      </c>
      <c r="E150" s="100">
        <v>1</v>
      </c>
      <c r="F150" s="66" t="str">
        <f>IF(ISNA(VLOOKUP($A150,'Úklidové služby'!$A$7:$I$53,6,FALSE))=TRUE,"",VLOOKUP($A150,'Úklidové služby'!$A$7:$I$53,6,FALSE))</f>
        <v/>
      </c>
      <c r="G150" s="16" t="str">
        <f>IF(ISNA(VLOOKUP($A150,'Úklidové služby'!$A$7:$I$53,7,FALSE))=TRUE,"",VLOOKUP($A150,'Úklidové služby'!$A$7:$I$53,7,FALSE))</f>
        <v/>
      </c>
      <c r="H150" s="148" t="str">
        <f>IF(ISNA(VLOOKUP($A150,'Úklidové služby'!$A$7:$I$53,8,FALSE))=TRUE,"",VLOOKUP($A150,'Úklidové služby'!$A$7:$I$53,8,FALSE))</f>
        <v/>
      </c>
      <c r="I150" s="232" t="str">
        <f>IF(ISNA(VLOOKUP($A150,'Úklidové služby'!$A$7:$I$53,9,FALSE))=TRUE,"",VLOOKUP($A150,'Úklidové služby'!$A$7:$I$53,9,FALSE))</f>
        <v/>
      </c>
      <c r="J150" s="194" t="str">
        <f t="shared" si="8"/>
        <v/>
      </c>
      <c r="K150" s="237" t="str">
        <f t="shared" si="9"/>
        <v/>
      </c>
    </row>
    <row r="151" spans="1:11" ht="15" hidden="1" outlineLevel="1">
      <c r="A151" s="48"/>
      <c r="B151" s="14" t="s">
        <v>8</v>
      </c>
      <c r="C151" s="70" t="s">
        <v>112</v>
      </c>
      <c r="D151" s="15" t="s">
        <v>239</v>
      </c>
      <c r="E151" s="100">
        <v>1</v>
      </c>
      <c r="F151" s="66" t="str">
        <f>IF(ISNA(VLOOKUP($A151,'Úklidové služby'!$A$7:$I$53,6,FALSE))=TRUE,"",VLOOKUP($A151,'Úklidové služby'!$A$7:$I$53,6,FALSE))</f>
        <v/>
      </c>
      <c r="G151" s="16" t="str">
        <f>IF(ISNA(VLOOKUP($A151,'Úklidové služby'!$A$7:$I$53,7,FALSE))=TRUE,"",VLOOKUP($A151,'Úklidové služby'!$A$7:$I$53,7,FALSE))</f>
        <v/>
      </c>
      <c r="H151" s="148" t="str">
        <f>IF(ISNA(VLOOKUP($A151,'Úklidové služby'!$A$7:$I$53,8,FALSE))=TRUE,"",VLOOKUP($A151,'Úklidové služby'!$A$7:$I$53,8,FALSE))</f>
        <v/>
      </c>
      <c r="I151" s="232" t="str">
        <f>IF(ISNA(VLOOKUP($A151,'Úklidové služby'!$A$7:$I$53,9,FALSE))=TRUE,"",VLOOKUP($A151,'Úklidové služby'!$A$7:$I$53,9,FALSE))</f>
        <v/>
      </c>
      <c r="J151" s="194" t="str">
        <f t="shared" si="8"/>
        <v/>
      </c>
      <c r="K151" s="237" t="str">
        <f t="shared" si="9"/>
        <v/>
      </c>
    </row>
    <row r="152" spans="1:11" ht="15" hidden="1" outlineLevel="1">
      <c r="A152" s="48"/>
      <c r="B152" s="14" t="s">
        <v>8</v>
      </c>
      <c r="C152" s="70" t="s">
        <v>102</v>
      </c>
      <c r="D152" s="15" t="s">
        <v>61</v>
      </c>
      <c r="E152" s="100">
        <v>1</v>
      </c>
      <c r="F152" s="66" t="str">
        <f>IF(ISNA(VLOOKUP($A152,'Úklidové služby'!$A$7:$I$53,6,FALSE))=TRUE,"",VLOOKUP($A152,'Úklidové služby'!$A$7:$I$53,6,FALSE))</f>
        <v/>
      </c>
      <c r="G152" s="16" t="str">
        <f>IF(ISNA(VLOOKUP($A152,'Úklidové služby'!$A$7:$I$53,7,FALSE))=TRUE,"",VLOOKUP($A152,'Úklidové služby'!$A$7:$I$53,7,FALSE))</f>
        <v/>
      </c>
      <c r="H152" s="148" t="str">
        <f>IF(ISNA(VLOOKUP($A152,'Úklidové služby'!$A$7:$I$53,8,FALSE))=TRUE,"",VLOOKUP($A152,'Úklidové služby'!$A$7:$I$53,8,FALSE))</f>
        <v/>
      </c>
      <c r="I152" s="232" t="str">
        <f>IF(ISNA(VLOOKUP($A152,'Úklidové služby'!$A$7:$I$53,9,FALSE))=TRUE,"",VLOOKUP($A152,'Úklidové služby'!$A$7:$I$53,9,FALSE))</f>
        <v/>
      </c>
      <c r="J152" s="194" t="str">
        <f t="shared" si="8"/>
        <v/>
      </c>
      <c r="K152" s="237" t="str">
        <f t="shared" si="9"/>
        <v/>
      </c>
    </row>
    <row r="153" spans="1:11" ht="15" hidden="1" outlineLevel="1">
      <c r="A153" s="48"/>
      <c r="B153" s="14" t="s">
        <v>8</v>
      </c>
      <c r="C153" s="70" t="s">
        <v>110</v>
      </c>
      <c r="D153" s="15" t="s">
        <v>240</v>
      </c>
      <c r="E153" s="100">
        <v>1</v>
      </c>
      <c r="F153" s="66" t="str">
        <f>IF(ISNA(VLOOKUP($A153,'Úklidové služby'!$A$7:$I$53,6,FALSE))=TRUE,"",VLOOKUP($A153,'Úklidové služby'!$A$7:$I$53,6,FALSE))</f>
        <v/>
      </c>
      <c r="G153" s="16" t="str">
        <f>IF(ISNA(VLOOKUP($A153,'Úklidové služby'!$A$7:$I$53,7,FALSE))=TRUE,"",VLOOKUP($A153,'Úklidové služby'!$A$7:$I$53,7,FALSE))</f>
        <v/>
      </c>
      <c r="H153" s="148" t="str">
        <f>IF(ISNA(VLOOKUP($A153,'Úklidové služby'!$A$7:$I$53,8,FALSE))=TRUE,"",VLOOKUP($A153,'Úklidové služby'!$A$7:$I$53,8,FALSE))</f>
        <v/>
      </c>
      <c r="I153" s="232" t="str">
        <f>IF(ISNA(VLOOKUP($A153,'Úklidové služby'!$A$7:$I$53,9,FALSE))=TRUE,"",VLOOKUP($A153,'Úklidové služby'!$A$7:$I$53,9,FALSE))</f>
        <v/>
      </c>
      <c r="J153" s="194" t="str">
        <f t="shared" si="8"/>
        <v/>
      </c>
      <c r="K153" s="237" t="str">
        <f t="shared" si="9"/>
        <v/>
      </c>
    </row>
    <row r="154" spans="1:11" ht="15" hidden="1" outlineLevel="1">
      <c r="A154" s="48"/>
      <c r="B154" s="14" t="s">
        <v>8</v>
      </c>
      <c r="C154" s="70" t="s">
        <v>133</v>
      </c>
      <c r="D154" s="15" t="s">
        <v>241</v>
      </c>
      <c r="E154" s="100">
        <v>1</v>
      </c>
      <c r="F154" s="66" t="str">
        <f>IF(ISNA(VLOOKUP($A154,'Úklidové služby'!$A$7:$I$53,6,FALSE))=TRUE,"",VLOOKUP($A154,'Úklidové služby'!$A$7:$I$53,6,FALSE))</f>
        <v/>
      </c>
      <c r="G154" s="16" t="str">
        <f>IF(ISNA(VLOOKUP($A154,'Úklidové služby'!$A$7:$I$53,7,FALSE))=TRUE,"",VLOOKUP($A154,'Úklidové služby'!$A$7:$I$53,7,FALSE))</f>
        <v/>
      </c>
      <c r="H154" s="148" t="str">
        <f>IF(ISNA(VLOOKUP($A154,'Úklidové služby'!$A$7:$I$53,8,FALSE))=TRUE,"",VLOOKUP($A154,'Úklidové služby'!$A$7:$I$53,8,FALSE))</f>
        <v/>
      </c>
      <c r="I154" s="232" t="str">
        <f>IF(ISNA(VLOOKUP($A154,'Úklidové služby'!$A$7:$I$53,9,FALSE))=TRUE,"",VLOOKUP($A154,'Úklidové služby'!$A$7:$I$53,9,FALSE))</f>
        <v/>
      </c>
      <c r="J154" s="194" t="str">
        <f t="shared" si="8"/>
        <v/>
      </c>
      <c r="K154" s="237" t="str">
        <f t="shared" si="9"/>
        <v/>
      </c>
    </row>
    <row r="155" spans="1:11" ht="15" hidden="1" outlineLevel="1">
      <c r="A155" s="48"/>
      <c r="B155" s="14" t="s">
        <v>8</v>
      </c>
      <c r="C155" s="70" t="s">
        <v>107</v>
      </c>
      <c r="D155" s="15" t="s">
        <v>95</v>
      </c>
      <c r="E155" s="100">
        <v>1</v>
      </c>
      <c r="F155" s="66" t="str">
        <f>IF(ISNA(VLOOKUP($A155,'Úklidové služby'!$A$7:$I$53,6,FALSE))=TRUE,"",VLOOKUP($A155,'Úklidové služby'!$A$7:$I$53,6,FALSE))</f>
        <v/>
      </c>
      <c r="G155" s="16" t="str">
        <f>IF(ISNA(VLOOKUP($A155,'Úklidové služby'!$A$7:$I$53,7,FALSE))=TRUE,"",VLOOKUP($A155,'Úklidové služby'!$A$7:$I$53,7,FALSE))</f>
        <v/>
      </c>
      <c r="H155" s="148" t="str">
        <f>IF(ISNA(VLOOKUP($A155,'Úklidové služby'!$A$7:$I$53,8,FALSE))=TRUE,"",VLOOKUP($A155,'Úklidové služby'!$A$7:$I$53,8,FALSE))</f>
        <v/>
      </c>
      <c r="I155" s="232" t="str">
        <f>IF(ISNA(VLOOKUP($A155,'Úklidové služby'!$A$7:$I$53,9,FALSE))=TRUE,"",VLOOKUP($A155,'Úklidové služby'!$A$7:$I$53,9,FALSE))</f>
        <v/>
      </c>
      <c r="J155" s="194" t="str">
        <f t="shared" si="8"/>
        <v/>
      </c>
      <c r="K155" s="237" t="str">
        <f t="shared" si="9"/>
        <v/>
      </c>
    </row>
    <row r="156" spans="1:11" ht="15" hidden="1" outlineLevel="1">
      <c r="A156" s="48"/>
      <c r="B156" s="14" t="s">
        <v>8</v>
      </c>
      <c r="C156" s="70" t="s">
        <v>106</v>
      </c>
      <c r="D156" s="15" t="s">
        <v>242</v>
      </c>
      <c r="E156" s="100">
        <v>1</v>
      </c>
      <c r="F156" s="66" t="str">
        <f>IF(ISNA(VLOOKUP($A156,'Úklidové služby'!$A$7:$I$53,6,FALSE))=TRUE,"",VLOOKUP($A156,'Úklidové služby'!$A$7:$I$53,6,FALSE))</f>
        <v/>
      </c>
      <c r="G156" s="16" t="str">
        <f>IF(ISNA(VLOOKUP($A156,'Úklidové služby'!$A$7:$I$53,7,FALSE))=TRUE,"",VLOOKUP($A156,'Úklidové služby'!$A$7:$I$53,7,FALSE))</f>
        <v/>
      </c>
      <c r="H156" s="148" t="str">
        <f>IF(ISNA(VLOOKUP($A156,'Úklidové služby'!$A$7:$I$53,8,FALSE))=TRUE,"",VLOOKUP($A156,'Úklidové služby'!$A$7:$I$53,8,FALSE))</f>
        <v/>
      </c>
      <c r="I156" s="232" t="str">
        <f>IF(ISNA(VLOOKUP($A156,'Úklidové služby'!$A$7:$I$53,9,FALSE))=TRUE,"",VLOOKUP($A156,'Úklidové služby'!$A$7:$I$53,9,FALSE))</f>
        <v/>
      </c>
      <c r="J156" s="194" t="str">
        <f t="shared" si="8"/>
        <v/>
      </c>
      <c r="K156" s="237" t="str">
        <f t="shared" si="9"/>
        <v/>
      </c>
    </row>
    <row r="157" spans="1:11" ht="15" hidden="1" outlineLevel="1">
      <c r="A157" s="48"/>
      <c r="B157" s="14" t="s">
        <v>8</v>
      </c>
      <c r="C157" s="70" t="s">
        <v>182</v>
      </c>
      <c r="D157" s="15" t="s">
        <v>239</v>
      </c>
      <c r="E157" s="100">
        <v>1</v>
      </c>
      <c r="F157" s="66" t="str">
        <f>IF(ISNA(VLOOKUP($A157,'Úklidové služby'!$A$7:$I$53,6,FALSE))=TRUE,"",VLOOKUP($A157,'Úklidové služby'!$A$7:$I$53,6,FALSE))</f>
        <v/>
      </c>
      <c r="G157" s="16" t="str">
        <f>IF(ISNA(VLOOKUP($A157,'Úklidové služby'!$A$7:$I$53,7,FALSE))=TRUE,"",VLOOKUP($A157,'Úklidové služby'!$A$7:$I$53,7,FALSE))</f>
        <v/>
      </c>
      <c r="H157" s="148" t="str">
        <f>IF(ISNA(VLOOKUP($A157,'Úklidové služby'!$A$7:$I$53,8,FALSE))=TRUE,"",VLOOKUP($A157,'Úklidové služby'!$A$7:$I$53,8,FALSE))</f>
        <v/>
      </c>
      <c r="I157" s="232" t="str">
        <f>IF(ISNA(VLOOKUP($A157,'Úklidové služby'!$A$7:$I$53,9,FALSE))=TRUE,"",VLOOKUP($A157,'Úklidové služby'!$A$7:$I$53,9,FALSE))</f>
        <v/>
      </c>
      <c r="J157" s="194" t="str">
        <f t="shared" si="8"/>
        <v/>
      </c>
      <c r="K157" s="237" t="str">
        <f t="shared" si="9"/>
        <v/>
      </c>
    </row>
    <row r="158" spans="1:11" ht="15" hidden="1" outlineLevel="1">
      <c r="A158" s="48"/>
      <c r="B158" s="14" t="s">
        <v>8</v>
      </c>
      <c r="C158" s="70" t="s">
        <v>104</v>
      </c>
      <c r="D158" s="15" t="s">
        <v>239</v>
      </c>
      <c r="E158" s="100">
        <v>1</v>
      </c>
      <c r="F158" s="66" t="str">
        <f>IF(ISNA(VLOOKUP($A158,'Úklidové služby'!$A$7:$I$53,6,FALSE))=TRUE,"",VLOOKUP($A158,'Úklidové služby'!$A$7:$I$53,6,FALSE))</f>
        <v/>
      </c>
      <c r="G158" s="16" t="str">
        <f>IF(ISNA(VLOOKUP($A158,'Úklidové služby'!$A$7:$I$53,7,FALSE))=TRUE,"",VLOOKUP($A158,'Úklidové služby'!$A$7:$I$53,7,FALSE))</f>
        <v/>
      </c>
      <c r="H158" s="148" t="str">
        <f>IF(ISNA(VLOOKUP($A158,'Úklidové služby'!$A$7:$I$53,8,FALSE))=TRUE,"",VLOOKUP($A158,'Úklidové služby'!$A$7:$I$53,8,FALSE))</f>
        <v/>
      </c>
      <c r="I158" s="232" t="str">
        <f>IF(ISNA(VLOOKUP($A158,'Úklidové služby'!$A$7:$I$53,9,FALSE))=TRUE,"",VLOOKUP($A158,'Úklidové služby'!$A$7:$I$53,9,FALSE))</f>
        <v/>
      </c>
      <c r="J158" s="194" t="str">
        <f t="shared" si="8"/>
        <v/>
      </c>
      <c r="K158" s="237" t="str">
        <f t="shared" si="9"/>
        <v/>
      </c>
    </row>
    <row r="159" spans="1:11" ht="15" hidden="1" outlineLevel="1">
      <c r="A159" s="48"/>
      <c r="B159" s="14" t="s">
        <v>20</v>
      </c>
      <c r="C159" s="70" t="s">
        <v>115</v>
      </c>
      <c r="D159" s="15" t="s">
        <v>247</v>
      </c>
      <c r="E159" s="100">
        <v>1</v>
      </c>
      <c r="F159" s="66" t="str">
        <f>IF(ISNA(VLOOKUP($A159,'Úklidové služby'!$A$7:$I$53,6,FALSE))=TRUE,"",VLOOKUP($A159,'Úklidové služby'!$A$7:$I$53,6,FALSE))</f>
        <v/>
      </c>
      <c r="G159" s="16" t="str">
        <f>IF(ISNA(VLOOKUP($A159,'Úklidové služby'!$A$7:$I$53,7,FALSE))=TRUE,"",VLOOKUP($A159,'Úklidové služby'!$A$7:$I$53,7,FALSE))</f>
        <v/>
      </c>
      <c r="H159" s="148" t="str">
        <f>IF(ISNA(VLOOKUP($A159,'Úklidové služby'!$A$7:$I$53,8,FALSE))=TRUE,"",VLOOKUP($A159,'Úklidové služby'!$A$7:$I$53,8,FALSE))</f>
        <v/>
      </c>
      <c r="I159" s="232" t="str">
        <f>IF(ISNA(VLOOKUP($A159,'Úklidové služby'!$A$7:$I$53,9,FALSE))=TRUE,"",VLOOKUP($A159,'Úklidové služby'!$A$7:$I$53,9,FALSE))</f>
        <v/>
      </c>
      <c r="J159" s="194" t="str">
        <f t="shared" si="8"/>
        <v/>
      </c>
      <c r="K159" s="237" t="str">
        <f t="shared" si="9"/>
        <v/>
      </c>
    </row>
    <row r="160" spans="1:11" ht="15" hidden="1" outlineLevel="1">
      <c r="A160" s="48"/>
      <c r="B160" s="14" t="s">
        <v>20</v>
      </c>
      <c r="C160" s="70" t="s">
        <v>116</v>
      </c>
      <c r="D160" s="15" t="s">
        <v>61</v>
      </c>
      <c r="E160" s="100">
        <v>1</v>
      </c>
      <c r="F160" s="66" t="str">
        <f>IF(ISNA(VLOOKUP($A160,'Úklidové služby'!$A$7:$I$53,6,FALSE))=TRUE,"",VLOOKUP($A160,'Úklidové služby'!$A$7:$I$53,6,FALSE))</f>
        <v/>
      </c>
      <c r="G160" s="16" t="str">
        <f>IF(ISNA(VLOOKUP($A160,'Úklidové služby'!$A$7:$I$53,7,FALSE))=TRUE,"",VLOOKUP($A160,'Úklidové služby'!$A$7:$I$53,7,FALSE))</f>
        <v/>
      </c>
      <c r="H160" s="148" t="str">
        <f>IF(ISNA(VLOOKUP($A160,'Úklidové služby'!$A$7:$I$53,8,FALSE))=TRUE,"",VLOOKUP($A160,'Úklidové služby'!$A$7:$I$53,8,FALSE))</f>
        <v/>
      </c>
      <c r="I160" s="232" t="str">
        <f>IF(ISNA(VLOOKUP($A160,'Úklidové služby'!$A$7:$I$53,9,FALSE))=TRUE,"",VLOOKUP($A160,'Úklidové služby'!$A$7:$I$53,9,FALSE))</f>
        <v/>
      </c>
      <c r="J160" s="194" t="str">
        <f t="shared" si="8"/>
        <v/>
      </c>
      <c r="K160" s="237" t="str">
        <f t="shared" si="9"/>
        <v/>
      </c>
    </row>
    <row r="161" spans="1:11" ht="15" hidden="1" outlineLevel="1">
      <c r="A161" s="48"/>
      <c r="B161" s="14" t="s">
        <v>20</v>
      </c>
      <c r="C161" s="70" t="s">
        <v>117</v>
      </c>
      <c r="D161" s="15" t="s">
        <v>248</v>
      </c>
      <c r="E161" s="100">
        <v>1</v>
      </c>
      <c r="F161" s="66" t="str">
        <f>IF(ISNA(VLOOKUP($A161,'Úklidové služby'!$A$7:$I$53,6,FALSE))=TRUE,"",VLOOKUP($A161,'Úklidové služby'!$A$7:$I$53,6,FALSE))</f>
        <v/>
      </c>
      <c r="G161" s="16" t="str">
        <f>IF(ISNA(VLOOKUP($A161,'Úklidové služby'!$A$7:$I$53,7,FALSE))=TRUE,"",VLOOKUP($A161,'Úklidové služby'!$A$7:$I$53,7,FALSE))</f>
        <v/>
      </c>
      <c r="H161" s="148" t="str">
        <f>IF(ISNA(VLOOKUP($A161,'Úklidové služby'!$A$7:$I$53,8,FALSE))=TRUE,"",VLOOKUP($A161,'Úklidové služby'!$A$7:$I$53,8,FALSE))</f>
        <v/>
      </c>
      <c r="I161" s="232" t="str">
        <f>IF(ISNA(VLOOKUP($A161,'Úklidové služby'!$A$7:$I$53,9,FALSE))=TRUE,"",VLOOKUP($A161,'Úklidové služby'!$A$7:$I$53,9,FALSE))</f>
        <v/>
      </c>
      <c r="J161" s="194" t="str">
        <f t="shared" si="8"/>
        <v/>
      </c>
      <c r="K161" s="237" t="str">
        <f t="shared" si="9"/>
        <v/>
      </c>
    </row>
    <row r="162" spans="1:11" ht="15" hidden="1" outlineLevel="1">
      <c r="A162" s="48"/>
      <c r="B162" s="14" t="s">
        <v>20</v>
      </c>
      <c r="C162" s="70" t="s">
        <v>119</v>
      </c>
      <c r="D162" s="15" t="s">
        <v>249</v>
      </c>
      <c r="E162" s="100">
        <v>1</v>
      </c>
      <c r="F162" s="66" t="str">
        <f>IF(ISNA(VLOOKUP($A162,'Úklidové služby'!$A$7:$I$53,6,FALSE))=TRUE,"",VLOOKUP($A162,'Úklidové služby'!$A$7:$I$53,6,FALSE))</f>
        <v/>
      </c>
      <c r="G162" s="16" t="str">
        <f>IF(ISNA(VLOOKUP($A162,'Úklidové služby'!$A$7:$I$53,7,FALSE))=TRUE,"",VLOOKUP($A162,'Úklidové služby'!$A$7:$I$53,7,FALSE))</f>
        <v/>
      </c>
      <c r="H162" s="148" t="str">
        <f>IF(ISNA(VLOOKUP($A162,'Úklidové služby'!$A$7:$I$53,8,FALSE))=TRUE,"",VLOOKUP($A162,'Úklidové služby'!$A$7:$I$53,8,FALSE))</f>
        <v/>
      </c>
      <c r="I162" s="232" t="str">
        <f>IF(ISNA(VLOOKUP($A162,'Úklidové služby'!$A$7:$I$53,9,FALSE))=TRUE,"",VLOOKUP($A162,'Úklidové služby'!$A$7:$I$53,9,FALSE))</f>
        <v/>
      </c>
      <c r="J162" s="194" t="str">
        <f t="shared" si="8"/>
        <v/>
      </c>
      <c r="K162" s="237" t="str">
        <f t="shared" si="9"/>
        <v/>
      </c>
    </row>
    <row r="163" spans="1:11" ht="15" hidden="1" outlineLevel="1">
      <c r="A163" s="48"/>
      <c r="B163" s="14" t="s">
        <v>20</v>
      </c>
      <c r="C163" s="70" t="s">
        <v>120</v>
      </c>
      <c r="D163" s="15" t="s">
        <v>250</v>
      </c>
      <c r="E163" s="100">
        <v>1</v>
      </c>
      <c r="F163" s="66" t="str">
        <f>IF(ISNA(VLOOKUP($A163,'Úklidové služby'!$A$7:$I$53,6,FALSE))=TRUE,"",VLOOKUP($A163,'Úklidové služby'!$A$7:$I$53,6,FALSE))</f>
        <v/>
      </c>
      <c r="G163" s="16" t="str">
        <f>IF(ISNA(VLOOKUP($A163,'Úklidové služby'!$A$7:$I$53,7,FALSE))=TRUE,"",VLOOKUP($A163,'Úklidové služby'!$A$7:$I$53,7,FALSE))</f>
        <v/>
      </c>
      <c r="H163" s="148" t="str">
        <f>IF(ISNA(VLOOKUP($A163,'Úklidové služby'!$A$7:$I$53,8,FALSE))=TRUE,"",VLOOKUP($A163,'Úklidové služby'!$A$7:$I$53,8,FALSE))</f>
        <v/>
      </c>
      <c r="I163" s="232" t="str">
        <f>IF(ISNA(VLOOKUP($A163,'Úklidové služby'!$A$7:$I$53,9,FALSE))=TRUE,"",VLOOKUP($A163,'Úklidové služby'!$A$7:$I$53,9,FALSE))</f>
        <v/>
      </c>
      <c r="J163" s="194" t="str">
        <f t="shared" si="8"/>
        <v/>
      </c>
      <c r="K163" s="237" t="str">
        <f t="shared" si="9"/>
        <v/>
      </c>
    </row>
    <row r="164" spans="1:11" ht="15" hidden="1" outlineLevel="1">
      <c r="A164" s="48"/>
      <c r="B164" s="14" t="s">
        <v>20</v>
      </c>
      <c r="C164" s="70" t="s">
        <v>121</v>
      </c>
      <c r="D164" s="15" t="s">
        <v>251</v>
      </c>
      <c r="E164" s="100">
        <v>1</v>
      </c>
      <c r="F164" s="66" t="str">
        <f>IF(ISNA(VLOOKUP($A164,'Úklidové služby'!$A$7:$I$53,6,FALSE))=TRUE,"",VLOOKUP($A164,'Úklidové služby'!$A$7:$I$53,6,FALSE))</f>
        <v/>
      </c>
      <c r="G164" s="16" t="str">
        <f>IF(ISNA(VLOOKUP($A164,'Úklidové služby'!$A$7:$I$53,7,FALSE))=TRUE,"",VLOOKUP($A164,'Úklidové služby'!$A$7:$I$53,7,FALSE))</f>
        <v/>
      </c>
      <c r="H164" s="148" t="str">
        <f>IF(ISNA(VLOOKUP($A164,'Úklidové služby'!$A$7:$I$53,8,FALSE))=TRUE,"",VLOOKUP($A164,'Úklidové služby'!$A$7:$I$53,8,FALSE))</f>
        <v/>
      </c>
      <c r="I164" s="232" t="str">
        <f>IF(ISNA(VLOOKUP($A164,'Úklidové služby'!$A$7:$I$53,9,FALSE))=TRUE,"",VLOOKUP($A164,'Úklidové služby'!$A$7:$I$53,9,FALSE))</f>
        <v/>
      </c>
      <c r="J164" s="194" t="str">
        <f t="shared" si="8"/>
        <v/>
      </c>
      <c r="K164" s="237" t="str">
        <f t="shared" si="9"/>
        <v/>
      </c>
    </row>
    <row r="165" spans="1:11" ht="15" hidden="1" outlineLevel="1">
      <c r="A165" s="48"/>
      <c r="B165" s="14" t="s">
        <v>20</v>
      </c>
      <c r="C165" s="70" t="s">
        <v>123</v>
      </c>
      <c r="D165" s="15" t="s">
        <v>239</v>
      </c>
      <c r="E165" s="100">
        <v>1</v>
      </c>
      <c r="F165" s="66" t="str">
        <f>IF(ISNA(VLOOKUP($A165,'Úklidové služby'!$A$7:$I$53,6,FALSE))=TRUE,"",VLOOKUP($A165,'Úklidové služby'!$A$7:$I$53,6,FALSE))</f>
        <v/>
      </c>
      <c r="G165" s="16" t="str">
        <f>IF(ISNA(VLOOKUP($A165,'Úklidové služby'!$A$7:$I$53,7,FALSE))=TRUE,"",VLOOKUP($A165,'Úklidové služby'!$A$7:$I$53,7,FALSE))</f>
        <v/>
      </c>
      <c r="H165" s="148" t="str">
        <f>IF(ISNA(VLOOKUP($A165,'Úklidové služby'!$A$7:$I$53,8,FALSE))=TRUE,"",VLOOKUP($A165,'Úklidové služby'!$A$7:$I$53,8,FALSE))</f>
        <v/>
      </c>
      <c r="I165" s="232" t="str">
        <f>IF(ISNA(VLOOKUP($A165,'Úklidové služby'!$A$7:$I$53,9,FALSE))=TRUE,"",VLOOKUP($A165,'Úklidové služby'!$A$7:$I$53,9,FALSE))</f>
        <v/>
      </c>
      <c r="J165" s="194" t="str">
        <f t="shared" si="8"/>
        <v/>
      </c>
      <c r="K165" s="237" t="str">
        <f t="shared" si="9"/>
        <v/>
      </c>
    </row>
    <row r="166" spans="1:11" ht="15" hidden="1" outlineLevel="1">
      <c r="A166" s="48"/>
      <c r="B166" s="14" t="s">
        <v>20</v>
      </c>
      <c r="C166" s="70" t="s">
        <v>124</v>
      </c>
      <c r="D166" s="15" t="s">
        <v>239</v>
      </c>
      <c r="E166" s="100">
        <v>1</v>
      </c>
      <c r="F166" s="66" t="str">
        <f>IF(ISNA(VLOOKUP($A166,'Úklidové služby'!$A$7:$I$53,6,FALSE))=TRUE,"",VLOOKUP($A166,'Úklidové služby'!$A$7:$I$53,6,FALSE))</f>
        <v/>
      </c>
      <c r="G166" s="16" t="str">
        <f>IF(ISNA(VLOOKUP($A166,'Úklidové služby'!$A$7:$I$53,7,FALSE))=TRUE,"",VLOOKUP($A166,'Úklidové služby'!$A$7:$I$53,7,FALSE))</f>
        <v/>
      </c>
      <c r="H166" s="148" t="str">
        <f>IF(ISNA(VLOOKUP($A166,'Úklidové služby'!$A$7:$I$53,8,FALSE))=TRUE,"",VLOOKUP($A166,'Úklidové služby'!$A$7:$I$53,8,FALSE))</f>
        <v/>
      </c>
      <c r="I166" s="232" t="str">
        <f>IF(ISNA(VLOOKUP($A166,'Úklidové služby'!$A$7:$I$53,9,FALSE))=TRUE,"",VLOOKUP($A166,'Úklidové služby'!$A$7:$I$53,9,FALSE))</f>
        <v/>
      </c>
      <c r="J166" s="194" t="str">
        <f t="shared" si="8"/>
        <v/>
      </c>
      <c r="K166" s="237" t="str">
        <f t="shared" si="9"/>
        <v/>
      </c>
    </row>
    <row r="167" spans="1:11" ht="15" hidden="1" outlineLevel="1">
      <c r="A167" s="48"/>
      <c r="B167" s="14" t="s">
        <v>20</v>
      </c>
      <c r="C167" s="70" t="s">
        <v>131</v>
      </c>
      <c r="D167" s="15" t="s">
        <v>252</v>
      </c>
      <c r="E167" s="100">
        <v>1</v>
      </c>
      <c r="F167" s="66" t="str">
        <f>IF(ISNA(VLOOKUP($A167,'Úklidové služby'!$A$7:$I$53,6,FALSE))=TRUE,"",VLOOKUP($A167,'Úklidové služby'!$A$7:$I$53,6,FALSE))</f>
        <v/>
      </c>
      <c r="G167" s="16" t="str">
        <f>IF(ISNA(VLOOKUP($A167,'Úklidové služby'!$A$7:$I$53,7,FALSE))=TRUE,"",VLOOKUP($A167,'Úklidové služby'!$A$7:$I$53,7,FALSE))</f>
        <v/>
      </c>
      <c r="H167" s="148" t="str">
        <f>IF(ISNA(VLOOKUP($A167,'Úklidové služby'!$A$7:$I$53,8,FALSE))=TRUE,"",VLOOKUP($A167,'Úklidové služby'!$A$7:$I$53,8,FALSE))</f>
        <v/>
      </c>
      <c r="I167" s="232" t="str">
        <f>IF(ISNA(VLOOKUP($A167,'Úklidové služby'!$A$7:$I$53,9,FALSE))=TRUE,"",VLOOKUP($A167,'Úklidové služby'!$A$7:$I$53,9,FALSE))</f>
        <v/>
      </c>
      <c r="J167" s="194" t="str">
        <f t="shared" si="8"/>
        <v/>
      </c>
      <c r="K167" s="237" t="str">
        <f t="shared" si="9"/>
        <v/>
      </c>
    </row>
    <row r="168" spans="1:11" ht="15" hidden="1" outlineLevel="1">
      <c r="A168" s="48"/>
      <c r="B168" s="14" t="s">
        <v>20</v>
      </c>
      <c r="C168" s="70" t="s">
        <v>186</v>
      </c>
      <c r="D168" s="15" t="s">
        <v>253</v>
      </c>
      <c r="E168" s="100">
        <v>1</v>
      </c>
      <c r="F168" s="66" t="str">
        <f>IF(ISNA(VLOOKUP($A168,'Úklidové služby'!$A$7:$I$53,6,FALSE))=TRUE,"",VLOOKUP($A168,'Úklidové služby'!$A$7:$I$53,6,FALSE))</f>
        <v/>
      </c>
      <c r="G168" s="16" t="str">
        <f>IF(ISNA(VLOOKUP($A168,'Úklidové služby'!$A$7:$I$53,7,FALSE))=TRUE,"",VLOOKUP($A168,'Úklidové služby'!$A$7:$I$53,7,FALSE))</f>
        <v/>
      </c>
      <c r="H168" s="148" t="str">
        <f>IF(ISNA(VLOOKUP($A168,'Úklidové služby'!$A$7:$I$53,8,FALSE))=TRUE,"",VLOOKUP($A168,'Úklidové služby'!$A$7:$I$53,8,FALSE))</f>
        <v/>
      </c>
      <c r="I168" s="232" t="str">
        <f>IF(ISNA(VLOOKUP($A168,'Úklidové služby'!$A$7:$I$53,9,FALSE))=TRUE,"",VLOOKUP($A168,'Úklidové služby'!$A$7:$I$53,9,FALSE))</f>
        <v/>
      </c>
      <c r="J168" s="194" t="str">
        <f t="shared" si="8"/>
        <v/>
      </c>
      <c r="K168" s="237" t="str">
        <f t="shared" si="9"/>
        <v/>
      </c>
    </row>
    <row r="169" spans="1:11" ht="15" hidden="1" outlineLevel="1">
      <c r="A169" s="48"/>
      <c r="B169" s="14" t="s">
        <v>20</v>
      </c>
      <c r="C169" s="70" t="s">
        <v>209</v>
      </c>
      <c r="D169" s="15" t="s">
        <v>254</v>
      </c>
      <c r="E169" s="100">
        <v>1</v>
      </c>
      <c r="F169" s="66" t="str">
        <f>IF(ISNA(VLOOKUP($A169,'Úklidové služby'!$A$7:$I$53,6,FALSE))=TRUE,"",VLOOKUP($A169,'Úklidové služby'!$A$7:$I$53,6,FALSE))</f>
        <v/>
      </c>
      <c r="G169" s="16" t="str">
        <f>IF(ISNA(VLOOKUP($A169,'Úklidové služby'!$A$7:$I$53,7,FALSE))=TRUE,"",VLOOKUP($A169,'Úklidové služby'!$A$7:$I$53,7,FALSE))</f>
        <v/>
      </c>
      <c r="H169" s="148" t="str">
        <f>IF(ISNA(VLOOKUP($A169,'Úklidové služby'!$A$7:$I$53,8,FALSE))=TRUE,"",VLOOKUP($A169,'Úklidové služby'!$A$7:$I$53,8,FALSE))</f>
        <v/>
      </c>
      <c r="I169" s="232" t="str">
        <f>IF(ISNA(VLOOKUP($A169,'Úklidové služby'!$A$7:$I$53,9,FALSE))=TRUE,"",VLOOKUP($A169,'Úklidové služby'!$A$7:$I$53,9,FALSE))</f>
        <v/>
      </c>
      <c r="J169" s="194" t="str">
        <f t="shared" si="8"/>
        <v/>
      </c>
      <c r="K169" s="237" t="str">
        <f t="shared" si="9"/>
        <v/>
      </c>
    </row>
    <row r="170" spans="1:11" ht="15" hidden="1" outlineLevel="1">
      <c r="A170" s="48"/>
      <c r="B170" s="14" t="s">
        <v>20</v>
      </c>
      <c r="C170" s="70" t="s">
        <v>187</v>
      </c>
      <c r="D170" s="134" t="s">
        <v>255</v>
      </c>
      <c r="E170" s="100">
        <v>1</v>
      </c>
      <c r="F170" s="66" t="str">
        <f>IF(ISNA(VLOOKUP($A170,'Úklidové služby'!$A$7:$I$53,6,FALSE))=TRUE,"",VLOOKUP($A170,'Úklidové služby'!$A$7:$I$53,6,FALSE))</f>
        <v/>
      </c>
      <c r="G170" s="16" t="str">
        <f>IF(ISNA(VLOOKUP($A170,'Úklidové služby'!$A$7:$I$53,7,FALSE))=TRUE,"",VLOOKUP($A170,'Úklidové služby'!$A$7:$I$53,7,FALSE))</f>
        <v/>
      </c>
      <c r="H170" s="148" t="str">
        <f>IF(ISNA(VLOOKUP($A170,'Úklidové služby'!$A$7:$I$53,8,FALSE))=TRUE,"",VLOOKUP($A170,'Úklidové služby'!$A$7:$I$53,8,FALSE))</f>
        <v/>
      </c>
      <c r="I170" s="232" t="str">
        <f>IF(ISNA(VLOOKUP($A170,'Úklidové služby'!$A$7:$I$53,9,FALSE))=TRUE,"",VLOOKUP($A170,'Úklidové služby'!$A$7:$I$53,9,FALSE))</f>
        <v/>
      </c>
      <c r="J170" s="194" t="str">
        <f t="shared" si="8"/>
        <v/>
      </c>
      <c r="K170" s="237" t="str">
        <f t="shared" si="9"/>
        <v/>
      </c>
    </row>
    <row r="171" spans="1:11" ht="15" hidden="1" outlineLevel="1">
      <c r="A171" s="48"/>
      <c r="B171" s="14" t="s">
        <v>98</v>
      </c>
      <c r="C171" s="70" t="s">
        <v>126</v>
      </c>
      <c r="D171" s="15" t="s">
        <v>256</v>
      </c>
      <c r="E171" s="100">
        <v>1</v>
      </c>
      <c r="F171" s="66" t="str">
        <f>IF(ISNA(VLOOKUP($A171,'Úklidové služby'!$A$7:$I$53,6,FALSE))=TRUE,"",VLOOKUP($A171,'Úklidové služby'!$A$7:$I$53,6,FALSE))</f>
        <v/>
      </c>
      <c r="G171" s="16" t="str">
        <f>IF(ISNA(VLOOKUP($A171,'Úklidové služby'!$A$7:$I$53,7,FALSE))=TRUE,"",VLOOKUP($A171,'Úklidové služby'!$A$7:$I$53,7,FALSE))</f>
        <v/>
      </c>
      <c r="H171" s="148" t="str">
        <f>IF(ISNA(VLOOKUP($A171,'Úklidové služby'!$A$7:$I$53,8,FALSE))=TRUE,"",VLOOKUP($A171,'Úklidové služby'!$A$7:$I$53,8,FALSE))</f>
        <v/>
      </c>
      <c r="I171" s="232" t="str">
        <f>IF(ISNA(VLOOKUP($A171,'Úklidové služby'!$A$7:$I$53,9,FALSE))=TRUE,"",VLOOKUP($A171,'Úklidové služby'!$A$7:$I$53,9,FALSE))</f>
        <v/>
      </c>
      <c r="J171" s="194" t="str">
        <f t="shared" si="8"/>
        <v/>
      </c>
      <c r="K171" s="237" t="str">
        <f t="shared" si="9"/>
        <v/>
      </c>
    </row>
    <row r="172" spans="1:11" ht="15" hidden="1" outlineLevel="1">
      <c r="A172" s="48"/>
      <c r="B172" s="14" t="s">
        <v>98</v>
      </c>
      <c r="C172" s="70" t="s">
        <v>127</v>
      </c>
      <c r="D172" s="15" t="s">
        <v>257</v>
      </c>
      <c r="E172" s="100">
        <v>1</v>
      </c>
      <c r="F172" s="66" t="str">
        <f>IF(ISNA(VLOOKUP($A172,'Úklidové služby'!$A$7:$I$53,6,FALSE))=TRUE,"",VLOOKUP($A172,'Úklidové služby'!$A$7:$I$53,6,FALSE))</f>
        <v/>
      </c>
      <c r="G172" s="16" t="str">
        <f>IF(ISNA(VLOOKUP($A172,'Úklidové služby'!$A$7:$I$53,7,FALSE))=TRUE,"",VLOOKUP($A172,'Úklidové služby'!$A$7:$I$53,7,FALSE))</f>
        <v/>
      </c>
      <c r="H172" s="148" t="str">
        <f>IF(ISNA(VLOOKUP($A172,'Úklidové služby'!$A$7:$I$53,8,FALSE))=TRUE,"",VLOOKUP($A172,'Úklidové služby'!$A$7:$I$53,8,FALSE))</f>
        <v/>
      </c>
      <c r="I172" s="232" t="str">
        <f>IF(ISNA(VLOOKUP($A172,'Úklidové služby'!$A$7:$I$53,9,FALSE))=TRUE,"",VLOOKUP($A172,'Úklidové služby'!$A$7:$I$53,9,FALSE))</f>
        <v/>
      </c>
      <c r="J172" s="194" t="str">
        <f t="shared" si="8"/>
        <v/>
      </c>
      <c r="K172" s="237" t="str">
        <f t="shared" si="9"/>
        <v/>
      </c>
    </row>
    <row r="173" spans="1:11" ht="15" hidden="1" outlineLevel="1">
      <c r="A173" s="48"/>
      <c r="B173" s="14" t="s">
        <v>98</v>
      </c>
      <c r="C173" s="70" t="s">
        <v>128</v>
      </c>
      <c r="D173" s="15" t="s">
        <v>257</v>
      </c>
      <c r="E173" s="100">
        <v>1</v>
      </c>
      <c r="F173" s="66" t="str">
        <f>IF(ISNA(VLOOKUP($A173,'Úklidové služby'!$A$7:$I$53,6,FALSE))=TRUE,"",VLOOKUP($A173,'Úklidové služby'!$A$7:$I$53,6,FALSE))</f>
        <v/>
      </c>
      <c r="G173" s="16" t="str">
        <f>IF(ISNA(VLOOKUP($A173,'Úklidové služby'!$A$7:$I$53,7,FALSE))=TRUE,"",VLOOKUP($A173,'Úklidové služby'!$A$7:$I$53,7,FALSE))</f>
        <v/>
      </c>
      <c r="H173" s="148" t="str">
        <f>IF(ISNA(VLOOKUP($A173,'Úklidové služby'!$A$7:$I$53,8,FALSE))=TRUE,"",VLOOKUP($A173,'Úklidové služby'!$A$7:$I$53,8,FALSE))</f>
        <v/>
      </c>
      <c r="I173" s="232" t="str">
        <f>IF(ISNA(VLOOKUP($A173,'Úklidové služby'!$A$7:$I$53,9,FALSE))=TRUE,"",VLOOKUP($A173,'Úklidové služby'!$A$7:$I$53,9,FALSE))</f>
        <v/>
      </c>
      <c r="J173" s="194" t="str">
        <f t="shared" si="8"/>
        <v/>
      </c>
      <c r="K173" s="237" t="str">
        <f t="shared" si="9"/>
        <v/>
      </c>
    </row>
    <row r="174" spans="1:11" ht="15" hidden="1" outlineLevel="1">
      <c r="A174" s="48"/>
      <c r="B174" s="14" t="s">
        <v>98</v>
      </c>
      <c r="C174" s="70" t="s">
        <v>129</v>
      </c>
      <c r="D174" s="15" t="s">
        <v>239</v>
      </c>
      <c r="E174" s="100">
        <v>1</v>
      </c>
      <c r="F174" s="66" t="str">
        <f>IF(ISNA(VLOOKUP($A174,'Úklidové služby'!$A$7:$I$53,6,FALSE))=TRUE,"",VLOOKUP($A174,'Úklidové služby'!$A$7:$I$53,6,FALSE))</f>
        <v/>
      </c>
      <c r="G174" s="16" t="str">
        <f>IF(ISNA(VLOOKUP($A174,'Úklidové služby'!$A$7:$I$53,7,FALSE))=TRUE,"",VLOOKUP($A174,'Úklidové služby'!$A$7:$I$53,7,FALSE))</f>
        <v/>
      </c>
      <c r="H174" s="148" t="str">
        <f>IF(ISNA(VLOOKUP($A174,'Úklidové služby'!$A$7:$I$53,8,FALSE))=TRUE,"",VLOOKUP($A174,'Úklidové služby'!$A$7:$I$53,8,FALSE))</f>
        <v/>
      </c>
      <c r="I174" s="232" t="str">
        <f>IF(ISNA(VLOOKUP($A174,'Úklidové služby'!$A$7:$I$53,9,FALSE))=TRUE,"",VLOOKUP($A174,'Úklidové služby'!$A$7:$I$53,9,FALSE))</f>
        <v/>
      </c>
      <c r="J174" s="194" t="str">
        <f t="shared" si="8"/>
        <v/>
      </c>
      <c r="K174" s="237" t="str">
        <f t="shared" si="9"/>
        <v/>
      </c>
    </row>
    <row r="175" spans="1:11" ht="15" hidden="1" outlineLevel="1">
      <c r="A175" s="48"/>
      <c r="B175" s="14" t="s">
        <v>98</v>
      </c>
      <c r="C175" s="70" t="s">
        <v>130</v>
      </c>
      <c r="D175" s="15" t="s">
        <v>239</v>
      </c>
      <c r="E175" s="100">
        <v>1</v>
      </c>
      <c r="F175" s="66" t="str">
        <f>IF(ISNA(VLOOKUP($A175,'Úklidové služby'!$A$7:$I$53,6,FALSE))=TRUE,"",VLOOKUP($A175,'Úklidové služby'!$A$7:$I$53,6,FALSE))</f>
        <v/>
      </c>
      <c r="G175" s="16" t="str">
        <f>IF(ISNA(VLOOKUP($A175,'Úklidové služby'!$A$7:$I$53,7,FALSE))=TRUE,"",VLOOKUP($A175,'Úklidové služby'!$A$7:$I$53,7,FALSE))</f>
        <v/>
      </c>
      <c r="H175" s="148" t="str">
        <f>IF(ISNA(VLOOKUP($A175,'Úklidové služby'!$A$7:$I$53,8,FALSE))=TRUE,"",VLOOKUP($A175,'Úklidové služby'!$A$7:$I$53,8,FALSE))</f>
        <v/>
      </c>
      <c r="I175" s="232" t="str">
        <f>IF(ISNA(VLOOKUP($A175,'Úklidové služby'!$A$7:$I$53,9,FALSE))=TRUE,"",VLOOKUP($A175,'Úklidové služby'!$A$7:$I$53,9,FALSE))</f>
        <v/>
      </c>
      <c r="J175" s="194" t="str">
        <f t="shared" si="8"/>
        <v/>
      </c>
      <c r="K175" s="237" t="str">
        <f t="shared" si="9"/>
        <v/>
      </c>
    </row>
    <row r="176" spans="1:11" ht="15" hidden="1" outlineLevel="1">
      <c r="A176" s="50"/>
      <c r="B176" s="25" t="s">
        <v>98</v>
      </c>
      <c r="C176" s="71" t="s">
        <v>142</v>
      </c>
      <c r="D176" s="116" t="s">
        <v>258</v>
      </c>
      <c r="E176" s="102">
        <v>1</v>
      </c>
      <c r="F176" s="93" t="str">
        <f>IF(ISNA(VLOOKUP($A176,'Úklidové služby'!$A$7:$I$53,6,FALSE))=TRUE,"",VLOOKUP($A176,'Úklidové služby'!$A$7:$I$53,6,FALSE))</f>
        <v/>
      </c>
      <c r="G176" s="16" t="str">
        <f>IF(ISNA(VLOOKUP($A176,'Úklidové služby'!$A$7:$I$53,7,FALSE))=TRUE,"",VLOOKUP($A176,'Úklidové služby'!$A$7:$I$53,7,FALSE))</f>
        <v/>
      </c>
      <c r="H176" s="151" t="str">
        <f>IF(ISNA(VLOOKUP($A176,'Úklidové služby'!$A$7:$I$53,8,FALSE))=TRUE,"",VLOOKUP($A176,'Úklidové služby'!$A$7:$I$53,8,FALSE))</f>
        <v/>
      </c>
      <c r="I176" s="232" t="str">
        <f>IF(ISNA(VLOOKUP($A176,'Úklidové služby'!$A$7:$I$53,9,FALSE))=TRUE,"",VLOOKUP($A176,'Úklidové služby'!$A$7:$I$53,9,FALSE))</f>
        <v/>
      </c>
      <c r="J176" s="194" t="str">
        <f aca="true" t="shared" si="10" ref="J176:J244">IF(ISERR(E176*G176*I176)=TRUE,"",E176*G176*I176)</f>
        <v/>
      </c>
      <c r="K176" s="237" t="str">
        <f aca="true" t="shared" si="11" ref="K176:K244">IF(ISERR(J176/12)=TRUE,"",J176/12)</f>
        <v/>
      </c>
    </row>
    <row r="177" spans="1:11" ht="15" collapsed="1">
      <c r="A177" s="2">
        <v>10</v>
      </c>
      <c r="B177" s="3" t="s">
        <v>5</v>
      </c>
      <c r="C177" s="5"/>
      <c r="D177" s="96"/>
      <c r="E177" s="97">
        <f>SUM(E178)</f>
        <v>25.1</v>
      </c>
      <c r="F177" s="45" t="str">
        <f>IF(ISNA(VLOOKUP($A177,'Úklidové služby'!$A$7:$I$53,6,FALSE))=TRUE,"",VLOOKUP($A177,'Úklidové služby'!$A$7:$I$53,6,FALSE))</f>
        <v>m2</v>
      </c>
      <c r="G177" s="24">
        <f>IF(ISNA(VLOOKUP($A177,'Úklidové služby'!$A$7:$I$53,7,FALSE))=TRUE,"",VLOOKUP($A177,'Úklidové služby'!$A$7:$I$53,7,FALSE))</f>
        <v>0</v>
      </c>
      <c r="H177" s="227" t="str">
        <f>IF(ISNA(VLOOKUP($A177,'Úklidové služby'!$A$7:$I$53,8,FALSE))=TRUE,"",VLOOKUP($A177,'Úklidové služby'!$A$7:$I$53,8,FALSE))</f>
        <v>1x za týden</v>
      </c>
      <c r="I177" s="185">
        <f>IF(ISNA(VLOOKUP($A177,'Úklidové služby'!$A$7:$I$53,9,FALSE))=TRUE,"",VLOOKUP($A177,'Úklidové služby'!$A$7:$I$53,9,FALSE))</f>
        <v>52</v>
      </c>
      <c r="J177" s="76">
        <f t="shared" si="10"/>
        <v>0</v>
      </c>
      <c r="K177" s="238">
        <f t="shared" si="11"/>
        <v>0</v>
      </c>
    </row>
    <row r="178" spans="1:11" ht="15" hidden="1" outlineLevel="1">
      <c r="A178" s="18"/>
      <c r="B178" s="58" t="s">
        <v>135</v>
      </c>
      <c r="C178" s="72">
        <v>43831</v>
      </c>
      <c r="D178" s="146" t="s">
        <v>260</v>
      </c>
      <c r="E178" s="100">
        <v>25.1</v>
      </c>
      <c r="F178" s="45" t="str">
        <f>IF(ISNA(VLOOKUP($A178,'Úklidové služby'!$A$7:$I$53,6,FALSE))=TRUE,"",VLOOKUP($A178,'Úklidové služby'!$A$7:$I$53,6,FALSE))</f>
        <v/>
      </c>
      <c r="G178" s="43" t="str">
        <f>IF(ISNA(VLOOKUP($A178,'Úklidové služby'!$A$7:$I$53,7,FALSE))=TRUE,"",VLOOKUP($A178,'Úklidové služby'!$A$7:$I$53,7,FALSE))</f>
        <v/>
      </c>
      <c r="H178" s="228" t="str">
        <f>IF(ISNA(VLOOKUP($A178,'Úklidové služby'!$A$7:$I$53,8,FALSE))=TRUE,"",VLOOKUP($A178,'Úklidové služby'!$A$7:$I$53,8,FALSE))</f>
        <v/>
      </c>
      <c r="I178" s="184" t="str">
        <f>IF(ISNA(VLOOKUP($A178,'Úklidové služby'!$A$7:$I$53,9,FALSE))=TRUE,"",VLOOKUP($A178,'Úklidové služby'!$A$7:$I$53,9,FALSE))</f>
        <v/>
      </c>
      <c r="J178" s="79" t="str">
        <f t="shared" si="10"/>
        <v/>
      </c>
      <c r="K178" s="241" t="str">
        <f t="shared" si="11"/>
        <v/>
      </c>
    </row>
    <row r="179" spans="1:11" ht="15" collapsed="1">
      <c r="A179" s="2">
        <v>11</v>
      </c>
      <c r="B179" s="19" t="s">
        <v>26</v>
      </c>
      <c r="C179" s="5"/>
      <c r="D179" s="96"/>
      <c r="E179" s="97">
        <f>SUM(E180)</f>
        <v>25.1</v>
      </c>
      <c r="F179" s="45" t="str">
        <f>IF(ISNA(VLOOKUP($A179,'Úklidové služby'!$A$7:$I$53,6,FALSE))=TRUE,"",VLOOKUP($A179,'Úklidové služby'!$A$7:$I$53,6,FALSE))</f>
        <v>m2</v>
      </c>
      <c r="G179" s="24">
        <f>IF(ISNA(VLOOKUP($A179,'Úklidové služby'!$A$7:$I$53,7,FALSE))=TRUE,"",VLOOKUP($A179,'Úklidové služby'!$A$7:$I$53,7,FALSE))</f>
        <v>0</v>
      </c>
      <c r="H179" s="227" t="str">
        <f>IF(ISNA(VLOOKUP($A179,'Úklidové služby'!$A$7:$I$53,8,FALSE))=TRUE,"",VLOOKUP($A179,'Úklidové služby'!$A$7:$I$53,8,FALSE))</f>
        <v>1x za týden</v>
      </c>
      <c r="I179" s="185">
        <f>IF(ISNA(VLOOKUP($A179,'Úklidové služby'!$A$7:$I$53,9,FALSE))=TRUE,"",VLOOKUP($A179,'Úklidové služby'!$A$7:$I$53,9,FALSE))</f>
        <v>52</v>
      </c>
      <c r="J179" s="76">
        <f t="shared" si="10"/>
        <v>0</v>
      </c>
      <c r="K179" s="238">
        <f t="shared" si="11"/>
        <v>0</v>
      </c>
    </row>
    <row r="180" spans="1:11" ht="15" hidden="1" outlineLevel="1">
      <c r="A180" s="18"/>
      <c r="B180" s="58" t="s">
        <v>135</v>
      </c>
      <c r="C180" s="72">
        <v>43831</v>
      </c>
      <c r="D180" s="146" t="s">
        <v>260</v>
      </c>
      <c r="E180" s="100">
        <v>25.1</v>
      </c>
      <c r="F180" s="45" t="str">
        <f>IF(ISNA(VLOOKUP($A180,'Úklidové služby'!$A$7:$I$53,6,FALSE))=TRUE,"",VLOOKUP($A180,'Úklidové služby'!$A$7:$I$53,6,FALSE))</f>
        <v/>
      </c>
      <c r="G180" s="43" t="str">
        <f>IF(ISNA(VLOOKUP($A180,'Úklidové služby'!$A$7:$I$53,7,FALSE))=TRUE,"",VLOOKUP($A180,'Úklidové služby'!$A$7:$I$53,7,FALSE))</f>
        <v/>
      </c>
      <c r="H180" s="228" t="str">
        <f>IF(ISNA(VLOOKUP($A180,'Úklidové služby'!$A$7:$I$53,8,FALSE))=TRUE,"",VLOOKUP($A180,'Úklidové služby'!$A$7:$I$53,8,FALSE))</f>
        <v/>
      </c>
      <c r="I180" s="184" t="str">
        <f>IF(ISNA(VLOOKUP($A180,'Úklidové služby'!$A$7:$I$53,9,FALSE))=TRUE,"",VLOOKUP($A180,'Úklidové služby'!$A$7:$I$53,9,FALSE))</f>
        <v/>
      </c>
      <c r="J180" s="79" t="str">
        <f t="shared" si="10"/>
        <v/>
      </c>
      <c r="K180" s="241" t="str">
        <f t="shared" si="11"/>
        <v/>
      </c>
    </row>
    <row r="181" spans="1:11" ht="15" collapsed="1">
      <c r="A181" s="2">
        <v>12</v>
      </c>
      <c r="B181" s="19" t="s">
        <v>27</v>
      </c>
      <c r="C181" s="20"/>
      <c r="D181" s="21"/>
      <c r="E181" s="97">
        <f>SUM(E182)</f>
        <v>24.98</v>
      </c>
      <c r="F181" s="45" t="str">
        <f>IF(ISNA(VLOOKUP($A181,'Úklidové služby'!$A$7:$I$53,6,FALSE))=TRUE,"",VLOOKUP($A181,'Úklidové služby'!$A$7:$I$53,6,FALSE))</f>
        <v>m2</v>
      </c>
      <c r="G181" s="24">
        <f>IF(ISNA(VLOOKUP($A181,'Úklidové služby'!$A$7:$I$53,7,FALSE))=TRUE,"",VLOOKUP($A181,'Úklidové služby'!$A$7:$I$53,7,FALSE))</f>
        <v>0</v>
      </c>
      <c r="H181" s="227" t="str">
        <f>IF(ISNA(VLOOKUP($A181,'Úklidové služby'!$A$7:$I$53,8,FALSE))=TRUE,"",VLOOKUP($A181,'Úklidové služby'!$A$7:$I$53,8,FALSE))</f>
        <v>1x za týden</v>
      </c>
      <c r="I181" s="185">
        <f>IF(ISNA(VLOOKUP($A181,'Úklidové služby'!$A$7:$I$53,9,FALSE))=TRUE,"",VLOOKUP($A181,'Úklidové služby'!$A$7:$I$53,9,FALSE))</f>
        <v>52</v>
      </c>
      <c r="J181" s="76">
        <f t="shared" si="10"/>
        <v>0</v>
      </c>
      <c r="K181" s="238">
        <f t="shared" si="11"/>
        <v>0</v>
      </c>
    </row>
    <row r="182" spans="1:11" ht="15" hidden="1" outlineLevel="1">
      <c r="A182" s="18"/>
      <c r="B182" s="58" t="s">
        <v>135</v>
      </c>
      <c r="C182" s="72" t="s">
        <v>109</v>
      </c>
      <c r="D182" s="146" t="s">
        <v>243</v>
      </c>
      <c r="E182" s="100">
        <v>24.98</v>
      </c>
      <c r="F182" s="45" t="str">
        <f>IF(ISNA(VLOOKUP($A182,'Úklidové služby'!$A$7:$I$53,6,FALSE))=TRUE,"",VLOOKUP($A182,'Úklidové služby'!$A$7:$I$53,6,FALSE))</f>
        <v/>
      </c>
      <c r="G182" s="43" t="str">
        <f>IF(ISNA(VLOOKUP($A182,'Úklidové služby'!$A$7:$I$53,7,FALSE))=TRUE,"",VLOOKUP($A182,'Úklidové služby'!$A$7:$I$53,7,FALSE))</f>
        <v/>
      </c>
      <c r="H182" s="228" t="str">
        <f>IF(ISNA(VLOOKUP($A182,'Úklidové služby'!$A$7:$I$53,8,FALSE))=TRUE,"",VLOOKUP($A182,'Úklidové služby'!$A$7:$I$53,8,FALSE))</f>
        <v/>
      </c>
      <c r="I182" s="184" t="str">
        <f>IF(ISNA(VLOOKUP($A182,'Úklidové služby'!$A$7:$I$53,9,FALSE))=TRUE,"",VLOOKUP($A182,'Úklidové služby'!$A$7:$I$53,9,FALSE))</f>
        <v/>
      </c>
      <c r="J182" s="79" t="str">
        <f t="shared" si="10"/>
        <v/>
      </c>
      <c r="K182" s="241" t="str">
        <f t="shared" si="11"/>
        <v/>
      </c>
    </row>
    <row r="183" spans="1:11" ht="15" collapsed="1">
      <c r="A183" s="2">
        <v>13</v>
      </c>
      <c r="B183" s="19" t="s">
        <v>39</v>
      </c>
      <c r="C183" s="5"/>
      <c r="D183" s="96"/>
      <c r="E183" s="97">
        <f>SUM(E184)</f>
        <v>1</v>
      </c>
      <c r="F183" s="45" t="str">
        <f>IF(ISNA(VLOOKUP($A183,'Úklidové služby'!$A$7:$I$53,6,FALSE))=TRUE,"",VLOOKUP($A183,'Úklidové služby'!$A$7:$I$53,6,FALSE))</f>
        <v>místnost</v>
      </c>
      <c r="G183" s="24">
        <f>IF(ISNA(VLOOKUP($A183,'Úklidové služby'!$A$7:$I$53,7,FALSE))=TRUE,"",VLOOKUP($A183,'Úklidové služby'!$A$7:$I$53,7,FALSE))</f>
        <v>0</v>
      </c>
      <c r="H183" s="227" t="str">
        <f>IF(ISNA(VLOOKUP($A183,'Úklidové služby'!$A$7:$I$53,8,FALSE))=TRUE,"",VLOOKUP($A183,'Úklidové služby'!$A$7:$I$53,8,FALSE))</f>
        <v>1x za týden</v>
      </c>
      <c r="I183" s="185">
        <f>IF(ISNA(VLOOKUP($A183,'Úklidové služby'!$A$7:$I$53,9,FALSE))=TRUE,"",VLOOKUP($A183,'Úklidové služby'!$A$7:$I$53,9,FALSE))</f>
        <v>52</v>
      </c>
      <c r="J183" s="76">
        <f t="shared" si="10"/>
        <v>0</v>
      </c>
      <c r="K183" s="238">
        <f t="shared" si="11"/>
        <v>0</v>
      </c>
    </row>
    <row r="184" spans="1:11" ht="15" hidden="1" outlineLevel="1">
      <c r="A184" s="18"/>
      <c r="B184" s="58" t="s">
        <v>135</v>
      </c>
      <c r="C184" s="72">
        <v>43831</v>
      </c>
      <c r="D184" s="146" t="s">
        <v>260</v>
      </c>
      <c r="E184" s="100">
        <v>1</v>
      </c>
      <c r="F184" s="45" t="str">
        <f>IF(ISNA(VLOOKUP($A184,'Úklidové služby'!$A$7:$I$53,6,FALSE))=TRUE,"",VLOOKUP($A184,'Úklidové služby'!$A$7:$I$53,6,FALSE))</f>
        <v/>
      </c>
      <c r="G184" s="43" t="str">
        <f>IF(ISNA(VLOOKUP($A184,'Úklidové služby'!$A$7:$I$53,7,FALSE))=TRUE,"",VLOOKUP($A184,'Úklidové služby'!$A$7:$I$53,7,FALSE))</f>
        <v/>
      </c>
      <c r="H184" s="228" t="str">
        <f>IF(ISNA(VLOOKUP($A184,'Úklidové služby'!$A$7:$I$53,8,FALSE))=TRUE,"",VLOOKUP($A184,'Úklidové služby'!$A$7:$I$53,8,FALSE))</f>
        <v/>
      </c>
      <c r="I184" s="184" t="str">
        <f>IF(ISNA(VLOOKUP($A184,'Úklidové služby'!$A$7:$I$53,9,FALSE))=TRUE,"",VLOOKUP($A184,'Úklidové služby'!$A$7:$I$53,9,FALSE))</f>
        <v/>
      </c>
      <c r="J184" s="79" t="str">
        <f t="shared" si="10"/>
        <v/>
      </c>
      <c r="K184" s="241" t="str">
        <f t="shared" si="11"/>
        <v/>
      </c>
    </row>
    <row r="185" spans="1:11" ht="15" collapsed="1">
      <c r="A185" s="2">
        <v>14</v>
      </c>
      <c r="B185" s="3" t="s">
        <v>441</v>
      </c>
      <c r="C185" s="5"/>
      <c r="D185" s="96"/>
      <c r="E185" s="97">
        <f>SUM(E186:E186)</f>
        <v>4.302</v>
      </c>
      <c r="F185" s="45" t="str">
        <f>IF(ISNA(VLOOKUP($A185,'Úklidové služby'!$A$7:$I$53,6,FALSE))=TRUE,"",VLOOKUP($A185,'Úklidové služby'!$A$7:$I$53,6,FALSE))</f>
        <v>m2</v>
      </c>
      <c r="G185" s="24">
        <f>IF(ISNA(VLOOKUP($A185,'Úklidové služby'!$A$7:$I$53,7,FALSE))=TRUE,"",VLOOKUP($A185,'Úklidové služby'!$A$7:$I$53,7,FALSE))</f>
        <v>0</v>
      </c>
      <c r="H185" s="227" t="str">
        <f>IF(ISNA(VLOOKUP($A185,'Úklidové služby'!$A$7:$I$53,8,FALSE))=TRUE,"",VLOOKUP($A185,'Úklidové služby'!$A$7:$I$53,8,FALSE))</f>
        <v>1x za týden</v>
      </c>
      <c r="I185" s="185">
        <f>IF(ISNA(VLOOKUP($A185,'Úklidové služby'!$A$7:$I$53,9,FALSE))=TRUE,"",VLOOKUP($A185,'Úklidové služby'!$A$7:$I$53,9,FALSE))</f>
        <v>52</v>
      </c>
      <c r="J185" s="76">
        <f t="shared" si="10"/>
        <v>0</v>
      </c>
      <c r="K185" s="238">
        <f t="shared" si="11"/>
        <v>0</v>
      </c>
    </row>
    <row r="186" spans="1:11" ht="15" hidden="1" outlineLevel="1">
      <c r="A186" s="18"/>
      <c r="B186" s="165" t="s">
        <v>135</v>
      </c>
      <c r="C186" s="69" t="s">
        <v>109</v>
      </c>
      <c r="D186" s="166" t="s">
        <v>243</v>
      </c>
      <c r="E186" s="101">
        <v>4.302</v>
      </c>
      <c r="F186" s="966" t="str">
        <f>IF(ISNA(VLOOKUP($A186,'Úklidové služby'!$A$7:$I$53,6,FALSE))=TRUE,"",VLOOKUP($A186,'Úklidové služby'!$A$7:$I$53,6,FALSE))</f>
        <v/>
      </c>
      <c r="G186" s="36" t="str">
        <f>IF(ISNA(VLOOKUP($A186,'Úklidové služby'!$A$7:$I$53,7,FALSE))=TRUE,"",VLOOKUP($A186,'Úklidové služby'!$A$7:$I$53,7,FALSE))</f>
        <v/>
      </c>
      <c r="H186" s="255" t="str">
        <f>IF(ISNA(VLOOKUP($A186,'Úklidové služby'!$A$7:$I$53,8,FALSE))=TRUE,"",VLOOKUP($A186,'Úklidové služby'!$A$7:$I$53,8,FALSE))</f>
        <v/>
      </c>
      <c r="I186" s="233" t="str">
        <f>IF(ISNA(VLOOKUP($A186,'Úklidové služby'!$A$7:$I$53,9,FALSE))=TRUE,"",VLOOKUP($A186,'Úklidové služby'!$A$7:$I$53,9,FALSE))</f>
        <v/>
      </c>
      <c r="J186" s="77" t="str">
        <f t="shared" si="10"/>
        <v/>
      </c>
      <c r="K186" s="239" t="str">
        <f t="shared" si="11"/>
        <v/>
      </c>
    </row>
    <row r="187" spans="1:11" ht="15" collapsed="1">
      <c r="A187" s="2">
        <v>15</v>
      </c>
      <c r="B187" s="983" t="s">
        <v>436</v>
      </c>
      <c r="C187" s="1111"/>
      <c r="D187" s="1112"/>
      <c r="E187" s="97">
        <f>SUM(E188:E208)</f>
        <v>16.976300000000002</v>
      </c>
      <c r="F187" s="898" t="s">
        <v>7</v>
      </c>
      <c r="G187" s="24">
        <f>IF(ISNA(VLOOKUP($A187,'Úklidové služby'!$A$7:$I$53,7,FALSE))=TRUE,"",VLOOKUP($A187,'Úklidové služby'!$A$7:$I$53,7,FALSE))</f>
        <v>0</v>
      </c>
      <c r="H187" s="227" t="str">
        <f>IF(ISNA(VLOOKUP($A187,'Úklidové služby'!$A$7:$I$53,8,FALSE))=TRUE,"",VLOOKUP($A187,'Úklidové služby'!$A$7:$I$53,8,FALSE))</f>
        <v>1x za týden</v>
      </c>
      <c r="I187" s="185">
        <f>IF(ISNA(VLOOKUP($A187,'Úklidové služby'!$A$7:$I$53,9,FALSE))=TRUE,"",VLOOKUP($A187,'Úklidové služby'!$A$7:$I$53,9,FALSE))</f>
        <v>52</v>
      </c>
      <c r="J187" s="76">
        <f t="shared" si="10"/>
        <v>0</v>
      </c>
      <c r="K187" s="238">
        <f t="shared" si="11"/>
        <v>0</v>
      </c>
    </row>
    <row r="188" spans="1:11" ht="15" hidden="1" outlineLevel="1">
      <c r="A188" s="48"/>
      <c r="B188" s="10" t="s">
        <v>8</v>
      </c>
      <c r="C188" s="69" t="s">
        <v>259</v>
      </c>
      <c r="D188" s="11" t="s">
        <v>154</v>
      </c>
      <c r="E188" s="100">
        <f>SUMIF('Prosklené dveře+stěny+zrcadla'!$C$155:$C$199,C188,'Prosklené dveře+stěny+zrcadla'!$H$155:$H$199)+SUMIF('Prosklené dveře+stěny+zrcadla'!$C$155:$C$199,C188,'Prosklené dveře+stěny+zrcadla'!$R$155:$R$199)</f>
        <v>0.7370000000000001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48" t="str">
        <f>IF(ISNA(VLOOKUP($A188,'Úklidové služby'!$A$7:$I$53,8,FALSE))=TRUE,"",VLOOKUP($A188,'Úklidové služby'!$A$7:$I$53,8,FALSE))</f>
        <v/>
      </c>
      <c r="I188" s="232" t="str">
        <f>IF(ISNA(VLOOKUP($A188,'Úklidové služby'!$A$7:$I$53,9,FALSE))=TRUE,"",VLOOKUP($A188,'Úklidové služby'!$A$7:$I$53,9,FALSE))</f>
        <v/>
      </c>
      <c r="J188" s="194" t="str">
        <f t="shared" si="10"/>
        <v/>
      </c>
      <c r="K188" s="237" t="str">
        <f t="shared" si="11"/>
        <v/>
      </c>
    </row>
    <row r="189" spans="1:11" ht="15" hidden="1" outlineLevel="1">
      <c r="A189" s="48"/>
      <c r="B189" s="14" t="s">
        <v>8</v>
      </c>
      <c r="C189" s="70" t="s">
        <v>207</v>
      </c>
      <c r="D189" s="15" t="s">
        <v>235</v>
      </c>
      <c r="E189" s="100">
        <f>SUMIF('Prosklené dveře+stěny+zrcadla'!$C$155:$C$199,C189,'Prosklené dveře+stěny+zrcadla'!$H$155:$H$199)+SUMIF('Prosklené dveře+stěny+zrcadla'!$C$155:$C$199,C189,'Prosklené dveře+stěny+zrcadla'!$R$155:$R$199)</f>
        <v>0.55</v>
      </c>
      <c r="F189" s="66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48" t="str">
        <f>IF(ISNA(VLOOKUP($A189,'Úklidové služby'!$A$7:$I$53,8,FALSE))=TRUE,"",VLOOKUP($A189,'Úklidové služby'!$A$7:$I$53,8,FALSE))</f>
        <v/>
      </c>
      <c r="I189" s="232" t="str">
        <f>IF(ISNA(VLOOKUP($A189,'Úklidové služby'!$A$7:$I$53,9,FALSE))=TRUE,"",VLOOKUP($A189,'Úklidové služby'!$A$7:$I$53,9,FALSE))</f>
        <v/>
      </c>
      <c r="J189" s="194" t="str">
        <f t="shared" si="10"/>
        <v/>
      </c>
      <c r="K189" s="237" t="str">
        <f t="shared" si="11"/>
        <v/>
      </c>
    </row>
    <row r="190" spans="1:11" ht="15" hidden="1" outlineLevel="1">
      <c r="A190" s="48"/>
      <c r="B190" s="14" t="s">
        <v>8</v>
      </c>
      <c r="C190" s="70" t="s">
        <v>111</v>
      </c>
      <c r="D190" s="15" t="s">
        <v>238</v>
      </c>
      <c r="E190" s="100">
        <f>SUMIF('Prosklené dveře+stěny+zrcadla'!$C$155:$C$199,C190,'Prosklené dveře+stěny+zrcadla'!$H$155:$H$199)+SUMIF('Prosklené dveře+stěny+zrcadla'!$C$155:$C$199,C190,'Prosklené dveře+stěny+zrcadla'!$R$155:$R$199)</f>
        <v>1.74</v>
      </c>
      <c r="F190" s="66" t="str">
        <f>IF(ISNA(VLOOKUP($A190,'Úklidové služby'!$A$7:$I$53,6,FALSE))=TRUE,"",VLOOKUP($A190,'Úklidové služby'!$A$7:$I$53,6,FALSE))</f>
        <v/>
      </c>
      <c r="G190" s="16" t="str">
        <f>IF(ISNA(VLOOKUP($A190,'Úklidové služby'!$A$7:$I$53,7,FALSE))=TRUE,"",VLOOKUP($A190,'Úklidové služby'!$A$7:$I$53,7,FALSE))</f>
        <v/>
      </c>
      <c r="H190" s="148" t="str">
        <f>IF(ISNA(VLOOKUP($A190,'Úklidové služby'!$A$7:$I$53,8,FALSE))=TRUE,"",VLOOKUP($A190,'Úklidové služby'!$A$7:$I$53,8,FALSE))</f>
        <v/>
      </c>
      <c r="I190" s="232" t="str">
        <f>IF(ISNA(VLOOKUP($A190,'Úklidové služby'!$A$7:$I$53,9,FALSE))=TRUE,"",VLOOKUP($A190,'Úklidové služby'!$A$7:$I$53,9,FALSE))</f>
        <v/>
      </c>
      <c r="J190" s="194" t="str">
        <f t="shared" si="10"/>
        <v/>
      </c>
      <c r="K190" s="237" t="str">
        <f t="shared" si="11"/>
        <v/>
      </c>
    </row>
    <row r="191" spans="1:11" ht="15" hidden="1" outlineLevel="1">
      <c r="A191" s="48"/>
      <c r="B191" s="14" t="s">
        <v>8</v>
      </c>
      <c r="C191" s="70" t="s">
        <v>112</v>
      </c>
      <c r="D191" s="15" t="s">
        <v>239</v>
      </c>
      <c r="E191" s="100">
        <f>SUMIF('Prosklené dveře+stěny+zrcadla'!$C$155:$C$199,C191,'Prosklené dveře+stěny+zrcadla'!$H$155:$H$199)+SUMIF('Prosklené dveře+stěny+zrcadla'!$C$155:$C$199,C191,'Prosklené dveře+stěny+zrcadla'!$R$155:$R$199)</f>
        <v>0.318</v>
      </c>
      <c r="F191" s="66" t="str">
        <f>IF(ISNA(VLOOKUP($A191,'Úklidové služby'!$A$7:$I$53,6,FALSE))=TRUE,"",VLOOKUP($A191,'Úklidové služby'!$A$7:$I$53,6,FALSE))</f>
        <v/>
      </c>
      <c r="G191" s="16" t="str">
        <f>IF(ISNA(VLOOKUP($A191,'Úklidové služby'!$A$7:$I$53,7,FALSE))=TRUE,"",VLOOKUP($A191,'Úklidové služby'!$A$7:$I$53,7,FALSE))</f>
        <v/>
      </c>
      <c r="H191" s="148" t="str">
        <f>IF(ISNA(VLOOKUP($A191,'Úklidové služby'!$A$7:$I$53,8,FALSE))=TRUE,"",VLOOKUP($A191,'Úklidové služby'!$A$7:$I$53,8,FALSE))</f>
        <v/>
      </c>
      <c r="I191" s="232" t="str">
        <f>IF(ISNA(VLOOKUP($A191,'Úklidové služby'!$A$7:$I$53,9,FALSE))=TRUE,"",VLOOKUP($A191,'Úklidové služby'!$A$7:$I$53,9,FALSE))</f>
        <v/>
      </c>
      <c r="J191" s="194" t="str">
        <f t="shared" si="10"/>
        <v/>
      </c>
      <c r="K191" s="237" t="str">
        <f t="shared" si="11"/>
        <v/>
      </c>
    </row>
    <row r="192" spans="1:11" ht="15" hidden="1" outlineLevel="1">
      <c r="A192" s="48"/>
      <c r="B192" s="14" t="s">
        <v>8</v>
      </c>
      <c r="C192" s="70" t="s">
        <v>102</v>
      </c>
      <c r="D192" s="15" t="s">
        <v>61</v>
      </c>
      <c r="E192" s="100">
        <f>SUMIF('Prosklené dveře+stěny+zrcadla'!$C$155:$C$199,C192,'Prosklené dveře+stěny+zrcadla'!$H$155:$H$199)+SUMIF('Prosklené dveře+stěny+zrcadla'!$C$155:$C$199,C192,'Prosklené dveře+stěny+zrcadla'!$R$155:$R$199)</f>
        <v>0.7370000000000001</v>
      </c>
      <c r="F192" s="66" t="str">
        <f>IF(ISNA(VLOOKUP($A192,'Úklidové služby'!$A$7:$I$53,6,FALSE))=TRUE,"",VLOOKUP($A192,'Úklidové služby'!$A$7:$I$53,6,FALSE))</f>
        <v/>
      </c>
      <c r="G192" s="16" t="str">
        <f>IF(ISNA(VLOOKUP($A192,'Úklidové služby'!$A$7:$I$53,7,FALSE))=TRUE,"",VLOOKUP($A192,'Úklidové služby'!$A$7:$I$53,7,FALSE))</f>
        <v/>
      </c>
      <c r="H192" s="148" t="str">
        <f>IF(ISNA(VLOOKUP($A192,'Úklidové služby'!$A$7:$I$53,8,FALSE))=TRUE,"",VLOOKUP($A192,'Úklidové služby'!$A$7:$I$53,8,FALSE))</f>
        <v/>
      </c>
      <c r="I192" s="232" t="str">
        <f>IF(ISNA(VLOOKUP($A192,'Úklidové služby'!$A$7:$I$53,9,FALSE))=TRUE,"",VLOOKUP($A192,'Úklidové služby'!$A$7:$I$53,9,FALSE))</f>
        <v/>
      </c>
      <c r="J192" s="194" t="str">
        <f t="shared" si="10"/>
        <v/>
      </c>
      <c r="K192" s="237" t="str">
        <f t="shared" si="11"/>
        <v/>
      </c>
    </row>
    <row r="193" spans="1:11" ht="15" hidden="1" outlineLevel="1">
      <c r="A193" s="48"/>
      <c r="B193" s="14" t="s">
        <v>8</v>
      </c>
      <c r="C193" s="70" t="s">
        <v>110</v>
      </c>
      <c r="D193" s="15" t="s">
        <v>240</v>
      </c>
      <c r="E193" s="100">
        <f>SUMIF('Prosklené dveře+stěny+zrcadla'!$C$155:$C$199,C193,'Prosklené dveře+stěny+zrcadla'!$H$155:$H$199)+SUMIF('Prosklené dveře+stěny+zrcadla'!$C$155:$C$199,C193,'Prosklené dveře+stěny+zrcadla'!$R$155:$R$199)</f>
        <v>0.3744</v>
      </c>
      <c r="F193" s="66" t="str">
        <f>IF(ISNA(VLOOKUP($A193,'Úklidové služby'!$A$7:$I$53,6,FALSE))=TRUE,"",VLOOKUP($A193,'Úklidové služby'!$A$7:$I$53,6,FALSE))</f>
        <v/>
      </c>
      <c r="G193" s="16" t="str">
        <f>IF(ISNA(VLOOKUP($A193,'Úklidové služby'!$A$7:$I$53,7,FALSE))=TRUE,"",VLOOKUP($A193,'Úklidové služby'!$A$7:$I$53,7,FALSE))</f>
        <v/>
      </c>
      <c r="H193" s="148" t="str">
        <f>IF(ISNA(VLOOKUP($A193,'Úklidové služby'!$A$7:$I$53,8,FALSE))=TRUE,"",VLOOKUP($A193,'Úklidové služby'!$A$7:$I$53,8,FALSE))</f>
        <v/>
      </c>
      <c r="I193" s="232" t="str">
        <f>IF(ISNA(VLOOKUP($A193,'Úklidové služby'!$A$7:$I$53,9,FALSE))=TRUE,"",VLOOKUP($A193,'Úklidové služby'!$A$7:$I$53,9,FALSE))</f>
        <v/>
      </c>
      <c r="J193" s="194" t="str">
        <f t="shared" si="10"/>
        <v/>
      </c>
      <c r="K193" s="237" t="str">
        <f t="shared" si="11"/>
        <v/>
      </c>
    </row>
    <row r="194" spans="1:11" ht="15" hidden="1" outlineLevel="1">
      <c r="A194" s="48"/>
      <c r="B194" s="14" t="s">
        <v>8</v>
      </c>
      <c r="C194" s="70" t="s">
        <v>133</v>
      </c>
      <c r="D194" s="15" t="s">
        <v>241</v>
      </c>
      <c r="E194" s="100">
        <f>SUMIF('Prosklené dveře+stěny+zrcadla'!$C$155:$C$199,C194,'Prosklené dveře+stěny+zrcadla'!$H$155:$H$199)+SUMIF('Prosklené dveře+stěny+zrcadla'!$C$155:$C$199,C194,'Prosklené dveře+stěny+zrcadla'!$R$155:$R$199)</f>
        <v>1.35</v>
      </c>
      <c r="F194" s="66" t="str">
        <f>IF(ISNA(VLOOKUP($A194,'Úklidové služby'!$A$7:$I$53,6,FALSE))=TRUE,"",VLOOKUP($A194,'Úklidové služby'!$A$7:$I$53,6,FALSE))</f>
        <v/>
      </c>
      <c r="G194" s="16" t="str">
        <f>IF(ISNA(VLOOKUP($A194,'Úklidové služby'!$A$7:$I$53,7,FALSE))=TRUE,"",VLOOKUP($A194,'Úklidové služby'!$A$7:$I$53,7,FALSE))</f>
        <v/>
      </c>
      <c r="H194" s="148" t="str">
        <f>IF(ISNA(VLOOKUP($A194,'Úklidové služby'!$A$7:$I$53,8,FALSE))=TRUE,"",VLOOKUP($A194,'Úklidové služby'!$A$7:$I$53,8,FALSE))</f>
        <v/>
      </c>
      <c r="I194" s="232" t="str">
        <f>IF(ISNA(VLOOKUP($A194,'Úklidové služby'!$A$7:$I$53,9,FALSE))=TRUE,"",VLOOKUP($A194,'Úklidové služby'!$A$7:$I$53,9,FALSE))</f>
        <v/>
      </c>
      <c r="J194" s="194" t="str">
        <f t="shared" si="10"/>
        <v/>
      </c>
      <c r="K194" s="237" t="str">
        <f t="shared" si="11"/>
        <v/>
      </c>
    </row>
    <row r="195" spans="1:11" ht="15" hidden="1" outlineLevel="1">
      <c r="A195" s="48"/>
      <c r="B195" s="14" t="s">
        <v>8</v>
      </c>
      <c r="C195" s="70" t="s">
        <v>107</v>
      </c>
      <c r="D195" s="15" t="s">
        <v>95</v>
      </c>
      <c r="E195" s="100">
        <f>SUMIF('Prosklené dveře+stěny+zrcadla'!$C$155:$C$199,C195,'Prosklené dveře+stěny+zrcadla'!$H$155:$H$199)+SUMIF('Prosklené dveře+stěny+zrcadla'!$C$155:$C$199,C195,'Prosklené dveře+stěny+zrcadla'!$R$155:$R$199)</f>
        <v>0.8160000000000001</v>
      </c>
      <c r="F195" s="66" t="str">
        <f>IF(ISNA(VLOOKUP($A195,'Úklidové služby'!$A$7:$I$53,6,FALSE))=TRUE,"",VLOOKUP($A195,'Úklidové služby'!$A$7:$I$53,6,FALSE))</f>
        <v/>
      </c>
      <c r="G195" s="16" t="str">
        <f>IF(ISNA(VLOOKUP($A195,'Úklidové služby'!$A$7:$I$53,7,FALSE))=TRUE,"",VLOOKUP($A195,'Úklidové služby'!$A$7:$I$53,7,FALSE))</f>
        <v/>
      </c>
      <c r="H195" s="148" t="str">
        <f>IF(ISNA(VLOOKUP($A195,'Úklidové služby'!$A$7:$I$53,8,FALSE))=TRUE,"",VLOOKUP($A195,'Úklidové služby'!$A$7:$I$53,8,FALSE))</f>
        <v/>
      </c>
      <c r="I195" s="232" t="str">
        <f>IF(ISNA(VLOOKUP($A195,'Úklidové služby'!$A$7:$I$53,9,FALSE))=TRUE,"",VLOOKUP($A195,'Úklidové služby'!$A$7:$I$53,9,FALSE))</f>
        <v/>
      </c>
      <c r="J195" s="194" t="str">
        <f t="shared" si="10"/>
        <v/>
      </c>
      <c r="K195" s="237" t="str">
        <f t="shared" si="11"/>
        <v/>
      </c>
    </row>
    <row r="196" spans="1:11" ht="15" hidden="1" outlineLevel="1">
      <c r="A196" s="48"/>
      <c r="B196" s="14" t="s">
        <v>8</v>
      </c>
      <c r="C196" s="70" t="s">
        <v>106</v>
      </c>
      <c r="D196" s="15" t="s">
        <v>242</v>
      </c>
      <c r="E196" s="100">
        <f>SUMIF('Prosklené dveře+stěny+zrcadla'!$C$155:$C$199,C196,'Prosklené dveře+stěny+zrcadla'!$H$155:$H$199)+SUMIF('Prosklené dveře+stěny+zrcadla'!$C$155:$C$199,C196,'Prosklené dveře+stěny+zrcadla'!$R$155:$R$199)</f>
        <v>1.6686</v>
      </c>
      <c r="F196" s="66" t="str">
        <f>IF(ISNA(VLOOKUP($A196,'Úklidové služby'!$A$7:$I$53,6,FALSE))=TRUE,"",VLOOKUP($A196,'Úklidové služby'!$A$7:$I$53,6,FALSE))</f>
        <v/>
      </c>
      <c r="G196" s="16" t="str">
        <f>IF(ISNA(VLOOKUP($A196,'Úklidové služby'!$A$7:$I$53,7,FALSE))=TRUE,"",VLOOKUP($A196,'Úklidové služby'!$A$7:$I$53,7,FALSE))</f>
        <v/>
      </c>
      <c r="H196" s="148" t="str">
        <f>IF(ISNA(VLOOKUP($A196,'Úklidové služby'!$A$7:$I$53,8,FALSE))=TRUE,"",VLOOKUP($A196,'Úklidové služby'!$A$7:$I$53,8,FALSE))</f>
        <v/>
      </c>
      <c r="I196" s="232" t="str">
        <f>IF(ISNA(VLOOKUP($A196,'Úklidové služby'!$A$7:$I$53,9,FALSE))=TRUE,"",VLOOKUP($A196,'Úklidové služby'!$A$7:$I$53,9,FALSE))</f>
        <v/>
      </c>
      <c r="J196" s="194" t="str">
        <f t="shared" si="10"/>
        <v/>
      </c>
      <c r="K196" s="237" t="str">
        <f t="shared" si="11"/>
        <v/>
      </c>
    </row>
    <row r="197" spans="1:11" ht="15" hidden="1" outlineLevel="1">
      <c r="A197" s="9"/>
      <c r="B197" s="63" t="s">
        <v>135</v>
      </c>
      <c r="C197" s="70" t="s">
        <v>109</v>
      </c>
      <c r="D197" s="982" t="s">
        <v>243</v>
      </c>
      <c r="E197" s="100">
        <f>SUMIF('Prosklené dveře+stěny+zrcadla'!$C$155:$C$199,C197,'Prosklené dveře+stěny+zrcadla'!$H$155:$H$199)+SUMIF('Prosklené dveře+stěny+zrcadla'!$C$155:$C$199,C197,'Prosklené dveře+stěny+zrcadla'!$R$155:$R$199)</f>
        <v>0.41609999999999997</v>
      </c>
      <c r="F197" s="91" t="str">
        <f>IF(ISNA(VLOOKUP($A197,'Úklidové služby'!$A$7:$I$53,6,FALSE))=TRUE,"",VLOOKUP($A197,'Úklidové služby'!$A$7:$I$53,6,FALSE))</f>
        <v/>
      </c>
      <c r="G197" s="39" t="str">
        <f>IF(ISNA(VLOOKUP($A197,'Úklidové služby'!$A$7:$I$53,7,FALSE))=TRUE,"",VLOOKUP($A197,'Úklidové služby'!$A$7:$I$53,7,FALSE))</f>
        <v/>
      </c>
      <c r="H197" s="973" t="str">
        <f>IF(ISNA(VLOOKUP($A197,'Úklidové služby'!$A$7:$I$53,8,FALSE))=TRUE,"",VLOOKUP($A197,'Úklidové služby'!$A$7:$I$53,8,FALSE))</f>
        <v/>
      </c>
      <c r="I197" s="234" t="str">
        <f>IF(ISNA(VLOOKUP($A197,'Úklidové služby'!$A$7:$I$53,9,FALSE))=TRUE,"",VLOOKUP($A197,'Úklidové služby'!$A$7:$I$53,9,FALSE))</f>
        <v/>
      </c>
      <c r="J197" s="78" t="str">
        <f>IF(ISERR(E197*G197*I197)=TRUE,"",E197*G197*I197)</f>
        <v/>
      </c>
      <c r="K197" s="240" t="str">
        <f>IF(ISERR(J197/12)=TRUE,"",J197/12)</f>
        <v/>
      </c>
    </row>
    <row r="198" spans="1:11" ht="15" hidden="1" outlineLevel="1">
      <c r="A198" s="48"/>
      <c r="B198" s="14" t="s">
        <v>8</v>
      </c>
      <c r="C198" s="140" t="s">
        <v>182</v>
      </c>
      <c r="D198" s="15" t="s">
        <v>239</v>
      </c>
      <c r="E198" s="100">
        <f>SUMIF('Prosklené dveře+stěny+zrcadla'!$C$155:$C$199,C198,'Prosklené dveře+stěny+zrcadla'!$H$155:$H$199)+SUMIF('Prosklené dveře+stěny+zrcadla'!$C$155:$C$199,C198,'Prosklené dveře+stěny+zrcadla'!$R$155:$R$199)</f>
        <v>0.318</v>
      </c>
      <c r="F198" s="66" t="str">
        <f>IF(ISNA(VLOOKUP($A198,'Úklidové služby'!$A$7:$I$53,6,FALSE))=TRUE,"",VLOOKUP($A198,'Úklidové služby'!$A$7:$I$53,6,FALSE))</f>
        <v/>
      </c>
      <c r="G198" s="16" t="str">
        <f>IF(ISNA(VLOOKUP($A198,'Úklidové služby'!$A$7:$I$53,7,FALSE))=TRUE,"",VLOOKUP($A198,'Úklidové služby'!$A$7:$I$53,7,FALSE))</f>
        <v/>
      </c>
      <c r="H198" s="148" t="str">
        <f>IF(ISNA(VLOOKUP($A198,'Úklidové služby'!$A$7:$I$53,8,FALSE))=TRUE,"",VLOOKUP($A198,'Úklidové služby'!$A$7:$I$53,8,FALSE))</f>
        <v/>
      </c>
      <c r="I198" s="232" t="str">
        <f>IF(ISNA(VLOOKUP($A198,'Úklidové služby'!$A$7:$I$53,9,FALSE))=TRUE,"",VLOOKUP($A198,'Úklidové služby'!$A$7:$I$53,9,FALSE))</f>
        <v/>
      </c>
      <c r="J198" s="194" t="str">
        <f aca="true" t="shared" si="12" ref="J198:J208">IF(ISERR(E198*G198*I198)=TRUE,"",E198*G198*I198)</f>
        <v/>
      </c>
      <c r="K198" s="237" t="str">
        <f aca="true" t="shared" si="13" ref="K198:K208">IF(ISERR(J198/12)=TRUE,"",J198/12)</f>
        <v/>
      </c>
    </row>
    <row r="199" spans="1:11" ht="15" hidden="1" outlineLevel="1">
      <c r="A199" s="48"/>
      <c r="B199" s="14" t="s">
        <v>8</v>
      </c>
      <c r="C199" s="70" t="s">
        <v>104</v>
      </c>
      <c r="D199" s="15" t="s">
        <v>239</v>
      </c>
      <c r="E199" s="100">
        <f>SUMIF('Prosklené dveře+stěny+zrcadla'!$C$155:$C$199,C199,'Prosklené dveře+stěny+zrcadla'!$H$155:$H$199)+SUMIF('Prosklené dveře+stěny+zrcadla'!$C$155:$C$199,C199,'Prosklené dveře+stěny+zrcadla'!$R$155:$R$199)</f>
        <v>0.318</v>
      </c>
      <c r="F199" s="66" t="str">
        <f>IF(ISNA(VLOOKUP($A199,'Úklidové služby'!$A$7:$I$53,6,FALSE))=TRUE,"",VLOOKUP($A199,'Úklidové služby'!$A$7:$I$53,6,FALSE))</f>
        <v/>
      </c>
      <c r="G199" s="16" t="str">
        <f>IF(ISNA(VLOOKUP($A199,'Úklidové služby'!$A$7:$I$53,7,FALSE))=TRUE,"",VLOOKUP($A199,'Úklidové služby'!$A$7:$I$53,7,FALSE))</f>
        <v/>
      </c>
      <c r="H199" s="148" t="str">
        <f>IF(ISNA(VLOOKUP($A199,'Úklidové služby'!$A$7:$I$53,8,FALSE))=TRUE,"",VLOOKUP($A199,'Úklidové služby'!$A$7:$I$53,8,FALSE))</f>
        <v/>
      </c>
      <c r="I199" s="232" t="str">
        <f>IF(ISNA(VLOOKUP($A199,'Úklidové služby'!$A$7:$I$53,9,FALSE))=TRUE,"",VLOOKUP($A199,'Úklidové služby'!$A$7:$I$53,9,FALSE))</f>
        <v/>
      </c>
      <c r="J199" s="194" t="str">
        <f t="shared" si="12"/>
        <v/>
      </c>
      <c r="K199" s="237" t="str">
        <f t="shared" si="13"/>
        <v/>
      </c>
    </row>
    <row r="200" spans="1:11" ht="15" hidden="1" outlineLevel="1">
      <c r="A200" s="48"/>
      <c r="B200" s="14" t="s">
        <v>20</v>
      </c>
      <c r="C200" s="70" t="s">
        <v>115</v>
      </c>
      <c r="D200" s="15" t="s">
        <v>247</v>
      </c>
      <c r="E200" s="100">
        <f>SUMIF('Prosklené dveře+stěny+zrcadla'!$C$155:$C$199,C200,'Prosklené dveře+stěny+zrcadla'!$H$155:$H$199)+SUMIF('Prosklené dveře+stěny+zrcadla'!$C$155:$C$199,C200,'Prosklené dveře+stěny+zrcadla'!$R$155:$R$199)</f>
        <v>0.6642</v>
      </c>
      <c r="F200" s="66" t="str">
        <f>IF(ISNA(VLOOKUP($A200,'Úklidové služby'!$A$7:$I$53,6,FALSE))=TRUE,"",VLOOKUP($A200,'Úklidové služby'!$A$7:$I$53,6,FALSE))</f>
        <v/>
      </c>
      <c r="G200" s="16" t="str">
        <f>IF(ISNA(VLOOKUP($A200,'Úklidové služby'!$A$7:$I$53,7,FALSE))=TRUE,"",VLOOKUP($A200,'Úklidové služby'!$A$7:$I$53,7,FALSE))</f>
        <v/>
      </c>
      <c r="H200" s="148" t="str">
        <f>IF(ISNA(VLOOKUP($A200,'Úklidové služby'!$A$7:$I$53,8,FALSE))=TRUE,"",VLOOKUP($A200,'Úklidové služby'!$A$7:$I$53,8,FALSE))</f>
        <v/>
      </c>
      <c r="I200" s="232" t="str">
        <f>IF(ISNA(VLOOKUP($A200,'Úklidové služby'!$A$7:$I$53,9,FALSE))=TRUE,"",VLOOKUP($A200,'Úklidové služby'!$A$7:$I$53,9,FALSE))</f>
        <v/>
      </c>
      <c r="J200" s="194" t="str">
        <f t="shared" si="12"/>
        <v/>
      </c>
      <c r="K200" s="237" t="str">
        <f t="shared" si="13"/>
        <v/>
      </c>
    </row>
    <row r="201" spans="1:11" ht="15" hidden="1" outlineLevel="1">
      <c r="A201" s="48"/>
      <c r="B201" s="14" t="s">
        <v>20</v>
      </c>
      <c r="C201" s="70" t="s">
        <v>116</v>
      </c>
      <c r="D201" s="15" t="s">
        <v>61</v>
      </c>
      <c r="E201" s="100">
        <f>SUMIF('Prosklené dveře+stěny+zrcadla'!$C$155:$C$199,C201,'Prosklené dveře+stěny+zrcadla'!$H$155:$H$199)+SUMIF('Prosklené dveře+stěny+zrcadla'!$C$155:$C$199,C201,'Prosklené dveře+stěny+zrcadla'!$R$155:$R$199)</f>
        <v>1.843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48" t="str">
        <f>IF(ISNA(VLOOKUP($A201,'Úklidové služby'!$A$7:$I$53,8,FALSE))=TRUE,"",VLOOKUP($A201,'Úklidové služby'!$A$7:$I$53,8,FALSE))</f>
        <v/>
      </c>
      <c r="I201" s="232" t="str">
        <f>IF(ISNA(VLOOKUP($A201,'Úklidové služby'!$A$7:$I$53,9,FALSE))=TRUE,"",VLOOKUP($A201,'Úklidové služby'!$A$7:$I$53,9,FALSE))</f>
        <v/>
      </c>
      <c r="J201" s="194" t="str">
        <f t="shared" si="12"/>
        <v/>
      </c>
      <c r="K201" s="237" t="str">
        <f t="shared" si="13"/>
        <v/>
      </c>
    </row>
    <row r="202" spans="1:11" ht="15" hidden="1" outlineLevel="1">
      <c r="A202" s="48"/>
      <c r="B202" s="14" t="s">
        <v>20</v>
      </c>
      <c r="C202" s="140" t="s">
        <v>117</v>
      </c>
      <c r="D202" s="15" t="s">
        <v>248</v>
      </c>
      <c r="E202" s="100">
        <f>SUMIF('Prosklené dveře+stěny+zrcadla'!$C$155:$C$199,C202,'Prosklené dveře+stěny+zrcadla'!$H$155:$H$199)+SUMIF('Prosklené dveře+stěny+zrcadla'!$C$155:$C$199,C202,'Prosklené dveře+stěny+zrcadla'!$R$155:$R$199)</f>
        <v>1.19</v>
      </c>
      <c r="F202" s="66" t="str">
        <f>IF(ISNA(VLOOKUP($A202,'Úklidové služby'!$A$7:$I$53,6,FALSE))=TRUE,"",VLOOKUP($A202,'Úklidové služby'!$A$7:$I$53,6,FALSE))</f>
        <v/>
      </c>
      <c r="G202" s="16" t="str">
        <f>IF(ISNA(VLOOKUP($A202,'Úklidové služby'!$A$7:$I$53,7,FALSE))=TRUE,"",VLOOKUP($A202,'Úklidové služby'!$A$7:$I$53,7,FALSE))</f>
        <v/>
      </c>
      <c r="H202" s="148" t="str">
        <f>IF(ISNA(VLOOKUP($A202,'Úklidové služby'!$A$7:$I$53,8,FALSE))=TRUE,"",VLOOKUP($A202,'Úklidové služby'!$A$7:$I$53,8,FALSE))</f>
        <v/>
      </c>
      <c r="I202" s="232" t="str">
        <f>IF(ISNA(VLOOKUP($A202,'Úklidové služby'!$A$7:$I$53,9,FALSE))=TRUE,"",VLOOKUP($A202,'Úklidové služby'!$A$7:$I$53,9,FALSE))</f>
        <v/>
      </c>
      <c r="J202" s="194" t="str">
        <f t="shared" si="12"/>
        <v/>
      </c>
      <c r="K202" s="237" t="str">
        <f t="shared" si="13"/>
        <v/>
      </c>
    </row>
    <row r="203" spans="1:11" ht="15" hidden="1" outlineLevel="1">
      <c r="A203" s="48"/>
      <c r="B203" s="14" t="s">
        <v>20</v>
      </c>
      <c r="C203" s="70" t="s">
        <v>119</v>
      </c>
      <c r="D203" s="15" t="s">
        <v>249</v>
      </c>
      <c r="E203" s="100">
        <f>SUMIF('Prosklené dveře+stěny+zrcadla'!$C$155:$C$199,C203,'Prosklené dveře+stěny+zrcadla'!$H$155:$H$199)+SUMIF('Prosklené dveře+stěny+zrcadla'!$C$155:$C$199,C203,'Prosklené dveře+stěny+zrcadla'!$R$155:$R$199)</f>
        <v>0.8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48" t="str">
        <f>IF(ISNA(VLOOKUP($A203,'Úklidové služby'!$A$7:$I$53,8,FALSE))=TRUE,"",VLOOKUP($A203,'Úklidové služby'!$A$7:$I$53,8,FALSE))</f>
        <v/>
      </c>
      <c r="I203" s="232" t="str">
        <f>IF(ISNA(VLOOKUP($A203,'Úklidové služby'!$A$7:$I$53,9,FALSE))=TRUE,"",VLOOKUP($A203,'Úklidové služby'!$A$7:$I$53,9,FALSE))</f>
        <v/>
      </c>
      <c r="J203" s="194" t="str">
        <f t="shared" si="12"/>
        <v/>
      </c>
      <c r="K203" s="237" t="str">
        <f t="shared" si="13"/>
        <v/>
      </c>
    </row>
    <row r="204" spans="1:11" ht="15" hidden="1" outlineLevel="1">
      <c r="A204" s="48"/>
      <c r="B204" s="14" t="s">
        <v>20</v>
      </c>
      <c r="C204" s="70" t="s">
        <v>123</v>
      </c>
      <c r="D204" s="15" t="s">
        <v>239</v>
      </c>
      <c r="E204" s="100">
        <f>SUMIF('Prosklené dveře+stěny+zrcadla'!$C$155:$C$199,C204,'Prosklené dveře+stěny+zrcadla'!$H$155:$H$199)+SUMIF('Prosklené dveře+stěny+zrcadla'!$C$155:$C$199,C204,'Prosklené dveře+stěny+zrcadla'!$R$155:$R$199)</f>
        <v>0.318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48" t="str">
        <f>IF(ISNA(VLOOKUP($A204,'Úklidové služby'!$A$7:$I$53,8,FALSE))=TRUE,"",VLOOKUP($A204,'Úklidové služby'!$A$7:$I$53,8,FALSE))</f>
        <v/>
      </c>
      <c r="I204" s="232" t="str">
        <f>IF(ISNA(VLOOKUP($A204,'Úklidové služby'!$A$7:$I$53,9,FALSE))=TRUE,"",VLOOKUP($A204,'Úklidové služby'!$A$7:$I$53,9,FALSE))</f>
        <v/>
      </c>
      <c r="J204" s="194" t="str">
        <f t="shared" si="12"/>
        <v/>
      </c>
      <c r="K204" s="237" t="str">
        <f t="shared" si="13"/>
        <v/>
      </c>
    </row>
    <row r="205" spans="1:11" ht="15" hidden="1" outlineLevel="1">
      <c r="A205" s="48"/>
      <c r="B205" s="14" t="s">
        <v>20</v>
      </c>
      <c r="C205" s="70" t="s">
        <v>124</v>
      </c>
      <c r="D205" s="15" t="s">
        <v>239</v>
      </c>
      <c r="E205" s="100">
        <f>SUMIF('Prosklené dveře+stěny+zrcadla'!$C$155:$C$199,C205,'Prosklené dveře+stěny+zrcadla'!$H$155:$H$199)+SUMIF('Prosklené dveře+stěny+zrcadla'!$C$155:$C$199,C205,'Prosklené dveře+stěny+zrcadla'!$R$155:$R$199)</f>
        <v>0.318</v>
      </c>
      <c r="F205" s="66" t="str">
        <f>IF(ISNA(VLOOKUP($A205,'Úklidové služby'!$A$7:$I$53,6,FALSE))=TRUE,"",VLOOKUP($A205,'Úklidové služby'!$A$7:$I$53,6,FALSE))</f>
        <v/>
      </c>
      <c r="G205" s="16" t="str">
        <f>IF(ISNA(VLOOKUP($A205,'Úklidové služby'!$A$7:$I$53,7,FALSE))=TRUE,"",VLOOKUP($A205,'Úklidové služby'!$A$7:$I$53,7,FALSE))</f>
        <v/>
      </c>
      <c r="H205" s="148" t="str">
        <f>IF(ISNA(VLOOKUP($A205,'Úklidové služby'!$A$7:$I$53,8,FALSE))=TRUE,"",VLOOKUP($A205,'Úklidové služby'!$A$7:$I$53,8,FALSE))</f>
        <v/>
      </c>
      <c r="I205" s="232" t="str">
        <f>IF(ISNA(VLOOKUP($A205,'Úklidové služby'!$A$7:$I$53,9,FALSE))=TRUE,"",VLOOKUP($A205,'Úklidové služby'!$A$7:$I$53,9,FALSE))</f>
        <v/>
      </c>
      <c r="J205" s="194" t="str">
        <f t="shared" si="12"/>
        <v/>
      </c>
      <c r="K205" s="237" t="str">
        <f t="shared" si="13"/>
        <v/>
      </c>
    </row>
    <row r="206" spans="1:11" ht="15" hidden="1" outlineLevel="1">
      <c r="A206" s="48"/>
      <c r="B206" s="14" t="s">
        <v>20</v>
      </c>
      <c r="C206" s="70" t="s">
        <v>209</v>
      </c>
      <c r="D206" s="15" t="s">
        <v>254</v>
      </c>
      <c r="E206" s="100">
        <f>SUMIF('Prosklené dveře+stěny+zrcadla'!$C$155:$C$199,C206,'Prosklené dveře+stěny+zrcadla'!$H$155:$H$199)+SUMIF('Prosklené dveře+stěny+zrcadla'!$C$155:$C$199,C206,'Prosklené dveře+stěny+zrcadla'!$R$155:$R$199)</f>
        <v>1.8639999999999999</v>
      </c>
      <c r="F206" s="66" t="str">
        <f>IF(ISNA(VLOOKUP($A206,'Úklidové služby'!$A$7:$I$53,6,FALSE))=TRUE,"",VLOOKUP($A206,'Úklidové služby'!$A$7:$I$53,6,FALSE))</f>
        <v/>
      </c>
      <c r="G206" s="16" t="str">
        <f>IF(ISNA(VLOOKUP($A206,'Úklidové služby'!$A$7:$I$53,7,FALSE))=TRUE,"",VLOOKUP($A206,'Úklidové služby'!$A$7:$I$53,7,FALSE))</f>
        <v/>
      </c>
      <c r="H206" s="148" t="str">
        <f>IF(ISNA(VLOOKUP($A206,'Úklidové služby'!$A$7:$I$53,8,FALSE))=TRUE,"",VLOOKUP($A206,'Úklidové služby'!$A$7:$I$53,8,FALSE))</f>
        <v/>
      </c>
      <c r="I206" s="232" t="str">
        <f>IF(ISNA(VLOOKUP($A206,'Úklidové služby'!$A$7:$I$53,9,FALSE))=TRUE,"",VLOOKUP($A206,'Úklidové služby'!$A$7:$I$53,9,FALSE))</f>
        <v/>
      </c>
      <c r="J206" s="194" t="str">
        <f t="shared" si="12"/>
        <v/>
      </c>
      <c r="K206" s="237" t="str">
        <f t="shared" si="13"/>
        <v/>
      </c>
    </row>
    <row r="207" spans="1:11" ht="15" hidden="1" outlineLevel="1">
      <c r="A207" s="48"/>
      <c r="B207" s="14" t="s">
        <v>98</v>
      </c>
      <c r="C207" s="70" t="s">
        <v>129</v>
      </c>
      <c r="D207" s="15" t="s">
        <v>239</v>
      </c>
      <c r="E207" s="100">
        <f>SUMIF('Prosklené dveře+stěny+zrcadla'!$C$155:$C$199,C207,'Prosklené dveře+stěny+zrcadla'!$H$155:$H$199)+SUMIF('Prosklené dveře+stěny+zrcadla'!$C$155:$C$199,C207,'Prosklené dveře+stěny+zrcadla'!$R$155:$R$199)</f>
        <v>0.318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48" t="str">
        <f>IF(ISNA(VLOOKUP($A207,'Úklidové služby'!$A$7:$I$53,8,FALSE))=TRUE,"",VLOOKUP($A207,'Úklidové služby'!$A$7:$I$53,8,FALSE))</f>
        <v/>
      </c>
      <c r="I207" s="232" t="str">
        <f>IF(ISNA(VLOOKUP($A207,'Úklidové služby'!$A$7:$I$53,9,FALSE))=TRUE,"",VLOOKUP($A207,'Úklidové služby'!$A$7:$I$53,9,FALSE))</f>
        <v/>
      </c>
      <c r="J207" s="194" t="str">
        <f t="shared" si="12"/>
        <v/>
      </c>
      <c r="K207" s="237" t="str">
        <f t="shared" si="13"/>
        <v/>
      </c>
    </row>
    <row r="208" spans="1:11" ht="15" hidden="1" outlineLevel="1">
      <c r="A208" s="50"/>
      <c r="B208" s="25" t="s">
        <v>98</v>
      </c>
      <c r="C208" s="71" t="s">
        <v>130</v>
      </c>
      <c r="D208" s="27" t="s">
        <v>239</v>
      </c>
      <c r="E208" s="102">
        <f>SUMIF('Prosklené dveře+stěny+zrcadla'!$C$155:$C$199,C208,'Prosklené dveře+stěny+zrcadla'!$H$155:$H$199)+SUMIF('Prosklené dveře+stěny+zrcadla'!$C$155:$C$199,C208,'Prosklené dveře+stěny+zrcadla'!$R$155:$R$199)</f>
        <v>0.318</v>
      </c>
      <c r="F208" s="93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51" t="str">
        <f>IF(ISNA(VLOOKUP($A208,'Úklidové služby'!$A$7:$I$53,8,FALSE))=TRUE,"",VLOOKUP($A208,'Úklidové služby'!$A$7:$I$53,8,FALSE))</f>
        <v/>
      </c>
      <c r="I208" s="235" t="str">
        <f>IF(ISNA(VLOOKUP($A208,'Úklidové služby'!$A$7:$I$53,9,FALSE))=TRUE,"",VLOOKUP($A208,'Úklidové služby'!$A$7:$I$53,9,FALSE))</f>
        <v/>
      </c>
      <c r="J208" s="194" t="str">
        <f t="shared" si="12"/>
        <v/>
      </c>
      <c r="K208" s="242" t="str">
        <f t="shared" si="13"/>
        <v/>
      </c>
    </row>
    <row r="209" spans="1:11" ht="15" collapsed="1">
      <c r="A209" s="2">
        <v>16</v>
      </c>
      <c r="B209" s="19" t="s">
        <v>40</v>
      </c>
      <c r="C209" s="5"/>
      <c r="D209" s="96"/>
      <c r="E209" s="97">
        <f>SUM(E210:E211)</f>
        <v>2</v>
      </c>
      <c r="F209" s="45" t="str">
        <f>IF(ISNA(VLOOKUP($A209,'Úklidové služby'!$A$7:$I$53,6,FALSE))=TRUE,"",VLOOKUP($A209,'Úklidové služby'!$A$7:$I$53,6,FALSE))</f>
        <v>místnost</v>
      </c>
      <c r="G209" s="24">
        <f>IF(ISNA(VLOOKUP($A209,'Úklidové služby'!$A$7:$I$53,7,FALSE))=TRUE,"",VLOOKUP($A209,'Úklidové služby'!$A$7:$I$53,7,FALSE))</f>
        <v>0</v>
      </c>
      <c r="H209" s="227" t="str">
        <f>IF(ISNA(VLOOKUP($A209,'Úklidové služby'!$A$7:$I$53,8,FALSE))=TRUE,"",VLOOKUP($A209,'Úklidové služby'!$A$7:$I$53,8,FALSE))</f>
        <v>1x za týden</v>
      </c>
      <c r="I209" s="185">
        <f>IF(ISNA(VLOOKUP($A209,'Úklidové služby'!$A$7:$I$53,9,FALSE))=TRUE,"",VLOOKUP($A209,'Úklidové služby'!$A$7:$I$53,9,FALSE))</f>
        <v>52</v>
      </c>
      <c r="J209" s="76">
        <f t="shared" si="10"/>
        <v>0</v>
      </c>
      <c r="K209" s="238">
        <f t="shared" si="11"/>
        <v>0</v>
      </c>
    </row>
    <row r="210" spans="1:11" ht="14.25" customHeight="1" hidden="1" outlineLevel="1">
      <c r="A210" s="32"/>
      <c r="B210" s="165" t="s">
        <v>135</v>
      </c>
      <c r="C210" s="69" t="s">
        <v>109</v>
      </c>
      <c r="D210" s="166" t="s">
        <v>243</v>
      </c>
      <c r="E210" s="101">
        <v>1</v>
      </c>
      <c r="F210" s="90" t="str">
        <f>IF(ISNA(VLOOKUP($A210,'Úklidové služby'!$A$7:$I$53,6,FALSE))=TRUE,"",VLOOKUP($A210,'Úklidové služby'!$A$7:$I$53,6,FALSE))</f>
        <v/>
      </c>
      <c r="G210" s="36" t="str">
        <f>IF(ISNA(VLOOKUP($A210,'Úklidové služby'!$A$7:$I$53,7,FALSE))=TRUE,"",VLOOKUP($A210,'Úklidové služby'!$A$7:$I$53,7,FALSE))</f>
        <v/>
      </c>
      <c r="H210" s="255" t="str">
        <f>IF(ISNA(VLOOKUP($A210,'Úklidové služby'!$A$7:$I$53,8,FALSE))=TRUE,"",VLOOKUP($A210,'Úklidové služby'!$A$7:$I$53,8,FALSE))</f>
        <v/>
      </c>
      <c r="I210" s="233" t="str">
        <f>IF(ISNA(VLOOKUP($A210,'Úklidové služby'!$A$7:$I$53,9,FALSE))=TRUE,"",VLOOKUP($A210,'Úklidové služby'!$A$7:$I$53,9,FALSE))</f>
        <v/>
      </c>
      <c r="J210" s="77" t="str">
        <f t="shared" si="10"/>
        <v/>
      </c>
      <c r="K210" s="239" t="str">
        <f t="shared" si="11"/>
        <v/>
      </c>
    </row>
    <row r="211" spans="1:11" ht="15" hidden="1" outlineLevel="1">
      <c r="A211" s="2"/>
      <c r="B211" s="161" t="s">
        <v>135</v>
      </c>
      <c r="C211" s="167">
        <v>43831</v>
      </c>
      <c r="D211" s="169" t="s">
        <v>260</v>
      </c>
      <c r="E211" s="168">
        <v>1</v>
      </c>
      <c r="F211" s="45" t="str">
        <f>IF(ISNA(VLOOKUP($A211,'Úklidové služby'!$A$7:$I$53,6,FALSE))=TRUE,"",VLOOKUP($A211,'Úklidové služby'!$A$7:$I$53,6,FALSE))</f>
        <v/>
      </c>
      <c r="G211" s="43" t="str">
        <f>IF(ISNA(VLOOKUP($A211,'Úklidové služby'!$A$7:$I$53,7,FALSE))=TRUE,"",VLOOKUP($A211,'Úklidové služby'!$A$7:$I$53,7,FALSE))</f>
        <v/>
      </c>
      <c r="H211" s="228" t="str">
        <f>IF(ISNA(VLOOKUP($A211,'Úklidové služby'!$A$7:$I$53,8,FALSE))=TRUE,"",VLOOKUP($A211,'Úklidové služby'!$A$7:$I$53,8,FALSE))</f>
        <v/>
      </c>
      <c r="I211" s="184" t="str">
        <f>IF(ISNA(VLOOKUP($A211,'Úklidové služby'!$A$7:$I$53,9,FALSE))=TRUE,"",VLOOKUP($A211,'Úklidové služby'!$A$7:$I$53,9,FALSE))</f>
        <v/>
      </c>
      <c r="J211" s="79" t="str">
        <f t="shared" si="10"/>
        <v/>
      </c>
      <c r="K211" s="241" t="str">
        <f t="shared" si="11"/>
        <v/>
      </c>
    </row>
    <row r="212" spans="1:11" ht="15" collapsed="1">
      <c r="A212" s="2">
        <v>17</v>
      </c>
      <c r="B212" s="3" t="s">
        <v>408</v>
      </c>
      <c r="C212" s="5"/>
      <c r="D212" s="5"/>
      <c r="E212" s="97">
        <f>SUM(E213:E220)</f>
        <v>8</v>
      </c>
      <c r="F212" s="45" t="str">
        <f>IF(ISNA(VLOOKUP($A212,'Úklidové služby'!$A$7:$I$53,6,FALSE))=TRUE,"",VLOOKUP($A212,'Úklidové služby'!$A$7:$I$53,6,FALSE))</f>
        <v>místnost</v>
      </c>
      <c r="G212" s="24">
        <f>IF(ISNA(VLOOKUP($A212,'Úklidové služby'!$A$7:$I$53,7,FALSE))=TRUE,"",VLOOKUP($A212,'Úklidové služby'!$A$7:$I$53,7,FALSE))</f>
        <v>0</v>
      </c>
      <c r="H212" s="227" t="str">
        <f>IF(ISNA(VLOOKUP($A212,'Úklidové služby'!$A$7:$I$53,8,FALSE))=TRUE,"",VLOOKUP($A212,'Úklidové služby'!$A$7:$I$53,8,FALSE))</f>
        <v>1x za týden</v>
      </c>
      <c r="I212" s="185">
        <f>IF(ISNA(VLOOKUP($A212,'Úklidové služby'!$A$7:$I$53,9,FALSE))=TRUE,"",VLOOKUP($A212,'Úklidové služby'!$A$7:$I$53,9,FALSE))</f>
        <v>52</v>
      </c>
      <c r="J212" s="76">
        <f t="shared" si="10"/>
        <v>0</v>
      </c>
      <c r="K212" s="238">
        <f t="shared" si="11"/>
        <v>0</v>
      </c>
    </row>
    <row r="213" spans="1:11" ht="15" hidden="1" outlineLevel="1">
      <c r="A213" s="48"/>
      <c r="B213" s="14" t="s">
        <v>8</v>
      </c>
      <c r="C213" s="70" t="s">
        <v>112</v>
      </c>
      <c r="D213" s="15" t="s">
        <v>239</v>
      </c>
      <c r="E213" s="100">
        <v>1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67" t="str">
        <f>IF(ISNA(VLOOKUP($A213,'Úklidové služby'!$A$7:$I$53,8,FALSE))=TRUE,"",VLOOKUP($A213,'Úklidové služby'!$A$7:$I$53,8,FALSE))</f>
        <v/>
      </c>
      <c r="I213" s="232" t="str">
        <f>IF(ISNA(VLOOKUP($A213,'Úklidové služby'!$A$7:$I$53,9,FALSE))=TRUE,"",VLOOKUP($A213,'Úklidové služby'!$A$7:$I$53,9,FALSE))</f>
        <v/>
      </c>
      <c r="J213" s="194" t="str">
        <f t="shared" si="10"/>
        <v/>
      </c>
      <c r="K213" s="237" t="str">
        <f t="shared" si="11"/>
        <v/>
      </c>
    </row>
    <row r="214" spans="1:11" ht="15" hidden="1" outlineLevel="1">
      <c r="A214" s="48"/>
      <c r="B214" s="14" t="s">
        <v>8</v>
      </c>
      <c r="C214" s="70" t="s">
        <v>182</v>
      </c>
      <c r="D214" s="15" t="s">
        <v>239</v>
      </c>
      <c r="E214" s="100">
        <v>1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67" t="str">
        <f>IF(ISNA(VLOOKUP($A214,'Úklidové služby'!$A$7:$I$53,8,FALSE))=TRUE,"",VLOOKUP($A214,'Úklidové služby'!$A$7:$I$53,8,FALSE))</f>
        <v/>
      </c>
      <c r="I214" s="232" t="str">
        <f>IF(ISNA(VLOOKUP($A214,'Úklidové služby'!$A$7:$I$53,9,FALSE))=TRUE,"",VLOOKUP($A214,'Úklidové služby'!$A$7:$I$53,9,FALSE))</f>
        <v/>
      </c>
      <c r="J214" s="194" t="str">
        <f t="shared" si="10"/>
        <v/>
      </c>
      <c r="K214" s="237" t="str">
        <f t="shared" si="11"/>
        <v/>
      </c>
    </row>
    <row r="215" spans="1:11" ht="15" hidden="1" outlineLevel="1">
      <c r="A215" s="48"/>
      <c r="B215" s="14" t="s">
        <v>8</v>
      </c>
      <c r="C215" s="70" t="s">
        <v>104</v>
      </c>
      <c r="D215" s="134" t="s">
        <v>239</v>
      </c>
      <c r="E215" s="100">
        <v>1</v>
      </c>
      <c r="F215" s="66" t="str">
        <f>IF(ISNA(VLOOKUP($A215,'Úklidové služby'!$A$7:$I$53,6,FALSE))=TRUE,"",VLOOKUP($A215,'Úklidové služby'!$A$7:$I$53,6,FALSE))</f>
        <v/>
      </c>
      <c r="G215" s="16" t="str">
        <f>IF(ISNA(VLOOKUP($A215,'Úklidové služby'!$A$7:$I$53,7,FALSE))=TRUE,"",VLOOKUP($A215,'Úklidové služby'!$A$7:$I$53,7,FALSE))</f>
        <v/>
      </c>
      <c r="H215" s="67" t="str">
        <f>IF(ISNA(VLOOKUP($A215,'Úklidové služby'!$A$7:$I$53,8,FALSE))=TRUE,"",VLOOKUP($A215,'Úklidové služby'!$A$7:$I$53,8,FALSE))</f>
        <v/>
      </c>
      <c r="I215" s="232" t="str">
        <f>IF(ISNA(VLOOKUP($A215,'Úklidové služby'!$A$7:$I$53,9,FALSE))=TRUE,"",VLOOKUP($A215,'Úklidové služby'!$A$7:$I$53,9,FALSE))</f>
        <v/>
      </c>
      <c r="J215" s="194" t="str">
        <f t="shared" si="10"/>
        <v/>
      </c>
      <c r="K215" s="237" t="str">
        <f t="shared" si="11"/>
        <v/>
      </c>
    </row>
    <row r="216" spans="1:11" ht="15" hidden="1" outlineLevel="1">
      <c r="A216" s="48"/>
      <c r="B216" s="14" t="s">
        <v>20</v>
      </c>
      <c r="C216" s="70" t="s">
        <v>123</v>
      </c>
      <c r="D216" s="15" t="s">
        <v>239</v>
      </c>
      <c r="E216" s="100">
        <v>1</v>
      </c>
      <c r="F216" s="66" t="str">
        <f>IF(ISNA(VLOOKUP($A216,'Úklidové služby'!$A$7:$I$53,6,FALSE))=TRUE,"",VLOOKUP($A216,'Úklidové služby'!$A$7:$I$53,6,FALSE))</f>
        <v/>
      </c>
      <c r="G216" s="16" t="str">
        <f>IF(ISNA(VLOOKUP($A216,'Úklidové služby'!$A$7:$I$53,7,FALSE))=TRUE,"",VLOOKUP($A216,'Úklidové služby'!$A$7:$I$53,7,FALSE))</f>
        <v/>
      </c>
      <c r="H216" s="67" t="str">
        <f>IF(ISNA(VLOOKUP($A216,'Úklidové služby'!$A$7:$I$53,8,FALSE))=TRUE,"",VLOOKUP($A216,'Úklidové služby'!$A$7:$I$53,8,FALSE))</f>
        <v/>
      </c>
      <c r="I216" s="232" t="str">
        <f>IF(ISNA(VLOOKUP($A216,'Úklidové služby'!$A$7:$I$53,9,FALSE))=TRUE,"",VLOOKUP($A216,'Úklidové služby'!$A$7:$I$53,9,FALSE))</f>
        <v/>
      </c>
      <c r="J216" s="194" t="str">
        <f t="shared" si="10"/>
        <v/>
      </c>
      <c r="K216" s="237" t="str">
        <f t="shared" si="11"/>
        <v/>
      </c>
    </row>
    <row r="217" spans="1:11" ht="15" hidden="1" outlineLevel="1">
      <c r="A217" s="48"/>
      <c r="B217" s="14" t="s">
        <v>20</v>
      </c>
      <c r="C217" s="70" t="s">
        <v>124</v>
      </c>
      <c r="D217" s="15" t="s">
        <v>239</v>
      </c>
      <c r="E217" s="100">
        <v>1</v>
      </c>
      <c r="F217" s="66" t="str">
        <f>IF(ISNA(VLOOKUP($A217,'Úklidové služby'!$A$7:$I$53,6,FALSE))=TRUE,"",VLOOKUP($A217,'Úklidové služby'!$A$7:$I$53,6,FALSE))</f>
        <v/>
      </c>
      <c r="G217" s="16" t="str">
        <f>IF(ISNA(VLOOKUP($A217,'Úklidové služby'!$A$7:$I$53,7,FALSE))=TRUE,"",VLOOKUP($A217,'Úklidové služby'!$A$7:$I$53,7,FALSE))</f>
        <v/>
      </c>
      <c r="H217" s="67" t="str">
        <f>IF(ISNA(VLOOKUP($A217,'Úklidové služby'!$A$7:$I$53,8,FALSE))=TRUE,"",VLOOKUP($A217,'Úklidové služby'!$A$7:$I$53,8,FALSE))</f>
        <v/>
      </c>
      <c r="I217" s="232" t="str">
        <f>IF(ISNA(VLOOKUP($A217,'Úklidové služby'!$A$7:$I$53,9,FALSE))=TRUE,"",VLOOKUP($A217,'Úklidové služby'!$A$7:$I$53,9,FALSE))</f>
        <v/>
      </c>
      <c r="J217" s="194" t="str">
        <f t="shared" si="10"/>
        <v/>
      </c>
      <c r="K217" s="237" t="str">
        <f t="shared" si="11"/>
        <v/>
      </c>
    </row>
    <row r="218" spans="1:11" ht="15" hidden="1" outlineLevel="1">
      <c r="A218" s="48"/>
      <c r="B218" s="14" t="s">
        <v>20</v>
      </c>
      <c r="C218" s="70" t="s">
        <v>131</v>
      </c>
      <c r="D218" s="15" t="s">
        <v>252</v>
      </c>
      <c r="E218" s="100">
        <v>1</v>
      </c>
      <c r="F218" s="66" t="str">
        <f>IF(ISNA(VLOOKUP($A218,'Úklidové služby'!$A$7:$I$53,6,FALSE))=TRUE,"",VLOOKUP($A218,'Úklidové služby'!$A$7:$I$53,6,FALSE))</f>
        <v/>
      </c>
      <c r="G218" s="16" t="str">
        <f>IF(ISNA(VLOOKUP($A218,'Úklidové služby'!$A$7:$I$53,7,FALSE))=TRUE,"",VLOOKUP($A218,'Úklidové služby'!$A$7:$I$53,7,FALSE))</f>
        <v/>
      </c>
      <c r="H218" s="67" t="str">
        <f>IF(ISNA(VLOOKUP($A218,'Úklidové služby'!$A$7:$I$53,8,FALSE))=TRUE,"",VLOOKUP($A218,'Úklidové služby'!$A$7:$I$53,8,FALSE))</f>
        <v/>
      </c>
      <c r="I218" s="232" t="str">
        <f>IF(ISNA(VLOOKUP($A218,'Úklidové služby'!$A$7:$I$53,9,FALSE))=TRUE,"",VLOOKUP($A218,'Úklidové služby'!$A$7:$I$53,9,FALSE))</f>
        <v/>
      </c>
      <c r="J218" s="194" t="str">
        <f t="shared" si="10"/>
        <v/>
      </c>
      <c r="K218" s="237" t="str">
        <f t="shared" si="11"/>
        <v/>
      </c>
    </row>
    <row r="219" spans="1:11" ht="15" hidden="1" outlineLevel="1">
      <c r="A219" s="48"/>
      <c r="B219" s="14" t="s">
        <v>98</v>
      </c>
      <c r="C219" s="70" t="s">
        <v>129</v>
      </c>
      <c r="D219" s="15" t="s">
        <v>239</v>
      </c>
      <c r="E219" s="100">
        <v>1</v>
      </c>
      <c r="F219" s="66" t="str">
        <f>IF(ISNA(VLOOKUP($A219,'Úklidové služby'!$A$7:$I$53,6,FALSE))=TRUE,"",VLOOKUP($A219,'Úklidové služby'!$A$7:$I$53,6,FALSE))</f>
        <v/>
      </c>
      <c r="G219" s="16" t="str">
        <f>IF(ISNA(VLOOKUP($A219,'Úklidové služby'!$A$7:$I$53,7,FALSE))=TRUE,"",VLOOKUP($A219,'Úklidové služby'!$A$7:$I$53,7,FALSE))</f>
        <v/>
      </c>
      <c r="H219" s="67" t="str">
        <f>IF(ISNA(VLOOKUP($A219,'Úklidové služby'!$A$7:$I$53,8,FALSE))=TRUE,"",VLOOKUP($A219,'Úklidové služby'!$A$7:$I$53,8,FALSE))</f>
        <v/>
      </c>
      <c r="I219" s="232" t="str">
        <f>IF(ISNA(VLOOKUP($A219,'Úklidové služby'!$A$7:$I$53,9,FALSE))=TRUE,"",VLOOKUP($A219,'Úklidové služby'!$A$7:$I$53,9,FALSE))</f>
        <v/>
      </c>
      <c r="J219" s="194" t="str">
        <f t="shared" si="10"/>
        <v/>
      </c>
      <c r="K219" s="237" t="str">
        <f t="shared" si="11"/>
        <v/>
      </c>
    </row>
    <row r="220" spans="1:11" ht="15" hidden="1" outlineLevel="1">
      <c r="A220" s="48"/>
      <c r="B220" s="14" t="s">
        <v>98</v>
      </c>
      <c r="C220" s="70" t="s">
        <v>130</v>
      </c>
      <c r="D220" s="15" t="s">
        <v>239</v>
      </c>
      <c r="E220" s="102">
        <v>1</v>
      </c>
      <c r="F220" s="93" t="str">
        <f>IF(ISNA(VLOOKUP($A220,'Úklidové služby'!$A$7:$I$53,6,FALSE))=TRUE,"",VLOOKUP($A220,'Úklidové služby'!$A$7:$I$53,6,FALSE))</f>
        <v/>
      </c>
      <c r="G220" s="16" t="str">
        <f>IF(ISNA(VLOOKUP($A220,'Úklidové služby'!$A$7:$I$53,7,FALSE))=TRUE,"",VLOOKUP($A220,'Úklidové služby'!$A$7:$I$53,7,FALSE))</f>
        <v/>
      </c>
      <c r="H220" s="220" t="str">
        <f>IF(ISNA(VLOOKUP($A220,'Úklidové služby'!$A$7:$I$53,8,FALSE))=TRUE,"",VLOOKUP($A220,'Úklidové služby'!$A$7:$I$53,8,FALSE))</f>
        <v/>
      </c>
      <c r="I220" s="235" t="str">
        <f>IF(ISNA(VLOOKUP($A220,'Úklidové služby'!$A$7:$I$53,9,FALSE))=TRUE,"",VLOOKUP($A220,'Úklidové služby'!$A$7:$I$53,9,FALSE))</f>
        <v/>
      </c>
      <c r="J220" s="194" t="str">
        <f t="shared" si="10"/>
        <v/>
      </c>
      <c r="K220" s="242" t="str">
        <f t="shared" si="11"/>
        <v/>
      </c>
    </row>
    <row r="221" spans="1:11" ht="15" collapsed="1">
      <c r="A221" s="18">
        <v>18</v>
      </c>
      <c r="B221" s="19" t="s">
        <v>442</v>
      </c>
      <c r="C221" s="44"/>
      <c r="D221" s="44"/>
      <c r="E221" s="111">
        <f>SUM(E222:E244)</f>
        <v>148.66400000000002</v>
      </c>
      <c r="F221" s="45" t="str">
        <f>IF(ISNA(VLOOKUP($A221,'Úklidové služby'!$A$7:$I$53,6,FALSE))=TRUE,"",VLOOKUP($A221,'Úklidové služby'!$A$7:$I$53,6,FALSE))</f>
        <v>m2</v>
      </c>
      <c r="G221" s="24">
        <f>IF(ISNA(VLOOKUP($A221,'Úklidové služby'!$A$7:$I$53,7,FALSE))=TRUE,"",VLOOKUP($A221,'Úklidové služby'!$A$7:$I$53,7,FALSE))</f>
        <v>0</v>
      </c>
      <c r="H221" s="228" t="str">
        <f>IF(ISNA(VLOOKUP($A221,'Úklidové služby'!$A$7:$I$53,8,FALSE))=TRUE,"",VLOOKUP($A221,'Úklidové služby'!$A$7:$I$53,8,FALSE))</f>
        <v>1x za týden</v>
      </c>
      <c r="I221" s="184">
        <f>IF(ISNA(VLOOKUP($A221,'Úklidové služby'!$A$7:$I$53,9,FALSE))=TRUE,"",VLOOKUP($A221,'Úklidové služby'!$A$7:$I$53,9,FALSE))</f>
        <v>52</v>
      </c>
      <c r="J221" s="76">
        <f t="shared" si="10"/>
        <v>0</v>
      </c>
      <c r="K221" s="241">
        <f t="shared" si="11"/>
        <v>0</v>
      </c>
    </row>
    <row r="222" spans="1:11" ht="15" hidden="1" outlineLevel="1">
      <c r="A222" s="46"/>
      <c r="B222" s="33" t="s">
        <v>8</v>
      </c>
      <c r="C222" s="69" t="s">
        <v>259</v>
      </c>
      <c r="D222" s="11" t="s">
        <v>154</v>
      </c>
      <c r="E222" s="101">
        <v>2</v>
      </c>
      <c r="F222" s="967" t="str">
        <f>IF(ISNA(VLOOKUP($A222,'Úklidové služby'!$A$7:$I$53,6,FALSE))=TRUE,"",VLOOKUP($A222,'Úklidové služby'!$A$7:$I$53,6,FALSE))</f>
        <v/>
      </c>
      <c r="G222" s="968" t="str">
        <f>IF(ISNA(VLOOKUP($A222,'Úklidové služby'!$A$7:$I$53,7,FALSE))=TRUE,"",VLOOKUP($A222,'Úklidové služby'!$A$7:$I$53,7,FALSE))</f>
        <v/>
      </c>
      <c r="H222" s="969" t="str">
        <f>IF(ISNA(VLOOKUP($A222,'Úklidové služby'!$A$7:$I$53,8,FALSE))=TRUE,"",VLOOKUP($A222,'Úklidové služby'!$A$7:$I$53,8,FALSE))</f>
        <v/>
      </c>
      <c r="I222" s="963" t="str">
        <f>IF(ISNA(VLOOKUP($A222,'Úklidové služby'!$A$7:$I$53,9,FALSE))=TRUE,"",VLOOKUP($A222,'Úklidové služby'!$A$7:$I$53,9,FALSE))</f>
        <v/>
      </c>
      <c r="J222" s="970" t="str">
        <f>IF(ISERR(E222*G222*I222)=TRUE,"",E222*G222*I222)</f>
        <v/>
      </c>
      <c r="K222" s="965" t="str">
        <f>IF(ISERR(J222/12)=TRUE,"",J222/12)</f>
        <v/>
      </c>
    </row>
    <row r="223" spans="1:11" ht="15" hidden="1" outlineLevel="1">
      <c r="A223" s="48"/>
      <c r="B223" s="14" t="s">
        <v>8</v>
      </c>
      <c r="C223" s="70" t="s">
        <v>207</v>
      </c>
      <c r="D223" s="15" t="s">
        <v>235</v>
      </c>
      <c r="E223" s="100">
        <v>4.056</v>
      </c>
      <c r="F223" s="49" t="str">
        <f>IF(ISNA(VLOOKUP($A223,'Úklidové služby'!$A$7:$I$53,6,FALSE))=TRUE,"",VLOOKUP($A223,'Úklidové služby'!$A$7:$I$53,6,FALSE))</f>
        <v/>
      </c>
      <c r="G223" s="49" t="str">
        <f>IF(ISNA(VLOOKUP($A223,'Úklidové služby'!$A$7:$I$53,7,FALSE))=TRUE,"",VLOOKUP($A223,'Úklidové služby'!$A$7:$I$53,7,FALSE))</f>
        <v/>
      </c>
      <c r="H223" s="217" t="str">
        <f>IF(ISNA(VLOOKUP($A223,'Úklidové služby'!$A$7:$I$53,8,FALSE))=TRUE,"",VLOOKUP($A223,'Úklidové služby'!$A$7:$I$53,8,FALSE))</f>
        <v/>
      </c>
      <c r="I223" s="234" t="str">
        <f>IF(ISNA(VLOOKUP($A223,'Úklidové služby'!$A$7:$I$53,9,FALSE))=TRUE,"",VLOOKUP($A223,'Úklidové služby'!$A$7:$I$53,9,FALSE))</f>
        <v/>
      </c>
      <c r="J223" s="192" t="str">
        <f t="shared" si="10"/>
        <v/>
      </c>
      <c r="K223" s="240" t="str">
        <f t="shared" si="11"/>
        <v/>
      </c>
    </row>
    <row r="224" spans="1:11" ht="15" hidden="1" outlineLevel="1">
      <c r="A224" s="9"/>
      <c r="B224" s="63" t="s">
        <v>135</v>
      </c>
      <c r="C224" s="971">
        <v>43831</v>
      </c>
      <c r="D224" s="972" t="s">
        <v>260</v>
      </c>
      <c r="E224" s="115">
        <v>4.83</v>
      </c>
      <c r="F224" s="91" t="str">
        <f>IF(ISNA(VLOOKUP($A224,'Úklidové služby'!$A$7:$I$53,6,FALSE))=TRUE,"",VLOOKUP($A224,'Úklidové služby'!$A$7:$I$53,6,FALSE))</f>
        <v/>
      </c>
      <c r="G224" s="39" t="str">
        <f>IF(ISNA(VLOOKUP($A224,'Úklidové služby'!$A$7:$I$53,7,FALSE))=TRUE,"",VLOOKUP($A224,'Úklidové služby'!$A$7:$I$53,7,FALSE))</f>
        <v/>
      </c>
      <c r="H224" s="973" t="str">
        <f>IF(ISNA(VLOOKUP($A224,'Úklidové služby'!$A$7:$I$53,8,FALSE))=TRUE,"",VLOOKUP($A224,'Úklidové služby'!$A$7:$I$53,8,FALSE))</f>
        <v/>
      </c>
      <c r="I224" s="234" t="str">
        <f>IF(ISNA(VLOOKUP($A224,'Úklidové služby'!$A$7:$I$53,9,FALSE))=TRUE,"",VLOOKUP($A224,'Úklidové služby'!$A$7:$I$53,9,FALSE))</f>
        <v/>
      </c>
      <c r="J224" s="78" t="str">
        <f aca="true" t="shared" si="14" ref="J224">IF(ISERR(E224*G224*I224)=TRUE,"",E224*G224*I224)</f>
        <v/>
      </c>
      <c r="K224" s="240" t="str">
        <f aca="true" t="shared" si="15" ref="K224">IF(ISERR(J224/12)=TRUE,"",J224/12)</f>
        <v/>
      </c>
    </row>
    <row r="225" spans="1:11" ht="15" hidden="1" outlineLevel="1">
      <c r="A225" s="48"/>
      <c r="B225" s="14" t="s">
        <v>8</v>
      </c>
      <c r="C225" s="70" t="s">
        <v>113</v>
      </c>
      <c r="D225" s="15" t="s">
        <v>236</v>
      </c>
      <c r="E225" s="100">
        <v>11.04</v>
      </c>
      <c r="F225" s="49" t="str">
        <f>IF(ISNA(VLOOKUP($A225,'Úklidové služby'!$A$7:$I$53,6,FALSE))=TRUE,"",VLOOKUP($A225,'Úklidové služby'!$A$7:$I$53,6,FALSE))</f>
        <v/>
      </c>
      <c r="G225" s="49" t="str">
        <f>IF(ISNA(VLOOKUP($A225,'Úklidové služby'!$A$7:$I$53,7,FALSE))=TRUE,"",VLOOKUP($A225,'Úklidové služby'!$A$7:$I$53,7,FALSE))</f>
        <v/>
      </c>
      <c r="H225" s="217" t="str">
        <f>IF(ISNA(VLOOKUP($A225,'Úklidové služby'!$A$7:$I$53,8,FALSE))=TRUE,"",VLOOKUP($A225,'Úklidové služby'!$A$7:$I$53,8,FALSE))</f>
        <v/>
      </c>
      <c r="I225" s="234" t="str">
        <f>IF(ISNA(VLOOKUP($A225,'Úklidové služby'!$A$7:$I$53,9,FALSE))=TRUE,"",VLOOKUP($A225,'Úklidové služby'!$A$7:$I$53,9,FALSE))</f>
        <v/>
      </c>
      <c r="J225" s="192" t="str">
        <f t="shared" si="10"/>
        <v/>
      </c>
      <c r="K225" s="240" t="str">
        <f t="shared" si="11"/>
        <v/>
      </c>
    </row>
    <row r="226" spans="1:11" ht="15" hidden="1" outlineLevel="1">
      <c r="A226" s="48"/>
      <c r="B226" s="14" t="s">
        <v>8</v>
      </c>
      <c r="C226" s="70" t="s">
        <v>110</v>
      </c>
      <c r="D226" s="15" t="s">
        <v>240</v>
      </c>
      <c r="E226" s="100">
        <v>9.455</v>
      </c>
      <c r="F226" s="49" t="str">
        <f>IF(ISNA(VLOOKUP($A226,'Úklidové služby'!$A$7:$I$53,6,FALSE))=TRUE,"",VLOOKUP($A226,'Úklidové služby'!$A$7:$I$53,6,FALSE))</f>
        <v/>
      </c>
      <c r="G226" s="49" t="str">
        <f>IF(ISNA(VLOOKUP($A226,'Úklidové služby'!$A$7:$I$53,7,FALSE))=TRUE,"",VLOOKUP($A226,'Úklidové služby'!$A$7:$I$53,7,FALSE))</f>
        <v/>
      </c>
      <c r="H226" s="217" t="str">
        <f>IF(ISNA(VLOOKUP($A226,'Úklidové služby'!$A$7:$I$53,8,FALSE))=TRUE,"",VLOOKUP($A226,'Úklidové služby'!$A$7:$I$53,8,FALSE))</f>
        <v/>
      </c>
      <c r="I226" s="234" t="str">
        <f>IF(ISNA(VLOOKUP($A226,'Úklidové služby'!$A$7:$I$53,9,FALSE))=TRUE,"",VLOOKUP($A226,'Úklidové služby'!$A$7:$I$53,9,FALSE))</f>
        <v/>
      </c>
      <c r="J226" s="192" t="str">
        <f t="shared" si="10"/>
        <v/>
      </c>
      <c r="K226" s="240" t="str">
        <f t="shared" si="11"/>
        <v/>
      </c>
    </row>
    <row r="227" spans="1:11" ht="15" hidden="1" outlineLevel="1">
      <c r="A227" s="48"/>
      <c r="B227" s="14" t="s">
        <v>8</v>
      </c>
      <c r="C227" s="70" t="s">
        <v>133</v>
      </c>
      <c r="D227" s="15" t="s">
        <v>241</v>
      </c>
      <c r="E227" s="100">
        <v>2.522</v>
      </c>
      <c r="F227" s="49" t="str">
        <f>IF(ISNA(VLOOKUP($A227,'Úklidové služby'!$A$7:$I$53,6,FALSE))=TRUE,"",VLOOKUP($A227,'Úklidové služby'!$A$7:$I$53,6,FALSE))</f>
        <v/>
      </c>
      <c r="G227" s="49" t="str">
        <f>IF(ISNA(VLOOKUP($A227,'Úklidové služby'!$A$7:$I$53,7,FALSE))=TRUE,"",VLOOKUP($A227,'Úklidové služby'!$A$7:$I$53,7,FALSE))</f>
        <v/>
      </c>
      <c r="H227" s="217" t="str">
        <f>IF(ISNA(VLOOKUP($A227,'Úklidové služby'!$A$7:$I$53,8,FALSE))=TRUE,"",VLOOKUP($A227,'Úklidové služby'!$A$7:$I$53,8,FALSE))</f>
        <v/>
      </c>
      <c r="I227" s="234" t="str">
        <f>IF(ISNA(VLOOKUP($A227,'Úklidové služby'!$A$7:$I$53,9,FALSE))=TRUE,"",VLOOKUP($A227,'Úklidové služby'!$A$7:$I$53,9,FALSE))</f>
        <v/>
      </c>
      <c r="J227" s="192" t="str">
        <f t="shared" si="10"/>
        <v/>
      </c>
      <c r="K227" s="240" t="str">
        <f t="shared" si="11"/>
        <v/>
      </c>
    </row>
    <row r="228" spans="1:11" ht="15" hidden="1" outlineLevel="1">
      <c r="A228" s="48"/>
      <c r="B228" s="14" t="s">
        <v>8</v>
      </c>
      <c r="C228" s="70" t="s">
        <v>106</v>
      </c>
      <c r="D228" s="15" t="s">
        <v>242</v>
      </c>
      <c r="E228" s="100">
        <v>5.76</v>
      </c>
      <c r="F228" s="66" t="str">
        <f>IF(ISNA(VLOOKUP($A228,'Úklidové služby'!$A$7:$I$53,6,FALSE))=TRUE,"",VLOOKUP($A228,'Úklidové služby'!$A$7:$I$53,6,FALSE))</f>
        <v/>
      </c>
      <c r="G228" s="16" t="str">
        <f>IF(ISNA(VLOOKUP($A228,'Úklidové služby'!$A$7:$I$53,7,FALSE))=TRUE,"",VLOOKUP($A228,'Úklidové služby'!$A$7:$I$53,7,FALSE))</f>
        <v/>
      </c>
      <c r="H228" s="148" t="str">
        <f>IF(ISNA(VLOOKUP($A228,'Úklidové služby'!$A$7:$I$53,8,FALSE))=TRUE,"",VLOOKUP($A228,'Úklidové služby'!$A$7:$I$53,8,FALSE))</f>
        <v/>
      </c>
      <c r="I228" s="232" t="str">
        <f>IF(ISNA(VLOOKUP($A228,'Úklidové služby'!$A$7:$I$53,9,FALSE))=TRUE,"",VLOOKUP($A228,'Úklidové služby'!$A$7:$I$53,9,FALSE))</f>
        <v/>
      </c>
      <c r="J228" s="194" t="str">
        <f t="shared" si="10"/>
        <v/>
      </c>
      <c r="K228" s="237" t="str">
        <f t="shared" si="11"/>
        <v/>
      </c>
    </row>
    <row r="229" spans="1:11" ht="15" hidden="1" outlineLevel="1">
      <c r="A229" s="48"/>
      <c r="B229" s="14" t="s">
        <v>135</v>
      </c>
      <c r="C229" s="70" t="s">
        <v>109</v>
      </c>
      <c r="D229" s="15" t="s">
        <v>243</v>
      </c>
      <c r="E229" s="100">
        <v>5</v>
      </c>
      <c r="F229" s="49" t="str">
        <f>IF(ISNA(VLOOKUP($A229,'Úklidové služby'!$A$7:$I$53,6,FALSE))=TRUE,"",VLOOKUP($A229,'Úklidové služby'!$A$7:$I$53,6,FALSE))</f>
        <v/>
      </c>
      <c r="G229" s="49" t="str">
        <f>IF(ISNA(VLOOKUP($A229,'Úklidové služby'!$A$7:$I$53,7,FALSE))=TRUE,"",VLOOKUP($A229,'Úklidové služby'!$A$7:$I$53,7,FALSE))</f>
        <v/>
      </c>
      <c r="H229" s="217" t="str">
        <f>IF(ISNA(VLOOKUP($A229,'Úklidové služby'!$A$7:$I$53,8,FALSE))=TRUE,"",VLOOKUP($A229,'Úklidové služby'!$A$7:$I$53,8,FALSE))</f>
        <v/>
      </c>
      <c r="I229" s="234" t="str">
        <f>IF(ISNA(VLOOKUP($A229,'Úklidové služby'!$A$7:$I$53,9,FALSE))=TRUE,"",VLOOKUP($A229,'Úklidové služby'!$A$7:$I$53,9,FALSE))</f>
        <v/>
      </c>
      <c r="J229" s="192" t="str">
        <f t="shared" si="10"/>
        <v/>
      </c>
      <c r="K229" s="240" t="str">
        <f t="shared" si="11"/>
        <v/>
      </c>
    </row>
    <row r="230" spans="1:11" ht="15" hidden="1" outlineLevel="1">
      <c r="A230" s="48"/>
      <c r="B230" s="14" t="s">
        <v>20</v>
      </c>
      <c r="C230" s="70" t="s">
        <v>116</v>
      </c>
      <c r="D230" s="15" t="s">
        <v>61</v>
      </c>
      <c r="E230" s="100">
        <v>1.326</v>
      </c>
      <c r="F230" s="66" t="str">
        <f>IF(ISNA(VLOOKUP($A230,'Úklidové služby'!$A$7:$I$53,6,FALSE))=TRUE,"",VLOOKUP($A230,'Úklidové služby'!$A$7:$I$53,6,FALSE))</f>
        <v/>
      </c>
      <c r="G230" s="16" t="str">
        <f>IF(ISNA(VLOOKUP($A230,'Úklidové služby'!$A$7:$I$53,7,FALSE))=TRUE,"",VLOOKUP($A230,'Úklidové služby'!$A$7:$I$53,7,FALSE))</f>
        <v/>
      </c>
      <c r="H230" s="148" t="str">
        <f>IF(ISNA(VLOOKUP($A230,'Úklidové služby'!$A$7:$I$53,8,FALSE))=TRUE,"",VLOOKUP($A230,'Úklidové služby'!$A$7:$I$53,8,FALSE))</f>
        <v/>
      </c>
      <c r="I230" s="232" t="str">
        <f>IF(ISNA(VLOOKUP($A230,'Úklidové služby'!$A$7:$I$53,9,FALSE))=TRUE,"",VLOOKUP($A230,'Úklidové služby'!$A$7:$I$53,9,FALSE))</f>
        <v/>
      </c>
      <c r="J230" s="194" t="str">
        <f t="shared" si="10"/>
        <v/>
      </c>
      <c r="K230" s="237" t="str">
        <f t="shared" si="11"/>
        <v/>
      </c>
    </row>
    <row r="231" spans="1:11" ht="15" hidden="1" outlineLevel="1">
      <c r="A231" s="48"/>
      <c r="B231" s="14" t="s">
        <v>20</v>
      </c>
      <c r="C231" s="140" t="s">
        <v>117</v>
      </c>
      <c r="D231" s="15" t="s">
        <v>248</v>
      </c>
      <c r="E231" s="100">
        <v>0.442</v>
      </c>
      <c r="F231" s="149"/>
      <c r="G231" s="148"/>
      <c r="H231" s="148"/>
      <c r="I231" s="232"/>
      <c r="J231" s="194"/>
      <c r="K231" s="237"/>
    </row>
    <row r="232" spans="1:11" ht="15" hidden="1" outlineLevel="1">
      <c r="A232" s="48"/>
      <c r="B232" s="14" t="s">
        <v>20</v>
      </c>
      <c r="C232" s="70" t="s">
        <v>119</v>
      </c>
      <c r="D232" s="15" t="s">
        <v>249</v>
      </c>
      <c r="E232" s="100">
        <v>6.67</v>
      </c>
      <c r="F232" s="49" t="str">
        <f>IF(ISNA(VLOOKUP($A232,'Úklidové služby'!$A$7:$I$53,6,FALSE))=TRUE,"",VLOOKUP($A232,'Úklidové služby'!$A$7:$I$53,6,FALSE))</f>
        <v/>
      </c>
      <c r="G232" s="49" t="str">
        <f>IF(ISNA(VLOOKUP($A232,'Úklidové služby'!$A$7:$I$53,7,FALSE))=TRUE,"",VLOOKUP($A232,'Úklidové služby'!$A$7:$I$53,7,FALSE))</f>
        <v/>
      </c>
      <c r="H232" s="217" t="str">
        <f>IF(ISNA(VLOOKUP($A232,'Úklidové služby'!$A$7:$I$53,8,FALSE))=TRUE,"",VLOOKUP($A232,'Úklidové služby'!$A$7:$I$53,8,FALSE))</f>
        <v/>
      </c>
      <c r="I232" s="234" t="str">
        <f>IF(ISNA(VLOOKUP($A232,'Úklidové služby'!$A$7:$I$53,9,FALSE))=TRUE,"",VLOOKUP($A232,'Úklidové služby'!$A$7:$I$53,9,FALSE))</f>
        <v/>
      </c>
      <c r="J232" s="192" t="str">
        <f t="shared" si="10"/>
        <v/>
      </c>
      <c r="K232" s="240" t="str">
        <f t="shared" si="11"/>
        <v/>
      </c>
    </row>
    <row r="233" spans="1:11" ht="15" hidden="1" outlineLevel="1">
      <c r="A233" s="48"/>
      <c r="B233" s="14" t="s">
        <v>20</v>
      </c>
      <c r="C233" s="70" t="s">
        <v>120</v>
      </c>
      <c r="D233" s="15" t="s">
        <v>250</v>
      </c>
      <c r="E233" s="100">
        <v>9.88</v>
      </c>
      <c r="F233" s="49" t="str">
        <f>IF(ISNA(VLOOKUP($A233,'Úklidové služby'!$A$7:$I$53,6,FALSE))=TRUE,"",VLOOKUP($A233,'Úklidové služby'!$A$7:$I$53,6,FALSE))</f>
        <v/>
      </c>
      <c r="G233" s="49" t="str">
        <f>IF(ISNA(VLOOKUP($A233,'Úklidové služby'!$A$7:$I$53,7,FALSE))=TRUE,"",VLOOKUP($A233,'Úklidové služby'!$A$7:$I$53,7,FALSE))</f>
        <v/>
      </c>
      <c r="H233" s="217" t="str">
        <f>IF(ISNA(VLOOKUP($A233,'Úklidové služby'!$A$7:$I$53,8,FALSE))=TRUE,"",VLOOKUP($A233,'Úklidové služby'!$A$7:$I$53,8,FALSE))</f>
        <v/>
      </c>
      <c r="I233" s="234" t="str">
        <f>IF(ISNA(VLOOKUP($A233,'Úklidové služby'!$A$7:$I$53,9,FALSE))=TRUE,"",VLOOKUP($A233,'Úklidové služby'!$A$7:$I$53,9,FALSE))</f>
        <v/>
      </c>
      <c r="J233" s="192" t="str">
        <f t="shared" si="10"/>
        <v/>
      </c>
      <c r="K233" s="240" t="str">
        <f t="shared" si="11"/>
        <v/>
      </c>
    </row>
    <row r="234" spans="1:11" ht="15" hidden="1" outlineLevel="1">
      <c r="A234" s="48"/>
      <c r="B234" s="14" t="s">
        <v>20</v>
      </c>
      <c r="C234" s="70" t="s">
        <v>123</v>
      </c>
      <c r="D234" s="15" t="s">
        <v>239</v>
      </c>
      <c r="E234" s="100">
        <v>0.28</v>
      </c>
      <c r="F234" s="66" t="str">
        <f>IF(ISNA(VLOOKUP($A234,'Úklidové služby'!$A$7:$I$53,6,FALSE))=TRUE,"",VLOOKUP($A234,'Úklidové služby'!$A$7:$I$53,6,FALSE))</f>
        <v/>
      </c>
      <c r="G234" s="16" t="str">
        <f>IF(ISNA(VLOOKUP($A234,'Úklidové služby'!$A$7:$I$53,7,FALSE))=TRUE,"",VLOOKUP($A234,'Úklidové služby'!$A$7:$I$53,7,FALSE))</f>
        <v/>
      </c>
      <c r="H234" s="148" t="str">
        <f>IF(ISNA(VLOOKUP($A234,'Úklidové služby'!$A$7:$I$53,8,FALSE))=TRUE,"",VLOOKUP($A234,'Úklidové služby'!$A$7:$I$53,8,FALSE))</f>
        <v/>
      </c>
      <c r="I234" s="232" t="str">
        <f>IF(ISNA(VLOOKUP($A234,'Úklidové služby'!$A$7:$I$53,9,FALSE))=TRUE,"",VLOOKUP($A234,'Úklidové služby'!$A$7:$I$53,9,FALSE))</f>
        <v/>
      </c>
      <c r="J234" s="194" t="str">
        <f t="shared" si="10"/>
        <v/>
      </c>
      <c r="K234" s="237" t="str">
        <f t="shared" si="11"/>
        <v/>
      </c>
    </row>
    <row r="235" spans="1:11" ht="15" hidden="1" outlineLevel="1">
      <c r="A235" s="48"/>
      <c r="B235" s="14" t="s">
        <v>20</v>
      </c>
      <c r="C235" s="70" t="s">
        <v>131</v>
      </c>
      <c r="D235" s="15" t="s">
        <v>252</v>
      </c>
      <c r="E235" s="100">
        <v>1.62</v>
      </c>
      <c r="F235" s="66" t="str">
        <f>IF(ISNA(VLOOKUP($A235,'Úklidové služby'!$A$7:$I$53,6,FALSE))=TRUE,"",VLOOKUP($A235,'Úklidové služby'!$A$7:$I$53,6,FALSE))</f>
        <v/>
      </c>
      <c r="G235" s="16" t="str">
        <f>IF(ISNA(VLOOKUP($A235,'Úklidové služby'!$A$7:$I$53,7,FALSE))=TRUE,"",VLOOKUP($A235,'Úklidové služby'!$A$7:$I$53,7,FALSE))</f>
        <v/>
      </c>
      <c r="H235" s="148" t="str">
        <f>IF(ISNA(VLOOKUP($A235,'Úklidové služby'!$A$7:$I$53,8,FALSE))=TRUE,"",VLOOKUP($A235,'Úklidové služby'!$A$7:$I$53,8,FALSE))</f>
        <v/>
      </c>
      <c r="I235" s="232" t="str">
        <f>IF(ISNA(VLOOKUP($A235,'Úklidové služby'!$A$7:$I$53,9,FALSE))=TRUE,"",VLOOKUP($A235,'Úklidové služby'!$A$7:$I$53,9,FALSE))</f>
        <v/>
      </c>
      <c r="J235" s="194" t="str">
        <f t="shared" si="10"/>
        <v/>
      </c>
      <c r="K235" s="237" t="str">
        <f t="shared" si="11"/>
        <v/>
      </c>
    </row>
    <row r="236" spans="1:11" ht="15" hidden="1" outlineLevel="1">
      <c r="A236" s="48"/>
      <c r="B236" s="14" t="s">
        <v>20</v>
      </c>
      <c r="C236" s="70" t="s">
        <v>186</v>
      </c>
      <c r="D236" s="15" t="s">
        <v>253</v>
      </c>
      <c r="E236" s="100">
        <v>14.065</v>
      </c>
      <c r="F236" s="49" t="str">
        <f>IF(ISNA(VLOOKUP($A236,'Úklidové služby'!$A$7:$I$53,6,FALSE))=TRUE,"",VLOOKUP($A236,'Úklidové služby'!$A$7:$I$53,6,FALSE))</f>
        <v/>
      </c>
      <c r="G236" s="49" t="str">
        <f>IF(ISNA(VLOOKUP($A236,'Úklidové služby'!$A$7:$I$53,7,FALSE))=TRUE,"",VLOOKUP($A236,'Úklidové služby'!$A$7:$I$53,7,FALSE))</f>
        <v/>
      </c>
      <c r="H236" s="217" t="str">
        <f>IF(ISNA(VLOOKUP($A236,'Úklidové služby'!$A$7:$I$53,8,FALSE))=TRUE,"",VLOOKUP($A236,'Úklidové služby'!$A$7:$I$53,8,FALSE))</f>
        <v/>
      </c>
      <c r="I236" s="234" t="str">
        <f>IF(ISNA(VLOOKUP($A236,'Úklidové služby'!$A$7:$I$53,9,FALSE))=TRUE,"",VLOOKUP($A236,'Úklidové služby'!$A$7:$I$53,9,FALSE))</f>
        <v/>
      </c>
      <c r="J236" s="192" t="str">
        <f t="shared" si="10"/>
        <v/>
      </c>
      <c r="K236" s="240" t="str">
        <f t="shared" si="11"/>
        <v/>
      </c>
    </row>
    <row r="237" spans="1:11" ht="15" hidden="1" outlineLevel="1">
      <c r="A237" s="48"/>
      <c r="B237" s="14" t="s">
        <v>20</v>
      </c>
      <c r="C237" s="70" t="s">
        <v>209</v>
      </c>
      <c r="D237" s="15" t="s">
        <v>254</v>
      </c>
      <c r="E237" s="100">
        <v>8.962</v>
      </c>
      <c r="F237" s="49" t="str">
        <f>IF(ISNA(VLOOKUP($A237,'Úklidové služby'!$A$7:$I$53,6,FALSE))=TRUE,"",VLOOKUP($A237,'Úklidové služby'!$A$7:$I$53,6,FALSE))</f>
        <v/>
      </c>
      <c r="G237" s="49" t="str">
        <f>IF(ISNA(VLOOKUP($A237,'Úklidové služby'!$A$7:$I$53,7,FALSE))=TRUE,"",VLOOKUP($A237,'Úklidové služby'!$A$7:$I$53,7,FALSE))</f>
        <v/>
      </c>
      <c r="H237" s="217" t="str">
        <f>IF(ISNA(VLOOKUP($A237,'Úklidové služby'!$A$7:$I$53,8,FALSE))=TRUE,"",VLOOKUP($A237,'Úklidové služby'!$A$7:$I$53,8,FALSE))</f>
        <v/>
      </c>
      <c r="I237" s="234" t="str">
        <f>IF(ISNA(VLOOKUP($A237,'Úklidové služby'!$A$7:$I$53,9,FALSE))=TRUE,"",VLOOKUP($A237,'Úklidové služby'!$A$7:$I$53,9,FALSE))</f>
        <v/>
      </c>
      <c r="J237" s="192" t="str">
        <f t="shared" si="10"/>
        <v/>
      </c>
      <c r="K237" s="240" t="str">
        <f t="shared" si="11"/>
        <v/>
      </c>
    </row>
    <row r="238" spans="1:11" ht="15" hidden="1" outlineLevel="1">
      <c r="A238" s="48"/>
      <c r="B238" s="14" t="s">
        <v>20</v>
      </c>
      <c r="C238" s="70" t="s">
        <v>187</v>
      </c>
      <c r="D238" s="15" t="s">
        <v>255</v>
      </c>
      <c r="E238" s="100">
        <v>14.705</v>
      </c>
      <c r="F238" s="49" t="str">
        <f>IF(ISNA(VLOOKUP($A238,'Úklidové služby'!$A$7:$I$53,6,FALSE))=TRUE,"",VLOOKUP($A238,'Úklidové služby'!$A$7:$I$53,6,FALSE))</f>
        <v/>
      </c>
      <c r="G238" s="49" t="str">
        <f>IF(ISNA(VLOOKUP($A238,'Úklidové služby'!$A$7:$I$53,7,FALSE))=TRUE,"",VLOOKUP($A238,'Úklidové služby'!$A$7:$I$53,7,FALSE))</f>
        <v/>
      </c>
      <c r="H238" s="217" t="str">
        <f>IF(ISNA(VLOOKUP($A238,'Úklidové služby'!$A$7:$I$53,8,FALSE))=TRUE,"",VLOOKUP($A238,'Úklidové služby'!$A$7:$I$53,8,FALSE))</f>
        <v/>
      </c>
      <c r="I238" s="234" t="str">
        <f>IF(ISNA(VLOOKUP($A238,'Úklidové služby'!$A$7:$I$53,9,FALSE))=TRUE,"",VLOOKUP($A238,'Úklidové služby'!$A$7:$I$53,9,FALSE))</f>
        <v/>
      </c>
      <c r="J238" s="192" t="str">
        <f t="shared" si="10"/>
        <v/>
      </c>
      <c r="K238" s="240" t="str">
        <f t="shared" si="11"/>
        <v/>
      </c>
    </row>
    <row r="239" spans="1:11" ht="15" hidden="1" outlineLevel="1">
      <c r="A239" s="48"/>
      <c r="B239" s="14" t="s">
        <v>98</v>
      </c>
      <c r="C239" s="70" t="s">
        <v>126</v>
      </c>
      <c r="D239" s="15" t="s">
        <v>256</v>
      </c>
      <c r="E239" s="100">
        <v>28.852</v>
      </c>
      <c r="F239" s="49" t="str">
        <f>IF(ISNA(VLOOKUP($A239,'Úklidové služby'!$A$7:$I$53,6,FALSE))=TRUE,"",VLOOKUP($A239,'Úklidové služby'!$A$7:$I$53,6,FALSE))</f>
        <v/>
      </c>
      <c r="G239" s="49" t="str">
        <f>IF(ISNA(VLOOKUP($A239,'Úklidové služby'!$A$7:$I$53,7,FALSE))=TRUE,"",VLOOKUP($A239,'Úklidové služby'!$A$7:$I$53,7,FALSE))</f>
        <v/>
      </c>
      <c r="H239" s="217" t="str">
        <f>IF(ISNA(VLOOKUP($A239,'Úklidové služby'!$A$7:$I$53,8,FALSE))=TRUE,"",VLOOKUP($A239,'Úklidové služby'!$A$7:$I$53,8,FALSE))</f>
        <v/>
      </c>
      <c r="I239" s="234" t="str">
        <f>IF(ISNA(VLOOKUP($A239,'Úklidové služby'!$A$7:$I$53,9,FALSE))=TRUE,"",VLOOKUP($A239,'Úklidové služby'!$A$7:$I$53,9,FALSE))</f>
        <v/>
      </c>
      <c r="J239" s="192" t="str">
        <f t="shared" si="10"/>
        <v/>
      </c>
      <c r="K239" s="240" t="str">
        <f t="shared" si="11"/>
        <v/>
      </c>
    </row>
    <row r="240" spans="1:11" ht="15" hidden="1" outlineLevel="1">
      <c r="A240" s="48"/>
      <c r="B240" s="14" t="s">
        <v>98</v>
      </c>
      <c r="C240" s="70" t="s">
        <v>127</v>
      </c>
      <c r="D240" s="15" t="s">
        <v>257</v>
      </c>
      <c r="E240" s="100">
        <v>8.949</v>
      </c>
      <c r="F240" s="49" t="str">
        <f>IF(ISNA(VLOOKUP($A240,'Úklidové služby'!$A$7:$I$53,6,FALSE))=TRUE,"",VLOOKUP($A240,'Úklidové služby'!$A$7:$I$53,6,FALSE))</f>
        <v/>
      </c>
      <c r="G240" s="49" t="str">
        <f>IF(ISNA(VLOOKUP($A240,'Úklidové služby'!$A$7:$I$53,7,FALSE))=TRUE,"",VLOOKUP($A240,'Úklidové služby'!$A$7:$I$53,7,FALSE))</f>
        <v/>
      </c>
      <c r="H240" s="217" t="str">
        <f>IF(ISNA(VLOOKUP($A240,'Úklidové služby'!$A$7:$I$53,8,FALSE))=TRUE,"",VLOOKUP($A240,'Úklidové služby'!$A$7:$I$53,8,FALSE))</f>
        <v/>
      </c>
      <c r="I240" s="234" t="str">
        <f>IF(ISNA(VLOOKUP($A240,'Úklidové služby'!$A$7:$I$53,9,FALSE))=TRUE,"",VLOOKUP($A240,'Úklidové služby'!$A$7:$I$53,9,FALSE))</f>
        <v/>
      </c>
      <c r="J240" s="192" t="str">
        <f t="shared" si="10"/>
        <v/>
      </c>
      <c r="K240" s="240" t="str">
        <f t="shared" si="11"/>
        <v/>
      </c>
    </row>
    <row r="241" spans="1:11" ht="15" hidden="1" outlineLevel="1">
      <c r="A241" s="48"/>
      <c r="B241" s="14" t="s">
        <v>98</v>
      </c>
      <c r="C241" s="70" t="s">
        <v>128</v>
      </c>
      <c r="D241" s="15" t="s">
        <v>257</v>
      </c>
      <c r="E241" s="100">
        <v>5.6</v>
      </c>
      <c r="F241" s="974" t="str">
        <f>IF(ISNA(VLOOKUP($A241,'Úklidové služby'!$A$7:$I$53,6,FALSE))=TRUE,"",VLOOKUP($A241,'Úklidové služby'!$A$7:$I$53,6,FALSE))</f>
        <v/>
      </c>
      <c r="G241" s="49" t="str">
        <f>IF(ISNA(VLOOKUP($A241,'Úklidové služby'!$A$7:$I$53,7,FALSE))=TRUE,"",VLOOKUP($A241,'Úklidové služby'!$A$7:$I$53,7,FALSE))</f>
        <v/>
      </c>
      <c r="H241" s="217" t="str">
        <f>IF(ISNA(VLOOKUP($A241,'Úklidové služby'!$A$7:$I$53,8,FALSE))=TRUE,"",VLOOKUP($A241,'Úklidové služby'!$A$7:$I$53,8,FALSE))</f>
        <v/>
      </c>
      <c r="I241" s="234" t="str">
        <f>IF(ISNA(VLOOKUP($A241,'Úklidové služby'!$A$7:$I$53,9,FALSE))=TRUE,"",VLOOKUP($A241,'Úklidové služby'!$A$7:$I$53,9,FALSE))</f>
        <v/>
      </c>
      <c r="J241" s="192" t="str">
        <f t="shared" si="10"/>
        <v/>
      </c>
      <c r="K241" s="240" t="str">
        <f t="shared" si="11"/>
        <v/>
      </c>
    </row>
    <row r="242" spans="1:11" ht="15" hidden="1" outlineLevel="1">
      <c r="A242" s="48"/>
      <c r="B242" s="14" t="s">
        <v>98</v>
      </c>
      <c r="C242" s="70" t="s">
        <v>129</v>
      </c>
      <c r="D242" s="15" t="s">
        <v>239</v>
      </c>
      <c r="E242" s="100">
        <v>0.28</v>
      </c>
      <c r="F242" s="66" t="str">
        <f>IF(ISNA(VLOOKUP($A242,'Úklidové služby'!$A$7:$I$53,6,FALSE))=TRUE,"",VLOOKUP($A242,'Úklidové služby'!$A$7:$I$53,6,FALSE))</f>
        <v/>
      </c>
      <c r="G242" s="16" t="str">
        <f>IF(ISNA(VLOOKUP($A242,'Úklidové služby'!$A$7:$I$53,7,FALSE))=TRUE,"",VLOOKUP($A242,'Úklidové služby'!$A$7:$I$53,7,FALSE))</f>
        <v/>
      </c>
      <c r="H242" s="148" t="str">
        <f>IF(ISNA(VLOOKUP($A242,'Úklidové služby'!$A$7:$I$53,8,FALSE))=TRUE,"",VLOOKUP($A242,'Úklidové služby'!$A$7:$I$53,8,FALSE))</f>
        <v/>
      </c>
      <c r="I242" s="232" t="str">
        <f>IF(ISNA(VLOOKUP($A242,'Úklidové služby'!$A$7:$I$53,9,FALSE))=TRUE,"",VLOOKUP($A242,'Úklidové služby'!$A$7:$I$53,9,FALSE))</f>
        <v/>
      </c>
      <c r="J242" s="194" t="str">
        <f t="shared" si="10"/>
        <v/>
      </c>
      <c r="K242" s="237" t="str">
        <f t="shared" si="11"/>
        <v/>
      </c>
    </row>
    <row r="243" spans="1:11" ht="15" hidden="1" outlineLevel="1">
      <c r="A243" s="48"/>
      <c r="B243" s="14" t="s">
        <v>98</v>
      </c>
      <c r="C243" s="70" t="s">
        <v>130</v>
      </c>
      <c r="D243" s="15" t="s">
        <v>239</v>
      </c>
      <c r="E243" s="100">
        <v>0.28</v>
      </c>
      <c r="F243" s="66" t="str">
        <f>IF(ISNA(VLOOKUP($A243,'Úklidové služby'!$A$7:$I$53,6,FALSE))=TRUE,"",VLOOKUP($A243,'Úklidové služby'!$A$7:$I$53,6,FALSE))</f>
        <v/>
      </c>
      <c r="G243" s="16" t="str">
        <f>IF(ISNA(VLOOKUP($A243,'Úklidové služby'!$A$7:$I$53,7,FALSE))=TRUE,"",VLOOKUP($A243,'Úklidové služby'!$A$7:$I$53,7,FALSE))</f>
        <v/>
      </c>
      <c r="H243" s="148" t="str">
        <f>IF(ISNA(VLOOKUP($A243,'Úklidové služby'!$A$7:$I$53,8,FALSE))=TRUE,"",VLOOKUP($A243,'Úklidové služby'!$A$7:$I$53,8,FALSE))</f>
        <v/>
      </c>
      <c r="I243" s="232" t="str">
        <f>IF(ISNA(VLOOKUP($A243,'Úklidové služby'!$A$7:$I$53,9,FALSE))=TRUE,"",VLOOKUP($A243,'Úklidové služby'!$A$7:$I$53,9,FALSE))</f>
        <v/>
      </c>
      <c r="J243" s="194" t="str">
        <f t="shared" si="10"/>
        <v/>
      </c>
      <c r="K243" s="237" t="str">
        <f t="shared" si="11"/>
        <v/>
      </c>
    </row>
    <row r="244" spans="1:11" ht="15" hidden="1" outlineLevel="1">
      <c r="A244" s="48"/>
      <c r="B244" s="14" t="s">
        <v>98</v>
      </c>
      <c r="C244" s="70" t="s">
        <v>142</v>
      </c>
      <c r="D244" s="15" t="s">
        <v>258</v>
      </c>
      <c r="E244" s="100">
        <v>2.09</v>
      </c>
      <c r="F244" s="66" t="str">
        <f>IF(ISNA(VLOOKUP($A244,'Úklidové služby'!$A$7:$I$53,6,FALSE))=TRUE,"",VLOOKUP($A244,'Úklidové služby'!$A$7:$I$53,6,FALSE))</f>
        <v/>
      </c>
      <c r="G244" s="16" t="str">
        <f>IF(ISNA(VLOOKUP($A244,'Úklidové služby'!$A$7:$I$53,7,FALSE))=TRUE,"",VLOOKUP($A244,'Úklidové služby'!$A$7:$I$53,7,FALSE))</f>
        <v/>
      </c>
      <c r="H244" s="151" t="str">
        <f>IF(ISNA(VLOOKUP($A244,'Úklidové služby'!$A$7:$I$53,8,FALSE))=TRUE,"",VLOOKUP($A244,'Úklidové služby'!$A$7:$I$53,8,FALSE))</f>
        <v/>
      </c>
      <c r="I244" s="235" t="str">
        <f>IF(ISNA(VLOOKUP($A244,'Úklidové služby'!$A$7:$I$53,9,FALSE))=TRUE,"",VLOOKUP($A244,'Úklidové služby'!$A$7:$I$53,9,FALSE))</f>
        <v/>
      </c>
      <c r="J244" s="194" t="str">
        <f t="shared" si="10"/>
        <v/>
      </c>
      <c r="K244" s="242" t="str">
        <f t="shared" si="11"/>
        <v/>
      </c>
    </row>
    <row r="245" spans="1:11" ht="15" collapsed="1">
      <c r="A245" s="18">
        <v>19</v>
      </c>
      <c r="B245" s="19" t="s">
        <v>43</v>
      </c>
      <c r="C245" s="44"/>
      <c r="D245" s="44"/>
      <c r="E245" s="97">
        <f>SUM(E246:E248)</f>
        <v>3</v>
      </c>
      <c r="F245" s="54" t="str">
        <f>IF(ISNA(VLOOKUP($A245,'Úklidové služby'!$A$7:$I$53,6,FALSE))=TRUE,"",VLOOKUP($A245,'Úklidové služby'!$A$7:$I$53,6,FALSE))</f>
        <v>ks</v>
      </c>
      <c r="G245" s="24">
        <f>IF(ISNA(VLOOKUP($A245,'Úklidové služby'!$A$7:$I$53,7,FALSE))=TRUE,"",VLOOKUP($A245,'Úklidové služby'!$A$7:$I$53,7,FALSE))</f>
        <v>0</v>
      </c>
      <c r="H245" s="227" t="str">
        <f>IF(ISNA(VLOOKUP($A245,'Úklidové služby'!$A$7:$I$53,8,FALSE))=TRUE,"",VLOOKUP($A245,'Úklidové služby'!$A$7:$I$53,8,FALSE))</f>
        <v>1x za týden</v>
      </c>
      <c r="I245" s="185">
        <f>IF(ISNA(VLOOKUP($A245,'Úklidové služby'!$A$7:$I$53,9,FALSE))=TRUE,"",VLOOKUP($A245,'Úklidové služby'!$A$7:$I$53,9,FALSE))</f>
        <v>52</v>
      </c>
      <c r="J245" s="76">
        <f aca="true" t="shared" si="16" ref="J245:J364">IF(ISERR(E245*G245*I245)=TRUE,"",E245*G245*I245)</f>
        <v>0</v>
      </c>
      <c r="K245" s="238">
        <f aca="true" t="shared" si="17" ref="K245:K364">IF(ISERR(J245/12)=TRUE,"",J245/12)</f>
        <v>0</v>
      </c>
    </row>
    <row r="246" spans="1:11" ht="15" hidden="1" outlineLevel="1">
      <c r="A246" s="48"/>
      <c r="B246" s="14" t="s">
        <v>8</v>
      </c>
      <c r="C246" s="70" t="s">
        <v>113</v>
      </c>
      <c r="D246" s="15" t="s">
        <v>236</v>
      </c>
      <c r="E246" s="100">
        <v>1</v>
      </c>
      <c r="F246" s="66" t="str">
        <f>IF(ISNA(VLOOKUP($A246,'Úklidové služby'!$A$7:$I$53,6,FALSE))=TRUE,"",VLOOKUP($A246,'Úklidové služby'!$A$7:$I$53,6,FALSE))</f>
        <v/>
      </c>
      <c r="G246" s="16" t="str">
        <f>IF(ISNA(VLOOKUP($A246,'Úklidové služby'!$A$7:$I$53,7,FALSE))=TRUE,"",VLOOKUP($A246,'Úklidové služby'!$A$7:$I$53,7,FALSE))</f>
        <v/>
      </c>
      <c r="H246" s="148" t="str">
        <f>IF(ISNA(VLOOKUP($A246,'Úklidové služby'!$A$7:$I$53,8,FALSE))=TRUE,"",VLOOKUP($A246,'Úklidové služby'!$A$7:$I$53,8,FALSE))</f>
        <v/>
      </c>
      <c r="I246" s="232" t="str">
        <f>IF(ISNA(VLOOKUP($A246,'Úklidové služby'!$A$7:$I$53,9,FALSE))=TRUE,"",VLOOKUP($A246,'Úklidové služby'!$A$7:$I$53,9,FALSE))</f>
        <v/>
      </c>
      <c r="J246" s="194" t="str">
        <f t="shared" si="16"/>
        <v/>
      </c>
      <c r="K246" s="237" t="str">
        <f t="shared" si="17"/>
        <v/>
      </c>
    </row>
    <row r="247" spans="1:11" ht="15" hidden="1" outlineLevel="1">
      <c r="A247" s="48"/>
      <c r="B247" s="14" t="s">
        <v>20</v>
      </c>
      <c r="C247" s="73" t="s">
        <v>131</v>
      </c>
      <c r="D247" s="15" t="s">
        <v>252</v>
      </c>
      <c r="E247" s="100">
        <v>1</v>
      </c>
      <c r="F247" s="66" t="str">
        <f>IF(ISNA(VLOOKUP($A247,'Úklidové služby'!$A$7:$I$53,6,FALSE))=TRUE,"",VLOOKUP($A247,'Úklidové služby'!$A$7:$I$53,6,FALSE))</f>
        <v/>
      </c>
      <c r="G247" s="16" t="str">
        <f>IF(ISNA(VLOOKUP($A247,'Úklidové služby'!$A$7:$I$53,7,FALSE))=TRUE,"",VLOOKUP($A247,'Úklidové služby'!$A$7:$I$53,7,FALSE))</f>
        <v/>
      </c>
      <c r="H247" s="148" t="str">
        <f>IF(ISNA(VLOOKUP($A247,'Úklidové služby'!$A$7:$I$53,8,FALSE))=TRUE,"",VLOOKUP($A247,'Úklidové služby'!$A$7:$I$53,8,FALSE))</f>
        <v/>
      </c>
      <c r="I247" s="232" t="str">
        <f>IF(ISNA(VLOOKUP($A247,'Úklidové služby'!$A$7:$I$53,9,FALSE))=TRUE,"",VLOOKUP($A247,'Úklidové služby'!$A$7:$I$53,9,FALSE))</f>
        <v/>
      </c>
      <c r="J247" s="194" t="str">
        <f t="shared" si="16"/>
        <v/>
      </c>
      <c r="K247" s="237" t="str">
        <f t="shared" si="17"/>
        <v/>
      </c>
    </row>
    <row r="248" spans="1:11" ht="15" hidden="1" outlineLevel="1">
      <c r="A248" s="48"/>
      <c r="B248" s="14" t="s">
        <v>98</v>
      </c>
      <c r="C248" s="70" t="s">
        <v>142</v>
      </c>
      <c r="D248" s="134" t="s">
        <v>258</v>
      </c>
      <c r="E248" s="100">
        <v>1</v>
      </c>
      <c r="F248" s="93" t="str">
        <f>IF(ISNA(VLOOKUP($A248,'Úklidové služby'!$A$7:$I$53,6,FALSE))=TRUE,"",VLOOKUP($A248,'Úklidové služby'!$A$7:$I$53,6,FALSE))</f>
        <v/>
      </c>
      <c r="G248" s="28" t="str">
        <f>IF(ISNA(VLOOKUP($A248,'Úklidové služby'!$A$7:$I$53,7,FALSE))=TRUE,"",VLOOKUP($A248,'Úklidové služby'!$A$7:$I$53,7,FALSE))</f>
        <v/>
      </c>
      <c r="H248" s="151" t="str">
        <f>IF(ISNA(VLOOKUP($A248,'Úklidové služby'!$A$7:$I$53,8,FALSE))=TRUE,"",VLOOKUP($A248,'Úklidové služby'!$A$7:$I$53,8,FALSE))</f>
        <v/>
      </c>
      <c r="I248" s="235" t="str">
        <f>IF(ISNA(VLOOKUP($A248,'Úklidové služby'!$A$7:$I$53,9,FALSE))=TRUE,"",VLOOKUP($A248,'Úklidové služby'!$A$7:$I$53,9,FALSE))</f>
        <v/>
      </c>
      <c r="J248" s="195" t="str">
        <f t="shared" si="16"/>
        <v/>
      </c>
      <c r="K248" s="242" t="str">
        <f t="shared" si="17"/>
        <v/>
      </c>
    </row>
    <row r="249" spans="1:11" ht="15" collapsed="1">
      <c r="A249" s="18">
        <v>20</v>
      </c>
      <c r="B249" s="19" t="s">
        <v>50</v>
      </c>
      <c r="C249" s="44"/>
      <c r="D249" s="44"/>
      <c r="E249" s="97">
        <f>SUM(E250:E281)</f>
        <v>32</v>
      </c>
      <c r="F249" s="54" t="str">
        <f>IF(ISNA(VLOOKUP($A249,'Úklidové služby'!$A$7:$I$53,6,FALSE))=TRUE,"",VLOOKUP($A249,'Úklidové služby'!$A$7:$I$53,6,FALSE))</f>
        <v>místnost</v>
      </c>
      <c r="G249" s="24">
        <f>IF(ISNA(VLOOKUP($A249,'Úklidové služby'!$A$7:$I$53,7,FALSE))=TRUE,"",VLOOKUP($A249,'Úklidové služby'!$A$7:$I$53,7,FALSE))</f>
        <v>0</v>
      </c>
      <c r="H249" s="45" t="str">
        <f>IF(ISNA(VLOOKUP($A249,'Úklidové služby'!$A$7:$I$53,8,FALSE))=TRUE,"",VLOOKUP($A249,'Úklidové služby'!$A$7:$I$53,8,FALSE))</f>
        <v>1x za týden</v>
      </c>
      <c r="I249" s="184">
        <f>IF(ISNA(VLOOKUP($A249,'Úklidové služby'!$A$7:$I$53,9,FALSE))=TRUE,"",VLOOKUP($A249,'Úklidové služby'!$A$7:$I$53,9,FALSE))</f>
        <v>52</v>
      </c>
      <c r="J249" s="76">
        <f aca="true" t="shared" si="18" ref="J249:J281">IF(ISERR(E249*G249*I249)=TRUE,"",E249*G249*I249)</f>
        <v>0</v>
      </c>
      <c r="K249" s="241">
        <f aca="true" t="shared" si="19" ref="K249:K281">IF(ISERR(J249/12)=TRUE,"",J249/12)</f>
        <v>0</v>
      </c>
    </row>
    <row r="250" spans="1:11" ht="15" hidden="1" outlineLevel="1">
      <c r="A250" s="48"/>
      <c r="B250" s="10" t="s">
        <v>8</v>
      </c>
      <c r="C250" s="69" t="s">
        <v>259</v>
      </c>
      <c r="D250" s="11" t="s">
        <v>154</v>
      </c>
      <c r="E250" s="100">
        <v>1</v>
      </c>
      <c r="F250" s="66" t="str">
        <f>IF(ISNA(VLOOKUP($A250,'Úklidové služby'!$A$7:$I$53,6,FALSE))=TRUE,"",VLOOKUP($A250,'Úklidové služby'!$A$7:$I$53,6,FALSE))</f>
        <v/>
      </c>
      <c r="G250" s="16" t="str">
        <f>IF(ISNA(VLOOKUP($A250,'Úklidové služby'!$A$7:$I$53,7,FALSE))=TRUE,"",VLOOKUP($A250,'Úklidové služby'!$A$7:$I$53,7,FALSE))</f>
        <v/>
      </c>
      <c r="H250" s="148" t="str">
        <f>IF(ISNA(VLOOKUP($A250,'Úklidové služby'!$A$7:$I$53,8,FALSE))=TRUE,"",VLOOKUP($A250,'Úklidové služby'!$A$7:$I$53,8,FALSE))</f>
        <v/>
      </c>
      <c r="I250" s="232" t="str">
        <f>IF(ISNA(VLOOKUP($A250,'Úklidové služby'!$A$7:$I$53,9,FALSE))=TRUE,"",VLOOKUP($A250,'Úklidové služby'!$A$7:$I$53,9,FALSE))</f>
        <v/>
      </c>
      <c r="J250" s="194" t="str">
        <f t="shared" si="18"/>
        <v/>
      </c>
      <c r="K250" s="237" t="str">
        <f t="shared" si="19"/>
        <v/>
      </c>
    </row>
    <row r="251" spans="1:11" ht="15" hidden="1" outlineLevel="1">
      <c r="A251" s="48"/>
      <c r="B251" s="14" t="s">
        <v>8</v>
      </c>
      <c r="C251" s="70" t="s">
        <v>207</v>
      </c>
      <c r="D251" s="15" t="s">
        <v>235</v>
      </c>
      <c r="E251" s="100">
        <v>1</v>
      </c>
      <c r="F251" s="66" t="str">
        <f>IF(ISNA(VLOOKUP($A251,'Úklidové služby'!$A$7:$I$53,6,FALSE))=TRUE,"",VLOOKUP($A251,'Úklidové služby'!$A$7:$I$53,6,FALSE))</f>
        <v/>
      </c>
      <c r="G251" s="16" t="str">
        <f>IF(ISNA(VLOOKUP($A251,'Úklidové služby'!$A$7:$I$53,7,FALSE))=TRUE,"",VLOOKUP($A251,'Úklidové služby'!$A$7:$I$53,7,FALSE))</f>
        <v/>
      </c>
      <c r="H251" s="148" t="str">
        <f>IF(ISNA(VLOOKUP($A251,'Úklidové služby'!$A$7:$I$53,8,FALSE))=TRUE,"",VLOOKUP($A251,'Úklidové služby'!$A$7:$I$53,8,FALSE))</f>
        <v/>
      </c>
      <c r="I251" s="232" t="str">
        <f>IF(ISNA(VLOOKUP($A251,'Úklidové služby'!$A$7:$I$53,9,FALSE))=TRUE,"",VLOOKUP($A251,'Úklidové služby'!$A$7:$I$53,9,FALSE))</f>
        <v/>
      </c>
      <c r="J251" s="194" t="str">
        <f t="shared" si="18"/>
        <v/>
      </c>
      <c r="K251" s="237" t="str">
        <f t="shared" si="19"/>
        <v/>
      </c>
    </row>
    <row r="252" spans="1:11" ht="15" hidden="1" outlineLevel="1">
      <c r="A252" s="48"/>
      <c r="B252" s="14" t="s">
        <v>8</v>
      </c>
      <c r="C252" s="70" t="s">
        <v>113</v>
      </c>
      <c r="D252" s="15" t="s">
        <v>236</v>
      </c>
      <c r="E252" s="100">
        <v>1</v>
      </c>
      <c r="F252" s="66" t="str">
        <f>IF(ISNA(VLOOKUP($A252,'Úklidové služby'!$A$7:$I$53,6,FALSE))=TRUE,"",VLOOKUP($A252,'Úklidové služby'!$A$7:$I$53,6,FALSE))</f>
        <v/>
      </c>
      <c r="G252" s="16" t="str">
        <f>IF(ISNA(VLOOKUP($A252,'Úklidové služby'!$A$7:$I$53,7,FALSE))=TRUE,"",VLOOKUP($A252,'Úklidové služby'!$A$7:$I$53,7,FALSE))</f>
        <v/>
      </c>
      <c r="H252" s="148" t="str">
        <f>IF(ISNA(VLOOKUP($A252,'Úklidové služby'!$A$7:$I$53,8,FALSE))=TRUE,"",VLOOKUP($A252,'Úklidové služby'!$A$7:$I$53,8,FALSE))</f>
        <v/>
      </c>
      <c r="I252" s="232" t="str">
        <f>IF(ISNA(VLOOKUP($A252,'Úklidové služby'!$A$7:$I$53,9,FALSE))=TRUE,"",VLOOKUP($A252,'Úklidové služby'!$A$7:$I$53,9,FALSE))</f>
        <v/>
      </c>
      <c r="J252" s="194" t="str">
        <f t="shared" si="18"/>
        <v/>
      </c>
      <c r="K252" s="237" t="str">
        <f t="shared" si="19"/>
        <v/>
      </c>
    </row>
    <row r="253" spans="1:11" ht="15" hidden="1" outlineLevel="1">
      <c r="A253" s="48"/>
      <c r="B253" s="14" t="s">
        <v>8</v>
      </c>
      <c r="C253" s="70" t="s">
        <v>111</v>
      </c>
      <c r="D253" s="15" t="s">
        <v>238</v>
      </c>
      <c r="E253" s="100">
        <v>1</v>
      </c>
      <c r="F253" s="66" t="str">
        <f>IF(ISNA(VLOOKUP($A253,'Úklidové služby'!$A$7:$I$53,6,FALSE))=TRUE,"",VLOOKUP($A253,'Úklidové služby'!$A$7:$I$53,6,FALSE))</f>
        <v/>
      </c>
      <c r="G253" s="16" t="str">
        <f>IF(ISNA(VLOOKUP($A253,'Úklidové služby'!$A$7:$I$53,7,FALSE))=TRUE,"",VLOOKUP($A253,'Úklidové služby'!$A$7:$I$53,7,FALSE))</f>
        <v/>
      </c>
      <c r="H253" s="148" t="str">
        <f>IF(ISNA(VLOOKUP($A253,'Úklidové služby'!$A$7:$I$53,8,FALSE))=TRUE,"",VLOOKUP($A253,'Úklidové služby'!$A$7:$I$53,8,FALSE))</f>
        <v/>
      </c>
      <c r="I253" s="232" t="str">
        <f>IF(ISNA(VLOOKUP($A253,'Úklidové služby'!$A$7:$I$53,9,FALSE))=TRUE,"",VLOOKUP($A253,'Úklidové služby'!$A$7:$I$53,9,FALSE))</f>
        <v/>
      </c>
      <c r="J253" s="194" t="str">
        <f t="shared" si="18"/>
        <v/>
      </c>
      <c r="K253" s="237" t="str">
        <f t="shared" si="19"/>
        <v/>
      </c>
    </row>
    <row r="254" spans="1:11" ht="15" hidden="1" outlineLevel="1">
      <c r="A254" s="48"/>
      <c r="B254" s="14" t="s">
        <v>8</v>
      </c>
      <c r="C254" s="70" t="s">
        <v>103</v>
      </c>
      <c r="D254" s="15" t="s">
        <v>11</v>
      </c>
      <c r="E254" s="100">
        <v>1</v>
      </c>
      <c r="F254" s="66" t="str">
        <f>IF(ISNA(VLOOKUP($A254,'Úklidové služby'!$A$7:$I$53,6,FALSE))=TRUE,"",VLOOKUP($A254,'Úklidové služby'!$A$7:$I$53,6,FALSE))</f>
        <v/>
      </c>
      <c r="G254" s="16" t="str">
        <f>IF(ISNA(VLOOKUP($A254,'Úklidové služby'!$A$7:$I$53,7,FALSE))=TRUE,"",VLOOKUP($A254,'Úklidové služby'!$A$7:$I$53,7,FALSE))</f>
        <v/>
      </c>
      <c r="H254" s="148" t="str">
        <f>IF(ISNA(VLOOKUP($A254,'Úklidové služby'!$A$7:$I$53,8,FALSE))=TRUE,"",VLOOKUP($A254,'Úklidové služby'!$A$7:$I$53,8,FALSE))</f>
        <v/>
      </c>
      <c r="I254" s="232" t="str">
        <f>IF(ISNA(VLOOKUP($A254,'Úklidové služby'!$A$7:$I$53,9,FALSE))=TRUE,"",VLOOKUP($A254,'Úklidové služby'!$A$7:$I$53,9,FALSE))</f>
        <v/>
      </c>
      <c r="J254" s="194" t="str">
        <f t="shared" si="18"/>
        <v/>
      </c>
      <c r="K254" s="237" t="str">
        <f t="shared" si="19"/>
        <v/>
      </c>
    </row>
    <row r="255" spans="1:11" ht="15" hidden="1" outlineLevel="1">
      <c r="A255" s="48"/>
      <c r="B255" s="14" t="s">
        <v>8</v>
      </c>
      <c r="C255" s="70" t="s">
        <v>112</v>
      </c>
      <c r="D255" s="15" t="s">
        <v>239</v>
      </c>
      <c r="E255" s="100">
        <v>1</v>
      </c>
      <c r="F255" s="66" t="str">
        <f>IF(ISNA(VLOOKUP($A255,'Úklidové služby'!$A$7:$I$53,6,FALSE))=TRUE,"",VLOOKUP($A255,'Úklidové služby'!$A$7:$I$53,6,FALSE))</f>
        <v/>
      </c>
      <c r="G255" s="16" t="str">
        <f>IF(ISNA(VLOOKUP($A255,'Úklidové služby'!$A$7:$I$53,7,FALSE))=TRUE,"",VLOOKUP($A255,'Úklidové služby'!$A$7:$I$53,7,FALSE))</f>
        <v/>
      </c>
      <c r="H255" s="148" t="str">
        <f>IF(ISNA(VLOOKUP($A255,'Úklidové služby'!$A$7:$I$53,8,FALSE))=TRUE,"",VLOOKUP($A255,'Úklidové služby'!$A$7:$I$53,8,FALSE))</f>
        <v/>
      </c>
      <c r="I255" s="232" t="str">
        <f>IF(ISNA(VLOOKUP($A255,'Úklidové služby'!$A$7:$I$53,9,FALSE))=TRUE,"",VLOOKUP($A255,'Úklidové služby'!$A$7:$I$53,9,FALSE))</f>
        <v/>
      </c>
      <c r="J255" s="194" t="str">
        <f t="shared" si="18"/>
        <v/>
      </c>
      <c r="K255" s="237" t="str">
        <f t="shared" si="19"/>
        <v/>
      </c>
    </row>
    <row r="256" spans="1:11" ht="15" hidden="1" outlineLevel="1">
      <c r="A256" s="48"/>
      <c r="B256" s="14" t="s">
        <v>8</v>
      </c>
      <c r="C256" s="70" t="s">
        <v>102</v>
      </c>
      <c r="D256" s="15" t="s">
        <v>61</v>
      </c>
      <c r="E256" s="100">
        <v>1</v>
      </c>
      <c r="F256" s="66" t="str">
        <f>IF(ISNA(VLOOKUP($A256,'Úklidové služby'!$A$7:$I$53,6,FALSE))=TRUE,"",VLOOKUP($A256,'Úklidové služby'!$A$7:$I$53,6,FALSE))</f>
        <v/>
      </c>
      <c r="G256" s="16" t="str">
        <f>IF(ISNA(VLOOKUP($A256,'Úklidové služby'!$A$7:$I$53,7,FALSE))=TRUE,"",VLOOKUP($A256,'Úklidové služby'!$A$7:$I$53,7,FALSE))</f>
        <v/>
      </c>
      <c r="H256" s="148" t="str">
        <f>IF(ISNA(VLOOKUP($A256,'Úklidové služby'!$A$7:$I$53,8,FALSE))=TRUE,"",VLOOKUP($A256,'Úklidové služby'!$A$7:$I$53,8,FALSE))</f>
        <v/>
      </c>
      <c r="I256" s="232" t="str">
        <f>IF(ISNA(VLOOKUP($A256,'Úklidové služby'!$A$7:$I$53,9,FALSE))=TRUE,"",VLOOKUP($A256,'Úklidové služby'!$A$7:$I$53,9,FALSE))</f>
        <v/>
      </c>
      <c r="J256" s="194" t="str">
        <f t="shared" si="18"/>
        <v/>
      </c>
      <c r="K256" s="237" t="str">
        <f t="shared" si="19"/>
        <v/>
      </c>
    </row>
    <row r="257" spans="1:11" ht="15" hidden="1" outlineLevel="1">
      <c r="A257" s="48"/>
      <c r="B257" s="14" t="s">
        <v>8</v>
      </c>
      <c r="C257" s="70" t="s">
        <v>110</v>
      </c>
      <c r="D257" s="15" t="s">
        <v>240</v>
      </c>
      <c r="E257" s="100">
        <v>1</v>
      </c>
      <c r="F257" s="66" t="str">
        <f>IF(ISNA(VLOOKUP($A257,'Úklidové služby'!$A$7:$I$53,6,FALSE))=TRUE,"",VLOOKUP($A257,'Úklidové služby'!$A$7:$I$53,6,FALSE))</f>
        <v/>
      </c>
      <c r="G257" s="16" t="str">
        <f>IF(ISNA(VLOOKUP($A257,'Úklidové služby'!$A$7:$I$53,7,FALSE))=TRUE,"",VLOOKUP($A257,'Úklidové služby'!$A$7:$I$53,7,FALSE))</f>
        <v/>
      </c>
      <c r="H257" s="148" t="str">
        <f>IF(ISNA(VLOOKUP($A257,'Úklidové služby'!$A$7:$I$53,8,FALSE))=TRUE,"",VLOOKUP($A257,'Úklidové služby'!$A$7:$I$53,8,FALSE))</f>
        <v/>
      </c>
      <c r="I257" s="232" t="str">
        <f>IF(ISNA(VLOOKUP($A257,'Úklidové služby'!$A$7:$I$53,9,FALSE))=TRUE,"",VLOOKUP($A257,'Úklidové služby'!$A$7:$I$53,9,FALSE))</f>
        <v/>
      </c>
      <c r="J257" s="194" t="str">
        <f t="shared" si="18"/>
        <v/>
      </c>
      <c r="K257" s="237" t="str">
        <f t="shared" si="19"/>
        <v/>
      </c>
    </row>
    <row r="258" spans="1:11" ht="15" hidden="1" outlineLevel="1">
      <c r="A258" s="48"/>
      <c r="B258" s="14" t="s">
        <v>8</v>
      </c>
      <c r="C258" s="70" t="s">
        <v>133</v>
      </c>
      <c r="D258" s="134" t="s">
        <v>241</v>
      </c>
      <c r="E258" s="100">
        <v>1</v>
      </c>
      <c r="F258" s="66" t="str">
        <f>IF(ISNA(VLOOKUP($A258,'Úklidové služby'!$A$7:$I$53,6,FALSE))=TRUE,"",VLOOKUP($A258,'Úklidové služby'!$A$7:$I$53,6,FALSE))</f>
        <v/>
      </c>
      <c r="G258" s="16" t="str">
        <f>IF(ISNA(VLOOKUP($A258,'Úklidové služby'!$A$7:$I$53,7,FALSE))=TRUE,"",VLOOKUP($A258,'Úklidové služby'!$A$7:$I$53,7,FALSE))</f>
        <v/>
      </c>
      <c r="H258" s="148" t="str">
        <f>IF(ISNA(VLOOKUP($A258,'Úklidové služby'!$A$7:$I$53,8,FALSE))=TRUE,"",VLOOKUP($A258,'Úklidové služby'!$A$7:$I$53,8,FALSE))</f>
        <v/>
      </c>
      <c r="I258" s="232" t="str">
        <f>IF(ISNA(VLOOKUP($A258,'Úklidové služby'!$A$7:$I$53,9,FALSE))=TRUE,"",VLOOKUP($A258,'Úklidové služby'!$A$7:$I$53,9,FALSE))</f>
        <v/>
      </c>
      <c r="J258" s="194" t="str">
        <f t="shared" si="18"/>
        <v/>
      </c>
      <c r="K258" s="237" t="str">
        <f t="shared" si="19"/>
        <v/>
      </c>
    </row>
    <row r="259" spans="1:11" ht="15" hidden="1" outlineLevel="1">
      <c r="A259" s="48"/>
      <c r="B259" s="14" t="s">
        <v>8</v>
      </c>
      <c r="C259" s="70" t="s">
        <v>107</v>
      </c>
      <c r="D259" s="15" t="s">
        <v>95</v>
      </c>
      <c r="E259" s="100">
        <v>1</v>
      </c>
      <c r="F259" s="66" t="str">
        <f>IF(ISNA(VLOOKUP($A259,'Úklidové služby'!$A$7:$I$53,6,FALSE))=TRUE,"",VLOOKUP($A259,'Úklidové služby'!$A$7:$I$53,6,FALSE))</f>
        <v/>
      </c>
      <c r="G259" s="16" t="str">
        <f>IF(ISNA(VLOOKUP($A259,'Úklidové služby'!$A$7:$I$53,7,FALSE))=TRUE,"",VLOOKUP($A259,'Úklidové služby'!$A$7:$I$53,7,FALSE))</f>
        <v/>
      </c>
      <c r="H259" s="148" t="str">
        <f>IF(ISNA(VLOOKUP($A259,'Úklidové služby'!$A$7:$I$53,8,FALSE))=TRUE,"",VLOOKUP($A259,'Úklidové služby'!$A$7:$I$53,8,FALSE))</f>
        <v/>
      </c>
      <c r="I259" s="232" t="str">
        <f>IF(ISNA(VLOOKUP($A259,'Úklidové služby'!$A$7:$I$53,9,FALSE))=TRUE,"",VLOOKUP($A259,'Úklidové služby'!$A$7:$I$53,9,FALSE))</f>
        <v/>
      </c>
      <c r="J259" s="194" t="str">
        <f t="shared" si="18"/>
        <v/>
      </c>
      <c r="K259" s="237" t="str">
        <f t="shared" si="19"/>
        <v/>
      </c>
    </row>
    <row r="260" spans="1:11" ht="15" hidden="1" outlineLevel="1">
      <c r="A260" s="48"/>
      <c r="B260" s="14" t="s">
        <v>8</v>
      </c>
      <c r="C260" s="70" t="s">
        <v>106</v>
      </c>
      <c r="D260" s="15" t="s">
        <v>242</v>
      </c>
      <c r="E260" s="100">
        <v>1</v>
      </c>
      <c r="F260" s="66" t="str">
        <f>IF(ISNA(VLOOKUP($A260,'Úklidové služby'!$A$7:$I$53,6,FALSE))=TRUE,"",VLOOKUP($A260,'Úklidové služby'!$A$7:$I$53,6,FALSE))</f>
        <v/>
      </c>
      <c r="G260" s="16" t="str">
        <f>IF(ISNA(VLOOKUP($A260,'Úklidové služby'!$A$7:$I$53,7,FALSE))=TRUE,"",VLOOKUP($A260,'Úklidové služby'!$A$7:$I$53,7,FALSE))</f>
        <v/>
      </c>
      <c r="H260" s="148" t="str">
        <f>IF(ISNA(VLOOKUP($A260,'Úklidové služby'!$A$7:$I$53,8,FALSE))=TRUE,"",VLOOKUP($A260,'Úklidové služby'!$A$7:$I$53,8,FALSE))</f>
        <v/>
      </c>
      <c r="I260" s="232" t="str">
        <f>IF(ISNA(VLOOKUP($A260,'Úklidové služby'!$A$7:$I$53,9,FALSE))=TRUE,"",VLOOKUP($A260,'Úklidové služby'!$A$7:$I$53,9,FALSE))</f>
        <v/>
      </c>
      <c r="J260" s="194" t="str">
        <f t="shared" si="18"/>
        <v/>
      </c>
      <c r="K260" s="237" t="str">
        <f t="shared" si="19"/>
        <v/>
      </c>
    </row>
    <row r="261" spans="1:11" ht="15" hidden="1" outlineLevel="1">
      <c r="A261" s="48"/>
      <c r="B261" s="14" t="s">
        <v>135</v>
      </c>
      <c r="C261" s="70" t="s">
        <v>109</v>
      </c>
      <c r="D261" s="15" t="s">
        <v>243</v>
      </c>
      <c r="E261" s="100">
        <v>1</v>
      </c>
      <c r="F261" s="66" t="str">
        <f>IF(ISNA(VLOOKUP($A261,'Úklidové služby'!$A$7:$I$53,6,FALSE))=TRUE,"",VLOOKUP($A261,'Úklidové služby'!$A$7:$I$53,6,FALSE))</f>
        <v/>
      </c>
      <c r="G261" s="16" t="str">
        <f>IF(ISNA(VLOOKUP($A261,'Úklidové služby'!$A$7:$I$53,7,FALSE))=TRUE,"",VLOOKUP($A261,'Úklidové služby'!$A$7:$I$53,7,FALSE))</f>
        <v/>
      </c>
      <c r="H261" s="148" t="str">
        <f>IF(ISNA(VLOOKUP($A261,'Úklidové služby'!$A$7:$I$53,8,FALSE))=TRUE,"",VLOOKUP($A261,'Úklidové služby'!$A$7:$I$53,8,FALSE))</f>
        <v/>
      </c>
      <c r="I261" s="232" t="str">
        <f>IF(ISNA(VLOOKUP($A261,'Úklidové služby'!$A$7:$I$53,9,FALSE))=TRUE,"",VLOOKUP($A261,'Úklidové služby'!$A$7:$I$53,9,FALSE))</f>
        <v/>
      </c>
      <c r="J261" s="194" t="str">
        <f t="shared" si="18"/>
        <v/>
      </c>
      <c r="K261" s="237" t="str">
        <f t="shared" si="19"/>
        <v/>
      </c>
    </row>
    <row r="262" spans="1:11" ht="15" hidden="1" outlineLevel="1">
      <c r="A262" s="48"/>
      <c r="B262" s="14" t="s">
        <v>8</v>
      </c>
      <c r="C262" s="70" t="s">
        <v>182</v>
      </c>
      <c r="D262" s="15" t="s">
        <v>239</v>
      </c>
      <c r="E262" s="100">
        <v>1</v>
      </c>
      <c r="F262" s="66" t="str">
        <f>IF(ISNA(VLOOKUP($A262,'Úklidové služby'!$A$7:$I$53,6,FALSE))=TRUE,"",VLOOKUP($A262,'Úklidové služby'!$A$7:$I$53,6,FALSE))</f>
        <v/>
      </c>
      <c r="G262" s="16" t="str">
        <f>IF(ISNA(VLOOKUP($A262,'Úklidové služby'!$A$7:$I$53,7,FALSE))=TRUE,"",VLOOKUP($A262,'Úklidové služby'!$A$7:$I$53,7,FALSE))</f>
        <v/>
      </c>
      <c r="H262" s="148" t="str">
        <f>IF(ISNA(VLOOKUP($A262,'Úklidové služby'!$A$7:$I$53,8,FALSE))=TRUE,"",VLOOKUP($A262,'Úklidové služby'!$A$7:$I$53,8,FALSE))</f>
        <v/>
      </c>
      <c r="I262" s="232" t="str">
        <f>IF(ISNA(VLOOKUP($A262,'Úklidové služby'!$A$7:$I$53,9,FALSE))=TRUE,"",VLOOKUP($A262,'Úklidové služby'!$A$7:$I$53,9,FALSE))</f>
        <v/>
      </c>
      <c r="J262" s="194" t="str">
        <f t="shared" si="18"/>
        <v/>
      </c>
      <c r="K262" s="237" t="str">
        <f t="shared" si="19"/>
        <v/>
      </c>
    </row>
    <row r="263" spans="1:11" ht="15" hidden="1" outlineLevel="1">
      <c r="A263" s="48"/>
      <c r="B263" s="14" t="s">
        <v>8</v>
      </c>
      <c r="C263" s="70" t="s">
        <v>104</v>
      </c>
      <c r="D263" s="15" t="s">
        <v>239</v>
      </c>
      <c r="E263" s="100">
        <v>1</v>
      </c>
      <c r="F263" s="66" t="str">
        <f>IF(ISNA(VLOOKUP($A263,'Úklidové služby'!$A$7:$I$53,6,FALSE))=TRUE,"",VLOOKUP($A263,'Úklidové služby'!$A$7:$I$53,6,FALSE))</f>
        <v/>
      </c>
      <c r="G263" s="16" t="str">
        <f>IF(ISNA(VLOOKUP($A263,'Úklidové služby'!$A$7:$I$53,7,FALSE))=TRUE,"",VLOOKUP($A263,'Úklidové služby'!$A$7:$I$53,7,FALSE))</f>
        <v/>
      </c>
      <c r="H263" s="148" t="str">
        <f>IF(ISNA(VLOOKUP($A263,'Úklidové služby'!$A$7:$I$53,8,FALSE))=TRUE,"",VLOOKUP($A263,'Úklidové služby'!$A$7:$I$53,8,FALSE))</f>
        <v/>
      </c>
      <c r="I263" s="232" t="str">
        <f>IF(ISNA(VLOOKUP($A263,'Úklidové služby'!$A$7:$I$53,9,FALSE))=TRUE,"",VLOOKUP($A263,'Úklidové služby'!$A$7:$I$53,9,FALSE))</f>
        <v/>
      </c>
      <c r="J263" s="194" t="str">
        <f t="shared" si="18"/>
        <v/>
      </c>
      <c r="K263" s="237" t="str">
        <f t="shared" si="19"/>
        <v/>
      </c>
    </row>
    <row r="264" spans="1:11" ht="15" hidden="1" outlineLevel="1">
      <c r="A264" s="48"/>
      <c r="B264" s="14" t="s">
        <v>20</v>
      </c>
      <c r="C264" s="70" t="s">
        <v>115</v>
      </c>
      <c r="D264" s="15" t="s">
        <v>247</v>
      </c>
      <c r="E264" s="100">
        <v>1</v>
      </c>
      <c r="F264" s="66" t="str">
        <f>IF(ISNA(VLOOKUP($A264,'Úklidové služby'!$A$7:$I$53,6,FALSE))=TRUE,"",VLOOKUP($A264,'Úklidové služby'!$A$7:$I$53,6,FALSE))</f>
        <v/>
      </c>
      <c r="G264" s="16" t="str">
        <f>IF(ISNA(VLOOKUP($A264,'Úklidové služby'!$A$7:$I$53,7,FALSE))=TRUE,"",VLOOKUP($A264,'Úklidové služby'!$A$7:$I$53,7,FALSE))</f>
        <v/>
      </c>
      <c r="H264" s="148" t="str">
        <f>IF(ISNA(VLOOKUP($A264,'Úklidové služby'!$A$7:$I$53,8,FALSE))=TRUE,"",VLOOKUP($A264,'Úklidové služby'!$A$7:$I$53,8,FALSE))</f>
        <v/>
      </c>
      <c r="I264" s="232" t="str">
        <f>IF(ISNA(VLOOKUP($A264,'Úklidové služby'!$A$7:$I$53,9,FALSE))=TRUE,"",VLOOKUP($A264,'Úklidové služby'!$A$7:$I$53,9,FALSE))</f>
        <v/>
      </c>
      <c r="J264" s="194" t="str">
        <f t="shared" si="18"/>
        <v/>
      </c>
      <c r="K264" s="237" t="str">
        <f t="shared" si="19"/>
        <v/>
      </c>
    </row>
    <row r="265" spans="1:11" ht="15" hidden="1" outlineLevel="1">
      <c r="A265" s="48"/>
      <c r="B265" s="14" t="s">
        <v>20</v>
      </c>
      <c r="C265" s="70" t="s">
        <v>116</v>
      </c>
      <c r="D265" s="15" t="s">
        <v>61</v>
      </c>
      <c r="E265" s="100">
        <v>1</v>
      </c>
      <c r="F265" s="66" t="str">
        <f>IF(ISNA(VLOOKUP($A265,'Úklidové služby'!$A$7:$I$53,6,FALSE))=TRUE,"",VLOOKUP($A265,'Úklidové služby'!$A$7:$I$53,6,FALSE))</f>
        <v/>
      </c>
      <c r="G265" s="16" t="str">
        <f>IF(ISNA(VLOOKUP($A265,'Úklidové služby'!$A$7:$I$53,7,FALSE))=TRUE,"",VLOOKUP($A265,'Úklidové služby'!$A$7:$I$53,7,FALSE))</f>
        <v/>
      </c>
      <c r="H265" s="148" t="str">
        <f>IF(ISNA(VLOOKUP($A265,'Úklidové služby'!$A$7:$I$53,8,FALSE))=TRUE,"",VLOOKUP($A265,'Úklidové služby'!$A$7:$I$53,8,FALSE))</f>
        <v/>
      </c>
      <c r="I265" s="232" t="str">
        <f>IF(ISNA(VLOOKUP($A265,'Úklidové služby'!$A$7:$I$53,9,FALSE))=TRUE,"",VLOOKUP($A265,'Úklidové služby'!$A$7:$I$53,9,FALSE))</f>
        <v/>
      </c>
      <c r="J265" s="194" t="str">
        <f t="shared" si="18"/>
        <v/>
      </c>
      <c r="K265" s="237" t="str">
        <f t="shared" si="19"/>
        <v/>
      </c>
    </row>
    <row r="266" spans="1:11" ht="15" hidden="1" outlineLevel="1">
      <c r="A266" s="48"/>
      <c r="B266" s="14" t="s">
        <v>20</v>
      </c>
      <c r="C266" s="70" t="s">
        <v>119</v>
      </c>
      <c r="D266" s="15" t="s">
        <v>249</v>
      </c>
      <c r="E266" s="100">
        <v>1</v>
      </c>
      <c r="F266" s="66" t="str">
        <f>IF(ISNA(VLOOKUP($A266,'Úklidové služby'!$A$7:$I$53,6,FALSE))=TRUE,"",VLOOKUP($A266,'Úklidové služby'!$A$7:$I$53,6,FALSE))</f>
        <v/>
      </c>
      <c r="G266" s="16" t="str">
        <f>IF(ISNA(VLOOKUP($A266,'Úklidové služby'!$A$7:$I$53,7,FALSE))=TRUE,"",VLOOKUP($A266,'Úklidové služby'!$A$7:$I$53,7,FALSE))</f>
        <v/>
      </c>
      <c r="H266" s="148" t="str">
        <f>IF(ISNA(VLOOKUP($A266,'Úklidové služby'!$A$7:$I$53,8,FALSE))=TRUE,"",VLOOKUP($A266,'Úklidové služby'!$A$7:$I$53,8,FALSE))</f>
        <v/>
      </c>
      <c r="I266" s="232" t="str">
        <f>IF(ISNA(VLOOKUP($A266,'Úklidové služby'!$A$7:$I$53,9,FALSE))=TRUE,"",VLOOKUP($A266,'Úklidové služby'!$A$7:$I$53,9,FALSE))</f>
        <v/>
      </c>
      <c r="J266" s="194" t="str">
        <f t="shared" si="18"/>
        <v/>
      </c>
      <c r="K266" s="237" t="str">
        <f t="shared" si="19"/>
        <v/>
      </c>
    </row>
    <row r="267" spans="1:11" ht="15" hidden="1" outlineLevel="1">
      <c r="A267" s="48"/>
      <c r="B267" s="14" t="s">
        <v>20</v>
      </c>
      <c r="C267" s="70" t="s">
        <v>120</v>
      </c>
      <c r="D267" s="15" t="s">
        <v>250</v>
      </c>
      <c r="E267" s="100">
        <v>1</v>
      </c>
      <c r="F267" s="66" t="str">
        <f>IF(ISNA(VLOOKUP($A267,'Úklidové služby'!$A$7:$I$53,6,FALSE))=TRUE,"",VLOOKUP($A267,'Úklidové služby'!$A$7:$I$53,6,FALSE))</f>
        <v/>
      </c>
      <c r="G267" s="16" t="str">
        <f>IF(ISNA(VLOOKUP($A267,'Úklidové služby'!$A$7:$I$53,7,FALSE))=TRUE,"",VLOOKUP($A267,'Úklidové služby'!$A$7:$I$53,7,FALSE))</f>
        <v/>
      </c>
      <c r="H267" s="148" t="str">
        <f>IF(ISNA(VLOOKUP($A267,'Úklidové služby'!$A$7:$I$53,8,FALSE))=TRUE,"",VLOOKUP($A267,'Úklidové služby'!$A$7:$I$53,8,FALSE))</f>
        <v/>
      </c>
      <c r="I267" s="232" t="str">
        <f>IF(ISNA(VLOOKUP($A267,'Úklidové služby'!$A$7:$I$53,9,FALSE))=TRUE,"",VLOOKUP($A267,'Úklidové služby'!$A$7:$I$53,9,FALSE))</f>
        <v/>
      </c>
      <c r="J267" s="194" t="str">
        <f t="shared" si="18"/>
        <v/>
      </c>
      <c r="K267" s="237" t="str">
        <f t="shared" si="19"/>
        <v/>
      </c>
    </row>
    <row r="268" spans="1:11" ht="15" hidden="1" outlineLevel="1">
      <c r="A268" s="48"/>
      <c r="B268" s="14" t="s">
        <v>20</v>
      </c>
      <c r="C268" s="70" t="s">
        <v>122</v>
      </c>
      <c r="D268" s="15" t="s">
        <v>61</v>
      </c>
      <c r="E268" s="100">
        <v>1</v>
      </c>
      <c r="F268" s="66" t="str">
        <f>IF(ISNA(VLOOKUP($A268,'Úklidové služby'!$A$7:$I$53,6,FALSE))=TRUE,"",VLOOKUP($A268,'Úklidové služby'!$A$7:$I$53,6,FALSE))</f>
        <v/>
      </c>
      <c r="G268" s="16" t="str">
        <f>IF(ISNA(VLOOKUP($A268,'Úklidové služby'!$A$7:$I$53,7,FALSE))=TRUE,"",VLOOKUP($A268,'Úklidové služby'!$A$7:$I$53,7,FALSE))</f>
        <v/>
      </c>
      <c r="H268" s="148" t="str">
        <f>IF(ISNA(VLOOKUP($A268,'Úklidové služby'!$A$7:$I$53,8,FALSE))=TRUE,"",VLOOKUP($A268,'Úklidové služby'!$A$7:$I$53,8,FALSE))</f>
        <v/>
      </c>
      <c r="I268" s="232" t="str">
        <f>IF(ISNA(VLOOKUP($A268,'Úklidové služby'!$A$7:$I$53,9,FALSE))=TRUE,"",VLOOKUP($A268,'Úklidové služby'!$A$7:$I$53,9,FALSE))</f>
        <v/>
      </c>
      <c r="J268" s="194" t="str">
        <f t="shared" si="18"/>
        <v/>
      </c>
      <c r="K268" s="237" t="str">
        <f t="shared" si="19"/>
        <v/>
      </c>
    </row>
    <row r="269" spans="1:11" ht="15" hidden="1" outlineLevel="1">
      <c r="A269" s="48"/>
      <c r="B269" s="14" t="s">
        <v>20</v>
      </c>
      <c r="C269" s="70" t="s">
        <v>123</v>
      </c>
      <c r="D269" s="15" t="s">
        <v>239</v>
      </c>
      <c r="E269" s="100">
        <v>1</v>
      </c>
      <c r="F269" s="66" t="str">
        <f>IF(ISNA(VLOOKUP($A269,'Úklidové služby'!$A$7:$I$53,6,FALSE))=TRUE,"",VLOOKUP($A269,'Úklidové služby'!$A$7:$I$53,6,FALSE))</f>
        <v/>
      </c>
      <c r="G269" s="16" t="str">
        <f>IF(ISNA(VLOOKUP($A269,'Úklidové služby'!$A$7:$I$53,7,FALSE))=TRUE,"",VLOOKUP($A269,'Úklidové služby'!$A$7:$I$53,7,FALSE))</f>
        <v/>
      </c>
      <c r="H269" s="148" t="str">
        <f>IF(ISNA(VLOOKUP($A269,'Úklidové služby'!$A$7:$I$53,8,FALSE))=TRUE,"",VLOOKUP($A269,'Úklidové služby'!$A$7:$I$53,8,FALSE))</f>
        <v/>
      </c>
      <c r="I269" s="232" t="str">
        <f>IF(ISNA(VLOOKUP($A269,'Úklidové služby'!$A$7:$I$53,9,FALSE))=TRUE,"",VLOOKUP($A269,'Úklidové služby'!$A$7:$I$53,9,FALSE))</f>
        <v/>
      </c>
      <c r="J269" s="194" t="str">
        <f t="shared" si="18"/>
        <v/>
      </c>
      <c r="K269" s="237" t="str">
        <f t="shared" si="19"/>
        <v/>
      </c>
    </row>
    <row r="270" spans="1:11" ht="15" hidden="1" outlineLevel="1">
      <c r="A270" s="48"/>
      <c r="B270" s="14" t="s">
        <v>20</v>
      </c>
      <c r="C270" s="70" t="s">
        <v>124</v>
      </c>
      <c r="D270" s="15" t="s">
        <v>239</v>
      </c>
      <c r="E270" s="100">
        <v>1</v>
      </c>
      <c r="F270" s="66" t="str">
        <f>IF(ISNA(VLOOKUP($A270,'Úklidové služby'!$A$7:$I$53,6,FALSE))=TRUE,"",VLOOKUP($A270,'Úklidové služby'!$A$7:$I$53,6,FALSE))</f>
        <v/>
      </c>
      <c r="G270" s="16" t="str">
        <f>IF(ISNA(VLOOKUP($A270,'Úklidové služby'!$A$7:$I$53,7,FALSE))=TRUE,"",VLOOKUP($A270,'Úklidové služby'!$A$7:$I$53,7,FALSE))</f>
        <v/>
      </c>
      <c r="H270" s="148" t="str">
        <f>IF(ISNA(VLOOKUP($A270,'Úklidové služby'!$A$7:$I$53,8,FALSE))=TRUE,"",VLOOKUP($A270,'Úklidové služby'!$A$7:$I$53,8,FALSE))</f>
        <v/>
      </c>
      <c r="I270" s="232" t="str">
        <f>IF(ISNA(VLOOKUP($A270,'Úklidové služby'!$A$7:$I$53,9,FALSE))=TRUE,"",VLOOKUP($A270,'Úklidové služby'!$A$7:$I$53,9,FALSE))</f>
        <v/>
      </c>
      <c r="J270" s="194" t="str">
        <f t="shared" si="18"/>
        <v/>
      </c>
      <c r="K270" s="237" t="str">
        <f t="shared" si="19"/>
        <v/>
      </c>
    </row>
    <row r="271" spans="1:11" ht="15" hidden="1" outlineLevel="1">
      <c r="A271" s="48"/>
      <c r="B271" s="14" t="s">
        <v>20</v>
      </c>
      <c r="C271" s="70" t="s">
        <v>131</v>
      </c>
      <c r="D271" s="15" t="s">
        <v>252</v>
      </c>
      <c r="E271" s="100">
        <v>1</v>
      </c>
      <c r="F271" s="66" t="str">
        <f>IF(ISNA(VLOOKUP($A271,'Úklidové služby'!$A$7:$I$53,6,FALSE))=TRUE,"",VLOOKUP($A271,'Úklidové služby'!$A$7:$I$53,6,FALSE))</f>
        <v/>
      </c>
      <c r="G271" s="16" t="str">
        <f>IF(ISNA(VLOOKUP($A271,'Úklidové služby'!$A$7:$I$53,7,FALSE))=TRUE,"",VLOOKUP($A271,'Úklidové služby'!$A$7:$I$53,7,FALSE))</f>
        <v/>
      </c>
      <c r="H271" s="148" t="str">
        <f>IF(ISNA(VLOOKUP($A271,'Úklidové služby'!$A$7:$I$53,8,FALSE))=TRUE,"",VLOOKUP($A271,'Úklidové služby'!$A$7:$I$53,8,FALSE))</f>
        <v/>
      </c>
      <c r="I271" s="232" t="str">
        <f>IF(ISNA(VLOOKUP($A271,'Úklidové služby'!$A$7:$I$53,9,FALSE))=TRUE,"",VLOOKUP($A271,'Úklidové služby'!$A$7:$I$53,9,FALSE))</f>
        <v/>
      </c>
      <c r="J271" s="194" t="str">
        <f t="shared" si="18"/>
        <v/>
      </c>
      <c r="K271" s="237" t="str">
        <f t="shared" si="19"/>
        <v/>
      </c>
    </row>
    <row r="272" spans="1:11" ht="15" hidden="1" outlineLevel="1">
      <c r="A272" s="48"/>
      <c r="B272" s="14" t="s">
        <v>20</v>
      </c>
      <c r="C272" s="70" t="s">
        <v>186</v>
      </c>
      <c r="D272" s="15" t="s">
        <v>253</v>
      </c>
      <c r="E272" s="100">
        <v>1</v>
      </c>
      <c r="F272" s="66" t="str">
        <f>IF(ISNA(VLOOKUP($A272,'Úklidové služby'!$A$7:$I$53,6,FALSE))=TRUE,"",VLOOKUP($A272,'Úklidové služby'!$A$7:$I$53,6,FALSE))</f>
        <v/>
      </c>
      <c r="G272" s="16" t="str">
        <f>IF(ISNA(VLOOKUP($A272,'Úklidové služby'!$A$7:$I$53,7,FALSE))=TRUE,"",VLOOKUP($A272,'Úklidové služby'!$A$7:$I$53,7,FALSE))</f>
        <v/>
      </c>
      <c r="H272" s="148" t="str">
        <f>IF(ISNA(VLOOKUP($A272,'Úklidové služby'!$A$7:$I$53,8,FALSE))=TRUE,"",VLOOKUP($A272,'Úklidové služby'!$A$7:$I$53,8,FALSE))</f>
        <v/>
      </c>
      <c r="I272" s="232" t="str">
        <f>IF(ISNA(VLOOKUP($A272,'Úklidové služby'!$A$7:$I$53,9,FALSE))=TRUE,"",VLOOKUP($A272,'Úklidové služby'!$A$7:$I$53,9,FALSE))</f>
        <v/>
      </c>
      <c r="J272" s="194" t="str">
        <f t="shared" si="18"/>
        <v/>
      </c>
      <c r="K272" s="237" t="str">
        <f t="shared" si="19"/>
        <v/>
      </c>
    </row>
    <row r="273" spans="1:11" ht="15" hidden="1" outlineLevel="1">
      <c r="A273" s="48"/>
      <c r="B273" s="14" t="s">
        <v>20</v>
      </c>
      <c r="C273" s="70" t="s">
        <v>209</v>
      </c>
      <c r="D273" s="15" t="s">
        <v>254</v>
      </c>
      <c r="E273" s="100">
        <v>1</v>
      </c>
      <c r="F273" s="66" t="str">
        <f>IF(ISNA(VLOOKUP($A273,'Úklidové služby'!$A$7:$I$53,6,FALSE))=TRUE,"",VLOOKUP($A273,'Úklidové služby'!$A$7:$I$53,6,FALSE))</f>
        <v/>
      </c>
      <c r="G273" s="16" t="str">
        <f>IF(ISNA(VLOOKUP($A273,'Úklidové služby'!$A$7:$I$53,7,FALSE))=TRUE,"",VLOOKUP($A273,'Úklidové služby'!$A$7:$I$53,7,FALSE))</f>
        <v/>
      </c>
      <c r="H273" s="148" t="str">
        <f>IF(ISNA(VLOOKUP($A273,'Úklidové služby'!$A$7:$I$53,8,FALSE))=TRUE,"",VLOOKUP($A273,'Úklidové služby'!$A$7:$I$53,8,FALSE))</f>
        <v/>
      </c>
      <c r="I273" s="232" t="str">
        <f>IF(ISNA(VLOOKUP($A273,'Úklidové služby'!$A$7:$I$53,9,FALSE))=TRUE,"",VLOOKUP($A273,'Úklidové služby'!$A$7:$I$53,9,FALSE))</f>
        <v/>
      </c>
      <c r="J273" s="194" t="str">
        <f t="shared" si="18"/>
        <v/>
      </c>
      <c r="K273" s="237" t="str">
        <f t="shared" si="19"/>
        <v/>
      </c>
    </row>
    <row r="274" spans="1:11" ht="15" hidden="1" outlineLevel="1">
      <c r="A274" s="48"/>
      <c r="B274" s="14" t="s">
        <v>20</v>
      </c>
      <c r="C274" s="70" t="s">
        <v>187</v>
      </c>
      <c r="D274" s="134" t="s">
        <v>255</v>
      </c>
      <c r="E274" s="100">
        <v>1</v>
      </c>
      <c r="F274" s="66" t="str">
        <f>IF(ISNA(VLOOKUP($A274,'Úklidové služby'!$A$7:$I$53,6,FALSE))=TRUE,"",VLOOKUP($A274,'Úklidové služby'!$A$7:$I$53,6,FALSE))</f>
        <v/>
      </c>
      <c r="G274" s="16" t="str">
        <f>IF(ISNA(VLOOKUP($A274,'Úklidové služby'!$A$7:$I$53,7,FALSE))=TRUE,"",VLOOKUP($A274,'Úklidové služby'!$A$7:$I$53,7,FALSE))</f>
        <v/>
      </c>
      <c r="H274" s="148" t="str">
        <f>IF(ISNA(VLOOKUP($A274,'Úklidové služby'!$A$7:$I$53,8,FALSE))=TRUE,"",VLOOKUP($A274,'Úklidové služby'!$A$7:$I$53,8,FALSE))</f>
        <v/>
      </c>
      <c r="I274" s="232" t="str">
        <f>IF(ISNA(VLOOKUP($A274,'Úklidové služby'!$A$7:$I$53,9,FALSE))=TRUE,"",VLOOKUP($A274,'Úklidové služby'!$A$7:$I$53,9,FALSE))</f>
        <v/>
      </c>
      <c r="J274" s="194" t="str">
        <f t="shared" si="18"/>
        <v/>
      </c>
      <c r="K274" s="237" t="str">
        <f t="shared" si="19"/>
        <v/>
      </c>
    </row>
    <row r="275" spans="1:11" ht="15" hidden="1" outlineLevel="1">
      <c r="A275" s="48"/>
      <c r="B275" s="14" t="s">
        <v>98</v>
      </c>
      <c r="C275" s="70" t="s">
        <v>125</v>
      </c>
      <c r="D275" s="15" t="s">
        <v>225</v>
      </c>
      <c r="E275" s="100">
        <v>1</v>
      </c>
      <c r="F275" s="66" t="str">
        <f>IF(ISNA(VLOOKUP($A275,'Úklidové služby'!$A$7:$I$53,6,FALSE))=TRUE,"",VLOOKUP($A275,'Úklidové služby'!$A$7:$I$53,6,FALSE))</f>
        <v/>
      </c>
      <c r="G275" s="16" t="str">
        <f>IF(ISNA(VLOOKUP($A275,'Úklidové služby'!$A$7:$I$53,7,FALSE))=TRUE,"",VLOOKUP($A275,'Úklidové služby'!$A$7:$I$53,7,FALSE))</f>
        <v/>
      </c>
      <c r="H275" s="148" t="str">
        <f>IF(ISNA(VLOOKUP($A275,'Úklidové služby'!$A$7:$I$53,8,FALSE))=TRUE,"",VLOOKUP($A275,'Úklidové služby'!$A$7:$I$53,8,FALSE))</f>
        <v/>
      </c>
      <c r="I275" s="232" t="str">
        <f>IF(ISNA(VLOOKUP($A275,'Úklidové služby'!$A$7:$I$53,9,FALSE))=TRUE,"",VLOOKUP($A275,'Úklidové služby'!$A$7:$I$53,9,FALSE))</f>
        <v/>
      </c>
      <c r="J275" s="194" t="str">
        <f t="shared" si="18"/>
        <v/>
      </c>
      <c r="K275" s="237" t="str">
        <f t="shared" si="19"/>
        <v/>
      </c>
    </row>
    <row r="276" spans="1:11" ht="15" hidden="1" outlineLevel="1">
      <c r="A276" s="48"/>
      <c r="B276" s="14" t="s">
        <v>98</v>
      </c>
      <c r="C276" s="70" t="s">
        <v>126</v>
      </c>
      <c r="D276" s="15" t="s">
        <v>256</v>
      </c>
      <c r="E276" s="100">
        <v>1</v>
      </c>
      <c r="F276" s="66" t="str">
        <f>IF(ISNA(VLOOKUP($A276,'Úklidové služby'!$A$7:$I$53,6,FALSE))=TRUE,"",VLOOKUP($A276,'Úklidové služby'!$A$7:$I$53,6,FALSE))</f>
        <v/>
      </c>
      <c r="G276" s="16" t="str">
        <f>IF(ISNA(VLOOKUP($A276,'Úklidové služby'!$A$7:$I$53,7,FALSE))=TRUE,"",VLOOKUP($A276,'Úklidové služby'!$A$7:$I$53,7,FALSE))</f>
        <v/>
      </c>
      <c r="H276" s="148" t="str">
        <f>IF(ISNA(VLOOKUP($A276,'Úklidové služby'!$A$7:$I$53,8,FALSE))=TRUE,"",VLOOKUP($A276,'Úklidové služby'!$A$7:$I$53,8,FALSE))</f>
        <v/>
      </c>
      <c r="I276" s="232" t="str">
        <f>IF(ISNA(VLOOKUP($A276,'Úklidové služby'!$A$7:$I$53,9,FALSE))=TRUE,"",VLOOKUP($A276,'Úklidové služby'!$A$7:$I$53,9,FALSE))</f>
        <v/>
      </c>
      <c r="J276" s="194" t="str">
        <f t="shared" si="18"/>
        <v/>
      </c>
      <c r="K276" s="237" t="str">
        <f t="shared" si="19"/>
        <v/>
      </c>
    </row>
    <row r="277" spans="1:11" ht="15" hidden="1" outlineLevel="1">
      <c r="A277" s="48"/>
      <c r="B277" s="14" t="s">
        <v>98</v>
      </c>
      <c r="C277" s="70" t="s">
        <v>127</v>
      </c>
      <c r="D277" s="15" t="s">
        <v>257</v>
      </c>
      <c r="E277" s="100">
        <v>1</v>
      </c>
      <c r="F277" s="66" t="str">
        <f>IF(ISNA(VLOOKUP($A277,'Úklidové služby'!$A$7:$I$53,6,FALSE))=TRUE,"",VLOOKUP($A277,'Úklidové služby'!$A$7:$I$53,6,FALSE))</f>
        <v/>
      </c>
      <c r="G277" s="16" t="str">
        <f>IF(ISNA(VLOOKUP($A277,'Úklidové služby'!$A$7:$I$53,7,FALSE))=TRUE,"",VLOOKUP($A277,'Úklidové služby'!$A$7:$I$53,7,FALSE))</f>
        <v/>
      </c>
      <c r="H277" s="148" t="str">
        <f>IF(ISNA(VLOOKUP($A277,'Úklidové služby'!$A$7:$I$53,8,FALSE))=TRUE,"",VLOOKUP($A277,'Úklidové služby'!$A$7:$I$53,8,FALSE))</f>
        <v/>
      </c>
      <c r="I277" s="232" t="str">
        <f>IF(ISNA(VLOOKUP($A277,'Úklidové služby'!$A$7:$I$53,9,FALSE))=TRUE,"",VLOOKUP($A277,'Úklidové služby'!$A$7:$I$53,9,FALSE))</f>
        <v/>
      </c>
      <c r="J277" s="194" t="str">
        <f t="shared" si="18"/>
        <v/>
      </c>
      <c r="K277" s="237" t="str">
        <f t="shared" si="19"/>
        <v/>
      </c>
    </row>
    <row r="278" spans="1:11" ht="15" hidden="1" outlineLevel="1">
      <c r="A278" s="48"/>
      <c r="B278" s="14" t="s">
        <v>98</v>
      </c>
      <c r="C278" s="70" t="s">
        <v>128</v>
      </c>
      <c r="D278" s="15" t="s">
        <v>257</v>
      </c>
      <c r="E278" s="100">
        <v>1</v>
      </c>
      <c r="F278" s="66" t="str">
        <f>IF(ISNA(VLOOKUP($A278,'Úklidové služby'!$A$7:$I$53,6,FALSE))=TRUE,"",VLOOKUP($A278,'Úklidové služby'!$A$7:$I$53,6,FALSE))</f>
        <v/>
      </c>
      <c r="G278" s="16" t="str">
        <f>IF(ISNA(VLOOKUP($A278,'Úklidové služby'!$A$7:$I$53,7,FALSE))=TRUE,"",VLOOKUP($A278,'Úklidové služby'!$A$7:$I$53,7,FALSE))</f>
        <v/>
      </c>
      <c r="H278" s="148" t="str">
        <f>IF(ISNA(VLOOKUP($A278,'Úklidové služby'!$A$7:$I$53,8,FALSE))=TRUE,"",VLOOKUP($A278,'Úklidové služby'!$A$7:$I$53,8,FALSE))</f>
        <v/>
      </c>
      <c r="I278" s="232" t="str">
        <f>IF(ISNA(VLOOKUP($A278,'Úklidové služby'!$A$7:$I$53,9,FALSE))=TRUE,"",VLOOKUP($A278,'Úklidové služby'!$A$7:$I$53,9,FALSE))</f>
        <v/>
      </c>
      <c r="J278" s="194" t="str">
        <f t="shared" si="18"/>
        <v/>
      </c>
      <c r="K278" s="237" t="str">
        <f t="shared" si="19"/>
        <v/>
      </c>
    </row>
    <row r="279" spans="1:11" ht="15" hidden="1" outlineLevel="1">
      <c r="A279" s="48"/>
      <c r="B279" s="14" t="s">
        <v>98</v>
      </c>
      <c r="C279" s="70" t="s">
        <v>129</v>
      </c>
      <c r="D279" s="15" t="s">
        <v>239</v>
      </c>
      <c r="E279" s="100">
        <v>1</v>
      </c>
      <c r="F279" s="66" t="str">
        <f>IF(ISNA(VLOOKUP($A279,'Úklidové služby'!$A$7:$I$53,6,FALSE))=TRUE,"",VLOOKUP($A279,'Úklidové služby'!$A$7:$I$53,6,FALSE))</f>
        <v/>
      </c>
      <c r="G279" s="16" t="str">
        <f>IF(ISNA(VLOOKUP($A279,'Úklidové služby'!$A$7:$I$53,7,FALSE))=TRUE,"",VLOOKUP($A279,'Úklidové služby'!$A$7:$I$53,7,FALSE))</f>
        <v/>
      </c>
      <c r="H279" s="148" t="str">
        <f>IF(ISNA(VLOOKUP($A279,'Úklidové služby'!$A$7:$I$53,8,FALSE))=TRUE,"",VLOOKUP($A279,'Úklidové služby'!$A$7:$I$53,8,FALSE))</f>
        <v/>
      </c>
      <c r="I279" s="232" t="str">
        <f>IF(ISNA(VLOOKUP($A279,'Úklidové služby'!$A$7:$I$53,9,FALSE))=TRUE,"",VLOOKUP($A279,'Úklidové služby'!$A$7:$I$53,9,FALSE))</f>
        <v/>
      </c>
      <c r="J279" s="194" t="str">
        <f t="shared" si="18"/>
        <v/>
      </c>
      <c r="K279" s="237" t="str">
        <f t="shared" si="19"/>
        <v/>
      </c>
    </row>
    <row r="280" spans="1:11" ht="15" hidden="1" outlineLevel="1">
      <c r="A280" s="48"/>
      <c r="B280" s="14" t="s">
        <v>98</v>
      </c>
      <c r="C280" s="70" t="s">
        <v>130</v>
      </c>
      <c r="D280" s="15" t="s">
        <v>239</v>
      </c>
      <c r="E280" s="100">
        <v>1</v>
      </c>
      <c r="F280" s="66" t="str">
        <f>IF(ISNA(VLOOKUP($A280,'Úklidové služby'!$A$7:$I$53,6,FALSE))=TRUE,"",VLOOKUP($A280,'Úklidové služby'!$A$7:$I$53,6,FALSE))</f>
        <v/>
      </c>
      <c r="G280" s="16" t="str">
        <f>IF(ISNA(VLOOKUP($A280,'Úklidové služby'!$A$7:$I$53,7,FALSE))=TRUE,"",VLOOKUP($A280,'Úklidové služby'!$A$7:$I$53,7,FALSE))</f>
        <v/>
      </c>
      <c r="H280" s="148" t="str">
        <f>IF(ISNA(VLOOKUP($A280,'Úklidové služby'!$A$7:$I$53,8,FALSE))=TRUE,"",VLOOKUP($A280,'Úklidové služby'!$A$7:$I$53,8,FALSE))</f>
        <v/>
      </c>
      <c r="I280" s="232" t="str">
        <f>IF(ISNA(VLOOKUP($A280,'Úklidové služby'!$A$7:$I$53,9,FALSE))=TRUE,"",VLOOKUP($A280,'Úklidové služby'!$A$7:$I$53,9,FALSE))</f>
        <v/>
      </c>
      <c r="J280" s="194" t="str">
        <f t="shared" si="18"/>
        <v/>
      </c>
      <c r="K280" s="237" t="str">
        <f t="shared" si="19"/>
        <v/>
      </c>
    </row>
    <row r="281" spans="1:11" ht="15" hidden="1" outlineLevel="1">
      <c r="A281" s="48"/>
      <c r="B281" s="14" t="s">
        <v>98</v>
      </c>
      <c r="C281" s="70" t="s">
        <v>142</v>
      </c>
      <c r="D281" s="15" t="s">
        <v>258</v>
      </c>
      <c r="E281" s="100">
        <v>1</v>
      </c>
      <c r="F281" s="66" t="str">
        <f>IF(ISNA(VLOOKUP($A281,'Úklidové služby'!$A$7:$I$53,6,FALSE))=TRUE,"",VLOOKUP($A281,'Úklidové služby'!$A$7:$I$53,6,FALSE))</f>
        <v/>
      </c>
      <c r="G281" s="16" t="str">
        <f>IF(ISNA(VLOOKUP($A281,'Úklidové služby'!$A$7:$I$53,7,FALSE))=TRUE,"",VLOOKUP($A281,'Úklidové služby'!$A$7:$I$53,7,FALSE))</f>
        <v/>
      </c>
      <c r="H281" s="151" t="str">
        <f>IF(ISNA(VLOOKUP($A281,'Úklidové služby'!$A$7:$I$53,8,FALSE))=TRUE,"",VLOOKUP($A281,'Úklidové služby'!$A$7:$I$53,8,FALSE))</f>
        <v/>
      </c>
      <c r="I281" s="235" t="str">
        <f>IF(ISNA(VLOOKUP($A281,'Úklidové služby'!$A$7:$I$53,9,FALSE))=TRUE,"",VLOOKUP($A281,'Úklidové služby'!$A$7:$I$53,9,FALSE))</f>
        <v/>
      </c>
      <c r="J281" s="194" t="str">
        <f t="shared" si="18"/>
        <v/>
      </c>
      <c r="K281" s="242" t="str">
        <f t="shared" si="19"/>
        <v/>
      </c>
    </row>
    <row r="282" spans="1:11" ht="15" collapsed="1">
      <c r="A282" s="18">
        <v>21</v>
      </c>
      <c r="B282" s="19" t="s">
        <v>44</v>
      </c>
      <c r="C282" s="44"/>
      <c r="D282" s="44"/>
      <c r="E282" s="97">
        <f>SUM(E283:E287)</f>
        <v>5</v>
      </c>
      <c r="F282" s="54" t="str">
        <f>IF(ISNA(VLOOKUP($A282,'Úklidové služby'!$A$7:$I$53,6,FALSE))=TRUE,"",VLOOKUP($A282,'Úklidové služby'!$A$7:$I$53,6,FALSE))</f>
        <v>ks</v>
      </c>
      <c r="G282" s="24">
        <f>IF(ISNA(VLOOKUP($A282,'Úklidové služby'!$A$7:$I$53,7,FALSE))=TRUE,"",VLOOKUP($A282,'Úklidové služby'!$A$7:$I$53,7,FALSE))</f>
        <v>0</v>
      </c>
      <c r="H282" s="227" t="str">
        <f>IF(ISNA(VLOOKUP($A282,'Úklidové služby'!$A$7:$I$53,8,FALSE))=TRUE,"",VLOOKUP($A282,'Úklidové služby'!$A$7:$I$53,8,FALSE))</f>
        <v>1x za týden</v>
      </c>
      <c r="I282" s="185">
        <f>IF(ISNA(VLOOKUP($A282,'Úklidové služby'!$A$7:$I$53,9,FALSE))=TRUE,"",VLOOKUP($A282,'Úklidové služby'!$A$7:$I$53,9,FALSE))</f>
        <v>52</v>
      </c>
      <c r="J282" s="76">
        <f t="shared" si="16"/>
        <v>0</v>
      </c>
      <c r="K282" s="238">
        <f t="shared" si="17"/>
        <v>0</v>
      </c>
    </row>
    <row r="283" spans="1:11" ht="15" hidden="1" outlineLevel="1">
      <c r="A283" s="48"/>
      <c r="B283" s="10" t="s">
        <v>8</v>
      </c>
      <c r="C283" s="69" t="s">
        <v>259</v>
      </c>
      <c r="D283" s="11" t="s">
        <v>154</v>
      </c>
      <c r="E283" s="100">
        <v>1</v>
      </c>
      <c r="F283" s="66" t="str">
        <f>IF(ISNA(VLOOKUP($A283,'Úklidové služby'!$A$7:$I$53,6,FALSE))=TRUE,"",VLOOKUP($A283,'Úklidové služby'!$A$7:$I$53,6,FALSE))</f>
        <v/>
      </c>
      <c r="G283" s="16" t="str">
        <f>IF(ISNA(VLOOKUP($A283,'Úklidové služby'!$A$7:$I$53,7,FALSE))=TRUE,"",VLOOKUP($A283,'Úklidové služby'!$A$7:$I$53,7,FALSE))</f>
        <v/>
      </c>
      <c r="H283" s="148" t="str">
        <f>IF(ISNA(VLOOKUP($A283,'Úklidové služby'!$A$7:$I$53,8,FALSE))=TRUE,"",VLOOKUP($A283,'Úklidové služby'!$A$7:$I$53,8,FALSE))</f>
        <v/>
      </c>
      <c r="I283" s="232" t="str">
        <f>IF(ISNA(VLOOKUP($A283,'Úklidové služby'!$A$7:$I$53,9,FALSE))=TRUE,"",VLOOKUP($A283,'Úklidové služby'!$A$7:$I$53,9,FALSE))</f>
        <v/>
      </c>
      <c r="J283" s="194" t="str">
        <f t="shared" si="16"/>
        <v/>
      </c>
      <c r="K283" s="237" t="str">
        <f t="shared" si="17"/>
        <v/>
      </c>
    </row>
    <row r="284" spans="1:11" ht="15" hidden="1" outlineLevel="1">
      <c r="A284" s="48"/>
      <c r="B284" s="14" t="s">
        <v>8</v>
      </c>
      <c r="C284" s="70" t="s">
        <v>107</v>
      </c>
      <c r="D284" s="15" t="s">
        <v>95</v>
      </c>
      <c r="E284" s="100">
        <v>1</v>
      </c>
      <c r="F284" s="66" t="str">
        <f>IF(ISNA(VLOOKUP($A284,'Úklidové služby'!$A$7:$I$53,6,FALSE))=TRUE,"",VLOOKUP($A284,'Úklidové služby'!$A$7:$I$53,6,FALSE))</f>
        <v/>
      </c>
      <c r="G284" s="16" t="str">
        <f>IF(ISNA(VLOOKUP($A284,'Úklidové služby'!$A$7:$I$53,7,FALSE))=TRUE,"",VLOOKUP($A284,'Úklidové služby'!$A$7:$I$53,7,FALSE))</f>
        <v/>
      </c>
      <c r="H284" s="148" t="str">
        <f>IF(ISNA(VLOOKUP($A284,'Úklidové služby'!$A$7:$I$53,8,FALSE))=TRUE,"",VLOOKUP($A284,'Úklidové služby'!$A$7:$I$53,8,FALSE))</f>
        <v/>
      </c>
      <c r="I284" s="232" t="str">
        <f>IF(ISNA(VLOOKUP($A284,'Úklidové služby'!$A$7:$I$53,9,FALSE))=TRUE,"",VLOOKUP($A284,'Úklidové služby'!$A$7:$I$53,9,FALSE))</f>
        <v/>
      </c>
      <c r="J284" s="194" t="str">
        <f t="shared" si="16"/>
        <v/>
      </c>
      <c r="K284" s="237" t="str">
        <f t="shared" si="17"/>
        <v/>
      </c>
    </row>
    <row r="285" spans="1:11" ht="15" hidden="1" outlineLevel="1">
      <c r="A285" s="48"/>
      <c r="B285" s="14" t="s">
        <v>20</v>
      </c>
      <c r="C285" s="70" t="s">
        <v>115</v>
      </c>
      <c r="D285" s="15" t="s">
        <v>247</v>
      </c>
      <c r="E285" s="100">
        <v>1</v>
      </c>
      <c r="F285" s="66" t="str">
        <f>IF(ISNA(VLOOKUP($A285,'Úklidové služby'!$A$7:$I$53,6,FALSE))=TRUE,"",VLOOKUP($A285,'Úklidové služby'!$A$7:$I$53,6,FALSE))</f>
        <v/>
      </c>
      <c r="G285" s="16" t="str">
        <f>IF(ISNA(VLOOKUP($A285,'Úklidové služby'!$A$7:$I$53,7,FALSE))=TRUE,"",VLOOKUP($A285,'Úklidové služby'!$A$7:$I$53,7,FALSE))</f>
        <v/>
      </c>
      <c r="H285" s="148" t="str">
        <f>IF(ISNA(VLOOKUP($A285,'Úklidové služby'!$A$7:$I$53,8,FALSE))=TRUE,"",VLOOKUP($A285,'Úklidové služby'!$A$7:$I$53,8,FALSE))</f>
        <v/>
      </c>
      <c r="I285" s="232" t="str">
        <f>IF(ISNA(VLOOKUP($A285,'Úklidové služby'!$A$7:$I$53,9,FALSE))=TRUE,"",VLOOKUP($A285,'Úklidové služby'!$A$7:$I$53,9,FALSE))</f>
        <v/>
      </c>
      <c r="J285" s="194" t="str">
        <f t="shared" si="16"/>
        <v/>
      </c>
      <c r="K285" s="237" t="str">
        <f t="shared" si="17"/>
        <v/>
      </c>
    </row>
    <row r="286" spans="1:11" ht="15" hidden="1" outlineLevel="1">
      <c r="A286" s="48"/>
      <c r="B286" s="14" t="s">
        <v>20</v>
      </c>
      <c r="C286" s="70" t="s">
        <v>116</v>
      </c>
      <c r="D286" s="15" t="s">
        <v>61</v>
      </c>
      <c r="E286" s="100">
        <v>1</v>
      </c>
      <c r="F286" s="66" t="str">
        <f>IF(ISNA(VLOOKUP($A286,'Úklidové služby'!$A$7:$I$53,6,FALSE))=TRUE,"",VLOOKUP($A286,'Úklidové služby'!$A$7:$I$53,6,FALSE))</f>
        <v/>
      </c>
      <c r="G286" s="16" t="str">
        <f>IF(ISNA(VLOOKUP($A286,'Úklidové služby'!$A$7:$I$53,7,FALSE))=TRUE,"",VLOOKUP($A286,'Úklidové služby'!$A$7:$I$53,7,FALSE))</f>
        <v/>
      </c>
      <c r="H286" s="148" t="str">
        <f>IF(ISNA(VLOOKUP($A286,'Úklidové služby'!$A$7:$I$53,8,FALSE))=TRUE,"",VLOOKUP($A286,'Úklidové služby'!$A$7:$I$53,8,FALSE))</f>
        <v/>
      </c>
      <c r="I286" s="232" t="str">
        <f>IF(ISNA(VLOOKUP($A286,'Úklidové služby'!$A$7:$I$53,9,FALSE))=TRUE,"",VLOOKUP($A286,'Úklidové služby'!$A$7:$I$53,9,FALSE))</f>
        <v/>
      </c>
      <c r="J286" s="194" t="str">
        <f t="shared" si="16"/>
        <v/>
      </c>
      <c r="K286" s="237" t="str">
        <f t="shared" si="17"/>
        <v/>
      </c>
    </row>
    <row r="287" spans="1:11" ht="15" hidden="1" outlineLevel="1">
      <c r="A287" s="50"/>
      <c r="B287" s="25" t="s">
        <v>98</v>
      </c>
      <c r="C287" s="71" t="s">
        <v>125</v>
      </c>
      <c r="D287" s="27" t="s">
        <v>225</v>
      </c>
      <c r="E287" s="102">
        <v>1</v>
      </c>
      <c r="F287" s="93" t="str">
        <f>IF(ISNA(VLOOKUP($A287,'Úklidové služby'!$A$7:$I$53,6,FALSE))=TRUE,"",VLOOKUP($A287,'Úklidové služby'!$A$7:$I$53,6,FALSE))</f>
        <v/>
      </c>
      <c r="G287" s="16" t="str">
        <f>IF(ISNA(VLOOKUP($A287,'Úklidové služby'!$A$7:$I$53,7,FALSE))=TRUE,"",VLOOKUP($A287,'Úklidové služby'!$A$7:$I$53,7,FALSE))</f>
        <v/>
      </c>
      <c r="H287" s="151" t="str">
        <f>IF(ISNA(VLOOKUP($A287,'Úklidové služby'!$A$7:$I$53,8,FALSE))=TRUE,"",VLOOKUP($A287,'Úklidové služby'!$A$7:$I$53,8,FALSE))</f>
        <v/>
      </c>
      <c r="I287" s="232" t="str">
        <f>IF(ISNA(VLOOKUP($A287,'Úklidové služby'!$A$7:$I$53,9,FALSE))=TRUE,"",VLOOKUP($A287,'Úklidové služby'!$A$7:$I$53,9,FALSE))</f>
        <v/>
      </c>
      <c r="J287" s="194" t="str">
        <f t="shared" si="16"/>
        <v/>
      </c>
      <c r="K287" s="237" t="str">
        <f t="shared" si="17"/>
        <v/>
      </c>
    </row>
    <row r="288" spans="1:11" ht="15">
      <c r="A288" s="2">
        <v>22</v>
      </c>
      <c r="B288" s="3" t="s">
        <v>5</v>
      </c>
      <c r="C288" s="3"/>
      <c r="D288" s="5"/>
      <c r="E288" s="97">
        <v>0</v>
      </c>
      <c r="F288" s="65" t="str">
        <f>IF(ISNA(VLOOKUP($A288,'Úklidové služby'!$A$7:$I$53,6,FALSE))=TRUE,"",VLOOKUP($A288,'Úklidové služby'!$A$7:$I$53,6,FALSE))</f>
        <v>m2</v>
      </c>
      <c r="G288" s="24">
        <f>IF(ISNA(VLOOKUP($A288,'Úklidové služby'!$A$7:$I$53,7,FALSE))=TRUE,"",VLOOKUP($A288,'Úklidové služby'!$A$7:$I$53,7,FALSE))</f>
        <v>0</v>
      </c>
      <c r="H288" s="227" t="str">
        <f>IF(ISNA(VLOOKUP($A288,'Úklidové služby'!$A$7:$I$53,8,FALSE))=TRUE,"",VLOOKUP($A288,'Úklidové služby'!$A$7:$I$53,8,FALSE))</f>
        <v>2x za týden</v>
      </c>
      <c r="I288" s="185">
        <f>IF(ISNA(VLOOKUP($A288,'Úklidové služby'!$A$7:$I$53,9,FALSE))=TRUE,"",VLOOKUP($A288,'Úklidové služby'!$A$7:$I$53,9,FALSE))</f>
        <v>104</v>
      </c>
      <c r="J288" s="76">
        <f t="shared" si="16"/>
        <v>0</v>
      </c>
      <c r="K288" s="238">
        <f t="shared" si="17"/>
        <v>0</v>
      </c>
    </row>
    <row r="289" spans="1:11" ht="15">
      <c r="A289" s="2">
        <v>23</v>
      </c>
      <c r="B289" s="3" t="s">
        <v>26</v>
      </c>
      <c r="C289" s="26"/>
      <c r="D289" s="5"/>
      <c r="E289" s="97">
        <v>0</v>
      </c>
      <c r="F289" s="23" t="str">
        <f>IF(ISNA(VLOOKUP($A289,'Úklidové služby'!$A$7:$I$53,6,FALSE))=TRUE,"",VLOOKUP($A289,'Úklidové služby'!$A$7:$I$53,6,FALSE))</f>
        <v>m2</v>
      </c>
      <c r="G289" s="24">
        <f>IF(ISNA(VLOOKUP($A289,'Úklidové služby'!$A$7:$I$53,7,FALSE))=TRUE,"",VLOOKUP($A289,'Úklidové služby'!$A$7:$I$53,7,FALSE))</f>
        <v>0</v>
      </c>
      <c r="H289" s="227" t="str">
        <f>IF(ISNA(VLOOKUP($A289,'Úklidové služby'!$A$7:$I$53,8,FALSE))=TRUE,"",VLOOKUP($A289,'Úklidové služby'!$A$7:$I$53,8,FALSE))</f>
        <v>2x za týden</v>
      </c>
      <c r="I289" s="185">
        <f>IF(ISNA(VLOOKUP($A289,'Úklidové služby'!$A$7:$I$53,9,FALSE))=TRUE,"",VLOOKUP($A289,'Úklidové služby'!$A$7:$I$53,9,FALSE))</f>
        <v>104</v>
      </c>
      <c r="J289" s="76">
        <f t="shared" si="16"/>
        <v>0</v>
      </c>
      <c r="K289" s="238">
        <f t="shared" si="17"/>
        <v>0</v>
      </c>
    </row>
    <row r="290" spans="1:11" ht="15">
      <c r="A290" s="2">
        <v>24</v>
      </c>
      <c r="B290" s="983" t="s">
        <v>297</v>
      </c>
      <c r="C290" s="44"/>
      <c r="D290" s="5"/>
      <c r="E290" s="97">
        <v>0</v>
      </c>
      <c r="F290" s="45" t="str">
        <f>IF(ISNA(VLOOKUP($A290,'Úklidové služby'!$A$7:$I$53,6,FALSE))=TRUE,"",VLOOKUP($A290,'Úklidové služby'!$A$7:$I$53,6,FALSE))</f>
        <v>ks</v>
      </c>
      <c r="G290" s="24">
        <f>IF(ISNA(VLOOKUP($A290,'Úklidové služby'!$A$7:$I$53,7,FALSE))=TRUE,"",VLOOKUP($A290,'Úklidové služby'!$A$7:$I$53,7,FALSE))</f>
        <v>0</v>
      </c>
      <c r="H290" s="227" t="str">
        <f>IF(ISNA(VLOOKUP($A290,'Úklidové služby'!$A$7:$I$53,8,FALSE))=TRUE,"",VLOOKUP($A290,'Úklidové služby'!$A$7:$I$53,8,FALSE))</f>
        <v>2x za týden</v>
      </c>
      <c r="I290" s="185">
        <f>IF(ISNA(VLOOKUP($A290,'Úklidové služby'!$A$7:$I$53,9,FALSE))=TRUE,"",VLOOKUP($A290,'Úklidové služby'!$A$7:$I$53,9,FALSE))</f>
        <v>104</v>
      </c>
      <c r="J290" s="76">
        <f t="shared" si="16"/>
        <v>0</v>
      </c>
      <c r="K290" s="238">
        <f t="shared" si="17"/>
        <v>0</v>
      </c>
    </row>
    <row r="291" spans="1:11" ht="15">
      <c r="A291" s="2">
        <v>25</v>
      </c>
      <c r="B291" s="983" t="s">
        <v>445</v>
      </c>
      <c r="C291" s="5"/>
      <c r="D291" s="5"/>
      <c r="E291" s="97">
        <v>0</v>
      </c>
      <c r="F291" s="45" t="str">
        <f>IF(ISNA(VLOOKUP($A291,'Úklidové služby'!$A$7:$I$53,6,FALSE))=TRUE,"",VLOOKUP($A291,'Úklidové služby'!$A$7:$I$53,6,FALSE))</f>
        <v>ks</v>
      </c>
      <c r="G291" s="24">
        <f>IF(ISNA(VLOOKUP($A291,'Úklidové služby'!$A$7:$I$53,7,FALSE))=TRUE,"",VLOOKUP($A291,'Úklidové služby'!$A$7:$I$53,7,FALSE))</f>
        <v>0</v>
      </c>
      <c r="H291" s="227" t="str">
        <f>IF(ISNA(VLOOKUP($A291,'Úklidové služby'!$A$7:$I$53,8,FALSE))=TRUE,"",VLOOKUP($A291,'Úklidové služby'!$A$7:$I$53,8,FALSE))</f>
        <v>2x za týden</v>
      </c>
      <c r="I291" s="185">
        <f>IF(ISNA(VLOOKUP($A291,'Úklidové služby'!$A$7:$I$53,9,FALSE))=TRUE,"",VLOOKUP($A291,'Úklidové služby'!$A$7:$I$53,9,FALSE))</f>
        <v>104</v>
      </c>
      <c r="J291" s="76">
        <f t="shared" si="16"/>
        <v>0</v>
      </c>
      <c r="K291" s="238">
        <f t="shared" si="17"/>
        <v>0</v>
      </c>
    </row>
    <row r="292" spans="1:11" ht="15">
      <c r="A292" s="2">
        <v>26</v>
      </c>
      <c r="B292" s="983" t="s">
        <v>446</v>
      </c>
      <c r="C292" s="5"/>
      <c r="D292" s="5"/>
      <c r="E292" s="97">
        <v>0</v>
      </c>
      <c r="F292" s="45" t="str">
        <f>IF(ISNA(VLOOKUP($A292,'Úklidové služby'!$A$7:$I$53,6,FALSE))=TRUE,"",VLOOKUP($A292,'Úklidové služby'!$A$7:$I$53,6,FALSE))</f>
        <v>místnost</v>
      </c>
      <c r="G292" s="24">
        <f>IF(ISNA(VLOOKUP($A292,'Úklidové služby'!$A$7:$I$53,7,FALSE))=TRUE,"",VLOOKUP($A292,'Úklidové služby'!$A$7:$I$53,7,FALSE))</f>
        <v>0</v>
      </c>
      <c r="H292" s="227" t="str">
        <f>IF(ISNA(VLOOKUP($A292,'Úklidové služby'!$A$7:$I$53,8,FALSE))=TRUE,"",VLOOKUP($A292,'Úklidové služby'!$A$7:$I$53,8,FALSE))</f>
        <v>2x za týden</v>
      </c>
      <c r="I292" s="185">
        <f>IF(ISNA(VLOOKUP($A292,'Úklidové služby'!$A$7:$I$53,9,FALSE))=TRUE,"",VLOOKUP($A292,'Úklidové služby'!$A$7:$I$53,9,FALSE))</f>
        <v>104</v>
      </c>
      <c r="J292" s="76">
        <f t="shared" si="16"/>
        <v>0</v>
      </c>
      <c r="K292" s="238">
        <f t="shared" si="17"/>
        <v>0</v>
      </c>
    </row>
    <row r="293" spans="1:11" ht="15">
      <c r="A293" s="2">
        <v>27</v>
      </c>
      <c r="B293" s="3" t="s">
        <v>39</v>
      </c>
      <c r="C293" s="5"/>
      <c r="D293" s="5"/>
      <c r="E293" s="97">
        <v>0</v>
      </c>
      <c r="F293" s="45" t="str">
        <f>IF(ISNA(VLOOKUP($A293,'Úklidové služby'!$A$7:$I$53,6,FALSE))=TRUE,"",VLOOKUP($A293,'Úklidové služby'!$A$7:$I$53,6,FALSE))</f>
        <v>místnost</v>
      </c>
      <c r="G293" s="24">
        <f>IF(ISNA(VLOOKUP($A293,'Úklidové služby'!$A$7:$I$53,7,FALSE))=TRUE,"",VLOOKUP($A293,'Úklidové služby'!$A$7:$I$53,7,FALSE))</f>
        <v>0</v>
      </c>
      <c r="H293" s="227" t="str">
        <f>IF(ISNA(VLOOKUP($A293,'Úklidové služby'!$A$7:$I$53,8,FALSE))=TRUE,"",VLOOKUP($A293,'Úklidové služby'!$A$7:$I$53,8,FALSE))</f>
        <v>2x za týden</v>
      </c>
      <c r="I293" s="185">
        <f>IF(ISNA(VLOOKUP($A293,'Úklidové služby'!$A$7:$I$53,9,FALSE))=TRUE,"",VLOOKUP($A293,'Úklidové služby'!$A$7:$I$53,9,FALSE))</f>
        <v>104</v>
      </c>
      <c r="J293" s="76">
        <f t="shared" si="16"/>
        <v>0</v>
      </c>
      <c r="K293" s="238">
        <f t="shared" si="17"/>
        <v>0</v>
      </c>
    </row>
    <row r="294" spans="1:11" ht="15">
      <c r="A294" s="2">
        <v>28</v>
      </c>
      <c r="B294" s="3" t="s">
        <v>441</v>
      </c>
      <c r="C294" s="44"/>
      <c r="D294" s="5"/>
      <c r="E294" s="97">
        <v>0</v>
      </c>
      <c r="F294" s="45" t="str">
        <f>IF(ISNA(VLOOKUP($A294,'Úklidové služby'!$A$7:$I$53,6,FALSE))=TRUE,"",VLOOKUP($A294,'Úklidové služby'!$A$7:$I$53,6,FALSE))</f>
        <v>m2</v>
      </c>
      <c r="G294" s="24">
        <f>IF(ISNA(VLOOKUP($A294,'Úklidové služby'!$A$7:$I$53,7,FALSE))=TRUE,"",VLOOKUP($A294,'Úklidové služby'!$A$7:$I$53,7,FALSE))</f>
        <v>0</v>
      </c>
      <c r="H294" s="227" t="str">
        <f>IF(ISNA(VLOOKUP($A294,'Úklidové služby'!$A$7:$I$53,8,FALSE))=TRUE,"",VLOOKUP($A294,'Úklidové služby'!$A$7:$I$53,8,FALSE))</f>
        <v>2x za týden</v>
      </c>
      <c r="I294" s="185">
        <f>IF(ISNA(VLOOKUP($A294,'Úklidové služby'!$A$7:$I$53,9,FALSE))=TRUE,"",VLOOKUP($A294,'Úklidové služby'!$A$7:$I$53,9,FALSE))</f>
        <v>104</v>
      </c>
      <c r="J294" s="76">
        <f t="shared" si="16"/>
        <v>0</v>
      </c>
      <c r="K294" s="238">
        <f t="shared" si="17"/>
        <v>0</v>
      </c>
    </row>
    <row r="295" spans="1:11" ht="15">
      <c r="A295" s="2">
        <v>29</v>
      </c>
      <c r="B295" s="3" t="s">
        <v>436</v>
      </c>
      <c r="C295" s="5"/>
      <c r="D295" s="5"/>
      <c r="E295" s="97">
        <v>0</v>
      </c>
      <c r="F295" s="45" t="s">
        <v>7</v>
      </c>
      <c r="G295" s="8">
        <f>IF(ISNA(VLOOKUP($A295,'Úklidové služby'!$A$7:$I$53,7,FALSE))=TRUE,"",VLOOKUP($A295,'Úklidové služby'!$A$7:$I$53,7,FALSE))</f>
        <v>0</v>
      </c>
      <c r="H295" s="228" t="str">
        <f>IF(ISNA(VLOOKUP($A295,'Úklidové služby'!$A$7:$I$53,8,FALSE))=TRUE,"",VLOOKUP($A295,'Úklidové služby'!$A$7:$I$53,8,FALSE))</f>
        <v>2x za týden</v>
      </c>
      <c r="I295" s="184">
        <f>IF(ISNA(VLOOKUP($A295,'Úklidové služby'!$A$7:$I$53,9,FALSE))=TRUE,"",VLOOKUP($A295,'Úklidové služby'!$A$7:$I$53,9,FALSE))</f>
        <v>104</v>
      </c>
      <c r="J295" s="76">
        <f t="shared" si="16"/>
        <v>0</v>
      </c>
      <c r="K295" s="241">
        <f t="shared" si="17"/>
        <v>0</v>
      </c>
    </row>
    <row r="296" spans="1:11" ht="15">
      <c r="A296" s="2">
        <v>30</v>
      </c>
      <c r="B296" s="3" t="s">
        <v>40</v>
      </c>
      <c r="C296" s="5"/>
      <c r="D296" s="5"/>
      <c r="E296" s="97">
        <v>0</v>
      </c>
      <c r="F296" s="45" t="str">
        <f>IF(ISNA(VLOOKUP($A296,'Úklidové služby'!$A$7:$I$53,6,FALSE))=TRUE,"",VLOOKUP($A296,'Úklidové služby'!$A$7:$I$53,6,FALSE))</f>
        <v>místnost</v>
      </c>
      <c r="G296" s="24">
        <f>IF(ISNA(VLOOKUP($A296,'Úklidové služby'!$A$7:$I$53,7,FALSE))=TRUE,"",VLOOKUP($A296,'Úklidové služby'!$A$7:$I$53,7,FALSE))</f>
        <v>0</v>
      </c>
      <c r="H296" s="228" t="str">
        <f>IF(ISNA(VLOOKUP($A296,'Úklidové služby'!$A$7:$I$53,8,FALSE))=TRUE,"",VLOOKUP($A296,'Úklidové služby'!$A$7:$I$53,8,FALSE))</f>
        <v>2x za týden</v>
      </c>
      <c r="I296" s="184">
        <f>IF(ISNA(VLOOKUP($A296,'Úklidové služby'!$A$7:$I$53,9,FALSE))=TRUE,"",VLOOKUP($A296,'Úklidové služby'!$A$7:$I$53,9,FALSE))</f>
        <v>104</v>
      </c>
      <c r="J296" s="76">
        <f t="shared" si="16"/>
        <v>0</v>
      </c>
      <c r="K296" s="241">
        <f t="shared" si="17"/>
        <v>0</v>
      </c>
    </row>
    <row r="297" spans="1:11" ht="15" collapsed="1">
      <c r="A297" s="2">
        <v>31</v>
      </c>
      <c r="B297" s="3" t="s">
        <v>45</v>
      </c>
      <c r="C297" s="5"/>
      <c r="D297" s="5"/>
      <c r="E297" s="111">
        <f>SUM(E298:E313)</f>
        <v>41</v>
      </c>
      <c r="F297" s="45" t="str">
        <f>IF(ISNA(VLOOKUP($A297,'Úklidové služby'!$A$7:$I$53,6,FALSE))=TRUE,"",VLOOKUP($A297,'Úklidové služby'!$A$7:$I$53,6,FALSE))</f>
        <v>ks</v>
      </c>
      <c r="G297" s="24">
        <f>IF(ISNA(VLOOKUP($A297,'Úklidové služby'!$A$7:$I$53,7,FALSE))=TRUE,"",VLOOKUP($A297,'Úklidové služby'!$A$7:$I$53,7,FALSE))</f>
        <v>0</v>
      </c>
      <c r="H297" s="45" t="str">
        <f>IF(ISNA(VLOOKUP($A297,'Úklidové služby'!$A$7:$I$53,8,FALSE))=TRUE,"",VLOOKUP($A297,'Úklidové služby'!$A$7:$I$53,8,FALSE))</f>
        <v>1x za měsíc</v>
      </c>
      <c r="I297" s="184">
        <f>IF(ISNA(VLOOKUP($A297,'Úklidové služby'!$A$7:$I$53,9,FALSE))=TRUE,"",VLOOKUP($A297,'Úklidové služby'!$A$7:$I$53,9,FALSE))</f>
        <v>12</v>
      </c>
      <c r="J297" s="76">
        <f t="shared" si="16"/>
        <v>0</v>
      </c>
      <c r="K297" s="241">
        <f t="shared" si="17"/>
        <v>0</v>
      </c>
    </row>
    <row r="298" spans="1:11" ht="15" hidden="1" outlineLevel="1">
      <c r="A298" s="48"/>
      <c r="B298" s="14" t="s">
        <v>8</v>
      </c>
      <c r="C298" s="70" t="s">
        <v>207</v>
      </c>
      <c r="D298" s="15" t="s">
        <v>235</v>
      </c>
      <c r="E298" s="100">
        <v>1</v>
      </c>
      <c r="F298" s="66" t="str">
        <f>IF(ISNA(VLOOKUP($A298,'Úklidové služby'!$A$7:$I$53,6,FALSE))=TRUE,"",VLOOKUP($A298,'Úklidové služby'!$A$7:$I$53,6,FALSE))</f>
        <v/>
      </c>
      <c r="G298" s="16" t="str">
        <f>IF(ISNA(VLOOKUP($A298,'Úklidové služby'!$A$7:$I$53,7,FALSE))=TRUE,"",VLOOKUP($A298,'Úklidové služby'!$A$7:$I$53,7,FALSE))</f>
        <v/>
      </c>
      <c r="H298" s="148" t="str">
        <f>IF(ISNA(VLOOKUP($A298,'Úklidové služby'!$A$7:$I$53,8,FALSE))=TRUE,"",VLOOKUP($A298,'Úklidové služby'!$A$7:$I$53,8,FALSE))</f>
        <v/>
      </c>
      <c r="I298" s="232" t="str">
        <f>IF(ISNA(VLOOKUP($A298,'Úklidové služby'!$A$7:$I$53,9,FALSE))=TRUE,"",VLOOKUP($A298,'Úklidové služby'!$A$7:$I$53,9,FALSE))</f>
        <v/>
      </c>
      <c r="J298" s="194" t="str">
        <f t="shared" si="16"/>
        <v/>
      </c>
      <c r="K298" s="237" t="str">
        <f t="shared" si="17"/>
        <v/>
      </c>
    </row>
    <row r="299" spans="1:11" ht="15" hidden="1" outlineLevel="1">
      <c r="A299" s="48"/>
      <c r="B299" s="14" t="s">
        <v>8</v>
      </c>
      <c r="C299" s="70" t="s">
        <v>113</v>
      </c>
      <c r="D299" s="15" t="s">
        <v>236</v>
      </c>
      <c r="E299" s="100">
        <v>3</v>
      </c>
      <c r="F299" s="66" t="str">
        <f>IF(ISNA(VLOOKUP($A299,'Úklidové služby'!$A$7:$I$53,6,FALSE))=TRUE,"",VLOOKUP($A299,'Úklidové služby'!$A$7:$I$53,6,FALSE))</f>
        <v/>
      </c>
      <c r="G299" s="16" t="str">
        <f>IF(ISNA(VLOOKUP($A299,'Úklidové služby'!$A$7:$I$53,7,FALSE))=TRUE,"",VLOOKUP($A299,'Úklidové služby'!$A$7:$I$53,7,FALSE))</f>
        <v/>
      </c>
      <c r="H299" s="148" t="str">
        <f>IF(ISNA(VLOOKUP($A299,'Úklidové služby'!$A$7:$I$53,8,FALSE))=TRUE,"",VLOOKUP($A299,'Úklidové služby'!$A$7:$I$53,8,FALSE))</f>
        <v/>
      </c>
      <c r="I299" s="232" t="str">
        <f>IF(ISNA(VLOOKUP($A299,'Úklidové služby'!$A$7:$I$53,9,FALSE))=TRUE,"",VLOOKUP($A299,'Úklidové služby'!$A$7:$I$53,9,FALSE))</f>
        <v/>
      </c>
      <c r="J299" s="194" t="str">
        <f t="shared" si="16"/>
        <v/>
      </c>
      <c r="K299" s="237" t="str">
        <f t="shared" si="17"/>
        <v/>
      </c>
    </row>
    <row r="300" spans="1:11" ht="15" hidden="1" outlineLevel="1">
      <c r="A300" s="48"/>
      <c r="B300" s="14" t="s">
        <v>8</v>
      </c>
      <c r="C300" s="70" t="s">
        <v>102</v>
      </c>
      <c r="D300" s="15" t="s">
        <v>61</v>
      </c>
      <c r="E300" s="100">
        <v>1</v>
      </c>
      <c r="F300" s="66" t="str">
        <f>IF(ISNA(VLOOKUP($A300,'Úklidové služby'!$A$7:$I$53,6,FALSE))=TRUE,"",VLOOKUP($A300,'Úklidové služby'!$A$7:$I$53,6,FALSE))</f>
        <v/>
      </c>
      <c r="G300" s="16" t="str">
        <f>IF(ISNA(VLOOKUP($A300,'Úklidové služby'!$A$7:$I$53,7,FALSE))=TRUE,"",VLOOKUP($A300,'Úklidové služby'!$A$7:$I$53,7,FALSE))</f>
        <v/>
      </c>
      <c r="H300" s="148" t="str">
        <f>IF(ISNA(VLOOKUP($A300,'Úklidové služby'!$A$7:$I$53,8,FALSE))=TRUE,"",VLOOKUP($A300,'Úklidové služby'!$A$7:$I$53,8,FALSE))</f>
        <v/>
      </c>
      <c r="I300" s="232" t="str">
        <f>IF(ISNA(VLOOKUP($A300,'Úklidové služby'!$A$7:$I$53,9,FALSE))=TRUE,"",VLOOKUP($A300,'Úklidové služby'!$A$7:$I$53,9,FALSE))</f>
        <v/>
      </c>
      <c r="J300" s="194" t="str">
        <f t="shared" si="16"/>
        <v/>
      </c>
      <c r="K300" s="237" t="str">
        <f t="shared" si="17"/>
        <v/>
      </c>
    </row>
    <row r="301" spans="1:11" ht="15" hidden="1" outlineLevel="1">
      <c r="A301" s="48"/>
      <c r="B301" s="14" t="s">
        <v>8</v>
      </c>
      <c r="C301" s="70" t="s">
        <v>110</v>
      </c>
      <c r="D301" s="15" t="s">
        <v>240</v>
      </c>
      <c r="E301" s="100">
        <v>4</v>
      </c>
      <c r="F301" s="66" t="str">
        <f>IF(ISNA(VLOOKUP($A301,'Úklidové služby'!$A$7:$I$53,6,FALSE))=TRUE,"",VLOOKUP($A301,'Úklidové služby'!$A$7:$I$53,6,FALSE))</f>
        <v/>
      </c>
      <c r="G301" s="16" t="str">
        <f>IF(ISNA(VLOOKUP($A301,'Úklidové služby'!$A$7:$I$53,7,FALSE))=TRUE,"",VLOOKUP($A301,'Úklidové služby'!$A$7:$I$53,7,FALSE))</f>
        <v/>
      </c>
      <c r="H301" s="148" t="str">
        <f>IF(ISNA(VLOOKUP($A301,'Úklidové služby'!$A$7:$I$53,8,FALSE))=TRUE,"",VLOOKUP($A301,'Úklidové služby'!$A$7:$I$53,8,FALSE))</f>
        <v/>
      </c>
      <c r="I301" s="232" t="str">
        <f>IF(ISNA(VLOOKUP($A301,'Úklidové služby'!$A$7:$I$53,9,FALSE))=TRUE,"",VLOOKUP($A301,'Úklidové služby'!$A$7:$I$53,9,FALSE))</f>
        <v/>
      </c>
      <c r="J301" s="194" t="str">
        <f t="shared" si="16"/>
        <v/>
      </c>
      <c r="K301" s="237" t="str">
        <f t="shared" si="17"/>
        <v/>
      </c>
    </row>
    <row r="302" spans="1:11" ht="15" hidden="1" outlineLevel="1">
      <c r="A302" s="48"/>
      <c r="B302" s="14" t="s">
        <v>8</v>
      </c>
      <c r="C302" s="70" t="s">
        <v>133</v>
      </c>
      <c r="D302" s="15" t="s">
        <v>241</v>
      </c>
      <c r="E302" s="100">
        <v>5</v>
      </c>
      <c r="F302" s="66" t="str">
        <f>IF(ISNA(VLOOKUP($A302,'Úklidové služby'!$A$7:$I$53,6,FALSE))=TRUE,"",VLOOKUP($A302,'Úklidové služby'!$A$7:$I$53,6,FALSE))</f>
        <v/>
      </c>
      <c r="G302" s="16" t="str">
        <f>IF(ISNA(VLOOKUP($A302,'Úklidové služby'!$A$7:$I$53,7,FALSE))=TRUE,"",VLOOKUP($A302,'Úklidové služby'!$A$7:$I$53,7,FALSE))</f>
        <v/>
      </c>
      <c r="H302" s="148" t="str">
        <f>IF(ISNA(VLOOKUP($A302,'Úklidové služby'!$A$7:$I$53,8,FALSE))=TRUE,"",VLOOKUP($A302,'Úklidové služby'!$A$7:$I$53,8,FALSE))</f>
        <v/>
      </c>
      <c r="I302" s="232" t="str">
        <f>IF(ISNA(VLOOKUP($A302,'Úklidové služby'!$A$7:$I$53,9,FALSE))=TRUE,"",VLOOKUP($A302,'Úklidové služby'!$A$7:$I$53,9,FALSE))</f>
        <v/>
      </c>
      <c r="J302" s="194" t="str">
        <f t="shared" si="16"/>
        <v/>
      </c>
      <c r="K302" s="237" t="str">
        <f t="shared" si="17"/>
        <v/>
      </c>
    </row>
    <row r="303" spans="1:11" ht="15" hidden="1" outlineLevel="1">
      <c r="A303" s="48"/>
      <c r="B303" s="14" t="s">
        <v>135</v>
      </c>
      <c r="C303" s="70" t="s">
        <v>109</v>
      </c>
      <c r="D303" s="15" t="s">
        <v>243</v>
      </c>
      <c r="E303" s="100">
        <v>2</v>
      </c>
      <c r="F303" s="66" t="str">
        <f>IF(ISNA(VLOOKUP($A303,'Úklidové služby'!$A$7:$I$53,6,FALSE))=TRUE,"",VLOOKUP($A303,'Úklidové služby'!$A$7:$I$53,6,FALSE))</f>
        <v/>
      </c>
      <c r="G303" s="16" t="str">
        <f>IF(ISNA(VLOOKUP($A303,'Úklidové služby'!$A$7:$I$53,7,FALSE))=TRUE,"",VLOOKUP($A303,'Úklidové služby'!$A$7:$I$53,7,FALSE))</f>
        <v/>
      </c>
      <c r="H303" s="148" t="str">
        <f>IF(ISNA(VLOOKUP($A303,'Úklidové služby'!$A$7:$I$53,8,FALSE))=TRUE,"",VLOOKUP($A303,'Úklidové služby'!$A$7:$I$53,8,FALSE))</f>
        <v/>
      </c>
      <c r="I303" s="232" t="str">
        <f>IF(ISNA(VLOOKUP($A303,'Úklidové služby'!$A$7:$I$53,9,FALSE))=TRUE,"",VLOOKUP($A303,'Úklidové služby'!$A$7:$I$53,9,FALSE))</f>
        <v/>
      </c>
      <c r="J303" s="194" t="str">
        <f t="shared" si="16"/>
        <v/>
      </c>
      <c r="K303" s="237" t="str">
        <f t="shared" si="17"/>
        <v/>
      </c>
    </row>
    <row r="304" spans="1:11" ht="15" hidden="1" outlineLevel="1">
      <c r="A304" s="48"/>
      <c r="B304" s="14" t="s">
        <v>20</v>
      </c>
      <c r="C304" s="70">
        <v>44229</v>
      </c>
      <c r="D304" s="15" t="s">
        <v>61</v>
      </c>
      <c r="E304" s="100">
        <v>3</v>
      </c>
      <c r="F304" s="66" t="str">
        <f>IF(ISNA(VLOOKUP($A304,'Úklidové služby'!$A$7:$I$53,6,FALSE))=TRUE,"",VLOOKUP($A304,'Úklidové služby'!$A$7:$I$53,6,FALSE))</f>
        <v/>
      </c>
      <c r="G304" s="16" t="str">
        <f>IF(ISNA(VLOOKUP($A304,'Úklidové služby'!$A$7:$I$53,7,FALSE))=TRUE,"",VLOOKUP($A304,'Úklidové služby'!$A$7:$I$53,7,FALSE))</f>
        <v/>
      </c>
      <c r="H304" s="148" t="str">
        <f>IF(ISNA(VLOOKUP($A304,'Úklidové služby'!$A$7:$I$53,8,FALSE))=TRUE,"",VLOOKUP($A304,'Úklidové služby'!$A$7:$I$53,8,FALSE))</f>
        <v/>
      </c>
      <c r="I304" s="232" t="str">
        <f>IF(ISNA(VLOOKUP($A304,'Úklidové služby'!$A$7:$I$53,9,FALSE))=TRUE,"",VLOOKUP($A304,'Úklidové služby'!$A$7:$I$53,9,FALSE))</f>
        <v/>
      </c>
      <c r="J304" s="194" t="str">
        <f t="shared" si="16"/>
        <v/>
      </c>
      <c r="K304" s="237" t="str">
        <f t="shared" si="17"/>
        <v/>
      </c>
    </row>
    <row r="305" spans="1:11" ht="15" hidden="1" outlineLevel="1">
      <c r="A305" s="48"/>
      <c r="B305" s="14" t="s">
        <v>20</v>
      </c>
      <c r="C305" s="70" t="s">
        <v>117</v>
      </c>
      <c r="D305" s="15" t="s">
        <v>248</v>
      </c>
      <c r="E305" s="100">
        <v>3</v>
      </c>
      <c r="F305" s="66" t="str">
        <f>IF(ISNA(VLOOKUP($A305,'Úklidové služby'!$A$7:$I$53,6,FALSE))=TRUE,"",VLOOKUP($A305,'Úklidové služby'!$A$7:$I$53,6,FALSE))</f>
        <v/>
      </c>
      <c r="G305" s="16" t="str">
        <f>IF(ISNA(VLOOKUP($A305,'Úklidové služby'!$A$7:$I$53,7,FALSE))=TRUE,"",VLOOKUP($A305,'Úklidové služby'!$A$7:$I$53,7,FALSE))</f>
        <v/>
      </c>
      <c r="H305" s="148" t="str">
        <f>IF(ISNA(VLOOKUP($A305,'Úklidové služby'!$A$7:$I$53,8,FALSE))=TRUE,"",VLOOKUP($A305,'Úklidové služby'!$A$7:$I$53,8,FALSE))</f>
        <v/>
      </c>
      <c r="I305" s="232" t="str">
        <f>IF(ISNA(VLOOKUP($A305,'Úklidové služby'!$A$7:$I$53,9,FALSE))=TRUE,"",VLOOKUP($A305,'Úklidové služby'!$A$7:$I$53,9,FALSE))</f>
        <v/>
      </c>
      <c r="J305" s="194" t="str">
        <f t="shared" si="16"/>
        <v/>
      </c>
      <c r="K305" s="237" t="str">
        <f t="shared" si="17"/>
        <v/>
      </c>
    </row>
    <row r="306" spans="1:11" ht="15" hidden="1" outlineLevel="1">
      <c r="A306" s="48"/>
      <c r="B306" s="14" t="s">
        <v>20</v>
      </c>
      <c r="C306" s="70" t="s">
        <v>119</v>
      </c>
      <c r="D306" s="15" t="s">
        <v>249</v>
      </c>
      <c r="E306" s="100">
        <v>2</v>
      </c>
      <c r="F306" s="66" t="str">
        <f>IF(ISNA(VLOOKUP($A306,'Úklidové služby'!$A$7:$I$53,6,FALSE))=TRUE,"",VLOOKUP($A306,'Úklidové služby'!$A$7:$I$53,6,FALSE))</f>
        <v/>
      </c>
      <c r="G306" s="16" t="str">
        <f>IF(ISNA(VLOOKUP($A306,'Úklidové služby'!$A$7:$I$53,7,FALSE))=TRUE,"",VLOOKUP($A306,'Úklidové služby'!$A$7:$I$53,7,FALSE))</f>
        <v/>
      </c>
      <c r="H306" s="148" t="str">
        <f>IF(ISNA(VLOOKUP($A306,'Úklidové služby'!$A$7:$I$53,8,FALSE))=TRUE,"",VLOOKUP($A306,'Úklidové služby'!$A$7:$I$53,8,FALSE))</f>
        <v/>
      </c>
      <c r="I306" s="232" t="str">
        <f>IF(ISNA(VLOOKUP($A306,'Úklidové služby'!$A$7:$I$53,9,FALSE))=TRUE,"",VLOOKUP($A306,'Úklidové služby'!$A$7:$I$53,9,FALSE))</f>
        <v/>
      </c>
      <c r="J306" s="194" t="str">
        <f t="shared" si="16"/>
        <v/>
      </c>
      <c r="K306" s="237" t="str">
        <f t="shared" si="17"/>
        <v/>
      </c>
    </row>
    <row r="307" spans="1:11" ht="15" hidden="1" outlineLevel="1">
      <c r="A307" s="48"/>
      <c r="B307" s="14" t="s">
        <v>20</v>
      </c>
      <c r="C307" s="70" t="s">
        <v>120</v>
      </c>
      <c r="D307" s="15" t="s">
        <v>250</v>
      </c>
      <c r="E307" s="100">
        <v>2</v>
      </c>
      <c r="F307" s="66" t="str">
        <f>IF(ISNA(VLOOKUP($A307,'Úklidové služby'!$A$7:$I$53,6,FALSE))=TRUE,"",VLOOKUP($A307,'Úklidové služby'!$A$7:$I$53,6,FALSE))</f>
        <v/>
      </c>
      <c r="G307" s="16" t="str">
        <f>IF(ISNA(VLOOKUP($A307,'Úklidové služby'!$A$7:$I$53,7,FALSE))=TRUE,"",VLOOKUP($A307,'Úklidové služby'!$A$7:$I$53,7,FALSE))</f>
        <v/>
      </c>
      <c r="H307" s="148" t="str">
        <f>IF(ISNA(VLOOKUP($A307,'Úklidové služby'!$A$7:$I$53,8,FALSE))=TRUE,"",VLOOKUP($A307,'Úklidové služby'!$A$7:$I$53,8,FALSE))</f>
        <v/>
      </c>
      <c r="I307" s="232" t="str">
        <f>IF(ISNA(VLOOKUP($A307,'Úklidové služby'!$A$7:$I$53,9,FALSE))=TRUE,"",VLOOKUP($A307,'Úklidové služby'!$A$7:$I$53,9,FALSE))</f>
        <v/>
      </c>
      <c r="J307" s="194" t="str">
        <f t="shared" si="16"/>
        <v/>
      </c>
      <c r="K307" s="237" t="str">
        <f t="shared" si="17"/>
        <v/>
      </c>
    </row>
    <row r="308" spans="1:11" ht="15" hidden="1" outlineLevel="1">
      <c r="A308" s="48"/>
      <c r="B308" s="14" t="s">
        <v>20</v>
      </c>
      <c r="C308" s="70" t="s">
        <v>186</v>
      </c>
      <c r="D308" s="15" t="s">
        <v>253</v>
      </c>
      <c r="E308" s="100">
        <v>1</v>
      </c>
      <c r="F308" s="66" t="str">
        <f>IF(ISNA(VLOOKUP($A308,'Úklidové služby'!$A$7:$I$53,6,FALSE))=TRUE,"",VLOOKUP($A308,'Úklidové služby'!$A$7:$I$53,6,FALSE))</f>
        <v/>
      </c>
      <c r="G308" s="16" t="str">
        <f>IF(ISNA(VLOOKUP($A308,'Úklidové služby'!$A$7:$I$53,7,FALSE))=TRUE,"",VLOOKUP($A308,'Úklidové služby'!$A$7:$I$53,7,FALSE))</f>
        <v/>
      </c>
      <c r="H308" s="148" t="str">
        <f>IF(ISNA(VLOOKUP($A308,'Úklidové služby'!$A$7:$I$53,8,FALSE))=TRUE,"",VLOOKUP($A308,'Úklidové služby'!$A$7:$I$53,8,FALSE))</f>
        <v/>
      </c>
      <c r="I308" s="232" t="str">
        <f>IF(ISNA(VLOOKUP($A308,'Úklidové služby'!$A$7:$I$53,9,FALSE))=TRUE,"",VLOOKUP($A308,'Úklidové služby'!$A$7:$I$53,9,FALSE))</f>
        <v/>
      </c>
      <c r="J308" s="194" t="str">
        <f t="shared" si="16"/>
        <v/>
      </c>
      <c r="K308" s="237" t="str">
        <f t="shared" si="17"/>
        <v/>
      </c>
    </row>
    <row r="309" spans="1:11" ht="15" hidden="1" outlineLevel="1">
      <c r="A309" s="48"/>
      <c r="B309" s="14" t="s">
        <v>20</v>
      </c>
      <c r="C309" s="70" t="s">
        <v>209</v>
      </c>
      <c r="D309" s="15" t="s">
        <v>254</v>
      </c>
      <c r="E309" s="100">
        <v>1</v>
      </c>
      <c r="F309" s="66" t="str">
        <f>IF(ISNA(VLOOKUP($A309,'Úklidové služby'!$A$7:$I$53,6,FALSE))=TRUE,"",VLOOKUP($A309,'Úklidové služby'!$A$7:$I$53,6,FALSE))</f>
        <v/>
      </c>
      <c r="G309" s="16" t="str">
        <f>IF(ISNA(VLOOKUP($A309,'Úklidové služby'!$A$7:$I$53,7,FALSE))=TRUE,"",VLOOKUP($A309,'Úklidové služby'!$A$7:$I$53,7,FALSE))</f>
        <v/>
      </c>
      <c r="H309" s="148" t="str">
        <f>IF(ISNA(VLOOKUP($A309,'Úklidové služby'!$A$7:$I$53,8,FALSE))=TRUE,"",VLOOKUP($A309,'Úklidové služby'!$A$7:$I$53,8,FALSE))</f>
        <v/>
      </c>
      <c r="I309" s="232" t="str">
        <f>IF(ISNA(VLOOKUP($A309,'Úklidové služby'!$A$7:$I$53,9,FALSE))=TRUE,"",VLOOKUP($A309,'Úklidové služby'!$A$7:$I$53,9,FALSE))</f>
        <v/>
      </c>
      <c r="J309" s="194" t="str">
        <f t="shared" si="16"/>
        <v/>
      </c>
      <c r="K309" s="237" t="str">
        <f t="shared" si="17"/>
        <v/>
      </c>
    </row>
    <row r="310" spans="1:11" ht="15" hidden="1" outlineLevel="1">
      <c r="A310" s="48"/>
      <c r="B310" s="14" t="s">
        <v>20</v>
      </c>
      <c r="C310" s="70" t="s">
        <v>187</v>
      </c>
      <c r="D310" s="15" t="s">
        <v>255</v>
      </c>
      <c r="E310" s="100">
        <v>3</v>
      </c>
      <c r="F310" s="66" t="str">
        <f>IF(ISNA(VLOOKUP($A310,'Úklidové služby'!$A$7:$I$53,6,FALSE))=TRUE,"",VLOOKUP($A310,'Úklidové služby'!$A$7:$I$53,6,FALSE))</f>
        <v/>
      </c>
      <c r="G310" s="16" t="str">
        <f>IF(ISNA(VLOOKUP($A310,'Úklidové služby'!$A$7:$I$53,7,FALSE))=TRUE,"",VLOOKUP($A310,'Úklidové služby'!$A$7:$I$53,7,FALSE))</f>
        <v/>
      </c>
      <c r="H310" s="148" t="str">
        <f>IF(ISNA(VLOOKUP($A310,'Úklidové služby'!$A$7:$I$53,8,FALSE))=TRUE,"",VLOOKUP($A310,'Úklidové služby'!$A$7:$I$53,8,FALSE))</f>
        <v/>
      </c>
      <c r="I310" s="232" t="str">
        <f>IF(ISNA(VLOOKUP($A310,'Úklidové služby'!$A$7:$I$53,9,FALSE))=TRUE,"",VLOOKUP($A310,'Úklidové služby'!$A$7:$I$53,9,FALSE))</f>
        <v/>
      </c>
      <c r="J310" s="194" t="str">
        <f t="shared" si="16"/>
        <v/>
      </c>
      <c r="K310" s="237" t="str">
        <f t="shared" si="17"/>
        <v/>
      </c>
    </row>
    <row r="311" spans="1:11" ht="15" hidden="1" outlineLevel="1">
      <c r="A311" s="48"/>
      <c r="B311" s="14" t="s">
        <v>98</v>
      </c>
      <c r="C311" s="70" t="s">
        <v>126</v>
      </c>
      <c r="D311" s="15" t="s">
        <v>256</v>
      </c>
      <c r="E311" s="100">
        <v>6</v>
      </c>
      <c r="F311" s="66" t="str">
        <f>IF(ISNA(VLOOKUP($A311,'Úklidové služby'!$A$7:$I$53,6,FALSE))=TRUE,"",VLOOKUP($A311,'Úklidové služby'!$A$7:$I$53,6,FALSE))</f>
        <v/>
      </c>
      <c r="G311" s="16" t="str">
        <f>IF(ISNA(VLOOKUP($A311,'Úklidové služby'!$A$7:$I$53,7,FALSE))=TRUE,"",VLOOKUP($A311,'Úklidové služby'!$A$7:$I$53,7,FALSE))</f>
        <v/>
      </c>
      <c r="H311" s="148" t="str">
        <f>IF(ISNA(VLOOKUP($A311,'Úklidové služby'!$A$7:$I$53,8,FALSE))=TRUE,"",VLOOKUP($A311,'Úklidové služby'!$A$7:$I$53,8,FALSE))</f>
        <v/>
      </c>
      <c r="I311" s="232" t="str">
        <f>IF(ISNA(VLOOKUP($A311,'Úklidové služby'!$A$7:$I$53,9,FALSE))=TRUE,"",VLOOKUP($A311,'Úklidové služby'!$A$7:$I$53,9,FALSE))</f>
        <v/>
      </c>
      <c r="J311" s="194" t="str">
        <f t="shared" si="16"/>
        <v/>
      </c>
      <c r="K311" s="237" t="str">
        <f t="shared" si="17"/>
        <v/>
      </c>
    </row>
    <row r="312" spans="1:11" ht="15" hidden="1" outlineLevel="1">
      <c r="A312" s="48"/>
      <c r="B312" s="14" t="s">
        <v>98</v>
      </c>
      <c r="C312" s="70" t="s">
        <v>127</v>
      </c>
      <c r="D312" s="15" t="s">
        <v>257</v>
      </c>
      <c r="E312" s="100">
        <v>2</v>
      </c>
      <c r="F312" s="66" t="str">
        <f>IF(ISNA(VLOOKUP($A312,'Úklidové služby'!$A$7:$I$53,6,FALSE))=TRUE,"",VLOOKUP($A312,'Úklidové služby'!$A$7:$I$53,6,FALSE))</f>
        <v/>
      </c>
      <c r="G312" s="16" t="str">
        <f>IF(ISNA(VLOOKUP($A312,'Úklidové služby'!$A$7:$I$53,7,FALSE))=TRUE,"",VLOOKUP($A312,'Úklidové služby'!$A$7:$I$53,7,FALSE))</f>
        <v/>
      </c>
      <c r="H312" s="148" t="str">
        <f>IF(ISNA(VLOOKUP($A312,'Úklidové služby'!$A$7:$I$53,8,FALSE))=TRUE,"",VLOOKUP($A312,'Úklidové služby'!$A$7:$I$53,8,FALSE))</f>
        <v/>
      </c>
      <c r="I312" s="232" t="str">
        <f>IF(ISNA(VLOOKUP($A312,'Úklidové služby'!$A$7:$I$53,9,FALSE))=TRUE,"",VLOOKUP($A312,'Úklidové služby'!$A$7:$I$53,9,FALSE))</f>
        <v/>
      </c>
      <c r="J312" s="194" t="str">
        <f t="shared" si="16"/>
        <v/>
      </c>
      <c r="K312" s="237" t="str">
        <f t="shared" si="17"/>
        <v/>
      </c>
    </row>
    <row r="313" spans="1:11" ht="15" hidden="1" outlineLevel="1">
      <c r="A313" s="48"/>
      <c r="B313" s="14" t="s">
        <v>98</v>
      </c>
      <c r="C313" s="70" t="s">
        <v>128</v>
      </c>
      <c r="D313" s="15" t="s">
        <v>257</v>
      </c>
      <c r="E313" s="100">
        <v>2</v>
      </c>
      <c r="F313" s="93" t="str">
        <f>IF(ISNA(VLOOKUP($A313,'Úklidové služby'!$A$7:$I$53,6,FALSE))=TRUE,"",VLOOKUP($A313,'Úklidové služby'!$A$7:$I$53,6,FALSE))</f>
        <v/>
      </c>
      <c r="G313" s="16" t="str">
        <f>IF(ISNA(VLOOKUP($A313,'Úklidové služby'!$A$7:$I$53,7,FALSE))=TRUE,"",VLOOKUP($A313,'Úklidové služby'!$A$7:$I$53,7,FALSE))</f>
        <v/>
      </c>
      <c r="H313" s="151" t="str">
        <f>IF(ISNA(VLOOKUP($A313,'Úklidové služby'!$A$7:$I$53,8,FALSE))=TRUE,"",VLOOKUP($A313,'Úklidové služby'!$A$7:$I$53,8,FALSE))</f>
        <v/>
      </c>
      <c r="I313" s="235" t="str">
        <f>IF(ISNA(VLOOKUP($A313,'Úklidové služby'!$A$7:$I$53,9,FALSE))=TRUE,"",VLOOKUP($A313,'Úklidové služby'!$A$7:$I$53,9,FALSE))</f>
        <v/>
      </c>
      <c r="J313" s="194" t="str">
        <f t="shared" si="16"/>
        <v/>
      </c>
      <c r="K313" s="242" t="str">
        <f t="shared" si="17"/>
        <v/>
      </c>
    </row>
    <row r="314" spans="1:11" ht="15" collapsed="1">
      <c r="A314" s="18">
        <v>32</v>
      </c>
      <c r="B314" s="19" t="s">
        <v>42</v>
      </c>
      <c r="C314" s="44"/>
      <c r="D314" s="44"/>
      <c r="E314" s="97">
        <f>SUM(E315:E347)</f>
        <v>33</v>
      </c>
      <c r="F314" s="45" t="str">
        <f>IF(ISNA(VLOOKUP($A314,'Úklidové služby'!$A$7:$I$53,6,FALSE))=TRUE,"",VLOOKUP($A314,'Úklidové služby'!$A$7:$I$53,6,FALSE))</f>
        <v>místnost</v>
      </c>
      <c r="G314" s="24">
        <f>IF(ISNA(VLOOKUP($A314,'Úklidové služby'!$A$7:$I$53,7,FALSE))=TRUE,"",VLOOKUP($A314,'Úklidové služby'!$A$7:$I$53,7,FALSE))</f>
        <v>0</v>
      </c>
      <c r="H314" s="227" t="str">
        <f>IF(ISNA(VLOOKUP($A314,'Úklidové služby'!$A$7:$I$53,8,FALSE))=TRUE,"",VLOOKUP($A314,'Úklidové služby'!$A$7:$I$53,8,FALSE))</f>
        <v>1x za měsíc</v>
      </c>
      <c r="I314" s="185">
        <f>IF(ISNA(VLOOKUP($A314,'Úklidové služby'!$A$7:$I$53,9,FALSE))=TRUE,"",VLOOKUP($A314,'Úklidové služby'!$A$7:$I$53,9,FALSE))</f>
        <v>12</v>
      </c>
      <c r="J314" s="76">
        <f aca="true" t="shared" si="20" ref="J314:J347">IF(ISERR(E314*G314*I314)=TRUE,"",E314*G314*I314)</f>
        <v>0</v>
      </c>
      <c r="K314" s="238">
        <f aca="true" t="shared" si="21" ref="K314:K347">IF(ISERR(J314/12)=TRUE,"",J314/12)</f>
        <v>0</v>
      </c>
    </row>
    <row r="315" spans="1:11" ht="15" hidden="1" outlineLevel="1">
      <c r="A315" s="9"/>
      <c r="B315" s="10" t="s">
        <v>8</v>
      </c>
      <c r="C315" s="69" t="s">
        <v>259</v>
      </c>
      <c r="D315" s="11" t="s">
        <v>154</v>
      </c>
      <c r="E315" s="100">
        <v>1</v>
      </c>
      <c r="F315" s="89" t="str">
        <f>IF(ISNA(VLOOKUP($A315,'Úklidové služby'!$A$7:$I$53,6,FALSE))=TRUE,"",VLOOKUP($A315,'Úklidové služby'!$A$7:$I$53,6,FALSE))</f>
        <v/>
      </c>
      <c r="G315" s="13" t="str">
        <f>IF(ISNA(VLOOKUP($A315,'Úklidové služby'!$A$7:$I$53,7,FALSE))=TRUE,"",VLOOKUP($A315,'Úklidové služby'!$A$7:$I$53,7,FALSE))</f>
        <v/>
      </c>
      <c r="H315" s="67" t="str">
        <f>IF(ISNA(VLOOKUP($A315,'Úklidové služby'!$A$7:$I$53,8,FALSE))=TRUE,"",VLOOKUP($A315,'Úklidové služby'!$A$7:$I$53,8,FALSE))</f>
        <v/>
      </c>
      <c r="I315" s="232" t="str">
        <f>IF(ISNA(VLOOKUP($A315,'Úklidové služby'!$A$7:$I$53,9,FALSE))=TRUE,"",VLOOKUP($A315,'Úklidové služby'!$A$7:$I$53,9,FALSE))</f>
        <v/>
      </c>
      <c r="J315" s="189" t="str">
        <f t="shared" si="20"/>
        <v/>
      </c>
      <c r="K315" s="237" t="str">
        <f t="shared" si="21"/>
        <v/>
      </c>
    </row>
    <row r="316" spans="1:11" ht="15" hidden="1" outlineLevel="1">
      <c r="A316" s="48"/>
      <c r="B316" s="14" t="s">
        <v>8</v>
      </c>
      <c r="C316" s="70" t="s">
        <v>207</v>
      </c>
      <c r="D316" s="15" t="s">
        <v>235</v>
      </c>
      <c r="E316" s="100">
        <v>1</v>
      </c>
      <c r="F316" s="66" t="str">
        <f>IF(ISNA(VLOOKUP($A316,'Úklidové služby'!$A$7:$I$53,6,FALSE))=TRUE,"",VLOOKUP($A316,'Úklidové služby'!$A$7:$I$53,6,FALSE))</f>
        <v/>
      </c>
      <c r="G316" s="16" t="str">
        <f>IF(ISNA(VLOOKUP($A316,'Úklidové služby'!$A$7:$I$53,7,FALSE))=TRUE,"",VLOOKUP($A316,'Úklidové služby'!$A$7:$I$53,7,FALSE))</f>
        <v/>
      </c>
      <c r="H316" s="148" t="str">
        <f>IF(ISNA(VLOOKUP($A316,'Úklidové služby'!$A$7:$I$53,8,FALSE))=TRUE,"",VLOOKUP($A316,'Úklidové služby'!$A$7:$I$53,8,FALSE))</f>
        <v/>
      </c>
      <c r="I316" s="232" t="str">
        <f>IF(ISNA(VLOOKUP($A316,'Úklidové služby'!$A$7:$I$53,9,FALSE))=TRUE,"",VLOOKUP($A316,'Úklidové služby'!$A$7:$I$53,9,FALSE))</f>
        <v/>
      </c>
      <c r="J316" s="194" t="str">
        <f t="shared" si="20"/>
        <v/>
      </c>
      <c r="K316" s="237" t="str">
        <f t="shared" si="21"/>
        <v/>
      </c>
    </row>
    <row r="317" spans="1:11" ht="15" hidden="1" outlineLevel="1">
      <c r="A317" s="48"/>
      <c r="B317" s="14" t="s">
        <v>135</v>
      </c>
      <c r="C317" s="70">
        <v>43831</v>
      </c>
      <c r="D317" s="15" t="s">
        <v>260</v>
      </c>
      <c r="E317" s="100">
        <v>1</v>
      </c>
      <c r="F317" s="66" t="str">
        <f>IF(ISNA(VLOOKUP($A317,'Úklidové služby'!$A$7:$I$53,6,FALSE))=TRUE,"",VLOOKUP($A317,'Úklidové služby'!$A$7:$I$53,6,FALSE))</f>
        <v/>
      </c>
      <c r="G317" s="16" t="str">
        <f>IF(ISNA(VLOOKUP($A317,'Úklidové služby'!$A$7:$I$53,7,FALSE))=TRUE,"",VLOOKUP($A317,'Úklidové služby'!$A$7:$I$53,7,FALSE))</f>
        <v/>
      </c>
      <c r="H317" s="148" t="str">
        <f>IF(ISNA(VLOOKUP($A317,'Úklidové služby'!$A$7:$I$53,8,FALSE))=TRUE,"",VLOOKUP($A317,'Úklidové služby'!$A$7:$I$53,8,FALSE))</f>
        <v/>
      </c>
      <c r="I317" s="232" t="str">
        <f>IF(ISNA(VLOOKUP($A317,'Úklidové služby'!$A$7:$I$53,9,FALSE))=TRUE,"",VLOOKUP($A317,'Úklidové služby'!$A$7:$I$53,9,FALSE))</f>
        <v/>
      </c>
      <c r="J317" s="194" t="str">
        <f t="shared" si="20"/>
        <v/>
      </c>
      <c r="K317" s="237" t="str">
        <f t="shared" si="21"/>
        <v/>
      </c>
    </row>
    <row r="318" spans="1:11" ht="15" hidden="1" outlineLevel="1">
      <c r="A318" s="48"/>
      <c r="B318" s="14" t="s">
        <v>8</v>
      </c>
      <c r="C318" s="70" t="s">
        <v>113</v>
      </c>
      <c r="D318" s="15" t="s">
        <v>236</v>
      </c>
      <c r="E318" s="100">
        <v>1</v>
      </c>
      <c r="F318" s="66" t="str">
        <f>IF(ISNA(VLOOKUP($A318,'Úklidové služby'!$A$7:$I$53,6,FALSE))=TRUE,"",VLOOKUP($A318,'Úklidové služby'!$A$7:$I$53,6,FALSE))</f>
        <v/>
      </c>
      <c r="G318" s="16" t="str">
        <f>IF(ISNA(VLOOKUP($A318,'Úklidové služby'!$A$7:$I$53,7,FALSE))=TRUE,"",VLOOKUP($A318,'Úklidové služby'!$A$7:$I$53,7,FALSE))</f>
        <v/>
      </c>
      <c r="H318" s="148" t="str">
        <f>IF(ISNA(VLOOKUP($A318,'Úklidové služby'!$A$7:$I$53,8,FALSE))=TRUE,"",VLOOKUP($A318,'Úklidové služby'!$A$7:$I$53,8,FALSE))</f>
        <v/>
      </c>
      <c r="I318" s="232" t="str">
        <f>IF(ISNA(VLOOKUP($A318,'Úklidové služby'!$A$7:$I$53,9,FALSE))=TRUE,"",VLOOKUP($A318,'Úklidové služby'!$A$7:$I$53,9,FALSE))</f>
        <v/>
      </c>
      <c r="J318" s="194" t="str">
        <f t="shared" si="20"/>
        <v/>
      </c>
      <c r="K318" s="237" t="str">
        <f t="shared" si="21"/>
        <v/>
      </c>
    </row>
    <row r="319" spans="1:11" ht="15" hidden="1" outlineLevel="1">
      <c r="A319" s="48"/>
      <c r="B319" s="14" t="s">
        <v>8</v>
      </c>
      <c r="C319" s="70" t="s">
        <v>111</v>
      </c>
      <c r="D319" s="15" t="s">
        <v>238</v>
      </c>
      <c r="E319" s="100">
        <v>1</v>
      </c>
      <c r="F319" s="66" t="str">
        <f>IF(ISNA(VLOOKUP($A319,'Úklidové služby'!$A$7:$I$53,6,FALSE))=TRUE,"",VLOOKUP($A319,'Úklidové služby'!$A$7:$I$53,6,FALSE))</f>
        <v/>
      </c>
      <c r="G319" s="16" t="str">
        <f>IF(ISNA(VLOOKUP($A319,'Úklidové služby'!$A$7:$I$53,7,FALSE))=TRUE,"",VLOOKUP($A319,'Úklidové služby'!$A$7:$I$53,7,FALSE))</f>
        <v/>
      </c>
      <c r="H319" s="148" t="str">
        <f>IF(ISNA(VLOOKUP($A319,'Úklidové služby'!$A$7:$I$53,8,FALSE))=TRUE,"",VLOOKUP($A319,'Úklidové služby'!$A$7:$I$53,8,FALSE))</f>
        <v/>
      </c>
      <c r="I319" s="232" t="str">
        <f>IF(ISNA(VLOOKUP($A319,'Úklidové služby'!$A$7:$I$53,9,FALSE))=TRUE,"",VLOOKUP($A319,'Úklidové služby'!$A$7:$I$53,9,FALSE))</f>
        <v/>
      </c>
      <c r="J319" s="194" t="str">
        <f t="shared" si="20"/>
        <v/>
      </c>
      <c r="K319" s="237" t="str">
        <f t="shared" si="21"/>
        <v/>
      </c>
    </row>
    <row r="320" spans="1:11" ht="15" hidden="1" outlineLevel="1">
      <c r="A320" s="48"/>
      <c r="B320" s="14" t="s">
        <v>8</v>
      </c>
      <c r="C320" s="70" t="s">
        <v>103</v>
      </c>
      <c r="D320" s="15" t="s">
        <v>11</v>
      </c>
      <c r="E320" s="100">
        <v>1</v>
      </c>
      <c r="F320" s="66" t="str">
        <f>IF(ISNA(VLOOKUP($A320,'Úklidové služby'!$A$7:$I$53,6,FALSE))=TRUE,"",VLOOKUP($A320,'Úklidové služby'!$A$7:$I$53,6,FALSE))</f>
        <v/>
      </c>
      <c r="G320" s="16" t="str">
        <f>IF(ISNA(VLOOKUP($A320,'Úklidové služby'!$A$7:$I$53,7,FALSE))=TRUE,"",VLOOKUP($A320,'Úklidové služby'!$A$7:$I$53,7,FALSE))</f>
        <v/>
      </c>
      <c r="H320" s="148" t="str">
        <f>IF(ISNA(VLOOKUP($A320,'Úklidové služby'!$A$7:$I$53,8,FALSE))=TRUE,"",VLOOKUP($A320,'Úklidové služby'!$A$7:$I$53,8,FALSE))</f>
        <v/>
      </c>
      <c r="I320" s="232" t="str">
        <f>IF(ISNA(VLOOKUP($A320,'Úklidové služby'!$A$7:$I$53,9,FALSE))=TRUE,"",VLOOKUP($A320,'Úklidové služby'!$A$7:$I$53,9,FALSE))</f>
        <v/>
      </c>
      <c r="J320" s="194" t="str">
        <f t="shared" si="20"/>
        <v/>
      </c>
      <c r="K320" s="237" t="str">
        <f t="shared" si="21"/>
        <v/>
      </c>
    </row>
    <row r="321" spans="1:11" ht="15" hidden="1" outlineLevel="1">
      <c r="A321" s="48"/>
      <c r="B321" s="14" t="s">
        <v>8</v>
      </c>
      <c r="C321" s="70" t="s">
        <v>112</v>
      </c>
      <c r="D321" s="15" t="s">
        <v>239</v>
      </c>
      <c r="E321" s="100">
        <v>1</v>
      </c>
      <c r="F321" s="66" t="str">
        <f>IF(ISNA(VLOOKUP($A321,'Úklidové služby'!$A$7:$I$53,6,FALSE))=TRUE,"",VLOOKUP($A321,'Úklidové služby'!$A$7:$I$53,6,FALSE))</f>
        <v/>
      </c>
      <c r="G321" s="16" t="str">
        <f>IF(ISNA(VLOOKUP($A321,'Úklidové služby'!$A$7:$I$53,7,FALSE))=TRUE,"",VLOOKUP($A321,'Úklidové služby'!$A$7:$I$53,7,FALSE))</f>
        <v/>
      </c>
      <c r="H321" s="148" t="str">
        <f>IF(ISNA(VLOOKUP($A321,'Úklidové služby'!$A$7:$I$53,8,FALSE))=TRUE,"",VLOOKUP($A321,'Úklidové služby'!$A$7:$I$53,8,FALSE))</f>
        <v/>
      </c>
      <c r="I321" s="232" t="str">
        <f>IF(ISNA(VLOOKUP($A321,'Úklidové služby'!$A$7:$I$53,9,FALSE))=TRUE,"",VLOOKUP($A321,'Úklidové služby'!$A$7:$I$53,9,FALSE))</f>
        <v/>
      </c>
      <c r="J321" s="194" t="str">
        <f t="shared" si="20"/>
        <v/>
      </c>
      <c r="K321" s="237" t="str">
        <f t="shared" si="21"/>
        <v/>
      </c>
    </row>
    <row r="322" spans="1:11" ht="15" hidden="1" outlineLevel="1">
      <c r="A322" s="48"/>
      <c r="B322" s="14" t="s">
        <v>8</v>
      </c>
      <c r="C322" s="70" t="s">
        <v>102</v>
      </c>
      <c r="D322" s="15" t="s">
        <v>61</v>
      </c>
      <c r="E322" s="100">
        <v>1</v>
      </c>
      <c r="F322" s="66" t="str">
        <f>IF(ISNA(VLOOKUP($A322,'Úklidové služby'!$A$7:$I$53,6,FALSE))=TRUE,"",VLOOKUP($A322,'Úklidové služby'!$A$7:$I$53,6,FALSE))</f>
        <v/>
      </c>
      <c r="G322" s="16" t="str">
        <f>IF(ISNA(VLOOKUP($A322,'Úklidové služby'!$A$7:$I$53,7,FALSE))=TRUE,"",VLOOKUP($A322,'Úklidové služby'!$A$7:$I$53,7,FALSE))</f>
        <v/>
      </c>
      <c r="H322" s="148" t="str">
        <f>IF(ISNA(VLOOKUP($A322,'Úklidové služby'!$A$7:$I$53,8,FALSE))=TRUE,"",VLOOKUP($A322,'Úklidové služby'!$A$7:$I$53,8,FALSE))</f>
        <v/>
      </c>
      <c r="I322" s="232" t="str">
        <f>IF(ISNA(VLOOKUP($A322,'Úklidové služby'!$A$7:$I$53,9,FALSE))=TRUE,"",VLOOKUP($A322,'Úklidové služby'!$A$7:$I$53,9,FALSE))</f>
        <v/>
      </c>
      <c r="J322" s="194" t="str">
        <f t="shared" si="20"/>
        <v/>
      </c>
      <c r="K322" s="237" t="str">
        <f t="shared" si="21"/>
        <v/>
      </c>
    </row>
    <row r="323" spans="1:11" ht="15" hidden="1" outlineLevel="1">
      <c r="A323" s="48"/>
      <c r="B323" s="14" t="s">
        <v>8</v>
      </c>
      <c r="C323" s="70" t="s">
        <v>110</v>
      </c>
      <c r="D323" s="15" t="s">
        <v>240</v>
      </c>
      <c r="E323" s="100">
        <v>1</v>
      </c>
      <c r="F323" s="66" t="str">
        <f>IF(ISNA(VLOOKUP($A323,'Úklidové služby'!$A$7:$I$53,6,FALSE))=TRUE,"",VLOOKUP($A323,'Úklidové služby'!$A$7:$I$53,6,FALSE))</f>
        <v/>
      </c>
      <c r="G323" s="16" t="str">
        <f>IF(ISNA(VLOOKUP($A323,'Úklidové služby'!$A$7:$I$53,7,FALSE))=TRUE,"",VLOOKUP($A323,'Úklidové služby'!$A$7:$I$53,7,FALSE))</f>
        <v/>
      </c>
      <c r="H323" s="148" t="str">
        <f>IF(ISNA(VLOOKUP($A323,'Úklidové služby'!$A$7:$I$53,8,FALSE))=TRUE,"",VLOOKUP($A323,'Úklidové služby'!$A$7:$I$53,8,FALSE))</f>
        <v/>
      </c>
      <c r="I323" s="232" t="str">
        <f>IF(ISNA(VLOOKUP($A323,'Úklidové služby'!$A$7:$I$53,9,FALSE))=TRUE,"",VLOOKUP($A323,'Úklidové služby'!$A$7:$I$53,9,FALSE))</f>
        <v/>
      </c>
      <c r="J323" s="194" t="str">
        <f t="shared" si="20"/>
        <v/>
      </c>
      <c r="K323" s="237" t="str">
        <f t="shared" si="21"/>
        <v/>
      </c>
    </row>
    <row r="324" spans="1:11" ht="15" hidden="1" outlineLevel="1">
      <c r="A324" s="48"/>
      <c r="B324" s="14" t="s">
        <v>8</v>
      </c>
      <c r="C324" s="70" t="s">
        <v>133</v>
      </c>
      <c r="D324" s="15" t="s">
        <v>241</v>
      </c>
      <c r="E324" s="100">
        <v>1</v>
      </c>
      <c r="F324" s="66" t="str">
        <f>IF(ISNA(VLOOKUP($A324,'Úklidové služby'!$A$7:$I$53,6,FALSE))=TRUE,"",VLOOKUP($A324,'Úklidové služby'!$A$7:$I$53,6,FALSE))</f>
        <v/>
      </c>
      <c r="G324" s="16" t="str">
        <f>IF(ISNA(VLOOKUP($A324,'Úklidové služby'!$A$7:$I$53,7,FALSE))=TRUE,"",VLOOKUP($A324,'Úklidové služby'!$A$7:$I$53,7,FALSE))</f>
        <v/>
      </c>
      <c r="H324" s="148" t="str">
        <f>IF(ISNA(VLOOKUP($A324,'Úklidové služby'!$A$7:$I$53,8,FALSE))=TRUE,"",VLOOKUP($A324,'Úklidové služby'!$A$7:$I$53,8,FALSE))</f>
        <v/>
      </c>
      <c r="I324" s="232" t="str">
        <f>IF(ISNA(VLOOKUP($A324,'Úklidové služby'!$A$7:$I$53,9,FALSE))=TRUE,"",VLOOKUP($A324,'Úklidové služby'!$A$7:$I$53,9,FALSE))</f>
        <v/>
      </c>
      <c r="J324" s="194" t="str">
        <f t="shared" si="20"/>
        <v/>
      </c>
      <c r="K324" s="237" t="str">
        <f t="shared" si="21"/>
        <v/>
      </c>
    </row>
    <row r="325" spans="1:11" ht="15" hidden="1" outlineLevel="1">
      <c r="A325" s="48"/>
      <c r="B325" s="14" t="s">
        <v>8</v>
      </c>
      <c r="C325" s="70" t="s">
        <v>107</v>
      </c>
      <c r="D325" s="15" t="s">
        <v>95</v>
      </c>
      <c r="E325" s="100">
        <v>1</v>
      </c>
      <c r="F325" s="66" t="str">
        <f>IF(ISNA(VLOOKUP($A325,'Úklidové služby'!$A$7:$I$53,6,FALSE))=TRUE,"",VLOOKUP($A325,'Úklidové služby'!$A$7:$I$53,6,FALSE))</f>
        <v/>
      </c>
      <c r="G325" s="16" t="str">
        <f>IF(ISNA(VLOOKUP($A325,'Úklidové služby'!$A$7:$I$53,7,FALSE))=TRUE,"",VLOOKUP($A325,'Úklidové služby'!$A$7:$I$53,7,FALSE))</f>
        <v/>
      </c>
      <c r="H325" s="148" t="str">
        <f>IF(ISNA(VLOOKUP($A325,'Úklidové služby'!$A$7:$I$53,8,FALSE))=TRUE,"",VLOOKUP($A325,'Úklidové služby'!$A$7:$I$53,8,FALSE))</f>
        <v/>
      </c>
      <c r="I325" s="232" t="str">
        <f>IF(ISNA(VLOOKUP($A325,'Úklidové služby'!$A$7:$I$53,9,FALSE))=TRUE,"",VLOOKUP($A325,'Úklidové služby'!$A$7:$I$53,9,FALSE))</f>
        <v/>
      </c>
      <c r="J325" s="194" t="str">
        <f t="shared" si="20"/>
        <v/>
      </c>
      <c r="K325" s="237" t="str">
        <f t="shared" si="21"/>
        <v/>
      </c>
    </row>
    <row r="326" spans="1:11" ht="15" hidden="1" outlineLevel="1">
      <c r="A326" s="48"/>
      <c r="B326" s="14" t="s">
        <v>8</v>
      </c>
      <c r="C326" s="70" t="s">
        <v>106</v>
      </c>
      <c r="D326" s="15" t="s">
        <v>242</v>
      </c>
      <c r="E326" s="100">
        <v>1</v>
      </c>
      <c r="F326" s="66" t="str">
        <f>IF(ISNA(VLOOKUP($A326,'Úklidové služby'!$A$7:$I$53,6,FALSE))=TRUE,"",VLOOKUP($A326,'Úklidové služby'!$A$7:$I$53,6,FALSE))</f>
        <v/>
      </c>
      <c r="G326" s="16" t="str">
        <f>IF(ISNA(VLOOKUP($A326,'Úklidové služby'!$A$7:$I$53,7,FALSE))=TRUE,"",VLOOKUP($A326,'Úklidové služby'!$A$7:$I$53,7,FALSE))</f>
        <v/>
      </c>
      <c r="H326" s="148" t="str">
        <f>IF(ISNA(VLOOKUP($A326,'Úklidové služby'!$A$7:$I$53,8,FALSE))=TRUE,"",VLOOKUP($A326,'Úklidové služby'!$A$7:$I$53,8,FALSE))</f>
        <v/>
      </c>
      <c r="I326" s="232" t="str">
        <f>IF(ISNA(VLOOKUP($A326,'Úklidové služby'!$A$7:$I$53,9,FALSE))=TRUE,"",VLOOKUP($A326,'Úklidové služby'!$A$7:$I$53,9,FALSE))</f>
        <v/>
      </c>
      <c r="J326" s="194" t="str">
        <f t="shared" si="20"/>
        <v/>
      </c>
      <c r="K326" s="237" t="str">
        <f t="shared" si="21"/>
        <v/>
      </c>
    </row>
    <row r="327" spans="1:11" ht="15" hidden="1" outlineLevel="1">
      <c r="A327" s="48"/>
      <c r="B327" s="14" t="s">
        <v>135</v>
      </c>
      <c r="C327" s="70" t="s">
        <v>109</v>
      </c>
      <c r="D327" s="15" t="s">
        <v>243</v>
      </c>
      <c r="E327" s="100">
        <v>1</v>
      </c>
      <c r="F327" s="66" t="str">
        <f>IF(ISNA(VLOOKUP($A327,'Úklidové služby'!$A$7:$I$53,6,FALSE))=TRUE,"",VLOOKUP($A327,'Úklidové služby'!$A$7:$I$53,6,FALSE))</f>
        <v/>
      </c>
      <c r="G327" s="16" t="str">
        <f>IF(ISNA(VLOOKUP($A327,'Úklidové služby'!$A$7:$I$53,7,FALSE))=TRUE,"",VLOOKUP($A327,'Úklidové služby'!$A$7:$I$53,7,FALSE))</f>
        <v/>
      </c>
      <c r="H327" s="148" t="str">
        <f>IF(ISNA(VLOOKUP($A327,'Úklidové služby'!$A$7:$I$53,8,FALSE))=TRUE,"",VLOOKUP($A327,'Úklidové služby'!$A$7:$I$53,8,FALSE))</f>
        <v/>
      </c>
      <c r="I327" s="232" t="str">
        <f>IF(ISNA(VLOOKUP($A327,'Úklidové služby'!$A$7:$I$53,9,FALSE))=TRUE,"",VLOOKUP($A327,'Úklidové služby'!$A$7:$I$53,9,FALSE))</f>
        <v/>
      </c>
      <c r="J327" s="194" t="str">
        <f t="shared" si="20"/>
        <v/>
      </c>
      <c r="K327" s="237" t="str">
        <f t="shared" si="21"/>
        <v/>
      </c>
    </row>
    <row r="328" spans="1:11" ht="15" hidden="1" outlineLevel="1">
      <c r="A328" s="48"/>
      <c r="B328" s="14" t="s">
        <v>8</v>
      </c>
      <c r="C328" s="70" t="s">
        <v>182</v>
      </c>
      <c r="D328" s="15" t="s">
        <v>239</v>
      </c>
      <c r="E328" s="100">
        <v>1</v>
      </c>
      <c r="F328" s="66" t="str">
        <f>IF(ISNA(VLOOKUP($A328,'Úklidové služby'!$A$7:$I$53,6,FALSE))=TRUE,"",VLOOKUP($A328,'Úklidové služby'!$A$7:$I$53,6,FALSE))</f>
        <v/>
      </c>
      <c r="G328" s="16" t="str">
        <f>IF(ISNA(VLOOKUP($A328,'Úklidové služby'!$A$7:$I$53,7,FALSE))=TRUE,"",VLOOKUP($A328,'Úklidové služby'!$A$7:$I$53,7,FALSE))</f>
        <v/>
      </c>
      <c r="H328" s="148" t="str">
        <f>IF(ISNA(VLOOKUP($A328,'Úklidové služby'!$A$7:$I$53,8,FALSE))=TRUE,"",VLOOKUP($A328,'Úklidové služby'!$A$7:$I$53,8,FALSE))</f>
        <v/>
      </c>
      <c r="I328" s="232" t="str">
        <f>IF(ISNA(VLOOKUP($A328,'Úklidové služby'!$A$7:$I$53,9,FALSE))=TRUE,"",VLOOKUP($A328,'Úklidové služby'!$A$7:$I$53,9,FALSE))</f>
        <v/>
      </c>
      <c r="J328" s="194" t="str">
        <f t="shared" si="20"/>
        <v/>
      </c>
      <c r="K328" s="237" t="str">
        <f t="shared" si="21"/>
        <v/>
      </c>
    </row>
    <row r="329" spans="1:11" ht="15" hidden="1" outlineLevel="1">
      <c r="A329" s="48"/>
      <c r="B329" s="14" t="s">
        <v>8</v>
      </c>
      <c r="C329" s="70" t="s">
        <v>104</v>
      </c>
      <c r="D329" s="15" t="s">
        <v>239</v>
      </c>
      <c r="E329" s="100">
        <v>1</v>
      </c>
      <c r="F329" s="66" t="str">
        <f>IF(ISNA(VLOOKUP($A329,'Úklidové služby'!$A$7:$I$53,6,FALSE))=TRUE,"",VLOOKUP($A329,'Úklidové služby'!$A$7:$I$53,6,FALSE))</f>
        <v/>
      </c>
      <c r="G329" s="16" t="str">
        <f>IF(ISNA(VLOOKUP($A329,'Úklidové služby'!$A$7:$I$53,7,FALSE))=TRUE,"",VLOOKUP($A329,'Úklidové služby'!$A$7:$I$53,7,FALSE))</f>
        <v/>
      </c>
      <c r="H329" s="148" t="str">
        <f>IF(ISNA(VLOOKUP($A329,'Úklidové služby'!$A$7:$I$53,8,FALSE))=TRUE,"",VLOOKUP($A329,'Úklidové služby'!$A$7:$I$53,8,FALSE))</f>
        <v/>
      </c>
      <c r="I329" s="232" t="str">
        <f>IF(ISNA(VLOOKUP($A329,'Úklidové služby'!$A$7:$I$53,9,FALSE))=TRUE,"",VLOOKUP($A329,'Úklidové služby'!$A$7:$I$53,9,FALSE))</f>
        <v/>
      </c>
      <c r="J329" s="194" t="str">
        <f t="shared" si="20"/>
        <v/>
      </c>
      <c r="K329" s="237" t="str">
        <f t="shared" si="21"/>
        <v/>
      </c>
    </row>
    <row r="330" spans="1:11" ht="15" hidden="1" outlineLevel="1">
      <c r="A330" s="48"/>
      <c r="B330" s="14" t="s">
        <v>20</v>
      </c>
      <c r="C330" s="70" t="s">
        <v>115</v>
      </c>
      <c r="D330" s="15" t="s">
        <v>247</v>
      </c>
      <c r="E330" s="100">
        <v>1</v>
      </c>
      <c r="F330" s="66" t="str">
        <f>IF(ISNA(VLOOKUP($A330,'Úklidové služby'!$A$7:$I$53,6,FALSE))=TRUE,"",VLOOKUP($A330,'Úklidové služby'!$A$7:$I$53,6,FALSE))</f>
        <v/>
      </c>
      <c r="G330" s="16" t="str">
        <f>IF(ISNA(VLOOKUP($A330,'Úklidové služby'!$A$7:$I$53,7,FALSE))=TRUE,"",VLOOKUP($A330,'Úklidové služby'!$A$7:$I$53,7,FALSE))</f>
        <v/>
      </c>
      <c r="H330" s="148" t="str">
        <f>IF(ISNA(VLOOKUP($A330,'Úklidové služby'!$A$7:$I$53,8,FALSE))=TRUE,"",VLOOKUP($A330,'Úklidové služby'!$A$7:$I$53,8,FALSE))</f>
        <v/>
      </c>
      <c r="I330" s="232" t="str">
        <f>IF(ISNA(VLOOKUP($A330,'Úklidové služby'!$A$7:$I$53,9,FALSE))=TRUE,"",VLOOKUP($A330,'Úklidové služby'!$A$7:$I$53,9,FALSE))</f>
        <v/>
      </c>
      <c r="J330" s="194" t="str">
        <f t="shared" si="20"/>
        <v/>
      </c>
      <c r="K330" s="237" t="str">
        <f t="shared" si="21"/>
        <v/>
      </c>
    </row>
    <row r="331" spans="1:11" ht="15" hidden="1" outlineLevel="1">
      <c r="A331" s="48"/>
      <c r="B331" s="14" t="s">
        <v>20</v>
      </c>
      <c r="C331" s="70" t="s">
        <v>116</v>
      </c>
      <c r="D331" s="15" t="s">
        <v>61</v>
      </c>
      <c r="E331" s="100">
        <v>1</v>
      </c>
      <c r="F331" s="66" t="str">
        <f>IF(ISNA(VLOOKUP($A331,'Úklidové služby'!$A$7:$I$53,6,FALSE))=TRUE,"",VLOOKUP($A331,'Úklidové služby'!$A$7:$I$53,6,FALSE))</f>
        <v/>
      </c>
      <c r="G331" s="16" t="str">
        <f>IF(ISNA(VLOOKUP($A331,'Úklidové služby'!$A$7:$I$53,7,FALSE))=TRUE,"",VLOOKUP($A331,'Úklidové služby'!$A$7:$I$53,7,FALSE))</f>
        <v/>
      </c>
      <c r="H331" s="148" t="str">
        <f>IF(ISNA(VLOOKUP($A331,'Úklidové služby'!$A$7:$I$53,8,FALSE))=TRUE,"",VLOOKUP($A331,'Úklidové služby'!$A$7:$I$53,8,FALSE))</f>
        <v/>
      </c>
      <c r="I331" s="232" t="str">
        <f>IF(ISNA(VLOOKUP($A331,'Úklidové služby'!$A$7:$I$53,9,FALSE))=TRUE,"",VLOOKUP($A331,'Úklidové služby'!$A$7:$I$53,9,FALSE))</f>
        <v/>
      </c>
      <c r="J331" s="194" t="str">
        <f t="shared" si="20"/>
        <v/>
      </c>
      <c r="K331" s="237" t="str">
        <f t="shared" si="21"/>
        <v/>
      </c>
    </row>
    <row r="332" spans="1:11" ht="15" hidden="1" outlineLevel="1">
      <c r="A332" s="48"/>
      <c r="B332" s="14" t="s">
        <v>20</v>
      </c>
      <c r="C332" s="70" t="s">
        <v>117</v>
      </c>
      <c r="D332" s="15" t="s">
        <v>248</v>
      </c>
      <c r="E332" s="100">
        <v>1</v>
      </c>
      <c r="F332" s="66" t="str">
        <f>IF(ISNA(VLOOKUP($A332,'Úklidové služby'!$A$7:$I$53,6,FALSE))=TRUE,"",VLOOKUP($A332,'Úklidové služby'!$A$7:$I$53,6,FALSE))</f>
        <v/>
      </c>
      <c r="G332" s="16" t="str">
        <f>IF(ISNA(VLOOKUP($A332,'Úklidové služby'!$A$7:$I$53,7,FALSE))=TRUE,"",VLOOKUP($A332,'Úklidové služby'!$A$7:$I$53,7,FALSE))</f>
        <v/>
      </c>
      <c r="H332" s="148" t="str">
        <f>IF(ISNA(VLOOKUP($A332,'Úklidové služby'!$A$7:$I$53,8,FALSE))=TRUE,"",VLOOKUP($A332,'Úklidové služby'!$A$7:$I$53,8,FALSE))</f>
        <v/>
      </c>
      <c r="I332" s="232" t="str">
        <f>IF(ISNA(VLOOKUP($A332,'Úklidové služby'!$A$7:$I$53,9,FALSE))=TRUE,"",VLOOKUP($A332,'Úklidové služby'!$A$7:$I$53,9,FALSE))</f>
        <v/>
      </c>
      <c r="J332" s="194" t="str">
        <f t="shared" si="20"/>
        <v/>
      </c>
      <c r="K332" s="237" t="str">
        <f t="shared" si="21"/>
        <v/>
      </c>
    </row>
    <row r="333" spans="1:11" ht="15" hidden="1" outlineLevel="1">
      <c r="A333" s="48"/>
      <c r="B333" s="14" t="s">
        <v>20</v>
      </c>
      <c r="C333" s="70" t="s">
        <v>119</v>
      </c>
      <c r="D333" s="15" t="s">
        <v>249</v>
      </c>
      <c r="E333" s="100">
        <v>1</v>
      </c>
      <c r="F333" s="66" t="str">
        <f>IF(ISNA(VLOOKUP($A333,'Úklidové služby'!$A$7:$I$53,6,FALSE))=TRUE,"",VLOOKUP($A333,'Úklidové služby'!$A$7:$I$53,6,FALSE))</f>
        <v/>
      </c>
      <c r="G333" s="16" t="str">
        <f>IF(ISNA(VLOOKUP($A333,'Úklidové služby'!$A$7:$I$53,7,FALSE))=TRUE,"",VLOOKUP($A333,'Úklidové služby'!$A$7:$I$53,7,FALSE))</f>
        <v/>
      </c>
      <c r="H333" s="148" t="str">
        <f>IF(ISNA(VLOOKUP($A333,'Úklidové služby'!$A$7:$I$53,8,FALSE))=TRUE,"",VLOOKUP($A333,'Úklidové služby'!$A$7:$I$53,8,FALSE))</f>
        <v/>
      </c>
      <c r="I333" s="232" t="str">
        <f>IF(ISNA(VLOOKUP($A333,'Úklidové služby'!$A$7:$I$53,9,FALSE))=TRUE,"",VLOOKUP($A333,'Úklidové služby'!$A$7:$I$53,9,FALSE))</f>
        <v/>
      </c>
      <c r="J333" s="194" t="str">
        <f t="shared" si="20"/>
        <v/>
      </c>
      <c r="K333" s="237" t="str">
        <f t="shared" si="21"/>
        <v/>
      </c>
    </row>
    <row r="334" spans="1:11" ht="15" hidden="1" outlineLevel="1">
      <c r="A334" s="48"/>
      <c r="B334" s="14" t="s">
        <v>20</v>
      </c>
      <c r="C334" s="70" t="s">
        <v>120</v>
      </c>
      <c r="D334" s="15" t="s">
        <v>250</v>
      </c>
      <c r="E334" s="100">
        <v>1</v>
      </c>
      <c r="F334" s="66" t="str">
        <f>IF(ISNA(VLOOKUP($A334,'Úklidové služby'!$A$7:$I$53,6,FALSE))=TRUE,"",VLOOKUP($A334,'Úklidové služby'!$A$7:$I$53,6,FALSE))</f>
        <v/>
      </c>
      <c r="G334" s="16" t="str">
        <f>IF(ISNA(VLOOKUP($A334,'Úklidové služby'!$A$7:$I$53,7,FALSE))=TRUE,"",VLOOKUP($A334,'Úklidové služby'!$A$7:$I$53,7,FALSE))</f>
        <v/>
      </c>
      <c r="H334" s="148" t="str">
        <f>IF(ISNA(VLOOKUP($A334,'Úklidové služby'!$A$7:$I$53,8,FALSE))=TRUE,"",VLOOKUP($A334,'Úklidové služby'!$A$7:$I$53,8,FALSE))</f>
        <v/>
      </c>
      <c r="I334" s="232" t="str">
        <f>IF(ISNA(VLOOKUP($A334,'Úklidové služby'!$A$7:$I$53,9,FALSE))=TRUE,"",VLOOKUP($A334,'Úklidové služby'!$A$7:$I$53,9,FALSE))</f>
        <v/>
      </c>
      <c r="J334" s="194" t="str">
        <f t="shared" si="20"/>
        <v/>
      </c>
      <c r="K334" s="237" t="str">
        <f t="shared" si="21"/>
        <v/>
      </c>
    </row>
    <row r="335" spans="1:11" ht="15" hidden="1" outlineLevel="1">
      <c r="A335" s="48"/>
      <c r="B335" s="14" t="s">
        <v>20</v>
      </c>
      <c r="C335" s="70" t="s">
        <v>121</v>
      </c>
      <c r="D335" s="15" t="s">
        <v>251</v>
      </c>
      <c r="E335" s="100">
        <v>1</v>
      </c>
      <c r="F335" s="66" t="str">
        <f>IF(ISNA(VLOOKUP($A335,'Úklidové služby'!$A$7:$I$53,6,FALSE))=TRUE,"",VLOOKUP($A335,'Úklidové služby'!$A$7:$I$53,6,FALSE))</f>
        <v/>
      </c>
      <c r="G335" s="16" t="str">
        <f>IF(ISNA(VLOOKUP($A335,'Úklidové služby'!$A$7:$I$53,7,FALSE))=TRUE,"",VLOOKUP($A335,'Úklidové služby'!$A$7:$I$53,7,FALSE))</f>
        <v/>
      </c>
      <c r="H335" s="148" t="str">
        <f>IF(ISNA(VLOOKUP($A335,'Úklidové služby'!$A$7:$I$53,8,FALSE))=TRUE,"",VLOOKUP($A335,'Úklidové služby'!$A$7:$I$53,8,FALSE))</f>
        <v/>
      </c>
      <c r="I335" s="232" t="str">
        <f>IF(ISNA(VLOOKUP($A335,'Úklidové služby'!$A$7:$I$53,9,FALSE))=TRUE,"",VLOOKUP($A335,'Úklidové služby'!$A$7:$I$53,9,FALSE))</f>
        <v/>
      </c>
      <c r="J335" s="194" t="str">
        <f t="shared" si="20"/>
        <v/>
      </c>
      <c r="K335" s="237" t="str">
        <f t="shared" si="21"/>
        <v/>
      </c>
    </row>
    <row r="336" spans="1:11" ht="15" hidden="1" outlineLevel="1">
      <c r="A336" s="48"/>
      <c r="B336" s="14" t="s">
        <v>20</v>
      </c>
      <c r="C336" s="70" t="s">
        <v>123</v>
      </c>
      <c r="D336" s="15" t="s">
        <v>239</v>
      </c>
      <c r="E336" s="100">
        <v>1</v>
      </c>
      <c r="F336" s="66" t="str">
        <f>IF(ISNA(VLOOKUP($A336,'Úklidové služby'!$A$7:$I$53,6,FALSE))=TRUE,"",VLOOKUP($A336,'Úklidové služby'!$A$7:$I$53,6,FALSE))</f>
        <v/>
      </c>
      <c r="G336" s="16" t="str">
        <f>IF(ISNA(VLOOKUP($A336,'Úklidové služby'!$A$7:$I$53,7,FALSE))=TRUE,"",VLOOKUP($A336,'Úklidové služby'!$A$7:$I$53,7,FALSE))</f>
        <v/>
      </c>
      <c r="H336" s="148" t="str">
        <f>IF(ISNA(VLOOKUP($A336,'Úklidové služby'!$A$7:$I$53,8,FALSE))=TRUE,"",VLOOKUP($A336,'Úklidové služby'!$A$7:$I$53,8,FALSE))</f>
        <v/>
      </c>
      <c r="I336" s="232" t="str">
        <f>IF(ISNA(VLOOKUP($A336,'Úklidové služby'!$A$7:$I$53,9,FALSE))=TRUE,"",VLOOKUP($A336,'Úklidové služby'!$A$7:$I$53,9,FALSE))</f>
        <v/>
      </c>
      <c r="J336" s="194" t="str">
        <f t="shared" si="20"/>
        <v/>
      </c>
      <c r="K336" s="237" t="str">
        <f t="shared" si="21"/>
        <v/>
      </c>
    </row>
    <row r="337" spans="1:11" ht="15" hidden="1" outlineLevel="1">
      <c r="A337" s="48"/>
      <c r="B337" s="14" t="s">
        <v>20</v>
      </c>
      <c r="C337" s="70" t="s">
        <v>124</v>
      </c>
      <c r="D337" s="15" t="s">
        <v>239</v>
      </c>
      <c r="E337" s="100">
        <v>1</v>
      </c>
      <c r="F337" s="66" t="str">
        <f>IF(ISNA(VLOOKUP($A337,'Úklidové služby'!$A$7:$I$53,6,FALSE))=TRUE,"",VLOOKUP($A337,'Úklidové služby'!$A$7:$I$53,6,FALSE))</f>
        <v/>
      </c>
      <c r="G337" s="16" t="str">
        <f>IF(ISNA(VLOOKUP($A337,'Úklidové služby'!$A$7:$I$53,7,FALSE))=TRUE,"",VLOOKUP($A337,'Úklidové služby'!$A$7:$I$53,7,FALSE))</f>
        <v/>
      </c>
      <c r="H337" s="148" t="str">
        <f>IF(ISNA(VLOOKUP($A337,'Úklidové služby'!$A$7:$I$53,8,FALSE))=TRUE,"",VLOOKUP($A337,'Úklidové služby'!$A$7:$I$53,8,FALSE))</f>
        <v/>
      </c>
      <c r="I337" s="232" t="str">
        <f>IF(ISNA(VLOOKUP($A337,'Úklidové služby'!$A$7:$I$53,9,FALSE))=TRUE,"",VLOOKUP($A337,'Úklidové služby'!$A$7:$I$53,9,FALSE))</f>
        <v/>
      </c>
      <c r="J337" s="194" t="str">
        <f t="shared" si="20"/>
        <v/>
      </c>
      <c r="K337" s="237" t="str">
        <f t="shared" si="21"/>
        <v/>
      </c>
    </row>
    <row r="338" spans="1:11" ht="15" hidden="1" outlineLevel="1">
      <c r="A338" s="48"/>
      <c r="B338" s="14" t="s">
        <v>20</v>
      </c>
      <c r="C338" s="70" t="s">
        <v>131</v>
      </c>
      <c r="D338" s="15" t="s">
        <v>252</v>
      </c>
      <c r="E338" s="100">
        <v>1</v>
      </c>
      <c r="F338" s="66" t="str">
        <f>IF(ISNA(VLOOKUP($A338,'Úklidové služby'!$A$7:$I$53,6,FALSE))=TRUE,"",VLOOKUP($A338,'Úklidové služby'!$A$7:$I$53,6,FALSE))</f>
        <v/>
      </c>
      <c r="G338" s="16" t="str">
        <f>IF(ISNA(VLOOKUP($A338,'Úklidové služby'!$A$7:$I$53,7,FALSE))=TRUE,"",VLOOKUP($A338,'Úklidové služby'!$A$7:$I$53,7,FALSE))</f>
        <v/>
      </c>
      <c r="H338" s="148" t="str">
        <f>IF(ISNA(VLOOKUP($A338,'Úklidové služby'!$A$7:$I$53,8,FALSE))=TRUE,"",VLOOKUP($A338,'Úklidové služby'!$A$7:$I$53,8,FALSE))</f>
        <v/>
      </c>
      <c r="I338" s="232" t="str">
        <f>IF(ISNA(VLOOKUP($A338,'Úklidové služby'!$A$7:$I$53,9,FALSE))=TRUE,"",VLOOKUP($A338,'Úklidové služby'!$A$7:$I$53,9,FALSE))</f>
        <v/>
      </c>
      <c r="J338" s="194" t="str">
        <f t="shared" si="20"/>
        <v/>
      </c>
      <c r="K338" s="237" t="str">
        <f t="shared" si="21"/>
        <v/>
      </c>
    </row>
    <row r="339" spans="1:11" ht="15" hidden="1" outlineLevel="1">
      <c r="A339" s="48"/>
      <c r="B339" s="14" t="s">
        <v>20</v>
      </c>
      <c r="C339" s="70" t="s">
        <v>186</v>
      </c>
      <c r="D339" s="15" t="s">
        <v>253</v>
      </c>
      <c r="E339" s="100">
        <v>1</v>
      </c>
      <c r="F339" s="66" t="str">
        <f>IF(ISNA(VLOOKUP($A339,'Úklidové služby'!$A$7:$I$53,6,FALSE))=TRUE,"",VLOOKUP($A339,'Úklidové služby'!$A$7:$I$53,6,FALSE))</f>
        <v/>
      </c>
      <c r="G339" s="16" t="str">
        <f>IF(ISNA(VLOOKUP($A339,'Úklidové služby'!$A$7:$I$53,7,FALSE))=TRUE,"",VLOOKUP($A339,'Úklidové služby'!$A$7:$I$53,7,FALSE))</f>
        <v/>
      </c>
      <c r="H339" s="148" t="str">
        <f>IF(ISNA(VLOOKUP($A339,'Úklidové služby'!$A$7:$I$53,8,FALSE))=TRUE,"",VLOOKUP($A339,'Úklidové služby'!$A$7:$I$53,8,FALSE))</f>
        <v/>
      </c>
      <c r="I339" s="232" t="str">
        <f>IF(ISNA(VLOOKUP($A339,'Úklidové služby'!$A$7:$I$53,9,FALSE))=TRUE,"",VLOOKUP($A339,'Úklidové služby'!$A$7:$I$53,9,FALSE))</f>
        <v/>
      </c>
      <c r="J339" s="194" t="str">
        <f t="shared" si="20"/>
        <v/>
      </c>
      <c r="K339" s="237" t="str">
        <f t="shared" si="21"/>
        <v/>
      </c>
    </row>
    <row r="340" spans="1:11" ht="15" hidden="1" outlineLevel="1">
      <c r="A340" s="48"/>
      <c r="B340" s="14" t="s">
        <v>20</v>
      </c>
      <c r="C340" s="70" t="s">
        <v>209</v>
      </c>
      <c r="D340" s="15" t="s">
        <v>254</v>
      </c>
      <c r="E340" s="100">
        <v>1</v>
      </c>
      <c r="F340" s="66" t="str">
        <f>IF(ISNA(VLOOKUP($A340,'Úklidové služby'!$A$7:$I$53,6,FALSE))=TRUE,"",VLOOKUP($A340,'Úklidové služby'!$A$7:$I$53,6,FALSE))</f>
        <v/>
      </c>
      <c r="G340" s="16" t="str">
        <f>IF(ISNA(VLOOKUP($A340,'Úklidové služby'!$A$7:$I$53,7,FALSE))=TRUE,"",VLOOKUP($A340,'Úklidové služby'!$A$7:$I$53,7,FALSE))</f>
        <v/>
      </c>
      <c r="H340" s="148" t="str">
        <f>IF(ISNA(VLOOKUP($A340,'Úklidové služby'!$A$7:$I$53,8,FALSE))=TRUE,"",VLOOKUP($A340,'Úklidové služby'!$A$7:$I$53,8,FALSE))</f>
        <v/>
      </c>
      <c r="I340" s="232" t="str">
        <f>IF(ISNA(VLOOKUP($A340,'Úklidové služby'!$A$7:$I$53,9,FALSE))=TRUE,"",VLOOKUP($A340,'Úklidové služby'!$A$7:$I$53,9,FALSE))</f>
        <v/>
      </c>
      <c r="J340" s="194" t="str">
        <f t="shared" si="20"/>
        <v/>
      </c>
      <c r="K340" s="237" t="str">
        <f t="shared" si="21"/>
        <v/>
      </c>
    </row>
    <row r="341" spans="1:11" ht="15" hidden="1" outlineLevel="1">
      <c r="A341" s="48"/>
      <c r="B341" s="14" t="s">
        <v>20</v>
      </c>
      <c r="C341" s="70" t="s">
        <v>187</v>
      </c>
      <c r="D341" s="15" t="s">
        <v>255</v>
      </c>
      <c r="E341" s="100">
        <v>1</v>
      </c>
      <c r="F341" s="66" t="str">
        <f>IF(ISNA(VLOOKUP($A341,'Úklidové služby'!$A$7:$I$53,6,FALSE))=TRUE,"",VLOOKUP($A341,'Úklidové služby'!$A$7:$I$53,6,FALSE))</f>
        <v/>
      </c>
      <c r="G341" s="16" t="str">
        <f>IF(ISNA(VLOOKUP($A341,'Úklidové služby'!$A$7:$I$53,7,FALSE))=TRUE,"",VLOOKUP($A341,'Úklidové služby'!$A$7:$I$53,7,FALSE))</f>
        <v/>
      </c>
      <c r="H341" s="148" t="str">
        <f>IF(ISNA(VLOOKUP($A341,'Úklidové služby'!$A$7:$I$53,8,FALSE))=TRUE,"",VLOOKUP($A341,'Úklidové služby'!$A$7:$I$53,8,FALSE))</f>
        <v/>
      </c>
      <c r="I341" s="232" t="str">
        <f>IF(ISNA(VLOOKUP($A341,'Úklidové služby'!$A$7:$I$53,9,FALSE))=TRUE,"",VLOOKUP($A341,'Úklidové služby'!$A$7:$I$53,9,FALSE))</f>
        <v/>
      </c>
      <c r="J341" s="194" t="str">
        <f t="shared" si="20"/>
        <v/>
      </c>
      <c r="K341" s="237" t="str">
        <f t="shared" si="21"/>
        <v/>
      </c>
    </row>
    <row r="342" spans="1:11" ht="15" hidden="1" outlineLevel="1">
      <c r="A342" s="48"/>
      <c r="B342" s="14" t="s">
        <v>98</v>
      </c>
      <c r="C342" s="70" t="s">
        <v>126</v>
      </c>
      <c r="D342" s="15" t="s">
        <v>256</v>
      </c>
      <c r="E342" s="100">
        <v>1</v>
      </c>
      <c r="F342" s="66" t="str">
        <f>IF(ISNA(VLOOKUP($A342,'Úklidové služby'!$A$7:$I$53,6,FALSE))=TRUE,"",VLOOKUP($A342,'Úklidové služby'!$A$7:$I$53,6,FALSE))</f>
        <v/>
      </c>
      <c r="G342" s="16" t="str">
        <f>IF(ISNA(VLOOKUP($A342,'Úklidové služby'!$A$7:$I$53,7,FALSE))=TRUE,"",VLOOKUP($A342,'Úklidové služby'!$A$7:$I$53,7,FALSE))</f>
        <v/>
      </c>
      <c r="H342" s="148" t="str">
        <f>IF(ISNA(VLOOKUP($A342,'Úklidové služby'!$A$7:$I$53,8,FALSE))=TRUE,"",VLOOKUP($A342,'Úklidové služby'!$A$7:$I$53,8,FALSE))</f>
        <v/>
      </c>
      <c r="I342" s="232" t="str">
        <f>IF(ISNA(VLOOKUP($A342,'Úklidové služby'!$A$7:$I$53,9,FALSE))=TRUE,"",VLOOKUP($A342,'Úklidové služby'!$A$7:$I$53,9,FALSE))</f>
        <v/>
      </c>
      <c r="J342" s="194" t="str">
        <f t="shared" si="20"/>
        <v/>
      </c>
      <c r="K342" s="237" t="str">
        <f t="shared" si="21"/>
        <v/>
      </c>
    </row>
    <row r="343" spans="1:11" ht="15" hidden="1" outlineLevel="1">
      <c r="A343" s="48"/>
      <c r="B343" s="14" t="s">
        <v>98</v>
      </c>
      <c r="C343" s="70" t="s">
        <v>127</v>
      </c>
      <c r="D343" s="15" t="s">
        <v>257</v>
      </c>
      <c r="E343" s="100">
        <v>1</v>
      </c>
      <c r="F343" s="66" t="str">
        <f>IF(ISNA(VLOOKUP($A343,'Úklidové služby'!$A$7:$I$53,6,FALSE))=TRUE,"",VLOOKUP($A343,'Úklidové služby'!$A$7:$I$53,6,FALSE))</f>
        <v/>
      </c>
      <c r="G343" s="16" t="str">
        <f>IF(ISNA(VLOOKUP($A343,'Úklidové služby'!$A$7:$I$53,7,FALSE))=TRUE,"",VLOOKUP($A343,'Úklidové služby'!$A$7:$I$53,7,FALSE))</f>
        <v/>
      </c>
      <c r="H343" s="148" t="str">
        <f>IF(ISNA(VLOOKUP($A343,'Úklidové služby'!$A$7:$I$53,8,FALSE))=TRUE,"",VLOOKUP($A343,'Úklidové služby'!$A$7:$I$53,8,FALSE))</f>
        <v/>
      </c>
      <c r="I343" s="232" t="str">
        <f>IF(ISNA(VLOOKUP($A343,'Úklidové služby'!$A$7:$I$53,9,FALSE))=TRUE,"",VLOOKUP($A343,'Úklidové služby'!$A$7:$I$53,9,FALSE))</f>
        <v/>
      </c>
      <c r="J343" s="194" t="str">
        <f t="shared" si="20"/>
        <v/>
      </c>
      <c r="K343" s="237" t="str">
        <f t="shared" si="21"/>
        <v/>
      </c>
    </row>
    <row r="344" spans="1:11" ht="15" hidden="1" outlineLevel="1">
      <c r="A344" s="48"/>
      <c r="B344" s="14" t="s">
        <v>98</v>
      </c>
      <c r="C344" s="70" t="s">
        <v>128</v>
      </c>
      <c r="D344" s="134" t="s">
        <v>257</v>
      </c>
      <c r="E344" s="100">
        <v>1</v>
      </c>
      <c r="F344" s="66" t="str">
        <f>IF(ISNA(VLOOKUP($A344,'Úklidové služby'!$A$7:$I$53,6,FALSE))=TRUE,"",VLOOKUP($A344,'Úklidové služby'!$A$7:$I$53,6,FALSE))</f>
        <v/>
      </c>
      <c r="G344" s="16" t="str">
        <f>IF(ISNA(VLOOKUP($A344,'Úklidové služby'!$A$7:$I$53,7,FALSE))=TRUE,"",VLOOKUP($A344,'Úklidové služby'!$A$7:$I$53,7,FALSE))</f>
        <v/>
      </c>
      <c r="H344" s="148" t="str">
        <f>IF(ISNA(VLOOKUP($A344,'Úklidové služby'!$A$7:$I$53,8,FALSE))=TRUE,"",VLOOKUP($A344,'Úklidové služby'!$A$7:$I$53,8,FALSE))</f>
        <v/>
      </c>
      <c r="I344" s="232" t="str">
        <f>IF(ISNA(VLOOKUP($A344,'Úklidové služby'!$A$7:$I$53,9,FALSE))=TRUE,"",VLOOKUP($A344,'Úklidové služby'!$A$7:$I$53,9,FALSE))</f>
        <v/>
      </c>
      <c r="J344" s="194" t="str">
        <f t="shared" si="20"/>
        <v/>
      </c>
      <c r="K344" s="237" t="str">
        <f t="shared" si="21"/>
        <v/>
      </c>
    </row>
    <row r="345" spans="1:11" ht="15" hidden="1" outlineLevel="1">
      <c r="A345" s="48"/>
      <c r="B345" s="14" t="s">
        <v>98</v>
      </c>
      <c r="C345" s="70" t="s">
        <v>129</v>
      </c>
      <c r="D345" s="15" t="s">
        <v>239</v>
      </c>
      <c r="E345" s="100">
        <v>1</v>
      </c>
      <c r="F345" s="66" t="str">
        <f>IF(ISNA(VLOOKUP($A345,'Úklidové služby'!$A$7:$I$53,6,FALSE))=TRUE,"",VLOOKUP($A345,'Úklidové služby'!$A$7:$I$53,6,FALSE))</f>
        <v/>
      </c>
      <c r="G345" s="16" t="str">
        <f>IF(ISNA(VLOOKUP($A345,'Úklidové služby'!$A$7:$I$53,7,FALSE))=TRUE,"",VLOOKUP($A345,'Úklidové služby'!$A$7:$I$53,7,FALSE))</f>
        <v/>
      </c>
      <c r="H345" s="148" t="str">
        <f>IF(ISNA(VLOOKUP($A345,'Úklidové služby'!$A$7:$I$53,8,FALSE))=TRUE,"",VLOOKUP($A345,'Úklidové služby'!$A$7:$I$53,8,FALSE))</f>
        <v/>
      </c>
      <c r="I345" s="232" t="str">
        <f>IF(ISNA(VLOOKUP($A345,'Úklidové služby'!$A$7:$I$53,9,FALSE))=TRUE,"",VLOOKUP($A345,'Úklidové služby'!$A$7:$I$53,9,FALSE))</f>
        <v/>
      </c>
      <c r="J345" s="194" t="str">
        <f t="shared" si="20"/>
        <v/>
      </c>
      <c r="K345" s="237" t="str">
        <f t="shared" si="21"/>
        <v/>
      </c>
    </row>
    <row r="346" spans="1:11" ht="15" hidden="1" outlineLevel="1">
      <c r="A346" s="48"/>
      <c r="B346" s="14" t="s">
        <v>98</v>
      </c>
      <c r="C346" s="70" t="s">
        <v>130</v>
      </c>
      <c r="D346" s="15" t="s">
        <v>239</v>
      </c>
      <c r="E346" s="100">
        <v>1</v>
      </c>
      <c r="F346" s="66" t="str">
        <f>IF(ISNA(VLOOKUP($A346,'Úklidové služby'!$A$7:$I$53,6,FALSE))=TRUE,"",VLOOKUP($A346,'Úklidové služby'!$A$7:$I$53,6,FALSE))</f>
        <v/>
      </c>
      <c r="G346" s="16" t="str">
        <f>IF(ISNA(VLOOKUP($A346,'Úklidové služby'!$A$7:$I$53,7,FALSE))=TRUE,"",VLOOKUP($A346,'Úklidové služby'!$A$7:$I$53,7,FALSE))</f>
        <v/>
      </c>
      <c r="H346" s="148" t="str">
        <f>IF(ISNA(VLOOKUP($A346,'Úklidové služby'!$A$7:$I$53,8,FALSE))=TRUE,"",VLOOKUP($A346,'Úklidové služby'!$A$7:$I$53,8,FALSE))</f>
        <v/>
      </c>
      <c r="I346" s="232" t="str">
        <f>IF(ISNA(VLOOKUP($A346,'Úklidové služby'!$A$7:$I$53,9,FALSE))=TRUE,"",VLOOKUP($A346,'Úklidové služby'!$A$7:$I$53,9,FALSE))</f>
        <v/>
      </c>
      <c r="J346" s="194" t="str">
        <f t="shared" si="20"/>
        <v/>
      </c>
      <c r="K346" s="237" t="str">
        <f t="shared" si="21"/>
        <v/>
      </c>
    </row>
    <row r="347" spans="1:11" ht="15" hidden="1" outlineLevel="1">
      <c r="A347" s="48"/>
      <c r="B347" s="14" t="s">
        <v>98</v>
      </c>
      <c r="C347" s="70" t="s">
        <v>142</v>
      </c>
      <c r="D347" s="15" t="s">
        <v>258</v>
      </c>
      <c r="E347" s="100">
        <v>1</v>
      </c>
      <c r="F347" s="66" t="str">
        <f>IF(ISNA(VLOOKUP($A347,'Úklidové služby'!$A$7:$I$53,6,FALSE))=TRUE,"",VLOOKUP($A347,'Úklidové služby'!$A$7:$I$53,6,FALSE))</f>
        <v/>
      </c>
      <c r="G347" s="16" t="str">
        <f>IF(ISNA(VLOOKUP($A347,'Úklidové služby'!$A$7:$I$53,7,FALSE))=TRUE,"",VLOOKUP($A347,'Úklidové služby'!$A$7:$I$53,7,FALSE))</f>
        <v/>
      </c>
      <c r="H347" s="151" t="str">
        <f>IF(ISNA(VLOOKUP($A347,'Úklidové služby'!$A$7:$I$53,8,FALSE))=TRUE,"",VLOOKUP($A347,'Úklidové služby'!$A$7:$I$53,8,FALSE))</f>
        <v/>
      </c>
      <c r="I347" s="235" t="str">
        <f>IF(ISNA(VLOOKUP($A347,'Úklidové služby'!$A$7:$I$53,9,FALSE))=TRUE,"",VLOOKUP($A347,'Úklidové služby'!$A$7:$I$53,9,FALSE))</f>
        <v/>
      </c>
      <c r="J347" s="195" t="str">
        <f t="shared" si="20"/>
        <v/>
      </c>
      <c r="K347" s="242" t="str">
        <f t="shared" si="21"/>
        <v/>
      </c>
    </row>
    <row r="348" spans="1:11" ht="15" collapsed="1">
      <c r="A348" s="18">
        <v>33</v>
      </c>
      <c r="B348" s="19" t="s">
        <v>47</v>
      </c>
      <c r="C348" s="44"/>
      <c r="D348" s="44"/>
      <c r="E348" s="97">
        <f>SUM(E349:E368)</f>
        <v>35</v>
      </c>
      <c r="F348" s="54" t="str">
        <f>IF(ISNA(VLOOKUP($A348,'Úklidové služby'!$A$7:$I$53,6,FALSE))=TRUE,"",VLOOKUP($A348,'Úklidové služby'!$A$7:$I$53,6,FALSE))</f>
        <v>ks</v>
      </c>
      <c r="G348" s="24">
        <f>IF(ISNA(VLOOKUP($A348,'Úklidové služby'!$A$7:$I$53,7,FALSE))=TRUE,"",VLOOKUP($A348,'Úklidové služby'!$A$7:$I$53,7,FALSE))</f>
        <v>0</v>
      </c>
      <c r="H348" s="45" t="str">
        <f>IF(ISNA(VLOOKUP($A348,'Úklidové služby'!$A$7:$I$53,8,FALSE))=TRUE,"",VLOOKUP($A348,'Úklidové služby'!$A$7:$I$53,8,FALSE))</f>
        <v>1x za měsíc</v>
      </c>
      <c r="I348" s="184">
        <f>IF(ISNA(VLOOKUP($A348,'Úklidové služby'!$A$7:$I$53,9,FALSE))=TRUE,"",VLOOKUP($A348,'Úklidové služby'!$A$7:$I$53,9,FALSE))</f>
        <v>12</v>
      </c>
      <c r="J348" s="74">
        <f t="shared" si="16"/>
        <v>0</v>
      </c>
      <c r="K348" s="241">
        <f t="shared" si="17"/>
        <v>0</v>
      </c>
    </row>
    <row r="349" spans="1:11" ht="15" hidden="1" outlineLevel="1">
      <c r="A349" s="48"/>
      <c r="B349" s="10" t="s">
        <v>8</v>
      </c>
      <c r="C349" s="69" t="s">
        <v>259</v>
      </c>
      <c r="D349" s="11" t="s">
        <v>154</v>
      </c>
      <c r="E349" s="100">
        <v>2</v>
      </c>
      <c r="F349" s="66" t="str">
        <f>IF(ISNA(VLOOKUP($A349,'Úklidové služby'!$A$7:$I$53,6,FALSE))=TRUE,"",VLOOKUP($A349,'Úklidové služby'!$A$7:$I$53,6,FALSE))</f>
        <v/>
      </c>
      <c r="G349" s="16" t="str">
        <f>IF(ISNA(VLOOKUP($A349,'Úklidové služby'!$A$7:$I$53,7,FALSE))=TRUE,"",VLOOKUP($A349,'Úklidové služby'!$A$7:$I$53,7,FALSE))</f>
        <v/>
      </c>
      <c r="H349" s="148" t="str">
        <f>IF(ISNA(VLOOKUP($A349,'Úklidové služby'!$A$7:$I$53,8,FALSE))=TRUE,"",VLOOKUP($A349,'Úklidové služby'!$A$7:$I$53,8,FALSE))</f>
        <v/>
      </c>
      <c r="I349" s="232" t="str">
        <f>IF(ISNA(VLOOKUP($A349,'Úklidové služby'!$A$7:$I$53,9,FALSE))=TRUE,"",VLOOKUP($A349,'Úklidové služby'!$A$7:$I$53,9,FALSE))</f>
        <v/>
      </c>
      <c r="J349" s="194" t="str">
        <f t="shared" si="16"/>
        <v/>
      </c>
      <c r="K349" s="237" t="str">
        <f t="shared" si="17"/>
        <v/>
      </c>
    </row>
    <row r="350" spans="1:11" ht="15" hidden="1" outlineLevel="1">
      <c r="A350" s="48"/>
      <c r="B350" s="14" t="s">
        <v>8</v>
      </c>
      <c r="C350" s="70" t="s">
        <v>207</v>
      </c>
      <c r="D350" s="15" t="s">
        <v>235</v>
      </c>
      <c r="E350" s="100">
        <v>1</v>
      </c>
      <c r="F350" s="66" t="str">
        <f>IF(ISNA(VLOOKUP($A350,'Úklidové služby'!$A$7:$I$53,6,FALSE))=TRUE,"",VLOOKUP($A350,'Úklidové služby'!$A$7:$I$53,6,FALSE))</f>
        <v/>
      </c>
      <c r="G350" s="16" t="str">
        <f>IF(ISNA(VLOOKUP($A350,'Úklidové služby'!$A$7:$I$53,7,FALSE))=TRUE,"",VLOOKUP($A350,'Úklidové služby'!$A$7:$I$53,7,FALSE))</f>
        <v/>
      </c>
      <c r="H350" s="148" t="str">
        <f>IF(ISNA(VLOOKUP($A350,'Úklidové služby'!$A$7:$I$53,8,FALSE))=TRUE,"",VLOOKUP($A350,'Úklidové služby'!$A$7:$I$53,8,FALSE))</f>
        <v/>
      </c>
      <c r="I350" s="232" t="str">
        <f>IF(ISNA(VLOOKUP($A350,'Úklidové služby'!$A$7:$I$53,9,FALSE))=TRUE,"",VLOOKUP($A350,'Úklidové služby'!$A$7:$I$53,9,FALSE))</f>
        <v/>
      </c>
      <c r="J350" s="194" t="str">
        <f t="shared" si="16"/>
        <v/>
      </c>
      <c r="K350" s="237" t="str">
        <f t="shared" si="17"/>
        <v/>
      </c>
    </row>
    <row r="351" spans="1:11" ht="15" hidden="1" outlineLevel="1">
      <c r="A351" s="48"/>
      <c r="B351" s="14" t="s">
        <v>8</v>
      </c>
      <c r="C351" s="70" t="s">
        <v>113</v>
      </c>
      <c r="D351" s="15" t="s">
        <v>236</v>
      </c>
      <c r="E351" s="100">
        <v>3</v>
      </c>
      <c r="F351" s="66" t="str">
        <f>IF(ISNA(VLOOKUP($A351,'Úklidové služby'!$A$7:$I$53,6,FALSE))=TRUE,"",VLOOKUP($A351,'Úklidové služby'!$A$7:$I$53,6,FALSE))</f>
        <v/>
      </c>
      <c r="G351" s="16" t="str">
        <f>IF(ISNA(VLOOKUP($A351,'Úklidové služby'!$A$7:$I$53,7,FALSE))=TRUE,"",VLOOKUP($A351,'Úklidové služby'!$A$7:$I$53,7,FALSE))</f>
        <v/>
      </c>
      <c r="H351" s="148" t="str">
        <f>IF(ISNA(VLOOKUP($A351,'Úklidové služby'!$A$7:$I$53,8,FALSE))=TRUE,"",VLOOKUP($A351,'Úklidové služby'!$A$7:$I$53,8,FALSE))</f>
        <v/>
      </c>
      <c r="I351" s="232" t="str">
        <f>IF(ISNA(VLOOKUP($A351,'Úklidové služby'!$A$7:$I$53,9,FALSE))=TRUE,"",VLOOKUP($A351,'Úklidové služby'!$A$7:$I$53,9,FALSE))</f>
        <v/>
      </c>
      <c r="J351" s="194" t="str">
        <f t="shared" si="16"/>
        <v/>
      </c>
      <c r="K351" s="237" t="str">
        <f t="shared" si="17"/>
        <v/>
      </c>
    </row>
    <row r="352" spans="1:11" ht="15" hidden="1" outlineLevel="1">
      <c r="A352" s="48"/>
      <c r="B352" s="14" t="s">
        <v>8</v>
      </c>
      <c r="C352" s="70" t="s">
        <v>102</v>
      </c>
      <c r="D352" s="15" t="s">
        <v>61</v>
      </c>
      <c r="E352" s="100">
        <v>1</v>
      </c>
      <c r="F352" s="66" t="str">
        <f>IF(ISNA(VLOOKUP($A352,'Úklidové služby'!$A$7:$I$53,6,FALSE))=TRUE,"",VLOOKUP($A352,'Úklidové služby'!$A$7:$I$53,6,FALSE))</f>
        <v/>
      </c>
      <c r="G352" s="16" t="str">
        <f>IF(ISNA(VLOOKUP($A352,'Úklidové služby'!$A$7:$I$53,7,FALSE))=TRUE,"",VLOOKUP($A352,'Úklidové služby'!$A$7:$I$53,7,FALSE))</f>
        <v/>
      </c>
      <c r="H352" s="148" t="str">
        <f>IF(ISNA(VLOOKUP($A352,'Úklidové služby'!$A$7:$I$53,8,FALSE))=TRUE,"",VLOOKUP($A352,'Úklidové služby'!$A$7:$I$53,8,FALSE))</f>
        <v/>
      </c>
      <c r="I352" s="232" t="str">
        <f>IF(ISNA(VLOOKUP($A352,'Úklidové služby'!$A$7:$I$53,9,FALSE))=TRUE,"",VLOOKUP($A352,'Úklidové služby'!$A$7:$I$53,9,FALSE))</f>
        <v/>
      </c>
      <c r="J352" s="194" t="str">
        <f t="shared" si="16"/>
        <v/>
      </c>
      <c r="K352" s="237" t="str">
        <f t="shared" si="17"/>
        <v/>
      </c>
    </row>
    <row r="353" spans="1:11" ht="15" hidden="1" outlineLevel="1">
      <c r="A353" s="9"/>
      <c r="B353" s="14" t="s">
        <v>8</v>
      </c>
      <c r="C353" s="70" t="s">
        <v>103</v>
      </c>
      <c r="D353" s="15" t="s">
        <v>11</v>
      </c>
      <c r="E353" s="100">
        <v>1</v>
      </c>
      <c r="F353" s="938" t="str">
        <f>IF(ISNA(VLOOKUP($A353,'Úklidové služby'!$A$7:$I$53,6,FALSE))=TRUE,"",VLOOKUP($A353,'Úklidové služby'!$A$7:$I$53,6,FALSE))</f>
        <v/>
      </c>
      <c r="G353" s="17" t="str">
        <f>IF(ISNA(VLOOKUP($A353,'Úklidové služby'!$A$7:$I$53,7,FALSE))=TRUE,"",VLOOKUP($A353,'Úklidové služby'!$A$7:$I$53,7,FALSE))</f>
        <v/>
      </c>
      <c r="H353" s="67" t="str">
        <f>IF(ISNA(VLOOKUP($A353,'Úklidové služby'!$A$7:$I$53,8,FALSE))=TRUE,"",VLOOKUP($A353,'Úklidové služby'!$A$7:$I$53,8,FALSE))</f>
        <v/>
      </c>
      <c r="I353" s="232" t="str">
        <f>IF(ISNA(VLOOKUP($A353,'Úklidové služby'!$A$7:$I$53,9,FALSE))=TRUE,"",VLOOKUP($A353,'Úklidové služby'!$A$7:$I$53,9,FALSE))</f>
        <v/>
      </c>
      <c r="J353" s="189" t="str">
        <f t="shared" si="16"/>
        <v/>
      </c>
      <c r="K353" s="237" t="str">
        <f t="shared" si="17"/>
        <v/>
      </c>
    </row>
    <row r="354" spans="1:11" ht="15" hidden="1" outlineLevel="1">
      <c r="A354" s="48"/>
      <c r="B354" s="14" t="s">
        <v>8</v>
      </c>
      <c r="C354" s="70" t="s">
        <v>110</v>
      </c>
      <c r="D354" s="15" t="s">
        <v>240</v>
      </c>
      <c r="E354" s="100">
        <v>2</v>
      </c>
      <c r="F354" s="66" t="str">
        <f>IF(ISNA(VLOOKUP($A354,'Úklidové služby'!$A$7:$I$53,6,FALSE))=TRUE,"",VLOOKUP($A354,'Úklidové služby'!$A$7:$I$53,6,FALSE))</f>
        <v/>
      </c>
      <c r="G354" s="16" t="str">
        <f>IF(ISNA(VLOOKUP($A354,'Úklidové služby'!$A$7:$I$53,7,FALSE))=TRUE,"",VLOOKUP($A354,'Úklidové služby'!$A$7:$I$53,7,FALSE))</f>
        <v/>
      </c>
      <c r="H354" s="148" t="str">
        <f>IF(ISNA(VLOOKUP($A354,'Úklidové služby'!$A$7:$I$53,8,FALSE))=TRUE,"",VLOOKUP($A354,'Úklidové služby'!$A$7:$I$53,8,FALSE))</f>
        <v/>
      </c>
      <c r="I354" s="232" t="str">
        <f>IF(ISNA(VLOOKUP($A354,'Úklidové služby'!$A$7:$I$53,9,FALSE))=TRUE,"",VLOOKUP($A354,'Úklidové služby'!$A$7:$I$53,9,FALSE))</f>
        <v/>
      </c>
      <c r="J354" s="194" t="str">
        <f t="shared" si="16"/>
        <v/>
      </c>
      <c r="K354" s="237" t="str">
        <f t="shared" si="17"/>
        <v/>
      </c>
    </row>
    <row r="355" spans="1:11" ht="15" hidden="1" outlineLevel="1">
      <c r="A355" s="48"/>
      <c r="B355" s="14" t="s">
        <v>8</v>
      </c>
      <c r="C355" s="70" t="s">
        <v>133</v>
      </c>
      <c r="D355" s="15" t="s">
        <v>241</v>
      </c>
      <c r="E355" s="100">
        <v>2</v>
      </c>
      <c r="F355" s="66" t="str">
        <f>IF(ISNA(VLOOKUP($A355,'Úklidové služby'!$A$7:$I$53,6,FALSE))=TRUE,"",VLOOKUP($A355,'Úklidové služby'!$A$7:$I$53,6,FALSE))</f>
        <v/>
      </c>
      <c r="G355" s="16" t="str">
        <f>IF(ISNA(VLOOKUP($A355,'Úklidové služby'!$A$7:$I$53,7,FALSE))=TRUE,"",VLOOKUP($A355,'Úklidové služby'!$A$7:$I$53,7,FALSE))</f>
        <v/>
      </c>
      <c r="H355" s="148" t="str">
        <f>IF(ISNA(VLOOKUP($A355,'Úklidové služby'!$A$7:$I$53,8,FALSE))=TRUE,"",VLOOKUP($A355,'Úklidové služby'!$A$7:$I$53,8,FALSE))</f>
        <v/>
      </c>
      <c r="I355" s="232" t="str">
        <f>IF(ISNA(VLOOKUP($A355,'Úklidové služby'!$A$7:$I$53,9,FALSE))=TRUE,"",VLOOKUP($A355,'Úklidové služby'!$A$7:$I$53,9,FALSE))</f>
        <v/>
      </c>
      <c r="J355" s="194" t="str">
        <f t="shared" si="16"/>
        <v/>
      </c>
      <c r="K355" s="237" t="str">
        <f t="shared" si="17"/>
        <v/>
      </c>
    </row>
    <row r="356" spans="1:11" ht="15" hidden="1" outlineLevel="1">
      <c r="A356" s="48"/>
      <c r="B356" s="14" t="s">
        <v>8</v>
      </c>
      <c r="C356" s="70" t="s">
        <v>106</v>
      </c>
      <c r="D356" s="15" t="s">
        <v>242</v>
      </c>
      <c r="E356" s="100">
        <v>1</v>
      </c>
      <c r="F356" s="66" t="str">
        <f>IF(ISNA(VLOOKUP($A356,'Úklidové služby'!$A$7:$I$53,6,FALSE))=TRUE,"",VLOOKUP($A356,'Úklidové služby'!$A$7:$I$53,6,FALSE))</f>
        <v/>
      </c>
      <c r="G356" s="16" t="str">
        <f>IF(ISNA(VLOOKUP($A356,'Úklidové služby'!$A$7:$I$53,7,FALSE))=TRUE,"",VLOOKUP($A356,'Úklidové služby'!$A$7:$I$53,7,FALSE))</f>
        <v/>
      </c>
      <c r="H356" s="148" t="str">
        <f>IF(ISNA(VLOOKUP($A356,'Úklidové služby'!$A$7:$I$53,8,FALSE))=TRUE,"",VLOOKUP($A356,'Úklidové služby'!$A$7:$I$53,8,FALSE))</f>
        <v/>
      </c>
      <c r="I356" s="232" t="str">
        <f>IF(ISNA(VLOOKUP($A356,'Úklidové služby'!$A$7:$I$53,9,FALSE))=TRUE,"",VLOOKUP($A356,'Úklidové služby'!$A$7:$I$53,9,FALSE))</f>
        <v/>
      </c>
      <c r="J356" s="194" t="str">
        <f t="shared" si="16"/>
        <v/>
      </c>
      <c r="K356" s="237" t="str">
        <f t="shared" si="17"/>
        <v/>
      </c>
    </row>
    <row r="357" spans="1:11" ht="15" hidden="1" outlineLevel="1">
      <c r="A357" s="48"/>
      <c r="B357" s="14" t="s">
        <v>135</v>
      </c>
      <c r="C357" s="70" t="s">
        <v>109</v>
      </c>
      <c r="D357" s="15" t="s">
        <v>243</v>
      </c>
      <c r="E357" s="100">
        <v>2</v>
      </c>
      <c r="F357" s="66" t="str">
        <f>IF(ISNA(VLOOKUP($A357,'Úklidové služby'!$A$7:$I$53,6,FALSE))=TRUE,"",VLOOKUP($A357,'Úklidové služby'!$A$7:$I$53,6,FALSE))</f>
        <v/>
      </c>
      <c r="G357" s="16" t="str">
        <f>IF(ISNA(VLOOKUP($A357,'Úklidové služby'!$A$7:$I$53,7,FALSE))=TRUE,"",VLOOKUP($A357,'Úklidové služby'!$A$7:$I$53,7,FALSE))</f>
        <v/>
      </c>
      <c r="H357" s="148" t="str">
        <f>IF(ISNA(VLOOKUP($A357,'Úklidové služby'!$A$7:$I$53,8,FALSE))=TRUE,"",VLOOKUP($A357,'Úklidové služby'!$A$7:$I$53,8,FALSE))</f>
        <v/>
      </c>
      <c r="I357" s="232" t="str">
        <f>IF(ISNA(VLOOKUP($A357,'Úklidové služby'!$A$7:$I$53,9,FALSE))=TRUE,"",VLOOKUP($A357,'Úklidové služby'!$A$7:$I$53,9,FALSE))</f>
        <v/>
      </c>
      <c r="J357" s="194" t="str">
        <f t="shared" si="16"/>
        <v/>
      </c>
      <c r="K357" s="237" t="str">
        <f t="shared" si="17"/>
        <v/>
      </c>
    </row>
    <row r="358" spans="1:11" ht="15" hidden="1" outlineLevel="1">
      <c r="A358" s="48"/>
      <c r="B358" s="14" t="s">
        <v>20</v>
      </c>
      <c r="C358" s="70" t="s">
        <v>116</v>
      </c>
      <c r="D358" s="15" t="s">
        <v>61</v>
      </c>
      <c r="E358" s="100">
        <v>4</v>
      </c>
      <c r="F358" s="66" t="str">
        <f>IF(ISNA(VLOOKUP($A358,'Úklidové služby'!$A$7:$I$53,6,FALSE))=TRUE,"",VLOOKUP($A358,'Úklidové služby'!$A$7:$I$53,6,FALSE))</f>
        <v/>
      </c>
      <c r="G358" s="16" t="str">
        <f>IF(ISNA(VLOOKUP($A358,'Úklidové služby'!$A$7:$I$53,7,FALSE))=TRUE,"",VLOOKUP($A358,'Úklidové služby'!$A$7:$I$53,7,FALSE))</f>
        <v/>
      </c>
      <c r="H358" s="148" t="str">
        <f>IF(ISNA(VLOOKUP($A358,'Úklidové služby'!$A$7:$I$53,8,FALSE))=TRUE,"",VLOOKUP($A358,'Úklidové služby'!$A$7:$I$53,8,FALSE))</f>
        <v/>
      </c>
      <c r="I358" s="232" t="str">
        <f>IF(ISNA(VLOOKUP($A358,'Úklidové služby'!$A$7:$I$53,9,FALSE))=TRUE,"",VLOOKUP($A358,'Úklidové služby'!$A$7:$I$53,9,FALSE))</f>
        <v/>
      </c>
      <c r="J358" s="194" t="str">
        <f t="shared" si="16"/>
        <v/>
      </c>
      <c r="K358" s="237" t="str">
        <f t="shared" si="17"/>
        <v/>
      </c>
    </row>
    <row r="359" spans="1:11" ht="15" hidden="1" outlineLevel="1">
      <c r="A359" s="48"/>
      <c r="B359" s="14" t="s">
        <v>20</v>
      </c>
      <c r="C359" s="70" t="s">
        <v>117</v>
      </c>
      <c r="D359" s="15" t="s">
        <v>248</v>
      </c>
      <c r="E359" s="100">
        <v>2</v>
      </c>
      <c r="F359" s="66" t="str">
        <f>IF(ISNA(VLOOKUP($A359,'Úklidové služby'!$A$7:$I$53,6,FALSE))=TRUE,"",VLOOKUP($A359,'Úklidové služby'!$A$7:$I$53,6,FALSE))</f>
        <v/>
      </c>
      <c r="G359" s="16" t="str">
        <f>IF(ISNA(VLOOKUP($A359,'Úklidové služby'!$A$7:$I$53,7,FALSE))=TRUE,"",VLOOKUP($A359,'Úklidové služby'!$A$7:$I$53,7,FALSE))</f>
        <v/>
      </c>
      <c r="H359" s="148" t="str">
        <f>IF(ISNA(VLOOKUP($A359,'Úklidové služby'!$A$7:$I$53,8,FALSE))=TRUE,"",VLOOKUP($A359,'Úklidové služby'!$A$7:$I$53,8,FALSE))</f>
        <v/>
      </c>
      <c r="I359" s="232" t="str">
        <f>IF(ISNA(VLOOKUP($A359,'Úklidové služby'!$A$7:$I$53,9,FALSE))=TRUE,"",VLOOKUP($A359,'Úklidové služby'!$A$7:$I$53,9,FALSE))</f>
        <v/>
      </c>
      <c r="J359" s="194" t="str">
        <f t="shared" si="16"/>
        <v/>
      </c>
      <c r="K359" s="237" t="str">
        <f t="shared" si="17"/>
        <v/>
      </c>
    </row>
    <row r="360" spans="1:11" ht="15" hidden="1" outlineLevel="1">
      <c r="A360" s="48"/>
      <c r="B360" s="14" t="s">
        <v>20</v>
      </c>
      <c r="C360" s="70" t="s">
        <v>119</v>
      </c>
      <c r="D360" s="15" t="s">
        <v>249</v>
      </c>
      <c r="E360" s="100">
        <v>1</v>
      </c>
      <c r="F360" s="66" t="str">
        <f>IF(ISNA(VLOOKUP($A360,'Úklidové služby'!$A$7:$I$53,6,FALSE))=TRUE,"",VLOOKUP($A360,'Úklidové služby'!$A$7:$I$53,6,FALSE))</f>
        <v/>
      </c>
      <c r="G360" s="16" t="str">
        <f>IF(ISNA(VLOOKUP($A360,'Úklidové služby'!$A$7:$I$53,7,FALSE))=TRUE,"",VLOOKUP($A360,'Úklidové služby'!$A$7:$I$53,7,FALSE))</f>
        <v/>
      </c>
      <c r="H360" s="148" t="str">
        <f>IF(ISNA(VLOOKUP($A360,'Úklidové služby'!$A$7:$I$53,8,FALSE))=TRUE,"",VLOOKUP($A360,'Úklidové služby'!$A$7:$I$53,8,FALSE))</f>
        <v/>
      </c>
      <c r="I360" s="232" t="str">
        <f>IF(ISNA(VLOOKUP($A360,'Úklidové služby'!$A$7:$I$53,9,FALSE))=TRUE,"",VLOOKUP($A360,'Úklidové služby'!$A$7:$I$53,9,FALSE))</f>
        <v/>
      </c>
      <c r="J360" s="194" t="str">
        <f t="shared" si="16"/>
        <v/>
      </c>
      <c r="K360" s="237" t="str">
        <f t="shared" si="17"/>
        <v/>
      </c>
    </row>
    <row r="361" spans="1:11" ht="15" hidden="1" outlineLevel="1">
      <c r="A361" s="48"/>
      <c r="B361" s="14" t="s">
        <v>20</v>
      </c>
      <c r="C361" s="70" t="s">
        <v>120</v>
      </c>
      <c r="D361" s="15" t="s">
        <v>250</v>
      </c>
      <c r="E361" s="100">
        <v>2</v>
      </c>
      <c r="F361" s="66" t="str">
        <f>IF(ISNA(VLOOKUP($A361,'Úklidové služby'!$A$7:$I$53,6,FALSE))=TRUE,"",VLOOKUP($A361,'Úklidové služby'!$A$7:$I$53,6,FALSE))</f>
        <v/>
      </c>
      <c r="G361" s="16" t="str">
        <f>IF(ISNA(VLOOKUP($A361,'Úklidové služby'!$A$7:$I$53,7,FALSE))=TRUE,"",VLOOKUP($A361,'Úklidové služby'!$A$7:$I$53,7,FALSE))</f>
        <v/>
      </c>
      <c r="H361" s="148" t="str">
        <f>IF(ISNA(VLOOKUP($A361,'Úklidové služby'!$A$7:$I$53,8,FALSE))=TRUE,"",VLOOKUP($A361,'Úklidové služby'!$A$7:$I$53,8,FALSE))</f>
        <v/>
      </c>
      <c r="I361" s="232" t="str">
        <f>IF(ISNA(VLOOKUP($A361,'Úklidové služby'!$A$7:$I$53,9,FALSE))=TRUE,"",VLOOKUP($A361,'Úklidové služby'!$A$7:$I$53,9,FALSE))</f>
        <v/>
      </c>
      <c r="J361" s="194" t="str">
        <f t="shared" si="16"/>
        <v/>
      </c>
      <c r="K361" s="237" t="str">
        <f t="shared" si="17"/>
        <v/>
      </c>
    </row>
    <row r="362" spans="1:11" ht="15" hidden="1" outlineLevel="1">
      <c r="A362" s="48"/>
      <c r="B362" s="14" t="s">
        <v>20</v>
      </c>
      <c r="C362" s="70" t="s">
        <v>122</v>
      </c>
      <c r="D362" s="15" t="s">
        <v>61</v>
      </c>
      <c r="E362" s="100">
        <v>1</v>
      </c>
      <c r="F362" s="66" t="str">
        <f>IF(ISNA(VLOOKUP($A362,'Úklidové služby'!$A$7:$I$53,6,FALSE))=TRUE,"",VLOOKUP($A362,'Úklidové služby'!$A$7:$I$53,6,FALSE))</f>
        <v/>
      </c>
      <c r="G362" s="16" t="str">
        <f>IF(ISNA(VLOOKUP($A362,'Úklidové služby'!$A$7:$I$53,7,FALSE))=TRUE,"",VLOOKUP($A362,'Úklidové služby'!$A$7:$I$53,7,FALSE))</f>
        <v/>
      </c>
      <c r="H362" s="148" t="str">
        <f>IF(ISNA(VLOOKUP($A362,'Úklidové služby'!$A$7:$I$53,8,FALSE))=TRUE,"",VLOOKUP($A362,'Úklidové služby'!$A$7:$I$53,8,FALSE))</f>
        <v/>
      </c>
      <c r="I362" s="232" t="str">
        <f>IF(ISNA(VLOOKUP($A362,'Úklidové služby'!$A$7:$I$53,9,FALSE))=TRUE,"",VLOOKUP($A362,'Úklidové služby'!$A$7:$I$53,9,FALSE))</f>
        <v/>
      </c>
      <c r="J362" s="194" t="str">
        <f t="shared" si="16"/>
        <v/>
      </c>
      <c r="K362" s="237" t="str">
        <f t="shared" si="17"/>
        <v/>
      </c>
    </row>
    <row r="363" spans="1:11" ht="15" hidden="1" outlineLevel="1">
      <c r="A363" s="48"/>
      <c r="B363" s="14" t="s">
        <v>20</v>
      </c>
      <c r="C363" s="70" t="s">
        <v>186</v>
      </c>
      <c r="D363" s="15" t="s">
        <v>253</v>
      </c>
      <c r="E363" s="100">
        <v>1</v>
      </c>
      <c r="F363" s="66" t="str">
        <f>IF(ISNA(VLOOKUP($A363,'Úklidové služby'!$A$7:$I$53,6,FALSE))=TRUE,"",VLOOKUP($A363,'Úklidové služby'!$A$7:$I$53,6,FALSE))</f>
        <v/>
      </c>
      <c r="G363" s="16" t="str">
        <f>IF(ISNA(VLOOKUP($A363,'Úklidové služby'!$A$7:$I$53,7,FALSE))=TRUE,"",VLOOKUP($A363,'Úklidové služby'!$A$7:$I$53,7,FALSE))</f>
        <v/>
      </c>
      <c r="H363" s="148" t="str">
        <f>IF(ISNA(VLOOKUP($A363,'Úklidové služby'!$A$7:$I$53,8,FALSE))=TRUE,"",VLOOKUP($A363,'Úklidové služby'!$A$7:$I$53,8,FALSE))</f>
        <v/>
      </c>
      <c r="I363" s="232" t="str">
        <f>IF(ISNA(VLOOKUP($A363,'Úklidové služby'!$A$7:$I$53,9,FALSE))=TRUE,"",VLOOKUP($A363,'Úklidové služby'!$A$7:$I$53,9,FALSE))</f>
        <v/>
      </c>
      <c r="J363" s="194" t="str">
        <f t="shared" si="16"/>
        <v/>
      </c>
      <c r="K363" s="237" t="str">
        <f t="shared" si="17"/>
        <v/>
      </c>
    </row>
    <row r="364" spans="1:11" ht="15" hidden="1" outlineLevel="1">
      <c r="A364" s="48"/>
      <c r="B364" s="14" t="s">
        <v>20</v>
      </c>
      <c r="C364" s="70" t="s">
        <v>209</v>
      </c>
      <c r="D364" s="15" t="s">
        <v>254</v>
      </c>
      <c r="E364" s="100">
        <v>1</v>
      </c>
      <c r="F364" s="66" t="str">
        <f>IF(ISNA(VLOOKUP($A364,'Úklidové služby'!$A$7:$I$53,6,FALSE))=TRUE,"",VLOOKUP($A364,'Úklidové služby'!$A$7:$I$53,6,FALSE))</f>
        <v/>
      </c>
      <c r="G364" s="16" t="str">
        <f>IF(ISNA(VLOOKUP($A364,'Úklidové služby'!$A$7:$I$53,7,FALSE))=TRUE,"",VLOOKUP($A364,'Úklidové služby'!$A$7:$I$53,7,FALSE))</f>
        <v/>
      </c>
      <c r="H364" s="148" t="str">
        <f>IF(ISNA(VLOOKUP($A364,'Úklidové služby'!$A$7:$I$53,8,FALSE))=TRUE,"",VLOOKUP($A364,'Úklidové služby'!$A$7:$I$53,8,FALSE))</f>
        <v/>
      </c>
      <c r="I364" s="232" t="str">
        <f>IF(ISNA(VLOOKUP($A364,'Úklidové služby'!$A$7:$I$53,9,FALSE))=TRUE,"",VLOOKUP($A364,'Úklidové služby'!$A$7:$I$53,9,FALSE))</f>
        <v/>
      </c>
      <c r="J364" s="194" t="str">
        <f t="shared" si="16"/>
        <v/>
      </c>
      <c r="K364" s="237" t="str">
        <f t="shared" si="17"/>
        <v/>
      </c>
    </row>
    <row r="365" spans="1:11" ht="15" hidden="1" outlineLevel="1">
      <c r="A365" s="48"/>
      <c r="B365" s="14" t="s">
        <v>20</v>
      </c>
      <c r="C365" s="70" t="s">
        <v>187</v>
      </c>
      <c r="D365" s="15" t="s">
        <v>255</v>
      </c>
      <c r="E365" s="100">
        <v>3</v>
      </c>
      <c r="F365" s="66" t="str">
        <f>IF(ISNA(VLOOKUP($A365,'Úklidové služby'!$A$7:$I$53,6,FALSE))=TRUE,"",VLOOKUP($A365,'Úklidové služby'!$A$7:$I$53,6,FALSE))</f>
        <v/>
      </c>
      <c r="G365" s="16" t="str">
        <f>IF(ISNA(VLOOKUP($A365,'Úklidové služby'!$A$7:$I$53,7,FALSE))=TRUE,"",VLOOKUP($A365,'Úklidové služby'!$A$7:$I$53,7,FALSE))</f>
        <v/>
      </c>
      <c r="H365" s="148" t="str">
        <f>IF(ISNA(VLOOKUP($A365,'Úklidové služby'!$A$7:$I$53,8,FALSE))=TRUE,"",VLOOKUP($A365,'Úklidové služby'!$A$7:$I$53,8,FALSE))</f>
        <v/>
      </c>
      <c r="I365" s="232" t="str">
        <f>IF(ISNA(VLOOKUP($A365,'Úklidové služby'!$A$7:$I$53,9,FALSE))=TRUE,"",VLOOKUP($A365,'Úklidové služby'!$A$7:$I$53,9,FALSE))</f>
        <v/>
      </c>
      <c r="J365" s="194" t="str">
        <f aca="true" t="shared" si="22" ref="J365:J407">IF(ISERR(E365*G365*I365)=TRUE,"",E365*G365*I365)</f>
        <v/>
      </c>
      <c r="K365" s="237" t="str">
        <f aca="true" t="shared" si="23" ref="K365:K407">IF(ISERR(J365/12)=TRUE,"",J365/12)</f>
        <v/>
      </c>
    </row>
    <row r="366" spans="1:11" ht="15" hidden="1" outlineLevel="1">
      <c r="A366" s="48"/>
      <c r="B366" s="14" t="s">
        <v>98</v>
      </c>
      <c r="C366" s="70" t="s">
        <v>126</v>
      </c>
      <c r="D366" s="15" t="s">
        <v>256</v>
      </c>
      <c r="E366" s="100">
        <v>3</v>
      </c>
      <c r="F366" s="66" t="str">
        <f>IF(ISNA(VLOOKUP($A366,'Úklidové služby'!$A$7:$I$53,6,FALSE))=TRUE,"",VLOOKUP($A366,'Úklidové služby'!$A$7:$I$53,6,FALSE))</f>
        <v/>
      </c>
      <c r="G366" s="16" t="str">
        <f>IF(ISNA(VLOOKUP($A366,'Úklidové služby'!$A$7:$I$53,7,FALSE))=TRUE,"",VLOOKUP($A366,'Úklidové služby'!$A$7:$I$53,7,FALSE))</f>
        <v/>
      </c>
      <c r="H366" s="148" t="str">
        <f>IF(ISNA(VLOOKUP($A366,'Úklidové služby'!$A$7:$I$53,8,FALSE))=TRUE,"",VLOOKUP($A366,'Úklidové služby'!$A$7:$I$53,8,FALSE))</f>
        <v/>
      </c>
      <c r="I366" s="232" t="str">
        <f>IF(ISNA(VLOOKUP($A366,'Úklidové služby'!$A$7:$I$53,9,FALSE))=TRUE,"",VLOOKUP($A366,'Úklidové služby'!$A$7:$I$53,9,FALSE))</f>
        <v/>
      </c>
      <c r="J366" s="194" t="str">
        <f t="shared" si="22"/>
        <v/>
      </c>
      <c r="K366" s="237" t="str">
        <f t="shared" si="23"/>
        <v/>
      </c>
    </row>
    <row r="367" spans="1:11" ht="15" hidden="1" outlineLevel="1">
      <c r="A367" s="48"/>
      <c r="B367" s="14" t="s">
        <v>98</v>
      </c>
      <c r="C367" s="70" t="s">
        <v>127</v>
      </c>
      <c r="D367" s="15" t="s">
        <v>257</v>
      </c>
      <c r="E367" s="100">
        <v>1</v>
      </c>
      <c r="F367" s="66" t="str">
        <f>IF(ISNA(VLOOKUP($A367,'Úklidové služby'!$A$7:$I$53,6,FALSE))=TRUE,"",VLOOKUP($A367,'Úklidové služby'!$A$7:$I$53,6,FALSE))</f>
        <v/>
      </c>
      <c r="G367" s="16" t="str">
        <f>IF(ISNA(VLOOKUP($A367,'Úklidové služby'!$A$7:$I$53,7,FALSE))=TRUE,"",VLOOKUP($A367,'Úklidové služby'!$A$7:$I$53,7,FALSE))</f>
        <v/>
      </c>
      <c r="H367" s="148" t="str">
        <f>IF(ISNA(VLOOKUP($A367,'Úklidové služby'!$A$7:$I$53,8,FALSE))=TRUE,"",VLOOKUP($A367,'Úklidové služby'!$A$7:$I$53,8,FALSE))</f>
        <v/>
      </c>
      <c r="I367" s="232" t="str">
        <f>IF(ISNA(VLOOKUP($A367,'Úklidové služby'!$A$7:$I$53,9,FALSE))=TRUE,"",VLOOKUP($A367,'Úklidové služby'!$A$7:$I$53,9,FALSE))</f>
        <v/>
      </c>
      <c r="J367" s="194" t="str">
        <f t="shared" si="22"/>
        <v/>
      </c>
      <c r="K367" s="237" t="str">
        <f t="shared" si="23"/>
        <v/>
      </c>
    </row>
    <row r="368" spans="1:11" ht="15" hidden="1" outlineLevel="1">
      <c r="A368" s="48"/>
      <c r="B368" s="14" t="s">
        <v>98</v>
      </c>
      <c r="C368" s="70" t="s">
        <v>128</v>
      </c>
      <c r="D368" s="15" t="s">
        <v>257</v>
      </c>
      <c r="E368" s="100">
        <v>1</v>
      </c>
      <c r="F368" s="66" t="str">
        <f>IF(ISNA(VLOOKUP($A368,'Úklidové služby'!$A$7:$I$53,6,FALSE))=TRUE,"",VLOOKUP($A368,'Úklidové služby'!$A$7:$I$53,6,FALSE))</f>
        <v/>
      </c>
      <c r="G368" s="16" t="str">
        <f>IF(ISNA(VLOOKUP($A368,'Úklidové služby'!$A$7:$I$53,7,FALSE))=TRUE,"",VLOOKUP($A368,'Úklidové služby'!$A$7:$I$53,7,FALSE))</f>
        <v/>
      </c>
      <c r="H368" s="151" t="str">
        <f>IF(ISNA(VLOOKUP($A368,'Úklidové služby'!$A$7:$I$53,8,FALSE))=TRUE,"",VLOOKUP($A368,'Úklidové služby'!$A$7:$I$53,8,FALSE))</f>
        <v/>
      </c>
      <c r="I368" s="235" t="str">
        <f>IF(ISNA(VLOOKUP($A368,'Úklidové služby'!$A$7:$I$53,9,FALSE))=TRUE,"",VLOOKUP($A368,'Úklidové služby'!$A$7:$I$53,9,FALSE))</f>
        <v/>
      </c>
      <c r="J368" s="194" t="str">
        <f t="shared" si="22"/>
        <v/>
      </c>
      <c r="K368" s="242" t="str">
        <f t="shared" si="23"/>
        <v/>
      </c>
    </row>
    <row r="369" spans="1:11" ht="15" collapsed="1">
      <c r="A369" s="18">
        <v>34</v>
      </c>
      <c r="B369" s="983" t="s">
        <v>447</v>
      </c>
      <c r="C369" s="44"/>
      <c r="D369" s="44"/>
      <c r="E369" s="97">
        <f>SUM(E370:E377)</f>
        <v>25.293999999999997</v>
      </c>
      <c r="F369" s="54" t="str">
        <f>IF(ISNA(VLOOKUP($A369,'Úklidové služby'!$A$7:$I$53,6,FALSE))=TRUE,"",VLOOKUP($A369,'Úklidové služby'!$A$7:$I$53,6,FALSE))</f>
        <v>m2</v>
      </c>
      <c r="G369" s="24">
        <f>IF(ISNA(VLOOKUP($A369,'Úklidové služby'!$A$7:$I$53,7,FALSE))=TRUE,"",VLOOKUP($A369,'Úklidové služby'!$A$7:$I$53,7,FALSE))</f>
        <v>0</v>
      </c>
      <c r="H369" s="45" t="str">
        <f>IF(ISNA(VLOOKUP($A369,'Úklidové služby'!$A$7:$I$53,8,FALSE))=TRUE,"",VLOOKUP($A369,'Úklidové služby'!$A$7:$I$53,8,FALSE))</f>
        <v>1x za měsíc</v>
      </c>
      <c r="I369" s="184">
        <f>IF(ISNA(VLOOKUP($A369,'Úklidové služby'!$A$7:$I$53,9,FALSE))=TRUE,"",VLOOKUP($A369,'Úklidové služby'!$A$7:$I$53,9,FALSE))</f>
        <v>12</v>
      </c>
      <c r="J369" s="76">
        <f t="shared" si="22"/>
        <v>0</v>
      </c>
      <c r="K369" s="241">
        <f t="shared" si="23"/>
        <v>0</v>
      </c>
    </row>
    <row r="370" spans="1:11" ht="15" hidden="1" outlineLevel="1">
      <c r="A370" s="48"/>
      <c r="B370" s="14" t="s">
        <v>8</v>
      </c>
      <c r="C370" s="70" t="s">
        <v>259</v>
      </c>
      <c r="D370" s="15" t="s">
        <v>154</v>
      </c>
      <c r="E370" s="100">
        <f>SUMIF('Prosklené dveře+stěny+zrcadla'!$C$155:$C$199,C370,'Prosklené dveře+stěny+zrcadla'!$M$155:$M$199)</f>
        <v>8.4</v>
      </c>
      <c r="F370" s="66" t="str">
        <f>IF(ISNA(VLOOKUP($A370,'Úklidové služby'!$A$7:$I$53,6,FALSE))=TRUE,"",VLOOKUP($A370,'Úklidové služby'!$A$7:$I$53,6,FALSE))</f>
        <v/>
      </c>
      <c r="G370" s="16" t="str">
        <f>IF(ISNA(VLOOKUP($A370,'Úklidové služby'!$A$7:$I$53,7,FALSE))=TRUE,"",VLOOKUP($A370,'Úklidové služby'!$A$7:$I$53,7,FALSE))</f>
        <v/>
      </c>
      <c r="H370" s="148" t="str">
        <f>IF(ISNA(VLOOKUP($A370,'Úklidové služby'!$A$7:$I$53,8,FALSE))=TRUE,"",VLOOKUP($A370,'Úklidové služby'!$A$7:$I$53,8,FALSE))</f>
        <v/>
      </c>
      <c r="I370" s="232" t="str">
        <f>IF(ISNA(VLOOKUP($A370,'Úklidové služby'!$A$7:$I$53,9,FALSE))=TRUE,"",VLOOKUP($A370,'Úklidové služby'!$A$7:$I$53,9,FALSE))</f>
        <v/>
      </c>
      <c r="J370" s="194" t="str">
        <f t="shared" si="22"/>
        <v/>
      </c>
      <c r="K370" s="237" t="str">
        <f t="shared" si="23"/>
        <v/>
      </c>
    </row>
    <row r="371" spans="1:11" ht="15" hidden="1" outlineLevel="1">
      <c r="A371" s="48"/>
      <c r="B371" s="14" t="s">
        <v>8</v>
      </c>
      <c r="C371" s="70" t="s">
        <v>102</v>
      </c>
      <c r="D371" s="15" t="s">
        <v>61</v>
      </c>
      <c r="E371" s="100">
        <f>SUMIF('Prosklené dveře+stěny+zrcadla'!$C$155:$C$199,C371,'Prosklené dveře+stěny+zrcadla'!$M$155:$M$199)</f>
        <v>4.216</v>
      </c>
      <c r="F371" s="66" t="str">
        <f>IF(ISNA(VLOOKUP($A371,'Úklidové služby'!$A$7:$I$53,6,FALSE))=TRUE,"",VLOOKUP($A371,'Úklidové služby'!$A$7:$I$53,6,FALSE))</f>
        <v/>
      </c>
      <c r="G371" s="16" t="str">
        <f>IF(ISNA(VLOOKUP($A371,'Úklidové služby'!$A$7:$I$53,7,FALSE))=TRUE,"",VLOOKUP($A371,'Úklidové služby'!$A$7:$I$53,7,FALSE))</f>
        <v/>
      </c>
      <c r="H371" s="148" t="str">
        <f>IF(ISNA(VLOOKUP($A371,'Úklidové služby'!$A$7:$I$53,8,FALSE))=TRUE,"",VLOOKUP($A371,'Úklidové služby'!$A$7:$I$53,8,FALSE))</f>
        <v/>
      </c>
      <c r="I371" s="232" t="str">
        <f>IF(ISNA(VLOOKUP($A371,'Úklidové služby'!$A$7:$I$53,9,FALSE))=TRUE,"",VLOOKUP($A371,'Úklidové služby'!$A$7:$I$53,9,FALSE))</f>
        <v/>
      </c>
      <c r="J371" s="194" t="str">
        <f t="shared" si="22"/>
        <v/>
      </c>
      <c r="K371" s="237" t="str">
        <f t="shared" si="23"/>
        <v/>
      </c>
    </row>
    <row r="372" spans="1:11" ht="15" hidden="1" outlineLevel="1">
      <c r="A372" s="48"/>
      <c r="B372" s="14" t="s">
        <v>8</v>
      </c>
      <c r="C372" s="70" t="s">
        <v>133</v>
      </c>
      <c r="D372" s="15" t="s">
        <v>241</v>
      </c>
      <c r="E372" s="100">
        <f>SUMIF('Prosklené dveře+stěny+zrcadla'!$C$155:$C$199,C372,'Prosklené dveře+stěny+zrcadla'!$M$155:$M$199)</f>
        <v>1.35</v>
      </c>
      <c r="F372" s="66" t="str">
        <f>IF(ISNA(VLOOKUP($A372,'Úklidové služby'!$A$7:$I$53,6,FALSE))=TRUE,"",VLOOKUP($A372,'Úklidové služby'!$A$7:$I$53,6,FALSE))</f>
        <v/>
      </c>
      <c r="G372" s="16" t="str">
        <f>IF(ISNA(VLOOKUP($A372,'Úklidové služby'!$A$7:$I$53,7,FALSE))=TRUE,"",VLOOKUP($A372,'Úklidové služby'!$A$7:$I$53,7,FALSE))</f>
        <v/>
      </c>
      <c r="H372" s="148" t="str">
        <f>IF(ISNA(VLOOKUP($A372,'Úklidové služby'!$A$7:$I$53,8,FALSE))=TRUE,"",VLOOKUP($A372,'Úklidové služby'!$A$7:$I$53,8,FALSE))</f>
        <v/>
      </c>
      <c r="I372" s="232" t="str">
        <f>IF(ISNA(VLOOKUP($A372,'Úklidové služby'!$A$7:$I$53,9,FALSE))=TRUE,"",VLOOKUP($A372,'Úklidové služby'!$A$7:$I$53,9,FALSE))</f>
        <v/>
      </c>
      <c r="J372" s="194" t="str">
        <f t="shared" si="22"/>
        <v/>
      </c>
      <c r="K372" s="237" t="str">
        <f t="shared" si="23"/>
        <v/>
      </c>
    </row>
    <row r="373" spans="1:11" ht="15" hidden="1" outlineLevel="1">
      <c r="A373" s="48"/>
      <c r="B373" s="14" t="s">
        <v>8</v>
      </c>
      <c r="C373" s="70" t="s">
        <v>107</v>
      </c>
      <c r="D373" s="15" t="s">
        <v>95</v>
      </c>
      <c r="E373" s="100">
        <f>SUMIF('Prosklené dveře+stěny+zrcadla'!$C$155:$C$199,C373,'Prosklené dveře+stěny+zrcadla'!$M$155:$M$199)</f>
        <v>2.64</v>
      </c>
      <c r="F373" s="66" t="str">
        <f>IF(ISNA(VLOOKUP($A373,'Úklidové služby'!$A$7:$I$53,6,FALSE))=TRUE,"",VLOOKUP($A373,'Úklidové služby'!$A$7:$I$53,6,FALSE))</f>
        <v/>
      </c>
      <c r="G373" s="16" t="str">
        <f>IF(ISNA(VLOOKUP($A373,'Úklidové služby'!$A$7:$I$53,7,FALSE))=TRUE,"",VLOOKUP($A373,'Úklidové služby'!$A$7:$I$53,7,FALSE))</f>
        <v/>
      </c>
      <c r="H373" s="148" t="str">
        <f>IF(ISNA(VLOOKUP($A373,'Úklidové služby'!$A$7:$I$53,8,FALSE))=TRUE,"",VLOOKUP($A373,'Úklidové služby'!$A$7:$I$53,8,FALSE))</f>
        <v/>
      </c>
      <c r="I373" s="232" t="str">
        <f>IF(ISNA(VLOOKUP($A373,'Úklidové služby'!$A$7:$I$53,9,FALSE))=TRUE,"",VLOOKUP($A373,'Úklidové služby'!$A$7:$I$53,9,FALSE))</f>
        <v/>
      </c>
      <c r="J373" s="194" t="str">
        <f t="shared" si="22"/>
        <v/>
      </c>
      <c r="K373" s="237" t="str">
        <f t="shared" si="23"/>
        <v/>
      </c>
    </row>
    <row r="374" spans="1:11" ht="15" hidden="1" outlineLevel="1">
      <c r="A374" s="48"/>
      <c r="B374" s="14" t="s">
        <v>135</v>
      </c>
      <c r="C374" s="70" t="s">
        <v>109</v>
      </c>
      <c r="D374" s="15" t="s">
        <v>243</v>
      </c>
      <c r="E374" s="100">
        <f>SUMIF('Prosklené dveře+stěny+zrcadla'!$C$155:$C$199,C374,'Prosklené dveře+stěny+zrcadla'!$M$155:$M$199)</f>
        <v>4.4</v>
      </c>
      <c r="F374" s="66" t="str">
        <f>IF(ISNA(VLOOKUP($A374,'Úklidové služby'!$A$7:$I$53,6,FALSE))=TRUE,"",VLOOKUP($A374,'Úklidové služby'!$A$7:$I$53,6,FALSE))</f>
        <v/>
      </c>
      <c r="G374" s="16" t="str">
        <f>IF(ISNA(VLOOKUP($A374,'Úklidové služby'!$A$7:$I$53,7,FALSE))=TRUE,"",VLOOKUP($A374,'Úklidové služby'!$A$7:$I$53,7,FALSE))</f>
        <v/>
      </c>
      <c r="H374" s="148" t="str">
        <f>IF(ISNA(VLOOKUP($A374,'Úklidové služby'!$A$7:$I$53,8,FALSE))=TRUE,"",VLOOKUP($A374,'Úklidové služby'!$A$7:$I$53,8,FALSE))</f>
        <v/>
      </c>
      <c r="I374" s="232" t="str">
        <f>IF(ISNA(VLOOKUP($A374,'Úklidové služby'!$A$7:$I$53,9,FALSE))=TRUE,"",VLOOKUP($A374,'Úklidové služby'!$A$7:$I$53,9,FALSE))</f>
        <v/>
      </c>
      <c r="J374" s="194" t="str">
        <f t="shared" si="22"/>
        <v/>
      </c>
      <c r="K374" s="237" t="str">
        <f t="shared" si="23"/>
        <v/>
      </c>
    </row>
    <row r="375" spans="1:11" ht="15" hidden="1" outlineLevel="1">
      <c r="A375" s="48"/>
      <c r="B375" s="14" t="s">
        <v>20</v>
      </c>
      <c r="C375" s="70" t="s">
        <v>115</v>
      </c>
      <c r="D375" s="15" t="s">
        <v>247</v>
      </c>
      <c r="E375" s="100">
        <f>SUMIF('Prosklené dveře+stěny+zrcadla'!$C$155:$C$199,C375,'Prosklené dveře+stěny+zrcadla'!$M$155:$M$199)</f>
        <v>1.15</v>
      </c>
      <c r="F375" s="66" t="str">
        <f>IF(ISNA(VLOOKUP($A375,'Úklidové služby'!$A$7:$I$53,6,FALSE))=TRUE,"",VLOOKUP($A375,'Úklidové služby'!$A$7:$I$53,6,FALSE))</f>
        <v/>
      </c>
      <c r="G375" s="16" t="str">
        <f>IF(ISNA(VLOOKUP($A375,'Úklidové služby'!$A$7:$I$53,7,FALSE))=TRUE,"",VLOOKUP($A375,'Úklidové služby'!$A$7:$I$53,7,FALSE))</f>
        <v/>
      </c>
      <c r="H375" s="148" t="str">
        <f>IF(ISNA(VLOOKUP($A375,'Úklidové služby'!$A$7:$I$53,8,FALSE))=TRUE,"",VLOOKUP($A375,'Úklidové služby'!$A$7:$I$53,8,FALSE))</f>
        <v/>
      </c>
      <c r="I375" s="232" t="str">
        <f>IF(ISNA(VLOOKUP($A375,'Úklidové služby'!$A$7:$I$53,9,FALSE))=TRUE,"",VLOOKUP($A375,'Úklidové služby'!$A$7:$I$53,9,FALSE))</f>
        <v/>
      </c>
      <c r="J375" s="194" t="str">
        <f t="shared" si="22"/>
        <v/>
      </c>
      <c r="K375" s="237" t="str">
        <f t="shared" si="23"/>
        <v/>
      </c>
    </row>
    <row r="376" spans="1:11" ht="15" hidden="1" outlineLevel="1">
      <c r="A376" s="48"/>
      <c r="B376" s="14" t="s">
        <v>20</v>
      </c>
      <c r="C376" s="70" t="s">
        <v>117</v>
      </c>
      <c r="D376" s="15" t="s">
        <v>248</v>
      </c>
      <c r="E376" s="100">
        <f>SUMIF('Prosklené dveře+stěny+zrcadla'!$C$155:$C$199,C376,'Prosklené dveře+stěny+zrcadla'!$M$155:$M$199)</f>
        <v>1.122</v>
      </c>
      <c r="F376" s="66" t="str">
        <f>IF(ISNA(VLOOKUP($A376,'Úklidové služby'!$A$7:$I$53,6,FALSE))=TRUE,"",VLOOKUP($A376,'Úklidové služby'!$A$7:$I$53,6,FALSE))</f>
        <v/>
      </c>
      <c r="G376" s="16" t="str">
        <f>IF(ISNA(VLOOKUP($A376,'Úklidové služby'!$A$7:$I$53,7,FALSE))=TRUE,"",VLOOKUP($A376,'Úklidové služby'!$A$7:$I$53,7,FALSE))</f>
        <v/>
      </c>
      <c r="H376" s="148" t="str">
        <f>IF(ISNA(VLOOKUP($A376,'Úklidové služby'!$A$7:$I$53,8,FALSE))=TRUE,"",VLOOKUP($A376,'Úklidové služby'!$A$7:$I$53,8,FALSE))</f>
        <v/>
      </c>
      <c r="I376" s="232" t="str">
        <f>IF(ISNA(VLOOKUP($A376,'Úklidové služby'!$A$7:$I$53,9,FALSE))=TRUE,"",VLOOKUP($A376,'Úklidové služby'!$A$7:$I$53,9,FALSE))</f>
        <v/>
      </c>
      <c r="J376" s="194" t="str">
        <f t="shared" si="22"/>
        <v/>
      </c>
      <c r="K376" s="237" t="str">
        <f t="shared" si="23"/>
        <v/>
      </c>
    </row>
    <row r="377" spans="1:11" ht="15" hidden="1" outlineLevel="1">
      <c r="A377" s="48"/>
      <c r="B377" s="14" t="s">
        <v>20</v>
      </c>
      <c r="C377" s="70" t="s">
        <v>209</v>
      </c>
      <c r="D377" s="15" t="s">
        <v>254</v>
      </c>
      <c r="E377" s="100">
        <f>SUMIF('Prosklené dveře+stěny+zrcadla'!$C$155:$C$199,C377,'Prosklené dveře+stěny+zrcadla'!$M$155:$M$199)</f>
        <v>2.016</v>
      </c>
      <c r="F377" s="66" t="str">
        <f>IF(ISNA(VLOOKUP($A377,'Úklidové služby'!$A$7:$I$53,6,FALSE))=TRUE,"",VLOOKUP($A377,'Úklidové služby'!$A$7:$I$53,6,FALSE))</f>
        <v/>
      </c>
      <c r="G377" s="16" t="str">
        <f>IF(ISNA(VLOOKUP($A377,'Úklidové služby'!$A$7:$I$53,7,FALSE))=TRUE,"",VLOOKUP($A377,'Úklidové služby'!$A$7:$I$53,7,FALSE))</f>
        <v/>
      </c>
      <c r="H377" s="151" t="str">
        <f>IF(ISNA(VLOOKUP($A377,'Úklidové služby'!$A$7:$I$53,8,FALSE))=TRUE,"",VLOOKUP($A377,'Úklidové služby'!$A$7:$I$53,8,FALSE))</f>
        <v/>
      </c>
      <c r="I377" s="235" t="str">
        <f>IF(ISNA(VLOOKUP($A377,'Úklidové služby'!$A$7:$I$53,9,FALSE))=TRUE,"",VLOOKUP($A377,'Úklidové služby'!$A$7:$I$53,9,FALSE))</f>
        <v/>
      </c>
      <c r="J377" s="194" t="str">
        <f t="shared" si="22"/>
        <v/>
      </c>
      <c r="K377" s="242" t="str">
        <f t="shared" si="23"/>
        <v/>
      </c>
    </row>
    <row r="378" spans="1:11" ht="15" collapsed="1">
      <c r="A378" s="18">
        <v>35</v>
      </c>
      <c r="B378" s="19" t="s">
        <v>48</v>
      </c>
      <c r="C378" s="44"/>
      <c r="D378" s="44"/>
      <c r="E378" s="97">
        <f>SUM(E379:E390)</f>
        <v>167.76</v>
      </c>
      <c r="F378" s="54" t="str">
        <f>IF(ISNA(VLOOKUP($A378,'Úklidové služby'!$A$7:$I$53,6,FALSE))=TRUE,"",VLOOKUP($A378,'Úklidové služby'!$A$7:$I$53,6,FALSE))</f>
        <v>m2</v>
      </c>
      <c r="G378" s="24">
        <f>IF(ISNA(VLOOKUP($A378,'Úklidové služby'!$A$7:$I$53,7,FALSE))=TRUE,"",VLOOKUP($A378,'Úklidové služby'!$A$7:$I$53,7,FALSE))</f>
        <v>0</v>
      </c>
      <c r="H378" s="45" t="str">
        <f>IF(ISNA(VLOOKUP($A378,'Úklidové služby'!$A$7:$I$53,8,FALSE))=TRUE,"",VLOOKUP($A378,'Úklidové služby'!$A$7:$I$53,8,FALSE))</f>
        <v>1x za měsíc</v>
      </c>
      <c r="I378" s="184">
        <f>IF(ISNA(VLOOKUP($A378,'Úklidové služby'!$A$7:$I$53,9,FALSE))=TRUE,"",VLOOKUP($A378,'Úklidové služby'!$A$7:$I$53,9,FALSE))</f>
        <v>12</v>
      </c>
      <c r="J378" s="76">
        <f t="shared" si="22"/>
        <v>0</v>
      </c>
      <c r="K378" s="241">
        <f t="shared" si="23"/>
        <v>0</v>
      </c>
    </row>
    <row r="379" spans="1:11" ht="15" hidden="1" outlineLevel="1">
      <c r="A379" s="48"/>
      <c r="B379" s="14" t="s">
        <v>135</v>
      </c>
      <c r="C379" s="70">
        <v>43831</v>
      </c>
      <c r="D379" s="15" t="s">
        <v>260</v>
      </c>
      <c r="E379" s="100">
        <v>1.56</v>
      </c>
      <c r="F379" s="66" t="str">
        <f>IF(ISNA(VLOOKUP($A379,'Úklidové služby'!$A$7:$I$53,6,FALSE))=TRUE,"",VLOOKUP($A379,'Úklidové služby'!$A$7:$I$53,6,FALSE))</f>
        <v/>
      </c>
      <c r="G379" s="16" t="str">
        <f>IF(ISNA(VLOOKUP($A379,'Úklidové služby'!$A$7:$I$53,7,FALSE))=TRUE,"",VLOOKUP($A379,'Úklidové služby'!$A$7:$I$53,7,FALSE))</f>
        <v/>
      </c>
      <c r="H379" s="148" t="str">
        <f>IF(ISNA(VLOOKUP($A379,'Úklidové služby'!$A$7:$I$53,8,FALSE))=TRUE,"",VLOOKUP($A379,'Úklidové služby'!$A$7:$I$53,8,FALSE))</f>
        <v/>
      </c>
      <c r="I379" s="232" t="str">
        <f>IF(ISNA(VLOOKUP($A379,'Úklidové služby'!$A$7:$I$53,9,FALSE))=TRUE,"",VLOOKUP($A379,'Úklidové služby'!$A$7:$I$53,9,FALSE))</f>
        <v/>
      </c>
      <c r="J379" s="194" t="str">
        <f t="shared" si="22"/>
        <v/>
      </c>
      <c r="K379" s="237" t="str">
        <f t="shared" si="23"/>
        <v/>
      </c>
    </row>
    <row r="380" spans="1:11" ht="15" hidden="1" outlineLevel="1">
      <c r="A380" s="48"/>
      <c r="B380" s="14" t="s">
        <v>8</v>
      </c>
      <c r="C380" s="70" t="s">
        <v>112</v>
      </c>
      <c r="D380" s="15" t="s">
        <v>239</v>
      </c>
      <c r="E380" s="100">
        <v>17.6</v>
      </c>
      <c r="F380" s="66" t="str">
        <f>IF(ISNA(VLOOKUP($A380,'Úklidové služby'!$A$7:$I$53,6,FALSE))=TRUE,"",VLOOKUP($A380,'Úklidové služby'!$A$7:$I$53,6,FALSE))</f>
        <v/>
      </c>
      <c r="G380" s="16" t="str">
        <f>IF(ISNA(VLOOKUP($A380,'Úklidové služby'!$A$7:$I$53,7,FALSE))=TRUE,"",VLOOKUP($A380,'Úklidové služby'!$A$7:$I$53,7,FALSE))</f>
        <v/>
      </c>
      <c r="H380" s="148" t="str">
        <f>IF(ISNA(VLOOKUP($A380,'Úklidové služby'!$A$7:$I$53,8,FALSE))=TRUE,"",VLOOKUP($A380,'Úklidové služby'!$A$7:$I$53,8,FALSE))</f>
        <v/>
      </c>
      <c r="I380" s="232" t="str">
        <f>IF(ISNA(VLOOKUP($A380,'Úklidové služby'!$A$7:$I$53,9,FALSE))=TRUE,"",VLOOKUP($A380,'Úklidové služby'!$A$7:$I$53,9,FALSE))</f>
        <v/>
      </c>
      <c r="J380" s="194" t="str">
        <f t="shared" si="22"/>
        <v/>
      </c>
      <c r="K380" s="237" t="str">
        <f t="shared" si="23"/>
        <v/>
      </c>
    </row>
    <row r="381" spans="1:11" ht="15" hidden="1" outlineLevel="1">
      <c r="A381" s="48"/>
      <c r="B381" s="14" t="s">
        <v>8</v>
      </c>
      <c r="C381" s="70" t="s">
        <v>182</v>
      </c>
      <c r="D381" s="15" t="s">
        <v>239</v>
      </c>
      <c r="E381" s="100">
        <v>17.4</v>
      </c>
      <c r="F381" s="66" t="str">
        <f>IF(ISNA(VLOOKUP($A381,'Úklidové služby'!$A$7:$I$53,6,FALSE))=TRUE,"",VLOOKUP($A381,'Úklidové služby'!$A$7:$I$53,6,FALSE))</f>
        <v/>
      </c>
      <c r="G381" s="16" t="str">
        <f>IF(ISNA(VLOOKUP($A381,'Úklidové služby'!$A$7:$I$53,7,FALSE))=TRUE,"",VLOOKUP($A381,'Úklidové služby'!$A$7:$I$53,7,FALSE))</f>
        <v/>
      </c>
      <c r="H381" s="148" t="str">
        <f>IF(ISNA(VLOOKUP($A381,'Úklidové služby'!$A$7:$I$53,8,FALSE))=TRUE,"",VLOOKUP($A381,'Úklidové služby'!$A$7:$I$53,8,FALSE))</f>
        <v/>
      </c>
      <c r="I381" s="232" t="str">
        <f>IF(ISNA(VLOOKUP($A381,'Úklidové služby'!$A$7:$I$53,9,FALSE))=TRUE,"",VLOOKUP($A381,'Úklidové služby'!$A$7:$I$53,9,FALSE))</f>
        <v/>
      </c>
      <c r="J381" s="194" t="str">
        <f t="shared" si="22"/>
        <v/>
      </c>
      <c r="K381" s="237" t="str">
        <f t="shared" si="23"/>
        <v/>
      </c>
    </row>
    <row r="382" spans="1:11" ht="15" hidden="1" outlineLevel="1">
      <c r="A382" s="9"/>
      <c r="B382" s="14" t="s">
        <v>8</v>
      </c>
      <c r="C382" s="140" t="s">
        <v>105</v>
      </c>
      <c r="D382" s="154" t="s">
        <v>245</v>
      </c>
      <c r="E382" s="100">
        <v>20</v>
      </c>
      <c r="F382" s="938" t="str">
        <f>IF(ISNA(VLOOKUP($A382,'Úklidové služby'!$A$7:$I$53,6,FALSE))=TRUE,"",VLOOKUP($A382,'Úklidové služby'!$A$7:$I$53,6,FALSE))</f>
        <v/>
      </c>
      <c r="G382" s="17" t="str">
        <f>IF(ISNA(VLOOKUP($A382,'Úklidové služby'!$A$7:$I$53,7,FALSE))=TRUE,"",VLOOKUP($A382,'Úklidové služby'!$A$7:$I$53,7,FALSE))</f>
        <v/>
      </c>
      <c r="H382" s="67" t="str">
        <f>IF(ISNA(VLOOKUP($A382,'Úklidové služby'!$A$7:$I$53,8,FALSE))=TRUE,"",VLOOKUP($A382,'Úklidové služby'!$A$7:$I$53,8,FALSE))</f>
        <v/>
      </c>
      <c r="I382" s="232" t="str">
        <f>IF(ISNA(VLOOKUP($A382,'Úklidové služby'!$A$7:$I$53,9,FALSE))=TRUE,"",VLOOKUP($A382,'Úklidové služby'!$A$7:$I$53,9,FALSE))</f>
        <v/>
      </c>
      <c r="J382" s="189" t="str">
        <f t="shared" si="22"/>
        <v/>
      </c>
      <c r="K382" s="237" t="str">
        <f t="shared" si="23"/>
        <v/>
      </c>
    </row>
    <row r="383" spans="1:11" ht="15" hidden="1" outlineLevel="1">
      <c r="A383" s="48"/>
      <c r="B383" s="14" t="s">
        <v>8</v>
      </c>
      <c r="C383" s="70" t="s">
        <v>104</v>
      </c>
      <c r="D383" s="134" t="s">
        <v>239</v>
      </c>
      <c r="E383" s="100">
        <v>15.8</v>
      </c>
      <c r="F383" s="66" t="str">
        <f>IF(ISNA(VLOOKUP($A383,'Úklidové služby'!$A$7:$I$53,6,FALSE))=TRUE,"",VLOOKUP($A383,'Úklidové služby'!$A$7:$I$53,6,FALSE))</f>
        <v/>
      </c>
      <c r="G383" s="16" t="str">
        <f>IF(ISNA(VLOOKUP($A383,'Úklidové služby'!$A$7:$I$53,7,FALSE))=TRUE,"",VLOOKUP($A383,'Úklidové služby'!$A$7:$I$53,7,FALSE))</f>
        <v/>
      </c>
      <c r="H383" s="148" t="str">
        <f>IF(ISNA(VLOOKUP($A383,'Úklidové služby'!$A$7:$I$53,8,FALSE))=TRUE,"",VLOOKUP($A383,'Úklidové služby'!$A$7:$I$53,8,FALSE))</f>
        <v/>
      </c>
      <c r="I383" s="232" t="str">
        <f>IF(ISNA(VLOOKUP($A383,'Úklidové služby'!$A$7:$I$53,9,FALSE))=TRUE,"",VLOOKUP($A383,'Úklidové služby'!$A$7:$I$53,9,FALSE))</f>
        <v/>
      </c>
      <c r="J383" s="194" t="str">
        <f t="shared" si="22"/>
        <v/>
      </c>
      <c r="K383" s="237" t="str">
        <f t="shared" si="23"/>
        <v/>
      </c>
    </row>
    <row r="384" spans="1:11" ht="15" hidden="1" outlineLevel="1">
      <c r="A384" s="9"/>
      <c r="B384" s="14" t="s">
        <v>8</v>
      </c>
      <c r="C384" s="140" t="s">
        <v>108</v>
      </c>
      <c r="D384" s="154" t="s">
        <v>244</v>
      </c>
      <c r="E384" s="100">
        <v>7.8</v>
      </c>
      <c r="F384" s="938" t="str">
        <f>IF(ISNA(VLOOKUP($A384,'Úklidové služby'!$A$7:$I$53,6,FALSE))=TRUE,"",VLOOKUP($A384,'Úklidové služby'!$A$7:$I$53,6,FALSE))</f>
        <v/>
      </c>
      <c r="G384" s="17" t="str">
        <f>IF(ISNA(VLOOKUP($A384,'Úklidové služby'!$A$7:$I$53,7,FALSE))=TRUE,"",VLOOKUP($A384,'Úklidové služby'!$A$7:$I$53,7,FALSE))</f>
        <v/>
      </c>
      <c r="H384" s="67" t="str">
        <f>IF(ISNA(VLOOKUP($A384,'Úklidové služby'!$A$7:$I$53,8,FALSE))=TRUE,"",VLOOKUP($A384,'Úklidové služby'!$A$7:$I$53,8,FALSE))</f>
        <v/>
      </c>
      <c r="I384" s="232" t="str">
        <f>IF(ISNA(VLOOKUP($A384,'Úklidové služby'!$A$7:$I$53,9,FALSE))=TRUE,"",VLOOKUP($A384,'Úklidové služby'!$A$7:$I$53,9,FALSE))</f>
        <v/>
      </c>
      <c r="J384" s="189" t="str">
        <f t="shared" si="22"/>
        <v/>
      </c>
      <c r="K384" s="237" t="str">
        <f t="shared" si="23"/>
        <v/>
      </c>
    </row>
    <row r="385" spans="1:11" ht="15" hidden="1" outlineLevel="1">
      <c r="A385" s="48"/>
      <c r="B385" s="14" t="s">
        <v>20</v>
      </c>
      <c r="C385" s="70" t="s">
        <v>123</v>
      </c>
      <c r="D385" s="15" t="s">
        <v>239</v>
      </c>
      <c r="E385" s="100">
        <v>15.8</v>
      </c>
      <c r="F385" s="66" t="str">
        <f>IF(ISNA(VLOOKUP($A385,'Úklidové služby'!$A$7:$I$53,6,FALSE))=TRUE,"",VLOOKUP($A385,'Úklidové služby'!$A$7:$I$53,6,FALSE))</f>
        <v/>
      </c>
      <c r="G385" s="16" t="str">
        <f>IF(ISNA(VLOOKUP($A385,'Úklidové služby'!$A$7:$I$53,7,FALSE))=TRUE,"",VLOOKUP($A385,'Úklidové služby'!$A$7:$I$53,7,FALSE))</f>
        <v/>
      </c>
      <c r="H385" s="148" t="str">
        <f>IF(ISNA(VLOOKUP($A385,'Úklidové služby'!$A$7:$I$53,8,FALSE))=TRUE,"",VLOOKUP($A385,'Úklidové služby'!$A$7:$I$53,8,FALSE))</f>
        <v/>
      </c>
      <c r="I385" s="232" t="str">
        <f>IF(ISNA(VLOOKUP($A385,'Úklidové služby'!$A$7:$I$53,9,FALSE))=TRUE,"",VLOOKUP($A385,'Úklidové služby'!$A$7:$I$53,9,FALSE))</f>
        <v/>
      </c>
      <c r="J385" s="194" t="str">
        <f t="shared" si="22"/>
        <v/>
      </c>
      <c r="K385" s="237" t="str">
        <f t="shared" si="23"/>
        <v/>
      </c>
    </row>
    <row r="386" spans="1:11" ht="15" hidden="1" outlineLevel="1">
      <c r="A386" s="48"/>
      <c r="B386" s="14" t="s">
        <v>20</v>
      </c>
      <c r="C386" s="70" t="s">
        <v>124</v>
      </c>
      <c r="D386" s="15" t="s">
        <v>239</v>
      </c>
      <c r="E386" s="100">
        <v>16.9</v>
      </c>
      <c r="F386" s="66" t="str">
        <f>IF(ISNA(VLOOKUP($A386,'Úklidové služby'!$A$7:$I$53,6,FALSE))=TRUE,"",VLOOKUP($A386,'Úklidové služby'!$A$7:$I$53,6,FALSE))</f>
        <v/>
      </c>
      <c r="G386" s="16" t="str">
        <f>IF(ISNA(VLOOKUP($A386,'Úklidové služby'!$A$7:$I$53,7,FALSE))=TRUE,"",VLOOKUP($A386,'Úklidové služby'!$A$7:$I$53,7,FALSE))</f>
        <v/>
      </c>
      <c r="H386" s="148" t="str">
        <f>IF(ISNA(VLOOKUP($A386,'Úklidové služby'!$A$7:$I$53,8,FALSE))=TRUE,"",VLOOKUP($A386,'Úklidové služby'!$A$7:$I$53,8,FALSE))</f>
        <v/>
      </c>
      <c r="I386" s="232" t="str">
        <f>IF(ISNA(VLOOKUP($A386,'Úklidové služby'!$A$7:$I$53,9,FALSE))=TRUE,"",VLOOKUP($A386,'Úklidové služby'!$A$7:$I$53,9,FALSE))</f>
        <v/>
      </c>
      <c r="J386" s="194" t="str">
        <f t="shared" si="22"/>
        <v/>
      </c>
      <c r="K386" s="237" t="str">
        <f t="shared" si="23"/>
        <v/>
      </c>
    </row>
    <row r="387" spans="1:11" ht="15" hidden="1" outlineLevel="1">
      <c r="A387" s="48"/>
      <c r="B387" s="14" t="s">
        <v>20</v>
      </c>
      <c r="C387" s="70" t="s">
        <v>131</v>
      </c>
      <c r="D387" s="15" t="s">
        <v>252</v>
      </c>
      <c r="E387" s="100">
        <v>11.4</v>
      </c>
      <c r="F387" s="66" t="str">
        <f>IF(ISNA(VLOOKUP($A387,'Úklidové služby'!$A$7:$I$53,6,FALSE))=TRUE,"",VLOOKUP($A387,'Úklidové služby'!$A$7:$I$53,6,FALSE))</f>
        <v/>
      </c>
      <c r="G387" s="16" t="str">
        <f>IF(ISNA(VLOOKUP($A387,'Úklidové služby'!$A$7:$I$53,7,FALSE))=TRUE,"",VLOOKUP($A387,'Úklidové služby'!$A$7:$I$53,7,FALSE))</f>
        <v/>
      </c>
      <c r="H387" s="148" t="str">
        <f>IF(ISNA(VLOOKUP($A387,'Úklidové služby'!$A$7:$I$53,8,FALSE))=TRUE,"",VLOOKUP($A387,'Úklidové služby'!$A$7:$I$53,8,FALSE))</f>
        <v/>
      </c>
      <c r="I387" s="232" t="str">
        <f>IF(ISNA(VLOOKUP($A387,'Úklidové služby'!$A$7:$I$53,9,FALSE))=TRUE,"",VLOOKUP($A387,'Úklidové služby'!$A$7:$I$53,9,FALSE))</f>
        <v/>
      </c>
      <c r="J387" s="194" t="str">
        <f t="shared" si="22"/>
        <v/>
      </c>
      <c r="K387" s="237" t="str">
        <f t="shared" si="23"/>
        <v/>
      </c>
    </row>
    <row r="388" spans="1:11" ht="15" hidden="1" outlineLevel="1">
      <c r="A388" s="48"/>
      <c r="B388" s="14" t="s">
        <v>98</v>
      </c>
      <c r="C388" s="70" t="s">
        <v>129</v>
      </c>
      <c r="D388" s="15" t="s">
        <v>239</v>
      </c>
      <c r="E388" s="100">
        <v>15.6</v>
      </c>
      <c r="F388" s="66" t="str">
        <f>IF(ISNA(VLOOKUP($A388,'Úklidové služby'!$A$7:$I$53,6,FALSE))=TRUE,"",VLOOKUP($A388,'Úklidové služby'!$A$7:$I$53,6,FALSE))</f>
        <v/>
      </c>
      <c r="G388" s="16" t="str">
        <f>IF(ISNA(VLOOKUP($A388,'Úklidové služby'!$A$7:$I$53,7,FALSE))=TRUE,"",VLOOKUP($A388,'Úklidové služby'!$A$7:$I$53,7,FALSE))</f>
        <v/>
      </c>
      <c r="H388" s="148" t="str">
        <f>IF(ISNA(VLOOKUP($A388,'Úklidové služby'!$A$7:$I$53,8,FALSE))=TRUE,"",VLOOKUP($A388,'Úklidové služby'!$A$7:$I$53,8,FALSE))</f>
        <v/>
      </c>
      <c r="I388" s="232" t="str">
        <f>IF(ISNA(VLOOKUP($A388,'Úklidové služby'!$A$7:$I$53,9,FALSE))=TRUE,"",VLOOKUP($A388,'Úklidové služby'!$A$7:$I$53,9,FALSE))</f>
        <v/>
      </c>
      <c r="J388" s="194" t="str">
        <f t="shared" si="22"/>
        <v/>
      </c>
      <c r="K388" s="237" t="str">
        <f t="shared" si="23"/>
        <v/>
      </c>
    </row>
    <row r="389" spans="1:11" ht="15" hidden="1" outlineLevel="1">
      <c r="A389" s="48"/>
      <c r="B389" s="14" t="s">
        <v>98</v>
      </c>
      <c r="C389" s="73" t="s">
        <v>130</v>
      </c>
      <c r="D389" s="15" t="s">
        <v>239</v>
      </c>
      <c r="E389" s="100">
        <v>15.6</v>
      </c>
      <c r="F389" s="66" t="str">
        <f>IF(ISNA(VLOOKUP($A389,'Úklidové služby'!$A$7:$I$53,6,FALSE))=TRUE,"",VLOOKUP($A389,'Úklidové služby'!$A$7:$I$53,6,FALSE))</f>
        <v/>
      </c>
      <c r="G389" s="16" t="str">
        <f>IF(ISNA(VLOOKUP($A389,'Úklidové služby'!$A$7:$I$53,7,FALSE))=TRUE,"",VLOOKUP($A389,'Úklidové služby'!$A$7:$I$53,7,FALSE))</f>
        <v/>
      </c>
      <c r="H389" s="148" t="str">
        <f>IF(ISNA(VLOOKUP($A389,'Úklidové služby'!$A$7:$I$53,8,FALSE))=TRUE,"",VLOOKUP($A389,'Úklidové služby'!$A$7:$I$53,8,FALSE))</f>
        <v/>
      </c>
      <c r="I389" s="232" t="str">
        <f>IF(ISNA(VLOOKUP($A389,'Úklidové služby'!$A$7:$I$53,9,FALSE))=TRUE,"",VLOOKUP($A389,'Úklidové služby'!$A$7:$I$53,9,FALSE))</f>
        <v/>
      </c>
      <c r="J389" s="194" t="str">
        <f t="shared" si="22"/>
        <v/>
      </c>
      <c r="K389" s="237" t="str">
        <f t="shared" si="23"/>
        <v/>
      </c>
    </row>
    <row r="390" spans="1:11" ht="15" hidden="1" outlineLevel="1">
      <c r="A390" s="48"/>
      <c r="B390" s="14" t="s">
        <v>98</v>
      </c>
      <c r="C390" s="70" t="s">
        <v>142</v>
      </c>
      <c r="D390" s="15" t="s">
        <v>258</v>
      </c>
      <c r="E390" s="100">
        <v>12.3</v>
      </c>
      <c r="F390" s="66" t="str">
        <f>IF(ISNA(VLOOKUP($A390,'Úklidové služby'!$A$7:$I$53,6,FALSE))=TRUE,"",VLOOKUP($A390,'Úklidové služby'!$A$7:$I$53,6,FALSE))</f>
        <v/>
      </c>
      <c r="G390" s="16" t="str">
        <f>IF(ISNA(VLOOKUP($A390,'Úklidové služby'!$A$7:$I$53,7,FALSE))=TRUE,"",VLOOKUP($A390,'Úklidové služby'!$A$7:$I$53,7,FALSE))</f>
        <v/>
      </c>
      <c r="H390" s="151" t="str">
        <f>IF(ISNA(VLOOKUP($A390,'Úklidové služby'!$A$7:$I$53,8,FALSE))=TRUE,"",VLOOKUP($A390,'Úklidové služby'!$A$7:$I$53,8,FALSE))</f>
        <v/>
      </c>
      <c r="I390" s="235" t="str">
        <f>IF(ISNA(VLOOKUP($A390,'Úklidové služby'!$A$7:$I$53,9,FALSE))=TRUE,"",VLOOKUP($A390,'Úklidové služby'!$A$7:$I$53,9,FALSE))</f>
        <v/>
      </c>
      <c r="J390" s="194" t="str">
        <f t="shared" si="22"/>
        <v/>
      </c>
      <c r="K390" s="242" t="str">
        <f t="shared" si="23"/>
        <v/>
      </c>
    </row>
    <row r="391" spans="1:11" ht="15" collapsed="1">
      <c r="A391" s="18">
        <v>36</v>
      </c>
      <c r="B391" s="19" t="s">
        <v>49</v>
      </c>
      <c r="C391" s="44"/>
      <c r="D391" s="44"/>
      <c r="E391" s="97">
        <f>SUM(E392:E407)</f>
        <v>34.419</v>
      </c>
      <c r="F391" s="54" t="str">
        <f>IF(ISNA(VLOOKUP($A391,'Úklidové služby'!$A$7:$I$53,6,FALSE))=TRUE,"",VLOOKUP($A391,'Úklidové služby'!$A$7:$I$53,6,FALSE))</f>
        <v>m2</v>
      </c>
      <c r="G391" s="24">
        <f>IF(ISNA(VLOOKUP($A391,'Úklidové služby'!$A$7:$I$53,7,FALSE))=TRUE,"",VLOOKUP($A391,'Úklidové služby'!$A$7:$I$53,7,FALSE))</f>
        <v>0</v>
      </c>
      <c r="H391" s="45" t="str">
        <f>IF(ISNA(VLOOKUP($A391,'Úklidové služby'!$A$7:$I$53,8,FALSE))=TRUE,"",VLOOKUP($A391,'Úklidové služby'!$A$7:$I$53,8,FALSE))</f>
        <v>1x za měsíc</v>
      </c>
      <c r="I391" s="184">
        <f>IF(ISNA(VLOOKUP($A391,'Úklidové služby'!$A$7:$I$53,9,FALSE))=TRUE,"",VLOOKUP($A391,'Úklidové služby'!$A$7:$I$53,9,FALSE))</f>
        <v>12</v>
      </c>
      <c r="J391" s="76">
        <f t="shared" si="22"/>
        <v>0</v>
      </c>
      <c r="K391" s="241">
        <f t="shared" si="23"/>
        <v>0</v>
      </c>
    </row>
    <row r="392" spans="1:11" ht="15" hidden="1" outlineLevel="1">
      <c r="A392" s="32"/>
      <c r="B392" s="165" t="s">
        <v>135</v>
      </c>
      <c r="C392" s="975">
        <v>43831</v>
      </c>
      <c r="D392" s="976" t="s">
        <v>260</v>
      </c>
      <c r="E392" s="977">
        <v>3.921</v>
      </c>
      <c r="F392" s="90" t="str">
        <f>IF(ISNA(VLOOKUP($A392,'Úklidové služby'!$A$7:$I$53,6,FALSE))=TRUE,"",VLOOKUP($A392,'Úklidové služby'!$A$7:$I$53,6,FALSE))</f>
        <v/>
      </c>
      <c r="G392" s="36" t="str">
        <f>IF(ISNA(VLOOKUP($A392,'Úklidové služby'!$A$7:$I$53,7,FALSE))=TRUE,"",VLOOKUP($A392,'Úklidové služby'!$A$7:$I$53,7,FALSE))</f>
        <v/>
      </c>
      <c r="H392" s="255" t="str">
        <f>IF(ISNA(VLOOKUP($A392,'Úklidové služby'!$A$7:$I$53,8,FALSE))=TRUE,"",VLOOKUP($A392,'Úklidové služby'!$A$7:$I$53,8,FALSE))</f>
        <v/>
      </c>
      <c r="I392" s="233" t="str">
        <f>IF(ISNA(VLOOKUP($A392,'Úklidové služby'!$A$7:$I$53,9,FALSE))=TRUE,"",VLOOKUP($A392,'Úklidové služby'!$A$7:$I$53,9,FALSE))</f>
        <v/>
      </c>
      <c r="J392" s="77" t="str">
        <f t="shared" si="22"/>
        <v/>
      </c>
      <c r="K392" s="239" t="str">
        <f t="shared" si="23"/>
        <v/>
      </c>
    </row>
    <row r="393" spans="1:11" ht="15" hidden="1" outlineLevel="1">
      <c r="A393" s="48"/>
      <c r="B393" s="14" t="s">
        <v>8</v>
      </c>
      <c r="C393" s="70" t="s">
        <v>110</v>
      </c>
      <c r="D393" s="15" t="s">
        <v>240</v>
      </c>
      <c r="E393" s="100">
        <v>1.72</v>
      </c>
      <c r="F393" s="66" t="str">
        <f>IF(ISNA(VLOOKUP($A393,'Úklidové služby'!$A$7:$I$53,6,FALSE))=TRUE,"",VLOOKUP($A393,'Úklidové služby'!$A$7:$I$53,6,FALSE))</f>
        <v/>
      </c>
      <c r="G393" s="16" t="str">
        <f>IF(ISNA(VLOOKUP($A393,'Úklidové služby'!$A$7:$I$53,7,FALSE))=TRUE,"",VLOOKUP($A393,'Úklidové služby'!$A$7:$I$53,7,FALSE))</f>
        <v/>
      </c>
      <c r="H393" s="148" t="str">
        <f>IF(ISNA(VLOOKUP($A393,'Úklidové služby'!$A$7:$I$53,8,FALSE))=TRUE,"",VLOOKUP($A393,'Úklidové služby'!$A$7:$I$53,8,FALSE))</f>
        <v/>
      </c>
      <c r="I393" s="232" t="str">
        <f>IF(ISNA(VLOOKUP($A393,'Úklidové služby'!$A$7:$I$53,9,FALSE))=TRUE,"",VLOOKUP($A393,'Úklidové služby'!$A$7:$I$53,9,FALSE))</f>
        <v/>
      </c>
      <c r="J393" s="194" t="str">
        <f t="shared" si="22"/>
        <v/>
      </c>
      <c r="K393" s="237" t="str">
        <f t="shared" si="23"/>
        <v/>
      </c>
    </row>
    <row r="394" spans="1:11" ht="15" hidden="1" outlineLevel="1">
      <c r="A394" s="9"/>
      <c r="B394" s="14" t="s">
        <v>8</v>
      </c>
      <c r="C394" s="70" t="s">
        <v>113</v>
      </c>
      <c r="D394" s="154" t="s">
        <v>236</v>
      </c>
      <c r="E394" s="100">
        <v>0.48</v>
      </c>
      <c r="F394" s="938" t="str">
        <f>IF(ISNA(VLOOKUP($A394,'Úklidové služby'!$A$7:$I$53,6,FALSE))=TRUE,"",VLOOKUP($A394,'Úklidové služby'!$A$7:$I$53,6,FALSE))</f>
        <v/>
      </c>
      <c r="G394" s="17" t="str">
        <f>IF(ISNA(VLOOKUP($A394,'Úklidové služby'!$A$7:$I$53,7,FALSE))=TRUE,"",VLOOKUP($A394,'Úklidové služby'!$A$7:$I$53,7,FALSE))</f>
        <v/>
      </c>
      <c r="H394" s="67" t="str">
        <f>IF(ISNA(VLOOKUP($A394,'Úklidové služby'!$A$7:$I$53,8,FALSE))=TRUE,"",VLOOKUP($A394,'Úklidové služby'!$A$7:$I$53,8,FALSE))</f>
        <v/>
      </c>
      <c r="I394" s="232" t="str">
        <f>IF(ISNA(VLOOKUP($A394,'Úklidové služby'!$A$7:$I$53,9,FALSE))=TRUE,"",VLOOKUP($A394,'Úklidové služby'!$A$7:$I$53,9,FALSE))</f>
        <v/>
      </c>
      <c r="J394" s="189" t="str">
        <f t="shared" si="22"/>
        <v/>
      </c>
      <c r="K394" s="237" t="str">
        <f t="shared" si="23"/>
        <v/>
      </c>
    </row>
    <row r="395" spans="1:11" ht="15" hidden="1" outlineLevel="1">
      <c r="A395" s="48"/>
      <c r="B395" s="14" t="s">
        <v>8</v>
      </c>
      <c r="C395" s="70" t="s">
        <v>133</v>
      </c>
      <c r="D395" s="15" t="s">
        <v>241</v>
      </c>
      <c r="E395" s="100">
        <v>1.52</v>
      </c>
      <c r="F395" s="66" t="str">
        <f>IF(ISNA(VLOOKUP($A395,'Úklidové služby'!$A$7:$I$53,6,FALSE))=TRUE,"",VLOOKUP($A395,'Úklidové služby'!$A$7:$I$53,6,FALSE))</f>
        <v/>
      </c>
      <c r="G395" s="16" t="str">
        <f>IF(ISNA(VLOOKUP($A395,'Úklidové služby'!$A$7:$I$53,7,FALSE))=TRUE,"",VLOOKUP($A395,'Úklidové služby'!$A$7:$I$53,7,FALSE))</f>
        <v/>
      </c>
      <c r="H395" s="148" t="str">
        <f>IF(ISNA(VLOOKUP($A395,'Úklidové služby'!$A$7:$I$53,8,FALSE))=TRUE,"",VLOOKUP($A395,'Úklidové služby'!$A$7:$I$53,8,FALSE))</f>
        <v/>
      </c>
      <c r="I395" s="232" t="str">
        <f>IF(ISNA(VLOOKUP($A395,'Úklidové služby'!$A$7:$I$53,9,FALSE))=TRUE,"",VLOOKUP($A395,'Úklidové služby'!$A$7:$I$53,9,FALSE))</f>
        <v/>
      </c>
      <c r="J395" s="194" t="str">
        <f t="shared" si="22"/>
        <v/>
      </c>
      <c r="K395" s="237" t="str">
        <f t="shared" si="23"/>
        <v/>
      </c>
    </row>
    <row r="396" spans="1:11" ht="15" hidden="1" outlineLevel="1">
      <c r="A396" s="48"/>
      <c r="B396" s="14" t="s">
        <v>8</v>
      </c>
      <c r="C396" s="70" t="s">
        <v>106</v>
      </c>
      <c r="D396" s="15" t="s">
        <v>242</v>
      </c>
      <c r="E396" s="100">
        <v>2.4</v>
      </c>
      <c r="F396" s="66" t="str">
        <f>IF(ISNA(VLOOKUP($A396,'Úklidové služby'!$A$7:$I$53,6,FALSE))=TRUE,"",VLOOKUP($A396,'Úklidové služby'!$A$7:$I$53,6,FALSE))</f>
        <v/>
      </c>
      <c r="G396" s="16" t="str">
        <f>IF(ISNA(VLOOKUP($A396,'Úklidové služby'!$A$7:$I$53,7,FALSE))=TRUE,"",VLOOKUP($A396,'Úklidové služby'!$A$7:$I$53,7,FALSE))</f>
        <v/>
      </c>
      <c r="H396" s="148" t="str">
        <f>IF(ISNA(VLOOKUP($A396,'Úklidové služby'!$A$7:$I$53,8,FALSE))=TRUE,"",VLOOKUP($A396,'Úklidové služby'!$A$7:$I$53,8,FALSE))</f>
        <v/>
      </c>
      <c r="I396" s="232" t="str">
        <f>IF(ISNA(VLOOKUP($A396,'Úklidové služby'!$A$7:$I$53,9,FALSE))=TRUE,"",VLOOKUP($A396,'Úklidové služby'!$A$7:$I$53,9,FALSE))</f>
        <v/>
      </c>
      <c r="J396" s="194" t="str">
        <f t="shared" si="22"/>
        <v/>
      </c>
      <c r="K396" s="237" t="str">
        <f t="shared" si="23"/>
        <v/>
      </c>
    </row>
    <row r="397" spans="1:11" ht="15" hidden="1" outlineLevel="1">
      <c r="A397" s="48"/>
      <c r="B397" s="14" t="s">
        <v>135</v>
      </c>
      <c r="C397" s="70" t="s">
        <v>109</v>
      </c>
      <c r="D397" s="15" t="s">
        <v>243</v>
      </c>
      <c r="E397" s="100">
        <v>0.96</v>
      </c>
      <c r="F397" s="66" t="str">
        <f>IF(ISNA(VLOOKUP($A397,'Úklidové služby'!$A$7:$I$53,6,FALSE))=TRUE,"",VLOOKUP($A397,'Úklidové služby'!$A$7:$I$53,6,FALSE))</f>
        <v/>
      </c>
      <c r="G397" s="16" t="str">
        <f>IF(ISNA(VLOOKUP($A397,'Úklidové služby'!$A$7:$I$53,7,FALSE))=TRUE,"",VLOOKUP($A397,'Úklidové služby'!$A$7:$I$53,7,FALSE))</f>
        <v/>
      </c>
      <c r="H397" s="148" t="str">
        <f>IF(ISNA(VLOOKUP($A397,'Úklidové služby'!$A$7:$I$53,8,FALSE))=TRUE,"",VLOOKUP($A397,'Úklidové služby'!$A$7:$I$53,8,FALSE))</f>
        <v/>
      </c>
      <c r="I397" s="232" t="str">
        <f>IF(ISNA(VLOOKUP($A397,'Úklidové služby'!$A$7:$I$53,9,FALSE))=TRUE,"",VLOOKUP($A397,'Úklidové služby'!$A$7:$I$53,9,FALSE))</f>
        <v/>
      </c>
      <c r="J397" s="194" t="str">
        <f t="shared" si="22"/>
        <v/>
      </c>
      <c r="K397" s="237" t="str">
        <f t="shared" si="23"/>
        <v/>
      </c>
    </row>
    <row r="398" spans="1:11" ht="15" hidden="1" outlineLevel="1">
      <c r="A398" s="48"/>
      <c r="B398" s="14" t="s">
        <v>20</v>
      </c>
      <c r="C398" s="70" t="s">
        <v>119</v>
      </c>
      <c r="D398" s="15" t="s">
        <v>249</v>
      </c>
      <c r="E398" s="100">
        <v>3.19</v>
      </c>
      <c r="F398" s="66" t="str">
        <f>IF(ISNA(VLOOKUP($A398,'Úklidové služby'!$A$7:$I$53,6,FALSE))=TRUE,"",VLOOKUP($A398,'Úklidové služby'!$A$7:$I$53,6,FALSE))</f>
        <v/>
      </c>
      <c r="G398" s="16" t="str">
        <f>IF(ISNA(VLOOKUP($A398,'Úklidové služby'!$A$7:$I$53,7,FALSE))=TRUE,"",VLOOKUP($A398,'Úklidové služby'!$A$7:$I$53,7,FALSE))</f>
        <v/>
      </c>
      <c r="H398" s="148" t="str">
        <f>IF(ISNA(VLOOKUP($A398,'Úklidové služby'!$A$7:$I$53,8,FALSE))=TRUE,"",VLOOKUP($A398,'Úklidové služby'!$A$7:$I$53,8,FALSE))</f>
        <v/>
      </c>
      <c r="I398" s="232" t="str">
        <f>IF(ISNA(VLOOKUP($A398,'Úklidové služby'!$A$7:$I$53,9,FALSE))=TRUE,"",VLOOKUP($A398,'Úklidové služby'!$A$7:$I$53,9,FALSE))</f>
        <v/>
      </c>
      <c r="J398" s="194" t="str">
        <f t="shared" si="22"/>
        <v/>
      </c>
      <c r="K398" s="237" t="str">
        <f t="shared" si="23"/>
        <v/>
      </c>
    </row>
    <row r="399" spans="1:11" ht="15" hidden="1" outlineLevel="1">
      <c r="A399" s="48"/>
      <c r="B399" s="14" t="s">
        <v>20</v>
      </c>
      <c r="C399" s="70" t="s">
        <v>120</v>
      </c>
      <c r="D399" s="15" t="s">
        <v>250</v>
      </c>
      <c r="E399" s="100">
        <v>5.655</v>
      </c>
      <c r="F399" s="66" t="str">
        <f>IF(ISNA(VLOOKUP($A399,'Úklidové služby'!$A$7:$I$53,6,FALSE))=TRUE,"",VLOOKUP($A399,'Úklidové služby'!$A$7:$I$53,6,FALSE))</f>
        <v/>
      </c>
      <c r="G399" s="16" t="str">
        <f>IF(ISNA(VLOOKUP($A399,'Úklidové služby'!$A$7:$I$53,7,FALSE))=TRUE,"",VLOOKUP($A399,'Úklidové služby'!$A$7:$I$53,7,FALSE))</f>
        <v/>
      </c>
      <c r="H399" s="148" t="str">
        <f>IF(ISNA(VLOOKUP($A399,'Úklidové služby'!$A$7:$I$53,8,FALSE))=TRUE,"",VLOOKUP($A399,'Úklidové služby'!$A$7:$I$53,8,FALSE))</f>
        <v/>
      </c>
      <c r="I399" s="232" t="str">
        <f>IF(ISNA(VLOOKUP($A399,'Úklidové služby'!$A$7:$I$53,9,FALSE))=TRUE,"",VLOOKUP($A399,'Úklidové služby'!$A$7:$I$53,9,FALSE))</f>
        <v/>
      </c>
      <c r="J399" s="194" t="str">
        <f t="shared" si="22"/>
        <v/>
      </c>
      <c r="K399" s="237" t="str">
        <f t="shared" si="23"/>
        <v/>
      </c>
    </row>
    <row r="400" spans="1:11" ht="15" hidden="1" outlineLevel="1">
      <c r="A400" s="48"/>
      <c r="B400" s="14" t="s">
        <v>20</v>
      </c>
      <c r="C400" s="70" t="s">
        <v>131</v>
      </c>
      <c r="D400" s="15" t="s">
        <v>252</v>
      </c>
      <c r="E400" s="100">
        <v>0.49</v>
      </c>
      <c r="F400" s="66" t="str">
        <f>IF(ISNA(VLOOKUP($A400,'Úklidové služby'!$A$7:$I$53,6,FALSE))=TRUE,"",VLOOKUP($A400,'Úklidové služby'!$A$7:$I$53,6,FALSE))</f>
        <v/>
      </c>
      <c r="G400" s="16" t="str">
        <f>IF(ISNA(VLOOKUP($A400,'Úklidové služby'!$A$7:$I$53,7,FALSE))=TRUE,"",VLOOKUP($A400,'Úklidové služby'!$A$7:$I$53,7,FALSE))</f>
        <v/>
      </c>
      <c r="H400" s="148" t="str">
        <f>IF(ISNA(VLOOKUP($A400,'Úklidové služby'!$A$7:$I$53,8,FALSE))=TRUE,"",VLOOKUP($A400,'Úklidové služby'!$A$7:$I$53,8,FALSE))</f>
        <v/>
      </c>
      <c r="I400" s="232" t="str">
        <f>IF(ISNA(VLOOKUP($A400,'Úklidové služby'!$A$7:$I$53,9,FALSE))=TRUE,"",VLOOKUP($A400,'Úklidové služby'!$A$7:$I$53,9,FALSE))</f>
        <v/>
      </c>
      <c r="J400" s="194" t="str">
        <f t="shared" si="22"/>
        <v/>
      </c>
      <c r="K400" s="237" t="str">
        <f t="shared" si="23"/>
        <v/>
      </c>
    </row>
    <row r="401" spans="1:11" ht="15" hidden="1" outlineLevel="1">
      <c r="A401" s="48"/>
      <c r="B401" s="14" t="s">
        <v>20</v>
      </c>
      <c r="C401" s="70" t="s">
        <v>186</v>
      </c>
      <c r="D401" s="15" t="s">
        <v>253</v>
      </c>
      <c r="E401" s="100">
        <v>1.61</v>
      </c>
      <c r="F401" s="66" t="str">
        <f>IF(ISNA(VLOOKUP($A401,'Úklidové služby'!$A$7:$I$53,6,FALSE))=TRUE,"",VLOOKUP($A401,'Úklidové služby'!$A$7:$I$53,6,FALSE))</f>
        <v/>
      </c>
      <c r="G401" s="16" t="str">
        <f>IF(ISNA(VLOOKUP($A401,'Úklidové služby'!$A$7:$I$53,7,FALSE))=TRUE,"",VLOOKUP($A401,'Úklidové služby'!$A$7:$I$53,7,FALSE))</f>
        <v/>
      </c>
      <c r="H401" s="148" t="str">
        <f>IF(ISNA(VLOOKUP($A401,'Úklidové služby'!$A$7:$I$53,8,FALSE))=TRUE,"",VLOOKUP($A401,'Úklidové služby'!$A$7:$I$53,8,FALSE))</f>
        <v/>
      </c>
      <c r="I401" s="232" t="str">
        <f>IF(ISNA(VLOOKUP($A401,'Úklidové služby'!$A$7:$I$53,9,FALSE))=TRUE,"",VLOOKUP($A401,'Úklidové služby'!$A$7:$I$53,9,FALSE))</f>
        <v/>
      </c>
      <c r="J401" s="194" t="str">
        <f t="shared" si="22"/>
        <v/>
      </c>
      <c r="K401" s="237" t="str">
        <f t="shared" si="23"/>
        <v/>
      </c>
    </row>
    <row r="402" spans="1:11" ht="15" hidden="1" outlineLevel="1">
      <c r="A402" s="48"/>
      <c r="B402" s="14" t="s">
        <v>20</v>
      </c>
      <c r="C402" s="70" t="s">
        <v>209</v>
      </c>
      <c r="D402" s="15" t="s">
        <v>254</v>
      </c>
      <c r="E402" s="100">
        <v>1.6</v>
      </c>
      <c r="F402" s="66" t="str">
        <f>IF(ISNA(VLOOKUP($A402,'Úklidové služby'!$A$7:$I$53,6,FALSE))=TRUE,"",VLOOKUP($A402,'Úklidové služby'!$A$7:$I$53,6,FALSE))</f>
        <v/>
      </c>
      <c r="G402" s="16" t="str">
        <f>IF(ISNA(VLOOKUP($A402,'Úklidové služby'!$A$7:$I$53,7,FALSE))=TRUE,"",VLOOKUP($A402,'Úklidové služby'!$A$7:$I$53,7,FALSE))</f>
        <v/>
      </c>
      <c r="H402" s="148" t="str">
        <f>IF(ISNA(VLOOKUP($A402,'Úklidové služby'!$A$7:$I$53,8,FALSE))=TRUE,"",VLOOKUP($A402,'Úklidové služby'!$A$7:$I$53,8,FALSE))</f>
        <v/>
      </c>
      <c r="I402" s="232" t="str">
        <f>IF(ISNA(VLOOKUP($A402,'Úklidové služby'!$A$7:$I$53,9,FALSE))=TRUE,"",VLOOKUP($A402,'Úklidové služby'!$A$7:$I$53,9,FALSE))</f>
        <v/>
      </c>
      <c r="J402" s="194" t="str">
        <f t="shared" si="22"/>
        <v/>
      </c>
      <c r="K402" s="237" t="str">
        <f t="shared" si="23"/>
        <v/>
      </c>
    </row>
    <row r="403" spans="1:11" ht="15" hidden="1" outlineLevel="1">
      <c r="A403" s="48"/>
      <c r="B403" s="14" t="s">
        <v>20</v>
      </c>
      <c r="C403" s="70" t="s">
        <v>187</v>
      </c>
      <c r="D403" s="15" t="s">
        <v>255</v>
      </c>
      <c r="E403" s="100">
        <v>2.34</v>
      </c>
      <c r="F403" s="66" t="str">
        <f>IF(ISNA(VLOOKUP($A403,'Úklidové služby'!$A$7:$I$53,6,FALSE))=TRUE,"",VLOOKUP($A403,'Úklidové služby'!$A$7:$I$53,6,FALSE))</f>
        <v/>
      </c>
      <c r="G403" s="16" t="str">
        <f>IF(ISNA(VLOOKUP($A403,'Úklidové služby'!$A$7:$I$53,7,FALSE))=TRUE,"",VLOOKUP($A403,'Úklidové služby'!$A$7:$I$53,7,FALSE))</f>
        <v/>
      </c>
      <c r="H403" s="148" t="str">
        <f>IF(ISNA(VLOOKUP($A403,'Úklidové služby'!$A$7:$I$53,8,FALSE))=TRUE,"",VLOOKUP($A403,'Úklidové služby'!$A$7:$I$53,8,FALSE))</f>
        <v/>
      </c>
      <c r="I403" s="232" t="str">
        <f>IF(ISNA(VLOOKUP($A403,'Úklidové služby'!$A$7:$I$53,9,FALSE))=TRUE,"",VLOOKUP($A403,'Úklidové služby'!$A$7:$I$53,9,FALSE))</f>
        <v/>
      </c>
      <c r="J403" s="194" t="str">
        <f t="shared" si="22"/>
        <v/>
      </c>
      <c r="K403" s="237" t="str">
        <f t="shared" si="23"/>
        <v/>
      </c>
    </row>
    <row r="404" spans="1:11" ht="15" hidden="1" outlineLevel="1">
      <c r="A404" s="48"/>
      <c r="B404" s="14" t="s">
        <v>98</v>
      </c>
      <c r="C404" s="70" t="s">
        <v>126</v>
      </c>
      <c r="D404" s="15" t="s">
        <v>256</v>
      </c>
      <c r="E404" s="100">
        <v>6.038</v>
      </c>
      <c r="F404" s="66" t="str">
        <f>IF(ISNA(VLOOKUP($A404,'Úklidové služby'!$A$7:$I$53,6,FALSE))=TRUE,"",VLOOKUP($A404,'Úklidové služby'!$A$7:$I$53,6,FALSE))</f>
        <v/>
      </c>
      <c r="G404" s="16" t="str">
        <f>IF(ISNA(VLOOKUP($A404,'Úklidové služby'!$A$7:$I$53,7,FALSE))=TRUE,"",VLOOKUP($A404,'Úklidové služby'!$A$7:$I$53,7,FALSE))</f>
        <v/>
      </c>
      <c r="H404" s="148" t="str">
        <f>IF(ISNA(VLOOKUP($A404,'Úklidové služby'!$A$7:$I$53,8,FALSE))=TRUE,"",VLOOKUP($A404,'Úklidové služby'!$A$7:$I$53,8,FALSE))</f>
        <v/>
      </c>
      <c r="I404" s="232" t="str">
        <f>IF(ISNA(VLOOKUP($A404,'Úklidové služby'!$A$7:$I$53,9,FALSE))=TRUE,"",VLOOKUP($A404,'Úklidové služby'!$A$7:$I$53,9,FALSE))</f>
        <v/>
      </c>
      <c r="J404" s="194" t="str">
        <f t="shared" si="22"/>
        <v/>
      </c>
      <c r="K404" s="237" t="str">
        <f t="shared" si="23"/>
        <v/>
      </c>
    </row>
    <row r="405" spans="1:11" ht="15" hidden="1" outlineLevel="1">
      <c r="A405" s="48"/>
      <c r="B405" s="14" t="s">
        <v>98</v>
      </c>
      <c r="C405" s="70" t="s">
        <v>127</v>
      </c>
      <c r="D405" s="134" t="s">
        <v>257</v>
      </c>
      <c r="E405" s="100">
        <v>1.555</v>
      </c>
      <c r="F405" s="66" t="str">
        <f>IF(ISNA(VLOOKUP($A405,'Úklidové služby'!$A$7:$I$53,6,FALSE))=TRUE,"",VLOOKUP($A405,'Úklidové služby'!$A$7:$I$53,6,FALSE))</f>
        <v/>
      </c>
      <c r="G405" s="16" t="str">
        <f>IF(ISNA(VLOOKUP($A405,'Úklidové služby'!$A$7:$I$53,7,FALSE))=TRUE,"",VLOOKUP($A405,'Úklidové služby'!$A$7:$I$53,7,FALSE))</f>
        <v/>
      </c>
      <c r="H405" s="148" t="str">
        <f>IF(ISNA(VLOOKUP($A405,'Úklidové služby'!$A$7:$I$53,8,FALSE))=TRUE,"",VLOOKUP($A405,'Úklidové služby'!$A$7:$I$53,8,FALSE))</f>
        <v/>
      </c>
      <c r="I405" s="232" t="str">
        <f>IF(ISNA(VLOOKUP($A405,'Úklidové služby'!$A$7:$I$53,9,FALSE))=TRUE,"",VLOOKUP($A405,'Úklidové služby'!$A$7:$I$53,9,FALSE))</f>
        <v/>
      </c>
      <c r="J405" s="194" t="str">
        <f t="shared" si="22"/>
        <v/>
      </c>
      <c r="K405" s="237" t="str">
        <f t="shared" si="23"/>
        <v/>
      </c>
    </row>
    <row r="406" spans="1:11" ht="15" hidden="1" outlineLevel="1">
      <c r="A406" s="48"/>
      <c r="B406" s="14" t="s">
        <v>98</v>
      </c>
      <c r="C406" s="70" t="s">
        <v>128</v>
      </c>
      <c r="D406" s="15" t="s">
        <v>257</v>
      </c>
      <c r="E406" s="100">
        <v>0.64</v>
      </c>
      <c r="F406" s="66" t="str">
        <f>IF(ISNA(VLOOKUP($A406,'Úklidové služby'!$A$7:$I$53,6,FALSE))=TRUE,"",VLOOKUP($A406,'Úklidové služby'!$A$7:$I$53,6,FALSE))</f>
        <v/>
      </c>
      <c r="G406" s="16" t="str">
        <f>IF(ISNA(VLOOKUP($A406,'Úklidové služby'!$A$7:$I$53,7,FALSE))=TRUE,"",VLOOKUP($A406,'Úklidové služby'!$A$7:$I$53,7,FALSE))</f>
        <v/>
      </c>
      <c r="H406" s="148" t="str">
        <f>IF(ISNA(VLOOKUP($A406,'Úklidové služby'!$A$7:$I$53,8,FALSE))=TRUE,"",VLOOKUP($A406,'Úklidové služby'!$A$7:$I$53,8,FALSE))</f>
        <v/>
      </c>
      <c r="I406" s="232" t="str">
        <f>IF(ISNA(VLOOKUP($A406,'Úklidové služby'!$A$7:$I$53,9,FALSE))=TRUE,"",VLOOKUP($A406,'Úklidové služby'!$A$7:$I$53,9,FALSE))</f>
        <v/>
      </c>
      <c r="J406" s="194" t="str">
        <f t="shared" si="22"/>
        <v/>
      </c>
      <c r="K406" s="237" t="str">
        <f t="shared" si="23"/>
        <v/>
      </c>
    </row>
    <row r="407" spans="1:11" ht="15" hidden="1" outlineLevel="1">
      <c r="A407" s="48"/>
      <c r="B407" s="14" t="s">
        <v>98</v>
      </c>
      <c r="C407" s="73" t="s">
        <v>142</v>
      </c>
      <c r="D407" s="134" t="s">
        <v>258</v>
      </c>
      <c r="E407" s="100">
        <v>0.3</v>
      </c>
      <c r="F407" s="66" t="str">
        <f>IF(ISNA(VLOOKUP($A407,'Úklidové služby'!$A$7:$I$53,6,FALSE))=TRUE,"",VLOOKUP($A407,'Úklidové služby'!$A$7:$I$53,6,FALSE))</f>
        <v/>
      </c>
      <c r="G407" s="16" t="str">
        <f>IF(ISNA(VLOOKUP($A407,'Úklidové služby'!$A$7:$I$53,7,FALSE))=TRUE,"",VLOOKUP($A407,'Úklidové služby'!$A$7:$I$53,7,FALSE))</f>
        <v/>
      </c>
      <c r="H407" s="151" t="str">
        <f>IF(ISNA(VLOOKUP($A407,'Úklidové služby'!$A$7:$I$53,8,FALSE))=TRUE,"",VLOOKUP($A407,'Úklidové služby'!$A$7:$I$53,8,FALSE))</f>
        <v/>
      </c>
      <c r="I407" s="235" t="str">
        <f>IF(ISNA(VLOOKUP($A407,'Úklidové služby'!$A$7:$I$53,9,FALSE))=TRUE,"",VLOOKUP($A407,'Úklidové služby'!$A$7:$I$53,9,FALSE))</f>
        <v/>
      </c>
      <c r="J407" s="194" t="str">
        <f t="shared" si="22"/>
        <v/>
      </c>
      <c r="K407" s="242" t="str">
        <f t="shared" si="23"/>
        <v/>
      </c>
    </row>
    <row r="408" spans="1:11" ht="15" collapsed="1">
      <c r="A408" s="18">
        <v>37</v>
      </c>
      <c r="B408" s="19" t="s">
        <v>51</v>
      </c>
      <c r="C408" s="44"/>
      <c r="D408" s="44"/>
      <c r="E408" s="97">
        <f>SUM(E409:E422)</f>
        <v>49.94400000000001</v>
      </c>
      <c r="F408" s="54" t="str">
        <f>IF(ISNA(VLOOKUP($A408,'Úklidové služby'!$A$7:$I$53,6,FALSE))=TRUE,"",VLOOKUP($A408,'Úklidové služby'!$A$7:$I$53,6,FALSE))</f>
        <v>m2</v>
      </c>
      <c r="G408" s="24">
        <f>IF(ISNA(VLOOKUP($A408,'Úklidové služby'!$A$7:$I$53,7,FALSE))=TRUE,"",VLOOKUP($A408,'Úklidové služby'!$A$7:$I$53,7,FALSE))</f>
        <v>0</v>
      </c>
      <c r="H408" s="45" t="str">
        <f>IF(ISNA(VLOOKUP($A408,'Úklidové služby'!$A$7:$I$53,8,FALSE))=TRUE,"",VLOOKUP($A408,'Úklidové služby'!$A$7:$I$53,8,FALSE))</f>
        <v>1x za měsíc</v>
      </c>
      <c r="I408" s="184">
        <f>IF(ISNA(VLOOKUP($A408,'Úklidové služby'!$A$7:$I$53,9,FALSE))=TRUE,"",VLOOKUP($A408,'Úklidové služby'!$A$7:$I$53,9,FALSE))</f>
        <v>12</v>
      </c>
      <c r="J408" s="76">
        <f aca="true" t="shared" si="24" ref="J408:J460">IF(ISERR(E408*G408*I408)=TRUE,"",E408*G408*I408)</f>
        <v>0</v>
      </c>
      <c r="K408" s="241">
        <f aca="true" t="shared" si="25" ref="K408:K460">IF(ISERR(J408/12)=TRUE,"",J408/12)</f>
        <v>0</v>
      </c>
    </row>
    <row r="409" spans="1:11" ht="15" hidden="1" outlineLevel="1">
      <c r="A409" s="48"/>
      <c r="B409" s="14" t="s">
        <v>8</v>
      </c>
      <c r="C409" s="70" t="s">
        <v>207</v>
      </c>
      <c r="D409" s="15" t="s">
        <v>235</v>
      </c>
      <c r="E409" s="100">
        <v>3.26</v>
      </c>
      <c r="F409" s="66" t="str">
        <f>IF(ISNA(VLOOKUP($A409,'Úklidové služby'!$A$7:$I$53,6,FALSE))=TRUE,"",VLOOKUP($A409,'Úklidové služby'!$A$7:$I$53,6,FALSE))</f>
        <v/>
      </c>
      <c r="G409" s="16" t="str">
        <f>IF(ISNA(VLOOKUP($A409,'Úklidové služby'!$A$7:$I$53,7,FALSE))=TRUE,"",VLOOKUP($A409,'Úklidové služby'!$A$7:$I$53,7,FALSE))</f>
        <v/>
      </c>
      <c r="H409" s="148" t="str">
        <f>IF(ISNA(VLOOKUP($A409,'Úklidové služby'!$A$7:$I$53,8,FALSE))=TRUE,"",VLOOKUP($A409,'Úklidové služby'!$A$7:$I$53,8,FALSE))</f>
        <v/>
      </c>
      <c r="I409" s="232" t="str">
        <f>IF(ISNA(VLOOKUP($A409,'Úklidové služby'!$A$7:$I$53,9,FALSE))=TRUE,"",VLOOKUP($A409,'Úklidové služby'!$A$7:$I$53,9,FALSE))</f>
        <v/>
      </c>
      <c r="J409" s="194" t="str">
        <f t="shared" si="24"/>
        <v/>
      </c>
      <c r="K409" s="237" t="str">
        <f t="shared" si="25"/>
        <v/>
      </c>
    </row>
    <row r="410" spans="1:11" ht="15" hidden="1" outlineLevel="1">
      <c r="A410" s="48"/>
      <c r="B410" s="14" t="s">
        <v>8</v>
      </c>
      <c r="C410" s="70" t="s">
        <v>113</v>
      </c>
      <c r="D410" s="15" t="s">
        <v>236</v>
      </c>
      <c r="E410" s="100">
        <v>8.5</v>
      </c>
      <c r="F410" s="66" t="str">
        <f>IF(ISNA(VLOOKUP($A410,'Úklidové služby'!$A$7:$I$53,6,FALSE))=TRUE,"",VLOOKUP($A410,'Úklidové služby'!$A$7:$I$53,6,FALSE))</f>
        <v/>
      </c>
      <c r="G410" s="16" t="str">
        <f>IF(ISNA(VLOOKUP($A410,'Úklidové služby'!$A$7:$I$53,7,FALSE))=TRUE,"",VLOOKUP($A410,'Úklidové služby'!$A$7:$I$53,7,FALSE))</f>
        <v/>
      </c>
      <c r="H410" s="148" t="str">
        <f>IF(ISNA(VLOOKUP($A410,'Úklidové služby'!$A$7:$I$53,8,FALSE))=TRUE,"",VLOOKUP($A410,'Úklidové služby'!$A$7:$I$53,8,FALSE))</f>
        <v/>
      </c>
      <c r="I410" s="232" t="str">
        <f>IF(ISNA(VLOOKUP($A410,'Úklidové služby'!$A$7:$I$53,9,FALSE))=TRUE,"",VLOOKUP($A410,'Úklidové služby'!$A$7:$I$53,9,FALSE))</f>
        <v/>
      </c>
      <c r="J410" s="194" t="str">
        <f t="shared" si="24"/>
        <v/>
      </c>
      <c r="K410" s="237" t="str">
        <f t="shared" si="25"/>
        <v/>
      </c>
    </row>
    <row r="411" spans="1:11" ht="15" hidden="1" outlineLevel="1">
      <c r="A411" s="48"/>
      <c r="B411" s="14" t="s">
        <v>8</v>
      </c>
      <c r="C411" s="70" t="s">
        <v>110</v>
      </c>
      <c r="D411" s="15" t="s">
        <v>240</v>
      </c>
      <c r="E411" s="100">
        <v>1.908</v>
      </c>
      <c r="F411" s="66" t="str">
        <f>IF(ISNA(VLOOKUP($A411,'Úklidové služby'!$A$7:$I$53,6,FALSE))=TRUE,"",VLOOKUP($A411,'Úklidové služby'!$A$7:$I$53,6,FALSE))</f>
        <v/>
      </c>
      <c r="G411" s="16" t="str">
        <f>IF(ISNA(VLOOKUP($A411,'Úklidové služby'!$A$7:$I$53,7,FALSE))=TRUE,"",VLOOKUP($A411,'Úklidové služby'!$A$7:$I$53,7,FALSE))</f>
        <v/>
      </c>
      <c r="H411" s="148" t="str">
        <f>IF(ISNA(VLOOKUP($A411,'Úklidové služby'!$A$7:$I$53,8,FALSE))=TRUE,"",VLOOKUP($A411,'Úklidové služby'!$A$7:$I$53,8,FALSE))</f>
        <v/>
      </c>
      <c r="I411" s="232" t="str">
        <f>IF(ISNA(VLOOKUP($A411,'Úklidové služby'!$A$7:$I$53,9,FALSE))=TRUE,"",VLOOKUP($A411,'Úklidové služby'!$A$7:$I$53,9,FALSE))</f>
        <v/>
      </c>
      <c r="J411" s="194" t="str">
        <f t="shared" si="24"/>
        <v/>
      </c>
      <c r="K411" s="237" t="str">
        <f t="shared" si="25"/>
        <v/>
      </c>
    </row>
    <row r="412" spans="1:11" ht="15" hidden="1" outlineLevel="1">
      <c r="A412" s="48"/>
      <c r="B412" s="14" t="s">
        <v>8</v>
      </c>
      <c r="C412" s="70" t="s">
        <v>133</v>
      </c>
      <c r="D412" s="15" t="s">
        <v>241</v>
      </c>
      <c r="E412" s="100">
        <v>0.852</v>
      </c>
      <c r="F412" s="66" t="str">
        <f>IF(ISNA(VLOOKUP($A412,'Úklidové služby'!$A$7:$I$53,6,FALSE))=TRUE,"",VLOOKUP($A412,'Úklidové služby'!$A$7:$I$53,6,FALSE))</f>
        <v/>
      </c>
      <c r="G412" s="16" t="str">
        <f>IF(ISNA(VLOOKUP($A412,'Úklidové služby'!$A$7:$I$53,7,FALSE))=TRUE,"",VLOOKUP($A412,'Úklidové služby'!$A$7:$I$53,7,FALSE))</f>
        <v/>
      </c>
      <c r="H412" s="148" t="str">
        <f>IF(ISNA(VLOOKUP($A412,'Úklidové služby'!$A$7:$I$53,8,FALSE))=TRUE,"",VLOOKUP($A412,'Úklidové služby'!$A$7:$I$53,8,FALSE))</f>
        <v/>
      </c>
      <c r="I412" s="232" t="str">
        <f>IF(ISNA(VLOOKUP($A412,'Úklidové služby'!$A$7:$I$53,9,FALSE))=TRUE,"",VLOOKUP($A412,'Úklidové služby'!$A$7:$I$53,9,FALSE))</f>
        <v/>
      </c>
      <c r="J412" s="194" t="str">
        <f t="shared" si="24"/>
        <v/>
      </c>
      <c r="K412" s="237" t="str">
        <f t="shared" si="25"/>
        <v/>
      </c>
    </row>
    <row r="413" spans="1:11" ht="15" hidden="1" outlineLevel="1">
      <c r="A413" s="48"/>
      <c r="B413" s="14" t="s">
        <v>8</v>
      </c>
      <c r="C413" s="70" t="s">
        <v>106</v>
      </c>
      <c r="D413" s="15" t="s">
        <v>242</v>
      </c>
      <c r="E413" s="100">
        <v>0.32</v>
      </c>
      <c r="F413" s="66" t="str">
        <f>IF(ISNA(VLOOKUP($A413,'Úklidové služby'!$A$7:$I$53,6,FALSE))=TRUE,"",VLOOKUP($A413,'Úklidové služby'!$A$7:$I$53,6,FALSE))</f>
        <v/>
      </c>
      <c r="G413" s="16" t="str">
        <f>IF(ISNA(VLOOKUP($A413,'Úklidové služby'!$A$7:$I$53,7,FALSE))=TRUE,"",VLOOKUP($A413,'Úklidové služby'!$A$7:$I$53,7,FALSE))</f>
        <v/>
      </c>
      <c r="H413" s="148" t="str">
        <f>IF(ISNA(VLOOKUP($A413,'Úklidové služby'!$A$7:$I$53,8,FALSE))=TRUE,"",VLOOKUP($A413,'Úklidové služby'!$A$7:$I$53,8,FALSE))</f>
        <v/>
      </c>
      <c r="I413" s="232" t="str">
        <f>IF(ISNA(VLOOKUP($A413,'Úklidové služby'!$A$7:$I$53,9,FALSE))=TRUE,"",VLOOKUP($A413,'Úklidové služby'!$A$7:$I$53,9,FALSE))</f>
        <v/>
      </c>
      <c r="J413" s="194" t="str">
        <f t="shared" si="24"/>
        <v/>
      </c>
      <c r="K413" s="237" t="str">
        <f t="shared" si="25"/>
        <v/>
      </c>
    </row>
    <row r="414" spans="1:11" ht="15" hidden="1" outlineLevel="1">
      <c r="A414" s="48"/>
      <c r="B414" s="14" t="s">
        <v>135</v>
      </c>
      <c r="C414" s="70" t="s">
        <v>109</v>
      </c>
      <c r="D414" s="15" t="s">
        <v>243</v>
      </c>
      <c r="E414" s="100">
        <v>1.352</v>
      </c>
      <c r="F414" s="66" t="str">
        <f>IF(ISNA(VLOOKUP($A414,'Úklidové služby'!$A$7:$I$53,6,FALSE))=TRUE,"",VLOOKUP($A414,'Úklidové služby'!$A$7:$I$53,6,FALSE))</f>
        <v/>
      </c>
      <c r="G414" s="16" t="str">
        <f>IF(ISNA(VLOOKUP($A414,'Úklidové služby'!$A$7:$I$53,7,FALSE))=TRUE,"",VLOOKUP($A414,'Úklidové služby'!$A$7:$I$53,7,FALSE))</f>
        <v/>
      </c>
      <c r="H414" s="148" t="str">
        <f>IF(ISNA(VLOOKUP($A414,'Úklidové služby'!$A$7:$I$53,8,FALSE))=TRUE,"",VLOOKUP($A414,'Úklidové služby'!$A$7:$I$53,8,FALSE))</f>
        <v/>
      </c>
      <c r="I414" s="232" t="str">
        <f>IF(ISNA(VLOOKUP($A414,'Úklidové služby'!$A$7:$I$53,9,FALSE))=TRUE,"",VLOOKUP($A414,'Úklidové služby'!$A$7:$I$53,9,FALSE))</f>
        <v/>
      </c>
      <c r="J414" s="194" t="str">
        <f t="shared" si="24"/>
        <v/>
      </c>
      <c r="K414" s="237" t="str">
        <f t="shared" si="25"/>
        <v/>
      </c>
    </row>
    <row r="415" spans="1:11" ht="15" hidden="1" outlineLevel="1">
      <c r="A415" s="48"/>
      <c r="B415" s="14" t="s">
        <v>20</v>
      </c>
      <c r="C415" s="70" t="s">
        <v>119</v>
      </c>
      <c r="D415" s="15" t="s">
        <v>249</v>
      </c>
      <c r="E415" s="100">
        <v>4.25</v>
      </c>
      <c r="F415" s="66" t="str">
        <f>IF(ISNA(VLOOKUP($A415,'Úklidové služby'!$A$7:$I$53,6,FALSE))=TRUE,"",VLOOKUP($A415,'Úklidové služby'!$A$7:$I$53,6,FALSE))</f>
        <v/>
      </c>
      <c r="G415" s="16" t="str">
        <f>IF(ISNA(VLOOKUP($A415,'Úklidové služby'!$A$7:$I$53,7,FALSE))=TRUE,"",VLOOKUP($A415,'Úklidové služby'!$A$7:$I$53,7,FALSE))</f>
        <v/>
      </c>
      <c r="H415" s="148" t="str">
        <f>IF(ISNA(VLOOKUP($A415,'Úklidové služby'!$A$7:$I$53,8,FALSE))=TRUE,"",VLOOKUP($A415,'Úklidové služby'!$A$7:$I$53,8,FALSE))</f>
        <v/>
      </c>
      <c r="I415" s="232" t="str">
        <f>IF(ISNA(VLOOKUP($A415,'Úklidové služby'!$A$7:$I$53,9,FALSE))=TRUE,"",VLOOKUP($A415,'Úklidové služby'!$A$7:$I$53,9,FALSE))</f>
        <v/>
      </c>
      <c r="J415" s="194" t="str">
        <f t="shared" si="24"/>
        <v/>
      </c>
      <c r="K415" s="237" t="str">
        <f t="shared" si="25"/>
        <v/>
      </c>
    </row>
    <row r="416" spans="1:11" ht="15" hidden="1" outlineLevel="1">
      <c r="A416" s="48"/>
      <c r="B416" s="14" t="s">
        <v>20</v>
      </c>
      <c r="C416" s="70" t="s">
        <v>120</v>
      </c>
      <c r="D416" s="15" t="s">
        <v>250</v>
      </c>
      <c r="E416" s="100">
        <v>3.25</v>
      </c>
      <c r="F416" s="66" t="str">
        <f>IF(ISNA(VLOOKUP($A416,'Úklidové služby'!$A$7:$I$53,6,FALSE))=TRUE,"",VLOOKUP($A416,'Úklidové služby'!$A$7:$I$53,6,FALSE))</f>
        <v/>
      </c>
      <c r="G416" s="16" t="str">
        <f>IF(ISNA(VLOOKUP($A416,'Úklidové služby'!$A$7:$I$53,7,FALSE))=TRUE,"",VLOOKUP($A416,'Úklidové služby'!$A$7:$I$53,7,FALSE))</f>
        <v/>
      </c>
      <c r="H416" s="148" t="str">
        <f>IF(ISNA(VLOOKUP($A416,'Úklidové služby'!$A$7:$I$53,8,FALSE))=TRUE,"",VLOOKUP($A416,'Úklidové služby'!$A$7:$I$53,8,FALSE))</f>
        <v/>
      </c>
      <c r="I416" s="232" t="str">
        <f>IF(ISNA(VLOOKUP($A416,'Úklidové služby'!$A$7:$I$53,9,FALSE))=TRUE,"",VLOOKUP($A416,'Úklidové služby'!$A$7:$I$53,9,FALSE))</f>
        <v/>
      </c>
      <c r="J416" s="194" t="str">
        <f t="shared" si="24"/>
        <v/>
      </c>
      <c r="K416" s="237" t="str">
        <f t="shared" si="25"/>
        <v/>
      </c>
    </row>
    <row r="417" spans="1:11" ht="15" hidden="1" outlineLevel="1">
      <c r="A417" s="48"/>
      <c r="B417" s="14" t="s">
        <v>20</v>
      </c>
      <c r="C417" s="70" t="s">
        <v>186</v>
      </c>
      <c r="D417" s="15" t="s">
        <v>253</v>
      </c>
      <c r="E417" s="100">
        <v>2.5</v>
      </c>
      <c r="F417" s="66" t="str">
        <f>IF(ISNA(VLOOKUP($A417,'Úklidové služby'!$A$7:$I$53,6,FALSE))=TRUE,"",VLOOKUP($A417,'Úklidové služby'!$A$7:$I$53,6,FALSE))</f>
        <v/>
      </c>
      <c r="G417" s="16" t="str">
        <f>IF(ISNA(VLOOKUP($A417,'Úklidové služby'!$A$7:$I$53,7,FALSE))=TRUE,"",VLOOKUP($A417,'Úklidové služby'!$A$7:$I$53,7,FALSE))</f>
        <v/>
      </c>
      <c r="H417" s="148" t="str">
        <f>IF(ISNA(VLOOKUP($A417,'Úklidové služby'!$A$7:$I$53,8,FALSE))=TRUE,"",VLOOKUP($A417,'Úklidové služby'!$A$7:$I$53,8,FALSE))</f>
        <v/>
      </c>
      <c r="I417" s="232" t="str">
        <f>IF(ISNA(VLOOKUP($A417,'Úklidové služby'!$A$7:$I$53,9,FALSE))=TRUE,"",VLOOKUP($A417,'Úklidové služby'!$A$7:$I$53,9,FALSE))</f>
        <v/>
      </c>
      <c r="J417" s="194" t="str">
        <f t="shared" si="24"/>
        <v/>
      </c>
      <c r="K417" s="237" t="str">
        <f t="shared" si="25"/>
        <v/>
      </c>
    </row>
    <row r="418" spans="1:11" ht="15" hidden="1" outlineLevel="1">
      <c r="A418" s="48"/>
      <c r="B418" s="14" t="s">
        <v>20</v>
      </c>
      <c r="C418" s="70" t="s">
        <v>209</v>
      </c>
      <c r="D418" s="15" t="s">
        <v>254</v>
      </c>
      <c r="E418" s="100">
        <v>1.556</v>
      </c>
      <c r="F418" s="66" t="str">
        <f>IF(ISNA(VLOOKUP($A418,'Úklidové služby'!$A$7:$I$53,6,FALSE))=TRUE,"",VLOOKUP($A418,'Úklidové služby'!$A$7:$I$53,6,FALSE))</f>
        <v/>
      </c>
      <c r="G418" s="16" t="str">
        <f>IF(ISNA(VLOOKUP($A418,'Úklidové služby'!$A$7:$I$53,7,FALSE))=TRUE,"",VLOOKUP($A418,'Úklidové služby'!$A$7:$I$53,7,FALSE))</f>
        <v/>
      </c>
      <c r="H418" s="148" t="str">
        <f>IF(ISNA(VLOOKUP($A418,'Úklidové služby'!$A$7:$I$53,8,FALSE))=TRUE,"",VLOOKUP($A418,'Úklidové služby'!$A$7:$I$53,8,FALSE))</f>
        <v/>
      </c>
      <c r="I418" s="232" t="str">
        <f>IF(ISNA(VLOOKUP($A418,'Úklidové služby'!$A$7:$I$53,9,FALSE))=TRUE,"",VLOOKUP($A418,'Úklidové služby'!$A$7:$I$53,9,FALSE))</f>
        <v/>
      </c>
      <c r="J418" s="194" t="str">
        <f t="shared" si="24"/>
        <v/>
      </c>
      <c r="K418" s="237" t="str">
        <f t="shared" si="25"/>
        <v/>
      </c>
    </row>
    <row r="419" spans="1:11" ht="15" hidden="1" outlineLevel="1">
      <c r="A419" s="48"/>
      <c r="B419" s="14" t="s">
        <v>20</v>
      </c>
      <c r="C419" s="70" t="s">
        <v>187</v>
      </c>
      <c r="D419" s="15" t="s">
        <v>255</v>
      </c>
      <c r="E419" s="100">
        <v>6.25</v>
      </c>
      <c r="F419" s="66" t="str">
        <f>IF(ISNA(VLOOKUP($A419,'Úklidové služby'!$A$7:$I$53,6,FALSE))=TRUE,"",VLOOKUP($A419,'Úklidové služby'!$A$7:$I$53,6,FALSE))</f>
        <v/>
      </c>
      <c r="G419" s="16" t="str">
        <f>IF(ISNA(VLOOKUP($A419,'Úklidové služby'!$A$7:$I$53,7,FALSE))=TRUE,"",VLOOKUP($A419,'Úklidové služby'!$A$7:$I$53,7,FALSE))</f>
        <v/>
      </c>
      <c r="H419" s="148" t="str">
        <f>IF(ISNA(VLOOKUP($A419,'Úklidové služby'!$A$7:$I$53,8,FALSE))=TRUE,"",VLOOKUP($A419,'Úklidové služby'!$A$7:$I$53,8,FALSE))</f>
        <v/>
      </c>
      <c r="I419" s="232" t="str">
        <f>IF(ISNA(VLOOKUP($A419,'Úklidové služby'!$A$7:$I$53,9,FALSE))=TRUE,"",VLOOKUP($A419,'Úklidové služby'!$A$7:$I$53,9,FALSE))</f>
        <v/>
      </c>
      <c r="J419" s="194" t="str">
        <f t="shared" si="24"/>
        <v/>
      </c>
      <c r="K419" s="237" t="str">
        <f t="shared" si="25"/>
        <v/>
      </c>
    </row>
    <row r="420" spans="1:11" ht="15" hidden="1" outlineLevel="1">
      <c r="A420" s="48"/>
      <c r="B420" s="14" t="s">
        <v>98</v>
      </c>
      <c r="C420" s="70" t="s">
        <v>126</v>
      </c>
      <c r="D420" s="15" t="s">
        <v>256</v>
      </c>
      <c r="E420" s="100">
        <v>13.742</v>
      </c>
      <c r="F420" s="66" t="str">
        <f>IF(ISNA(VLOOKUP($A420,'Úklidové služby'!$A$7:$I$53,6,FALSE))=TRUE,"",VLOOKUP($A420,'Úklidové služby'!$A$7:$I$53,6,FALSE))</f>
        <v/>
      </c>
      <c r="G420" s="16" t="str">
        <f>IF(ISNA(VLOOKUP($A420,'Úklidové služby'!$A$7:$I$53,7,FALSE))=TRUE,"",VLOOKUP($A420,'Úklidové služby'!$A$7:$I$53,7,FALSE))</f>
        <v/>
      </c>
      <c r="H420" s="148" t="str">
        <f>IF(ISNA(VLOOKUP($A420,'Úklidové služby'!$A$7:$I$53,8,FALSE))=TRUE,"",VLOOKUP($A420,'Úklidové služby'!$A$7:$I$53,8,FALSE))</f>
        <v/>
      </c>
      <c r="I420" s="232" t="str">
        <f>IF(ISNA(VLOOKUP($A420,'Úklidové služby'!$A$7:$I$53,9,FALSE))=TRUE,"",VLOOKUP($A420,'Úklidové služby'!$A$7:$I$53,9,FALSE))</f>
        <v/>
      </c>
      <c r="J420" s="194" t="str">
        <f t="shared" si="24"/>
        <v/>
      </c>
      <c r="K420" s="237" t="str">
        <f t="shared" si="25"/>
        <v/>
      </c>
    </row>
    <row r="421" spans="1:11" ht="15" hidden="1" outlineLevel="1">
      <c r="A421" s="48"/>
      <c r="B421" s="14" t="s">
        <v>98</v>
      </c>
      <c r="C421" s="70" t="s">
        <v>127</v>
      </c>
      <c r="D421" s="134" t="s">
        <v>257</v>
      </c>
      <c r="E421" s="100">
        <v>1.204</v>
      </c>
      <c r="F421" s="66" t="str">
        <f>IF(ISNA(VLOOKUP($A421,'Úklidové služby'!$A$7:$I$53,6,FALSE))=TRUE,"",VLOOKUP($A421,'Úklidové služby'!$A$7:$I$53,6,FALSE))</f>
        <v/>
      </c>
      <c r="G421" s="16" t="str">
        <f>IF(ISNA(VLOOKUP($A421,'Úklidové služby'!$A$7:$I$53,7,FALSE))=TRUE,"",VLOOKUP($A421,'Úklidové služby'!$A$7:$I$53,7,FALSE))</f>
        <v/>
      </c>
      <c r="H421" s="148" t="str">
        <f>IF(ISNA(VLOOKUP($A421,'Úklidové služby'!$A$7:$I$53,8,FALSE))=TRUE,"",VLOOKUP($A421,'Úklidové služby'!$A$7:$I$53,8,FALSE))</f>
        <v/>
      </c>
      <c r="I421" s="232" t="str">
        <f>IF(ISNA(VLOOKUP($A421,'Úklidové služby'!$A$7:$I$53,9,FALSE))=TRUE,"",VLOOKUP($A421,'Úklidové služby'!$A$7:$I$53,9,FALSE))</f>
        <v/>
      </c>
      <c r="J421" s="194" t="str">
        <f t="shared" si="24"/>
        <v/>
      </c>
      <c r="K421" s="237" t="str">
        <f t="shared" si="25"/>
        <v/>
      </c>
    </row>
    <row r="422" spans="1:11" ht="15" hidden="1" outlineLevel="1">
      <c r="A422" s="48"/>
      <c r="B422" s="14" t="s">
        <v>98</v>
      </c>
      <c r="C422" s="70" t="s">
        <v>128</v>
      </c>
      <c r="D422" s="15" t="s">
        <v>257</v>
      </c>
      <c r="E422" s="100">
        <v>1</v>
      </c>
      <c r="F422" s="66" t="str">
        <f>IF(ISNA(VLOOKUP($A422,'Úklidové služby'!$A$7:$I$53,6,FALSE))=TRUE,"",VLOOKUP($A422,'Úklidové služby'!$A$7:$I$53,6,FALSE))</f>
        <v/>
      </c>
      <c r="G422" s="16" t="str">
        <f>IF(ISNA(VLOOKUP($A422,'Úklidové služby'!$A$7:$I$53,7,FALSE))=TRUE,"",VLOOKUP($A422,'Úklidové služby'!$A$7:$I$53,7,FALSE))</f>
        <v/>
      </c>
      <c r="H422" s="151" t="str">
        <f>IF(ISNA(VLOOKUP($A422,'Úklidové služby'!$A$7:$I$53,8,FALSE))=TRUE,"",VLOOKUP($A422,'Úklidové služby'!$A$7:$I$53,8,FALSE))</f>
        <v/>
      </c>
      <c r="I422" s="235" t="str">
        <f>IF(ISNA(VLOOKUP($A422,'Úklidové služby'!$A$7:$I$53,9,FALSE))=TRUE,"",VLOOKUP($A422,'Úklidové služby'!$A$7:$I$53,9,FALSE))</f>
        <v/>
      </c>
      <c r="J422" s="194" t="str">
        <f t="shared" si="24"/>
        <v/>
      </c>
      <c r="K422" s="242" t="str">
        <f t="shared" si="25"/>
        <v/>
      </c>
    </row>
    <row r="423" spans="1:11" ht="15" collapsed="1">
      <c r="A423" s="18">
        <v>38</v>
      </c>
      <c r="B423" s="19" t="s">
        <v>52</v>
      </c>
      <c r="C423" s="44"/>
      <c r="D423" s="44"/>
      <c r="E423" s="97">
        <f>SUM(E424:E430)</f>
        <v>7</v>
      </c>
      <c r="F423" s="54" t="str">
        <f>IF(ISNA(VLOOKUP($A423,'Úklidové služby'!$A$7:$I$53,6,FALSE))=TRUE,"",VLOOKUP($A423,'Úklidové služby'!$A$7:$I$53,6,FALSE))</f>
        <v>ks</v>
      </c>
      <c r="G423" s="24">
        <f>IF(ISNA(VLOOKUP($A423,'Úklidové služby'!$A$7:$I$53,7,FALSE))=TRUE,"",VLOOKUP($A423,'Úklidové služby'!$A$7:$I$53,7,FALSE))</f>
        <v>0</v>
      </c>
      <c r="H423" s="45" t="str">
        <f>IF(ISNA(VLOOKUP($A423,'Úklidové služby'!$A$7:$I$53,8,FALSE))=TRUE,"",VLOOKUP($A423,'Úklidové služby'!$A$7:$I$53,8,FALSE))</f>
        <v>1x za měsíc</v>
      </c>
      <c r="I423" s="184">
        <f>IF(ISNA(VLOOKUP($A423,'Úklidové služby'!$A$7:$I$53,9,FALSE))=TRUE,"",VLOOKUP($A423,'Úklidové služby'!$A$7:$I$53,9,FALSE))</f>
        <v>12</v>
      </c>
      <c r="J423" s="76">
        <f t="shared" si="24"/>
        <v>0</v>
      </c>
      <c r="K423" s="241">
        <f t="shared" si="25"/>
        <v>0</v>
      </c>
    </row>
    <row r="424" spans="1:11" ht="15" hidden="1" outlineLevel="1">
      <c r="A424" s="48"/>
      <c r="B424" s="14" t="s">
        <v>8</v>
      </c>
      <c r="C424" s="73" t="s">
        <v>259</v>
      </c>
      <c r="D424" s="15" t="s">
        <v>154</v>
      </c>
      <c r="E424" s="100">
        <v>1</v>
      </c>
      <c r="F424" s="66" t="str">
        <f>IF(ISNA(VLOOKUP($A424,'Úklidové služby'!$A$7:$I$53,6,FALSE))=TRUE,"",VLOOKUP($A424,'Úklidové služby'!$A$7:$I$53,6,FALSE))</f>
        <v/>
      </c>
      <c r="G424" s="16" t="str">
        <f>IF(ISNA(VLOOKUP($A424,'Úklidové služby'!$A$7:$I$53,7,FALSE))=TRUE,"",VLOOKUP($A424,'Úklidové služby'!$A$7:$I$53,7,FALSE))</f>
        <v/>
      </c>
      <c r="H424" s="148" t="str">
        <f>IF(ISNA(VLOOKUP($A424,'Úklidové služby'!$A$7:$I$53,8,FALSE))=TRUE,"",VLOOKUP($A424,'Úklidové služby'!$A$7:$I$53,8,FALSE))</f>
        <v/>
      </c>
      <c r="I424" s="232" t="str">
        <f>IF(ISNA(VLOOKUP($A424,'Úklidové služby'!$A$7:$I$53,9,FALSE))=TRUE,"",VLOOKUP($A424,'Úklidové služby'!$A$7:$I$53,9,FALSE))</f>
        <v/>
      </c>
      <c r="J424" s="194" t="str">
        <f t="shared" si="24"/>
        <v/>
      </c>
      <c r="K424" s="237" t="str">
        <f t="shared" si="25"/>
        <v/>
      </c>
    </row>
    <row r="425" spans="1:11" ht="15" hidden="1" outlineLevel="1">
      <c r="A425" s="48"/>
      <c r="B425" s="14" t="s">
        <v>8</v>
      </c>
      <c r="C425" s="73" t="s">
        <v>113</v>
      </c>
      <c r="D425" s="15" t="s">
        <v>236</v>
      </c>
      <c r="E425" s="100">
        <v>1</v>
      </c>
      <c r="F425" s="66" t="str">
        <f>IF(ISNA(VLOOKUP($A425,'Úklidové služby'!$A$7:$I$53,6,FALSE))=TRUE,"",VLOOKUP($A425,'Úklidové služby'!$A$7:$I$53,6,FALSE))</f>
        <v/>
      </c>
      <c r="G425" s="16" t="str">
        <f>IF(ISNA(VLOOKUP($A425,'Úklidové služby'!$A$7:$I$53,7,FALSE))=TRUE,"",VLOOKUP($A425,'Úklidové služby'!$A$7:$I$53,7,FALSE))</f>
        <v/>
      </c>
      <c r="H425" s="148" t="str">
        <f>IF(ISNA(VLOOKUP($A425,'Úklidové služby'!$A$7:$I$53,8,FALSE))=TRUE,"",VLOOKUP($A425,'Úklidové služby'!$A$7:$I$53,8,FALSE))</f>
        <v/>
      </c>
      <c r="I425" s="232" t="str">
        <f>IF(ISNA(VLOOKUP($A425,'Úklidové služby'!$A$7:$I$53,9,FALSE))=TRUE,"",VLOOKUP($A425,'Úklidové služby'!$A$7:$I$53,9,FALSE))</f>
        <v/>
      </c>
      <c r="J425" s="194" t="str">
        <f t="shared" si="24"/>
        <v/>
      </c>
      <c r="K425" s="237" t="str">
        <f t="shared" si="25"/>
        <v/>
      </c>
    </row>
    <row r="426" spans="1:11" ht="15" hidden="1" outlineLevel="1">
      <c r="A426" s="48"/>
      <c r="B426" s="14" t="s">
        <v>8</v>
      </c>
      <c r="C426" s="73" t="s">
        <v>102</v>
      </c>
      <c r="D426" s="15" t="s">
        <v>61</v>
      </c>
      <c r="E426" s="100">
        <v>1</v>
      </c>
      <c r="F426" s="66" t="str">
        <f>IF(ISNA(VLOOKUP($A426,'Úklidové služby'!$A$7:$I$53,6,FALSE))=TRUE,"",VLOOKUP($A426,'Úklidové služby'!$A$7:$I$53,6,FALSE))</f>
        <v/>
      </c>
      <c r="G426" s="16" t="str">
        <f>IF(ISNA(VLOOKUP($A426,'Úklidové služby'!$A$7:$I$53,7,FALSE))=TRUE,"",VLOOKUP($A426,'Úklidové služby'!$A$7:$I$53,7,FALSE))</f>
        <v/>
      </c>
      <c r="H426" s="148" t="str">
        <f>IF(ISNA(VLOOKUP($A426,'Úklidové služby'!$A$7:$I$53,8,FALSE))=TRUE,"",VLOOKUP($A426,'Úklidové služby'!$A$7:$I$53,8,FALSE))</f>
        <v/>
      </c>
      <c r="I426" s="232" t="str">
        <f>IF(ISNA(VLOOKUP($A426,'Úklidové služby'!$A$7:$I$53,9,FALSE))=TRUE,"",VLOOKUP($A426,'Úklidové služby'!$A$7:$I$53,9,FALSE))</f>
        <v/>
      </c>
      <c r="J426" s="194" t="str">
        <f t="shared" si="24"/>
        <v/>
      </c>
      <c r="K426" s="237" t="str">
        <f t="shared" si="25"/>
        <v/>
      </c>
    </row>
    <row r="427" spans="1:11" ht="15" hidden="1" outlineLevel="1">
      <c r="A427" s="48"/>
      <c r="B427" s="14" t="s">
        <v>20</v>
      </c>
      <c r="C427" s="73" t="s">
        <v>116</v>
      </c>
      <c r="D427" s="15" t="s">
        <v>61</v>
      </c>
      <c r="E427" s="100">
        <v>1</v>
      </c>
      <c r="F427" s="66" t="str">
        <f>IF(ISNA(VLOOKUP($A427,'Úklidové služby'!$A$7:$I$53,6,FALSE))=TRUE,"",VLOOKUP($A427,'Úklidové služby'!$A$7:$I$53,6,FALSE))</f>
        <v/>
      </c>
      <c r="G427" s="16" t="str">
        <f>IF(ISNA(VLOOKUP($A427,'Úklidové služby'!$A$7:$I$53,7,FALSE))=TRUE,"",VLOOKUP($A427,'Úklidové služby'!$A$7:$I$53,7,FALSE))</f>
        <v/>
      </c>
      <c r="H427" s="148" t="str">
        <f>IF(ISNA(VLOOKUP($A427,'Úklidové služby'!$A$7:$I$53,8,FALSE))=TRUE,"",VLOOKUP($A427,'Úklidové služby'!$A$7:$I$53,8,FALSE))</f>
        <v/>
      </c>
      <c r="I427" s="232" t="str">
        <f>IF(ISNA(VLOOKUP($A427,'Úklidové služby'!$A$7:$I$53,9,FALSE))=TRUE,"",VLOOKUP($A427,'Úklidové služby'!$A$7:$I$53,9,FALSE))</f>
        <v/>
      </c>
      <c r="J427" s="194" t="str">
        <f t="shared" si="24"/>
        <v/>
      </c>
      <c r="K427" s="237" t="str">
        <f t="shared" si="25"/>
        <v/>
      </c>
    </row>
    <row r="428" spans="1:11" ht="15" hidden="1" outlineLevel="1">
      <c r="A428" s="48"/>
      <c r="B428" s="14" t="s">
        <v>20</v>
      </c>
      <c r="C428" s="73" t="s">
        <v>120</v>
      </c>
      <c r="D428" s="15" t="s">
        <v>250</v>
      </c>
      <c r="E428" s="100">
        <v>1</v>
      </c>
      <c r="F428" s="66" t="str">
        <f>IF(ISNA(VLOOKUP($A428,'Úklidové služby'!$A$7:$I$53,6,FALSE))=TRUE,"",VLOOKUP($A428,'Úklidové služby'!$A$7:$I$53,6,FALSE))</f>
        <v/>
      </c>
      <c r="G428" s="16" t="str">
        <f>IF(ISNA(VLOOKUP($A428,'Úklidové služby'!$A$7:$I$53,7,FALSE))=TRUE,"",VLOOKUP($A428,'Úklidové služby'!$A$7:$I$53,7,FALSE))</f>
        <v/>
      </c>
      <c r="H428" s="148" t="str">
        <f>IF(ISNA(VLOOKUP($A428,'Úklidové služby'!$A$7:$I$53,8,FALSE))=TRUE,"",VLOOKUP($A428,'Úklidové služby'!$A$7:$I$53,8,FALSE))</f>
        <v/>
      </c>
      <c r="I428" s="232" t="str">
        <f>IF(ISNA(VLOOKUP($A428,'Úklidové služby'!$A$7:$I$53,9,FALSE))=TRUE,"",VLOOKUP($A428,'Úklidové služby'!$A$7:$I$53,9,FALSE))</f>
        <v/>
      </c>
      <c r="J428" s="194" t="str">
        <f t="shared" si="24"/>
        <v/>
      </c>
      <c r="K428" s="237" t="str">
        <f t="shared" si="25"/>
        <v/>
      </c>
    </row>
    <row r="429" spans="1:11" ht="15" hidden="1" outlineLevel="1">
      <c r="A429" s="48"/>
      <c r="B429" s="14" t="s">
        <v>20</v>
      </c>
      <c r="C429" s="73" t="s">
        <v>122</v>
      </c>
      <c r="D429" s="15" t="s">
        <v>61</v>
      </c>
      <c r="E429" s="100">
        <v>1</v>
      </c>
      <c r="F429" s="66" t="str">
        <f>IF(ISNA(VLOOKUP($A429,'Úklidové služby'!$A$7:$I$53,6,FALSE))=TRUE,"",VLOOKUP($A429,'Úklidové služby'!$A$7:$I$53,6,FALSE))</f>
        <v/>
      </c>
      <c r="G429" s="16" t="str">
        <f>IF(ISNA(VLOOKUP($A429,'Úklidové služby'!$A$7:$I$53,7,FALSE))=TRUE,"",VLOOKUP($A429,'Úklidové služby'!$A$7:$I$53,7,FALSE))</f>
        <v/>
      </c>
      <c r="H429" s="148" t="str">
        <f>IF(ISNA(VLOOKUP($A429,'Úklidové služby'!$A$7:$I$53,8,FALSE))=TRUE,"",VLOOKUP($A429,'Úklidové služby'!$A$7:$I$53,8,FALSE))</f>
        <v/>
      </c>
      <c r="I429" s="232" t="str">
        <f>IF(ISNA(VLOOKUP($A429,'Úklidové služby'!$A$7:$I$53,9,FALSE))=TRUE,"",VLOOKUP($A429,'Úklidové služby'!$A$7:$I$53,9,FALSE))</f>
        <v/>
      </c>
      <c r="J429" s="194" t="str">
        <f t="shared" si="24"/>
        <v/>
      </c>
      <c r="K429" s="237" t="str">
        <f t="shared" si="25"/>
        <v/>
      </c>
    </row>
    <row r="430" spans="1:11" ht="15" hidden="1" outlineLevel="1">
      <c r="A430" s="48"/>
      <c r="B430" s="14" t="s">
        <v>98</v>
      </c>
      <c r="C430" s="70" t="s">
        <v>126</v>
      </c>
      <c r="D430" s="134" t="s">
        <v>256</v>
      </c>
      <c r="E430" s="100">
        <v>1</v>
      </c>
      <c r="F430" s="66" t="str">
        <f>IF(ISNA(VLOOKUP($A430,'Úklidové služby'!$A$7:$I$53,6,FALSE))=TRUE,"",VLOOKUP($A430,'Úklidové služby'!$A$7:$I$53,6,FALSE))</f>
        <v/>
      </c>
      <c r="G430" s="16" t="str">
        <f>IF(ISNA(VLOOKUP($A430,'Úklidové služby'!$A$7:$I$53,7,FALSE))=TRUE,"",VLOOKUP($A430,'Úklidové služby'!$A$7:$I$53,7,FALSE))</f>
        <v/>
      </c>
      <c r="H430" s="148" t="str">
        <f>IF(ISNA(VLOOKUP($A430,'Úklidové služby'!$A$7:$I$53,8,FALSE))=TRUE,"",VLOOKUP($A430,'Úklidové služby'!$A$7:$I$53,8,FALSE))</f>
        <v/>
      </c>
      <c r="I430" s="232" t="str">
        <f>IF(ISNA(VLOOKUP($A430,'Úklidové služby'!$A$7:$I$53,9,FALSE))=TRUE,"",VLOOKUP($A430,'Úklidové služby'!$A$7:$I$53,9,FALSE))</f>
        <v/>
      </c>
      <c r="J430" s="194" t="str">
        <f t="shared" si="24"/>
        <v/>
      </c>
      <c r="K430" s="237" t="str">
        <f t="shared" si="25"/>
        <v/>
      </c>
    </row>
    <row r="431" spans="1:11" ht="15" collapsed="1">
      <c r="A431" s="18">
        <v>39</v>
      </c>
      <c r="B431" s="19" t="s">
        <v>5</v>
      </c>
      <c r="C431" s="20"/>
      <c r="D431" s="21"/>
      <c r="E431" s="97">
        <f>SUM(E432:E436)</f>
        <v>27.36</v>
      </c>
      <c r="F431" s="23" t="str">
        <f>IF(ISNA(VLOOKUP($A431,'Úklidové služby'!$A$7:$I$53,6,FALSE))=TRUE,"",VLOOKUP($A431,'Úklidové služby'!$A$7:$I$53,6,FALSE))</f>
        <v>m2</v>
      </c>
      <c r="G431" s="24">
        <f>IF(ISNA(VLOOKUP($A431,'Úklidové služby'!$A$7:$I$53,7,FALSE))=TRUE,"",VLOOKUP($A431,'Úklidové služby'!$A$7:$I$53,7,FALSE))</f>
        <v>0</v>
      </c>
      <c r="H431" s="219" t="str">
        <f>IF(ISNA(VLOOKUP($A431,'Úklidové služby'!$A$7:$I$53,8,FALSE))=TRUE,"",VLOOKUP($A431,'Úklidové služby'!$A$7:$I$53,8,FALSE))</f>
        <v>1x za 3 měsíce</v>
      </c>
      <c r="I431" s="186">
        <f>IF(ISNA(VLOOKUP($A431,'Úklidové služby'!$A$7:$I$53,9,FALSE))=TRUE,"",VLOOKUP($A431,'Úklidové služby'!$A$7:$I$53,9,FALSE))</f>
        <v>4</v>
      </c>
      <c r="J431" s="76">
        <f t="shared" si="24"/>
        <v>0</v>
      </c>
      <c r="K431" s="243">
        <f t="shared" si="25"/>
        <v>0</v>
      </c>
    </row>
    <row r="432" spans="1:11" ht="15" hidden="1" outlineLevel="1">
      <c r="A432" s="9"/>
      <c r="B432" s="10" t="s">
        <v>8</v>
      </c>
      <c r="C432" s="70" t="s">
        <v>114</v>
      </c>
      <c r="D432" s="154" t="s">
        <v>237</v>
      </c>
      <c r="E432" s="100">
        <v>8.47</v>
      </c>
      <c r="F432" s="89" t="str">
        <f>IF(ISNA(VLOOKUP($A432,'Úklidové služby'!$A$7:$I$53,6,FALSE))=TRUE,"",VLOOKUP($A432,'Úklidové služby'!$A$7:$I$53,6,FALSE))</f>
        <v/>
      </c>
      <c r="G432" s="13" t="str">
        <f>IF(ISNA(VLOOKUP($A432,'Úklidové služby'!$A$7:$I$53,7,FALSE))=TRUE,"",VLOOKUP($A432,'Úklidové služby'!$A$7:$I$53,7,FALSE))</f>
        <v/>
      </c>
      <c r="H432" s="67" t="str">
        <f>IF(ISNA(VLOOKUP($A432,'Úklidové služby'!$A$7:$I$53,8,FALSE))=TRUE,"",VLOOKUP($A432,'Úklidové služby'!$A$7:$I$53,8,FALSE))</f>
        <v/>
      </c>
      <c r="I432" s="232" t="str">
        <f>IF(ISNA(VLOOKUP($A432,'Úklidové služby'!$A$7:$I$53,9,FALSE))=TRUE,"",VLOOKUP($A432,'Úklidové služby'!$A$7:$I$53,9,FALSE))</f>
        <v/>
      </c>
      <c r="J432" s="189" t="str">
        <f t="shared" si="24"/>
        <v/>
      </c>
      <c r="K432" s="237" t="str">
        <f t="shared" si="25"/>
        <v/>
      </c>
    </row>
    <row r="433" spans="1:11" ht="15" hidden="1" outlineLevel="1">
      <c r="A433" s="9"/>
      <c r="B433" s="14" t="s">
        <v>8</v>
      </c>
      <c r="C433" s="70"/>
      <c r="D433" s="154" t="s">
        <v>266</v>
      </c>
      <c r="E433" s="100">
        <v>1.27</v>
      </c>
      <c r="F433" s="89" t="str">
        <f>IF(ISNA(VLOOKUP($A433,'Úklidové služby'!$A$7:$I$53,6,FALSE))=TRUE,"",VLOOKUP($A433,'Úklidové služby'!$A$7:$I$53,6,FALSE))</f>
        <v/>
      </c>
      <c r="G433" s="17" t="str">
        <f>IF(ISNA(VLOOKUP($A433,'Úklidové služby'!$A$7:$I$53,7,FALSE))=TRUE,"",VLOOKUP($A433,'Úklidové služby'!$A$7:$I$53,7,FALSE))</f>
        <v/>
      </c>
      <c r="H433" s="67" t="str">
        <f>IF(ISNA(VLOOKUP($A433,'Úklidové služby'!$A$7:$I$53,8,FALSE))=TRUE,"",VLOOKUP($A433,'Úklidové služby'!$A$7:$I$53,8,FALSE))</f>
        <v/>
      </c>
      <c r="I433" s="232" t="str">
        <f>IF(ISNA(VLOOKUP($A433,'Úklidové služby'!$A$7:$I$53,9,FALSE))=TRUE,"",VLOOKUP($A433,'Úklidové služby'!$A$7:$I$53,9,FALSE))</f>
        <v/>
      </c>
      <c r="J433" s="189" t="str">
        <f t="shared" si="24"/>
        <v/>
      </c>
      <c r="K433" s="237" t="str">
        <f t="shared" si="25"/>
        <v/>
      </c>
    </row>
    <row r="434" spans="1:11" ht="15" hidden="1" outlineLevel="1">
      <c r="A434" s="9"/>
      <c r="B434" s="14" t="s">
        <v>8</v>
      </c>
      <c r="C434" s="70" t="s">
        <v>108</v>
      </c>
      <c r="D434" s="15" t="s">
        <v>244</v>
      </c>
      <c r="E434" s="100">
        <v>2.79</v>
      </c>
      <c r="F434" s="89" t="str">
        <f>IF(ISNA(VLOOKUP($A434,'Úklidové služby'!$A$7:$I$53,6,FALSE))=TRUE,"",VLOOKUP($A434,'Úklidové služby'!$A$7:$I$53,6,FALSE))</f>
        <v/>
      </c>
      <c r="G434" s="17" t="str">
        <f>IF(ISNA(VLOOKUP($A434,'Úklidové služby'!$A$7:$I$53,7,FALSE))=TRUE,"",VLOOKUP($A434,'Úklidové služby'!$A$7:$I$53,7,FALSE))</f>
        <v/>
      </c>
      <c r="H434" s="67" t="str">
        <f>IF(ISNA(VLOOKUP($A434,'Úklidové služby'!$A$7:$I$53,8,FALSE))=TRUE,"",VLOOKUP($A434,'Úklidové služby'!$A$7:$I$53,8,FALSE))</f>
        <v/>
      </c>
      <c r="I434" s="232" t="str">
        <f>IF(ISNA(VLOOKUP($A434,'Úklidové služby'!$A$7:$I$53,9,FALSE))=TRUE,"",VLOOKUP($A434,'Úklidové služby'!$A$7:$I$53,9,FALSE))</f>
        <v/>
      </c>
      <c r="J434" s="189" t="str">
        <f t="shared" si="24"/>
        <v/>
      </c>
      <c r="K434" s="237" t="str">
        <f t="shared" si="25"/>
        <v/>
      </c>
    </row>
    <row r="435" spans="1:11" ht="15" hidden="1" outlineLevel="1">
      <c r="A435" s="9"/>
      <c r="B435" s="14" t="s">
        <v>8</v>
      </c>
      <c r="C435" s="70" t="s">
        <v>105</v>
      </c>
      <c r="D435" s="62" t="s">
        <v>245</v>
      </c>
      <c r="E435" s="100">
        <v>5.31</v>
      </c>
      <c r="F435" s="89" t="str">
        <f>IF(ISNA(VLOOKUP($A435,'Úklidové služby'!$A$7:$I$53,6,FALSE))=TRUE,"",VLOOKUP($A435,'Úklidové služby'!$A$7:$I$53,6,FALSE))</f>
        <v/>
      </c>
      <c r="G435" s="17" t="str">
        <f>IF(ISNA(VLOOKUP($A435,'Úklidové služby'!$A$7:$I$53,7,FALSE))=TRUE,"",VLOOKUP($A435,'Úklidové služby'!$A$7:$I$53,7,FALSE))</f>
        <v/>
      </c>
      <c r="H435" s="67" t="str">
        <f>IF(ISNA(VLOOKUP($A435,'Úklidové služby'!$A$7:$I$53,8,FALSE))=TRUE,"",VLOOKUP($A435,'Úklidové služby'!$A$7:$I$53,8,FALSE))</f>
        <v/>
      </c>
      <c r="I435" s="232" t="str">
        <f>IF(ISNA(VLOOKUP($A435,'Úklidové služby'!$A$7:$I$53,9,FALSE))=TRUE,"",VLOOKUP($A435,'Úklidové služby'!$A$7:$I$53,9,FALSE))</f>
        <v/>
      </c>
      <c r="J435" s="189" t="str">
        <f t="shared" si="24"/>
        <v/>
      </c>
      <c r="K435" s="237" t="str">
        <f t="shared" si="25"/>
        <v/>
      </c>
    </row>
    <row r="436" spans="1:11" ht="15" hidden="1" outlineLevel="1">
      <c r="A436" s="9"/>
      <c r="B436" s="14" t="s">
        <v>20</v>
      </c>
      <c r="C436" s="70" t="s">
        <v>150</v>
      </c>
      <c r="D436" s="154" t="s">
        <v>151</v>
      </c>
      <c r="E436" s="100">
        <v>9.52</v>
      </c>
      <c r="F436" s="89" t="str">
        <f>IF(ISNA(VLOOKUP($A436,'Úklidové služby'!$A$7:$I$53,6,FALSE))=TRUE,"",VLOOKUP($A436,'Úklidové služby'!$A$7:$I$53,6,FALSE))</f>
        <v/>
      </c>
      <c r="G436" s="17" t="str">
        <f>IF(ISNA(VLOOKUP($A436,'Úklidové služby'!$A$7:$I$53,7,FALSE))=TRUE,"",VLOOKUP($A436,'Úklidové služby'!$A$7:$I$53,7,FALSE))</f>
        <v/>
      </c>
      <c r="H436" s="67" t="str">
        <f>IF(ISNA(VLOOKUP($A436,'Úklidové služby'!$A$7:$I$53,8,FALSE))=TRUE,"",VLOOKUP($A436,'Úklidové služby'!$A$7:$I$53,8,FALSE))</f>
        <v/>
      </c>
      <c r="I436" s="232" t="str">
        <f>IF(ISNA(VLOOKUP($A436,'Úklidové služby'!$A$7:$I$53,9,FALSE))=TRUE,"",VLOOKUP($A436,'Úklidové služby'!$A$7:$I$53,9,FALSE))</f>
        <v/>
      </c>
      <c r="J436" s="189" t="str">
        <f t="shared" si="24"/>
        <v/>
      </c>
      <c r="K436" s="237" t="str">
        <f t="shared" si="25"/>
        <v/>
      </c>
    </row>
    <row r="437" spans="1:11" ht="15" collapsed="1">
      <c r="A437" s="18">
        <v>40</v>
      </c>
      <c r="B437" s="19" t="s">
        <v>26</v>
      </c>
      <c r="C437" s="20"/>
      <c r="D437" s="146"/>
      <c r="E437" s="97">
        <f>SUM(E438:E442)</f>
        <v>27.36</v>
      </c>
      <c r="F437" s="23" t="str">
        <f>IF(ISNA(VLOOKUP($A437,'Úklidové služby'!$A$7:$I$53,6,FALSE))=TRUE,"",VLOOKUP($A437,'Úklidové služby'!$A$7:$I$53,6,FALSE))</f>
        <v>m2</v>
      </c>
      <c r="G437" s="24">
        <f>IF(ISNA(VLOOKUP($A437,'Úklidové služby'!$A$7:$I$53,7,FALSE))=TRUE,"",VLOOKUP($A437,'Úklidové služby'!$A$7:$I$53,7,FALSE))</f>
        <v>0</v>
      </c>
      <c r="H437" s="219" t="str">
        <f>IF(ISNA(VLOOKUP($A437,'Úklidové služby'!$A$7:$I$53,8,FALSE))=TRUE,"",VLOOKUP($A437,'Úklidové služby'!$A$7:$I$53,8,FALSE))</f>
        <v>1x za 3 měsíce</v>
      </c>
      <c r="I437" s="186">
        <f>IF(ISNA(VLOOKUP($A437,'Úklidové služby'!$A$7:$I$53,9,FALSE))=TRUE,"",VLOOKUP($A437,'Úklidové služby'!$A$7:$I$53,9,FALSE))</f>
        <v>4</v>
      </c>
      <c r="J437" s="76">
        <f t="shared" si="24"/>
        <v>0</v>
      </c>
      <c r="K437" s="243">
        <f t="shared" si="25"/>
        <v>0</v>
      </c>
    </row>
    <row r="438" spans="1:11" ht="15" hidden="1" outlineLevel="1">
      <c r="A438" s="9"/>
      <c r="B438" s="10" t="s">
        <v>8</v>
      </c>
      <c r="C438" s="118" t="s">
        <v>114</v>
      </c>
      <c r="D438" s="56" t="s">
        <v>237</v>
      </c>
      <c r="E438" s="100">
        <v>8.47</v>
      </c>
      <c r="F438" s="89" t="str">
        <f>IF(ISNA(VLOOKUP($A438,'Úklidové služby'!$A$7:$I$53,6,FALSE))=TRUE,"",VLOOKUP($A438,'Úklidové služby'!$A$7:$I$53,6,FALSE))</f>
        <v/>
      </c>
      <c r="G438" s="17" t="str">
        <f>IF(ISNA(VLOOKUP($A438,'Úklidové služby'!$A$7:$I$53,7,FALSE))=TRUE,"",VLOOKUP($A438,'Úklidové služby'!$A$7:$I$53,7,FALSE))</f>
        <v/>
      </c>
      <c r="H438" s="67" t="str">
        <f>IF(ISNA(VLOOKUP($A438,'Úklidové služby'!$A$7:$I$53,8,FALSE))=TRUE,"",VLOOKUP($A438,'Úklidové služby'!$A$7:$I$53,8,FALSE))</f>
        <v/>
      </c>
      <c r="I438" s="232" t="str">
        <f>IF(ISNA(VLOOKUP($A438,'Úklidové služby'!$A$7:$I$53,9,FALSE))=TRUE,"",VLOOKUP($A438,'Úklidové služby'!$A$7:$I$53,9,FALSE))</f>
        <v/>
      </c>
      <c r="J438" s="189" t="str">
        <f t="shared" si="24"/>
        <v/>
      </c>
      <c r="K438" s="237" t="str">
        <f t="shared" si="25"/>
        <v/>
      </c>
    </row>
    <row r="439" spans="1:11" ht="15" hidden="1" outlineLevel="1">
      <c r="A439" s="9"/>
      <c r="B439" s="14" t="s">
        <v>8</v>
      </c>
      <c r="C439" s="70"/>
      <c r="D439" s="154" t="s">
        <v>266</v>
      </c>
      <c r="E439" s="100">
        <v>1.27</v>
      </c>
      <c r="F439" s="89" t="str">
        <f>IF(ISNA(VLOOKUP($A439,'Úklidové služby'!$A$7:$I$53,6,FALSE))=TRUE,"",VLOOKUP($A439,'Úklidové služby'!$A$7:$I$53,6,FALSE))</f>
        <v/>
      </c>
      <c r="G439" s="17" t="str">
        <f>IF(ISNA(VLOOKUP($A439,'Úklidové služby'!$A$7:$I$53,7,FALSE))=TRUE,"",VLOOKUP($A439,'Úklidové služby'!$A$7:$I$53,7,FALSE))</f>
        <v/>
      </c>
      <c r="H439" s="67" t="str">
        <f>IF(ISNA(VLOOKUP($A439,'Úklidové služby'!$A$7:$I$53,8,FALSE))=TRUE,"",VLOOKUP($A439,'Úklidové služby'!$A$7:$I$53,8,FALSE))</f>
        <v/>
      </c>
      <c r="I439" s="232" t="str">
        <f>IF(ISNA(VLOOKUP($A439,'Úklidové služby'!$A$7:$I$53,9,FALSE))=TRUE,"",VLOOKUP($A439,'Úklidové služby'!$A$7:$I$53,9,FALSE))</f>
        <v/>
      </c>
      <c r="J439" s="189" t="str">
        <f t="shared" si="24"/>
        <v/>
      </c>
      <c r="K439" s="237" t="str">
        <f t="shared" si="25"/>
        <v/>
      </c>
    </row>
    <row r="440" spans="1:11" ht="15" hidden="1" outlineLevel="1">
      <c r="A440" s="9"/>
      <c r="B440" s="14" t="s">
        <v>8</v>
      </c>
      <c r="C440" s="140" t="s">
        <v>108</v>
      </c>
      <c r="D440" s="154" t="s">
        <v>244</v>
      </c>
      <c r="E440" s="100">
        <v>2.79</v>
      </c>
      <c r="F440" s="89" t="str">
        <f>IF(ISNA(VLOOKUP($A440,'Úklidové služby'!$A$7:$I$53,6,FALSE))=TRUE,"",VLOOKUP($A440,'Úklidové služby'!$A$7:$I$53,6,FALSE))</f>
        <v/>
      </c>
      <c r="G440" s="17" t="str">
        <f>IF(ISNA(VLOOKUP($A440,'Úklidové služby'!$A$7:$I$53,7,FALSE))=TRUE,"",VLOOKUP($A440,'Úklidové služby'!$A$7:$I$53,7,FALSE))</f>
        <v/>
      </c>
      <c r="H440" s="67" t="str">
        <f>IF(ISNA(VLOOKUP($A440,'Úklidové služby'!$A$7:$I$53,8,FALSE))=TRUE,"",VLOOKUP($A440,'Úklidové služby'!$A$7:$I$53,8,FALSE))</f>
        <v/>
      </c>
      <c r="I440" s="232" t="str">
        <f>IF(ISNA(VLOOKUP($A440,'Úklidové služby'!$A$7:$I$53,9,FALSE))=TRUE,"",VLOOKUP($A440,'Úklidové služby'!$A$7:$I$53,9,FALSE))</f>
        <v/>
      </c>
      <c r="J440" s="189" t="str">
        <f t="shared" si="24"/>
        <v/>
      </c>
      <c r="K440" s="237" t="str">
        <f t="shared" si="25"/>
        <v/>
      </c>
    </row>
    <row r="441" spans="1:11" ht="15" hidden="1" outlineLevel="1">
      <c r="A441" s="9"/>
      <c r="B441" s="14" t="s">
        <v>8</v>
      </c>
      <c r="C441" s="140" t="s">
        <v>105</v>
      </c>
      <c r="D441" s="154" t="s">
        <v>245</v>
      </c>
      <c r="E441" s="100">
        <v>5.31</v>
      </c>
      <c r="F441" s="89" t="str">
        <f>IF(ISNA(VLOOKUP($A441,'Úklidové služby'!$A$7:$I$53,6,FALSE))=TRUE,"",VLOOKUP($A441,'Úklidové služby'!$A$7:$I$53,6,FALSE))</f>
        <v/>
      </c>
      <c r="G441" s="17" t="str">
        <f>IF(ISNA(VLOOKUP($A441,'Úklidové služby'!$A$7:$I$53,7,FALSE))=TRUE,"",VLOOKUP($A441,'Úklidové služby'!$A$7:$I$53,7,FALSE))</f>
        <v/>
      </c>
      <c r="H441" s="67" t="str">
        <f>IF(ISNA(VLOOKUP($A441,'Úklidové služby'!$A$7:$I$53,8,FALSE))=TRUE,"",VLOOKUP($A441,'Úklidové služby'!$A$7:$I$53,8,FALSE))</f>
        <v/>
      </c>
      <c r="I441" s="232" t="str">
        <f>IF(ISNA(VLOOKUP($A441,'Úklidové služby'!$A$7:$I$53,9,FALSE))=TRUE,"",VLOOKUP($A441,'Úklidové služby'!$A$7:$I$53,9,FALSE))</f>
        <v/>
      </c>
      <c r="J441" s="189" t="str">
        <f t="shared" si="24"/>
        <v/>
      </c>
      <c r="K441" s="237" t="str">
        <f t="shared" si="25"/>
        <v/>
      </c>
    </row>
    <row r="442" spans="1:11" ht="15" hidden="1" outlineLevel="1">
      <c r="A442" s="2"/>
      <c r="B442" s="25" t="s">
        <v>20</v>
      </c>
      <c r="C442" s="71" t="s">
        <v>150</v>
      </c>
      <c r="D442" s="59" t="s">
        <v>151</v>
      </c>
      <c r="E442" s="102">
        <v>9.52</v>
      </c>
      <c r="F442" s="160" t="str">
        <f>IF(ISNA(VLOOKUP($A442,'Úklidové služby'!$A$7:$I$53,6,FALSE))=TRUE,"",VLOOKUP($A442,'Úklidové služby'!$A$7:$I$53,6,FALSE))</f>
        <v/>
      </c>
      <c r="G442" s="17" t="str">
        <f>IF(ISNA(VLOOKUP($A442,'Úklidové služby'!$A$7:$I$53,7,FALSE))=TRUE,"",VLOOKUP($A442,'Úklidové služby'!$A$7:$I$53,7,FALSE))</f>
        <v/>
      </c>
      <c r="H442" s="220" t="str">
        <f>IF(ISNA(VLOOKUP($A442,'Úklidové služby'!$A$7:$I$53,8,FALSE))=TRUE,"",VLOOKUP($A442,'Úklidové služby'!$A$7:$I$53,8,FALSE))</f>
        <v/>
      </c>
      <c r="I442" s="232" t="str">
        <f>IF(ISNA(VLOOKUP($A442,'Úklidové služby'!$A$7:$I$53,9,FALSE))=TRUE,"",VLOOKUP($A442,'Úklidové služby'!$A$7:$I$53,9,FALSE))</f>
        <v/>
      </c>
      <c r="J442" s="189" t="str">
        <f t="shared" si="24"/>
        <v/>
      </c>
      <c r="K442" s="237" t="str">
        <f t="shared" si="25"/>
        <v/>
      </c>
    </row>
    <row r="443" spans="1:11" ht="15">
      <c r="A443" s="2">
        <v>41</v>
      </c>
      <c r="B443" s="19" t="s">
        <v>27</v>
      </c>
      <c r="C443" s="26"/>
      <c r="D443" s="57"/>
      <c r="E443" s="97">
        <v>0</v>
      </c>
      <c r="F443" s="64" t="str">
        <f>IF(ISNA(VLOOKUP($A443,'Úklidové služby'!$A$7:$I$53,6,FALSE))=TRUE,"",VLOOKUP($A443,'Úklidové služby'!$A$7:$I$53,6,FALSE))</f>
        <v>m2</v>
      </c>
      <c r="G443" s="24">
        <f>IF(ISNA(VLOOKUP($A443,'Úklidové služby'!$A$7:$I$53,7,FALSE))=TRUE,"",VLOOKUP($A443,'Úklidové služby'!$A$7:$I$53,7,FALSE))</f>
        <v>0</v>
      </c>
      <c r="H443" s="219" t="str">
        <f>IF(ISNA(VLOOKUP($A443,'Úklidové služby'!$A$7:$I$53,8,FALSE))=TRUE,"",VLOOKUP($A443,'Úklidové služby'!$A$7:$I$53,8,FALSE))</f>
        <v>1x za 3 měsíce</v>
      </c>
      <c r="I443" s="186">
        <f>IF(ISNA(VLOOKUP($A443,'Úklidové služby'!$A$7:$I$53,9,FALSE))=TRUE,"",VLOOKUP($A443,'Úklidové služby'!$A$7:$I$53,9,FALSE))</f>
        <v>4</v>
      </c>
      <c r="J443" s="76">
        <f t="shared" si="24"/>
        <v>0</v>
      </c>
      <c r="K443" s="243">
        <f t="shared" si="25"/>
        <v>0</v>
      </c>
    </row>
    <row r="444" spans="1:11" ht="15">
      <c r="A444" s="2">
        <v>42</v>
      </c>
      <c r="B444" s="19" t="s">
        <v>442</v>
      </c>
      <c r="C444" s="26"/>
      <c r="D444" s="57"/>
      <c r="E444" s="111">
        <v>0</v>
      </c>
      <c r="F444" s="64" t="str">
        <f>IF(ISNA(VLOOKUP($A444,'Úklidové služby'!$A$7:$I$53,6,FALSE))=TRUE,"",VLOOKUP($A444,'Úklidové služby'!$A$7:$I$53,6,FALSE))</f>
        <v>m2</v>
      </c>
      <c r="G444" s="24">
        <f>IF(ISNA(VLOOKUP($A444,'Úklidové služby'!$A$7:$I$53,7,FALSE))=TRUE,"",VLOOKUP($A444,'Úklidové služby'!$A$7:$I$53,7,FALSE))</f>
        <v>0</v>
      </c>
      <c r="H444" s="247" t="str">
        <f>IF(ISNA(VLOOKUP($A444,'Úklidové služby'!$A$7:$I$53,8,FALSE))=TRUE,"",VLOOKUP($A444,'Úklidové služby'!$A$7:$I$53,8,FALSE))</f>
        <v>1x za 3 měsíce</v>
      </c>
      <c r="I444" s="252">
        <f>IF(ISNA(VLOOKUP($A444,'Úklidové služby'!$A$7:$I$53,9,FALSE))=TRUE,"",VLOOKUP($A444,'Úklidové služby'!$A$7:$I$53,9,FALSE))</f>
        <v>4</v>
      </c>
      <c r="J444" s="76">
        <f t="shared" si="24"/>
        <v>0</v>
      </c>
      <c r="K444" s="254">
        <f t="shared" si="25"/>
        <v>0</v>
      </c>
    </row>
    <row r="445" spans="1:11" ht="15" collapsed="1">
      <c r="A445" s="2">
        <v>43</v>
      </c>
      <c r="B445" s="19" t="s">
        <v>40</v>
      </c>
      <c r="C445" s="26"/>
      <c r="D445" s="59"/>
      <c r="E445" s="97">
        <f>SUM(E446:E450)</f>
        <v>5</v>
      </c>
      <c r="F445" s="64" t="str">
        <f>IF(ISNA(VLOOKUP($A445,'Úklidové služby'!$A$7:$I$53,6,FALSE))=TRUE,"",VLOOKUP($A445,'Úklidové služby'!$A$7:$I$53,6,FALSE))</f>
        <v>místnost</v>
      </c>
      <c r="G445" s="24">
        <f>IF(ISNA(VLOOKUP($A445,'Úklidové služby'!$A$7:$I$53,7,FALSE))=TRUE,"",VLOOKUP($A445,'Úklidové služby'!$A$7:$I$53,7,FALSE))</f>
        <v>0</v>
      </c>
      <c r="H445" s="219" t="str">
        <f>IF(ISNA(VLOOKUP($A445,'Úklidové služby'!$A$7:$I$53,8,FALSE))=TRUE,"",VLOOKUP($A445,'Úklidové služby'!$A$7:$I$53,8,FALSE))</f>
        <v>1x za 3 měsíce</v>
      </c>
      <c r="I445" s="186">
        <f>IF(ISNA(VLOOKUP($A445,'Úklidové služby'!$A$7:$I$53,9,FALSE))=TRUE,"",VLOOKUP($A445,'Úklidové služby'!$A$7:$I$53,9,FALSE))</f>
        <v>4</v>
      </c>
      <c r="J445" s="76">
        <f t="shared" si="24"/>
        <v>0</v>
      </c>
      <c r="K445" s="243">
        <f t="shared" si="25"/>
        <v>0</v>
      </c>
    </row>
    <row r="446" spans="1:11" ht="15" hidden="1" outlineLevel="1">
      <c r="A446" s="9"/>
      <c r="B446" s="10" t="s">
        <v>8</v>
      </c>
      <c r="C446" s="118" t="s">
        <v>114</v>
      </c>
      <c r="D446" s="56" t="s">
        <v>237</v>
      </c>
      <c r="E446" s="100">
        <v>1</v>
      </c>
      <c r="F446" s="89" t="str">
        <f>IF(ISNA(VLOOKUP($A446,'Úklidové služby'!$A$7:$I$53,6,FALSE))=TRUE,"",VLOOKUP($A446,'Úklidové služby'!$A$7:$I$53,6,FALSE))</f>
        <v/>
      </c>
      <c r="G446" s="17" t="str">
        <f>IF(ISNA(VLOOKUP($A446,'Úklidové služby'!$A$7:$I$53,7,FALSE))=TRUE,"",VLOOKUP($A446,'Úklidové služby'!$A$7:$I$53,7,FALSE))</f>
        <v/>
      </c>
      <c r="H446" s="67" t="str">
        <f>IF(ISNA(VLOOKUP($A446,'Úklidové služby'!$A$7:$I$53,8,FALSE))=TRUE,"",VLOOKUP($A446,'Úklidové služby'!$A$7:$I$53,8,FALSE))</f>
        <v/>
      </c>
      <c r="I446" s="232" t="str">
        <f>IF(ISNA(VLOOKUP($A446,'Úklidové služby'!$A$7:$I$53,9,FALSE))=TRUE,"",VLOOKUP($A446,'Úklidové služby'!$A$7:$I$53,9,FALSE))</f>
        <v/>
      </c>
      <c r="J446" s="189" t="str">
        <f t="shared" si="24"/>
        <v/>
      </c>
      <c r="K446" s="237" t="str">
        <f t="shared" si="25"/>
        <v/>
      </c>
    </row>
    <row r="447" spans="1:11" ht="15" hidden="1" outlineLevel="1">
      <c r="A447" s="9"/>
      <c r="B447" s="143" t="s">
        <v>8</v>
      </c>
      <c r="C447" s="140"/>
      <c r="D447" s="154" t="s">
        <v>266</v>
      </c>
      <c r="E447" s="100">
        <v>1</v>
      </c>
      <c r="F447" s="89" t="str">
        <f>IF(ISNA(VLOOKUP($A447,'Úklidové služby'!$A$7:$I$53,6,FALSE))=TRUE,"",VLOOKUP($A447,'Úklidové služby'!$A$7:$I$53,6,FALSE))</f>
        <v/>
      </c>
      <c r="G447" s="17" t="str">
        <f>IF(ISNA(VLOOKUP($A447,'Úklidové služby'!$A$7:$I$53,7,FALSE))=TRUE,"",VLOOKUP($A447,'Úklidové služby'!$A$7:$I$53,7,FALSE))</f>
        <v/>
      </c>
      <c r="H447" s="67" t="str">
        <f>IF(ISNA(VLOOKUP($A447,'Úklidové služby'!$A$7:$I$53,8,FALSE))=TRUE,"",VLOOKUP($A447,'Úklidové služby'!$A$7:$I$53,8,FALSE))</f>
        <v/>
      </c>
      <c r="I447" s="232" t="str">
        <f>IF(ISNA(VLOOKUP($A447,'Úklidové služby'!$A$7:$I$53,9,FALSE))=TRUE,"",VLOOKUP($A447,'Úklidové služby'!$A$7:$I$53,9,FALSE))</f>
        <v/>
      </c>
      <c r="J447" s="189" t="str">
        <f t="shared" si="24"/>
        <v/>
      </c>
      <c r="K447" s="237" t="str">
        <f t="shared" si="25"/>
        <v/>
      </c>
    </row>
    <row r="448" spans="1:11" ht="15" hidden="1" outlineLevel="1">
      <c r="A448" s="9"/>
      <c r="B448" s="143" t="s">
        <v>8</v>
      </c>
      <c r="C448" s="140" t="s">
        <v>108</v>
      </c>
      <c r="D448" s="154" t="s">
        <v>244</v>
      </c>
      <c r="E448" s="100">
        <v>1</v>
      </c>
      <c r="F448" s="89" t="str">
        <f>IF(ISNA(VLOOKUP($A448,'Úklidové služby'!$A$7:$I$53,6,FALSE))=TRUE,"",VLOOKUP($A448,'Úklidové služby'!$A$7:$I$53,6,FALSE))</f>
        <v/>
      </c>
      <c r="G448" s="17" t="str">
        <f>IF(ISNA(VLOOKUP($A448,'Úklidové služby'!$A$7:$I$53,7,FALSE))=TRUE,"",VLOOKUP($A448,'Úklidové služby'!$A$7:$I$53,7,FALSE))</f>
        <v/>
      </c>
      <c r="H448" s="67" t="str">
        <f>IF(ISNA(VLOOKUP($A448,'Úklidové služby'!$A$7:$I$53,8,FALSE))=TRUE,"",VLOOKUP($A448,'Úklidové služby'!$A$7:$I$53,8,FALSE))</f>
        <v/>
      </c>
      <c r="I448" s="232" t="str">
        <f>IF(ISNA(VLOOKUP($A448,'Úklidové služby'!$A$7:$I$53,9,FALSE))=TRUE,"",VLOOKUP($A448,'Úklidové služby'!$A$7:$I$53,9,FALSE))</f>
        <v/>
      </c>
      <c r="J448" s="189" t="str">
        <f t="shared" si="24"/>
        <v/>
      </c>
      <c r="K448" s="237" t="str">
        <f t="shared" si="25"/>
        <v/>
      </c>
    </row>
    <row r="449" spans="1:11" ht="15" hidden="1" outlineLevel="1">
      <c r="A449" s="9"/>
      <c r="B449" s="143" t="s">
        <v>8</v>
      </c>
      <c r="C449" s="140" t="s">
        <v>105</v>
      </c>
      <c r="D449" s="154" t="s">
        <v>245</v>
      </c>
      <c r="E449" s="100">
        <v>1</v>
      </c>
      <c r="F449" s="89" t="str">
        <f>IF(ISNA(VLOOKUP($A449,'Úklidové služby'!$A$7:$I$53,6,FALSE))=TRUE,"",VLOOKUP($A449,'Úklidové služby'!$A$7:$I$53,6,FALSE))</f>
        <v/>
      </c>
      <c r="G449" s="17" t="str">
        <f>IF(ISNA(VLOOKUP($A449,'Úklidové služby'!$A$7:$I$53,7,FALSE))=TRUE,"",VLOOKUP($A449,'Úklidové služby'!$A$7:$I$53,7,FALSE))</f>
        <v/>
      </c>
      <c r="H449" s="67" t="str">
        <f>IF(ISNA(VLOOKUP($A449,'Úklidové služby'!$A$7:$I$53,8,FALSE))=TRUE,"",VLOOKUP($A449,'Úklidové služby'!$A$7:$I$53,8,FALSE))</f>
        <v/>
      </c>
      <c r="I449" s="232" t="str">
        <f>IF(ISNA(VLOOKUP($A449,'Úklidové služby'!$A$7:$I$53,9,FALSE))=TRUE,"",VLOOKUP($A449,'Úklidové služby'!$A$7:$I$53,9,FALSE))</f>
        <v/>
      </c>
      <c r="J449" s="189" t="str">
        <f t="shared" si="24"/>
        <v/>
      </c>
      <c r="K449" s="237" t="str">
        <f t="shared" si="25"/>
        <v/>
      </c>
    </row>
    <row r="450" spans="1:11" ht="15" hidden="1" outlineLevel="1">
      <c r="A450" s="2"/>
      <c r="B450" s="159" t="s">
        <v>20</v>
      </c>
      <c r="C450" s="142" t="s">
        <v>150</v>
      </c>
      <c r="D450" s="59" t="s">
        <v>151</v>
      </c>
      <c r="E450" s="102">
        <v>1</v>
      </c>
      <c r="F450" s="160" t="str">
        <f>IF(ISNA(VLOOKUP($A450,'Úklidové služby'!$A$7:$I$53,6,FALSE))=TRUE,"",VLOOKUP($A450,'Úklidové služby'!$A$7:$I$53,6,FALSE))</f>
        <v/>
      </c>
      <c r="G450" s="17" t="str">
        <f>IF(ISNA(VLOOKUP($A450,'Úklidové služby'!$A$7:$I$53,7,FALSE))=TRUE,"",VLOOKUP($A450,'Úklidové služby'!$A$7:$I$53,7,FALSE))</f>
        <v/>
      </c>
      <c r="H450" s="220" t="str">
        <f>IF(ISNA(VLOOKUP($A450,'Úklidové služby'!$A$7:$I$53,8,FALSE))=TRUE,"",VLOOKUP($A450,'Úklidové služby'!$A$7:$I$53,8,FALSE))</f>
        <v/>
      </c>
      <c r="I450" s="235" t="str">
        <f>IF(ISNA(VLOOKUP($A450,'Úklidové služby'!$A$7:$I$53,9,FALSE))=TRUE,"",VLOOKUP($A450,'Úklidové služby'!$A$7:$I$53,9,FALSE))</f>
        <v/>
      </c>
      <c r="J450" s="189" t="str">
        <f t="shared" si="24"/>
        <v/>
      </c>
      <c r="K450" s="242" t="str">
        <f t="shared" si="25"/>
        <v/>
      </c>
    </row>
    <row r="451" spans="1:11" ht="15" collapsed="1">
      <c r="A451" s="2">
        <v>44</v>
      </c>
      <c r="B451" s="3" t="s">
        <v>42</v>
      </c>
      <c r="C451" s="5"/>
      <c r="D451" s="5"/>
      <c r="E451" s="111">
        <f>SUM(E452:E457)</f>
        <v>6</v>
      </c>
      <c r="F451" s="45" t="str">
        <f>IF(ISNA(VLOOKUP($A451,'Úklidové služby'!$A$7:$I$53,6,FALSE))=TRUE,"",VLOOKUP($A451,'Úklidové služby'!$A$7:$I$53,6,FALSE))</f>
        <v>místnost</v>
      </c>
      <c r="G451" s="24">
        <f>IF(ISNA(VLOOKUP($A451,'Úklidové služby'!$A$7:$I$53,7,FALSE))=TRUE,"",VLOOKUP($A451,'Úklidové služby'!$A$7:$I$53,7,FALSE))</f>
        <v>0</v>
      </c>
      <c r="H451" s="60" t="str">
        <f>IF(ISNA(VLOOKUP($A451,'Úklidové služby'!$A$7:$I$53,8,FALSE))=TRUE,"",VLOOKUP($A451,'Úklidové služby'!$A$7:$I$53,8,FALSE))</f>
        <v>1x za 3 měsíce</v>
      </c>
      <c r="I451" s="236">
        <f>IF(ISNA(VLOOKUP($A451,'Úklidové služby'!$A$7:$I$53,9,FALSE))=TRUE,"",VLOOKUP($A451,'Úklidové služby'!$A$7:$I$53,9,FALSE))</f>
        <v>4</v>
      </c>
      <c r="J451" s="76">
        <f t="shared" si="24"/>
        <v>0</v>
      </c>
      <c r="K451" s="245">
        <f t="shared" si="25"/>
        <v>0</v>
      </c>
    </row>
    <row r="452" spans="1:11" ht="15" hidden="1" outlineLevel="1">
      <c r="A452" s="9"/>
      <c r="B452" s="10" t="s">
        <v>8</v>
      </c>
      <c r="C452" s="118" t="s">
        <v>114</v>
      </c>
      <c r="D452" s="56" t="s">
        <v>237</v>
      </c>
      <c r="E452" s="100">
        <v>1</v>
      </c>
      <c r="F452" s="89" t="str">
        <f>IF(ISNA(VLOOKUP($A452,'Úklidové služby'!$A$7:$I$53,6,FALSE))=TRUE,"",VLOOKUP($A452,'Úklidové služby'!$A$7:$I$53,6,FALSE))</f>
        <v/>
      </c>
      <c r="G452" s="13" t="str">
        <f>IF(ISNA(VLOOKUP($A452,'Úklidové služby'!$A$7:$I$53,7,FALSE))=TRUE,"",VLOOKUP($A452,'Úklidové služby'!$A$7:$I$53,7,FALSE))</f>
        <v/>
      </c>
      <c r="H452" s="67" t="str">
        <f>IF(ISNA(VLOOKUP($A452,'Úklidové služby'!$A$7:$I$53,8,FALSE))=TRUE,"",VLOOKUP($A452,'Úklidové služby'!$A$7:$I$53,8,FALSE))</f>
        <v/>
      </c>
      <c r="I452" s="232" t="str">
        <f>IF(ISNA(VLOOKUP($A452,'Úklidové služby'!$A$7:$I$53,9,FALSE))=TRUE,"",VLOOKUP($A452,'Úklidové služby'!$A$7:$I$53,9,FALSE))</f>
        <v/>
      </c>
      <c r="J452" s="189" t="str">
        <f t="shared" si="24"/>
        <v/>
      </c>
      <c r="K452" s="237" t="str">
        <f t="shared" si="25"/>
        <v/>
      </c>
    </row>
    <row r="453" spans="1:11" ht="15" hidden="1" outlineLevel="1">
      <c r="A453" s="9"/>
      <c r="B453" s="143" t="s">
        <v>8</v>
      </c>
      <c r="C453" s="140"/>
      <c r="D453" s="154" t="s">
        <v>266</v>
      </c>
      <c r="E453" s="106">
        <v>1</v>
      </c>
      <c r="F453" s="89" t="str">
        <f>IF(ISNA(VLOOKUP($A453,'Úklidové služby'!$A$7:$I$53,6,FALSE))=TRUE,"",VLOOKUP($A453,'Úklidové služby'!$A$7:$I$53,6,FALSE))</f>
        <v/>
      </c>
      <c r="G453" s="17" t="str">
        <f>IF(ISNA(VLOOKUP($A453,'Úklidové služby'!$A$7:$I$53,7,FALSE))=TRUE,"",VLOOKUP($A453,'Úklidové služby'!$A$7:$I$53,7,FALSE))</f>
        <v/>
      </c>
      <c r="H453" s="67" t="str">
        <f>IF(ISNA(VLOOKUP($A453,'Úklidové služby'!$A$7:$I$53,8,FALSE))=TRUE,"",VLOOKUP($A453,'Úklidové služby'!$A$7:$I$53,8,FALSE))</f>
        <v/>
      </c>
      <c r="I453" s="232" t="str">
        <f>IF(ISNA(VLOOKUP($A453,'Úklidové služby'!$A$7:$I$53,9,FALSE))=TRUE,"",VLOOKUP($A453,'Úklidové služby'!$A$7:$I$53,9,FALSE))</f>
        <v/>
      </c>
      <c r="J453" s="189" t="str">
        <f t="shared" si="24"/>
        <v/>
      </c>
      <c r="K453" s="237" t="str">
        <f t="shared" si="25"/>
        <v/>
      </c>
    </row>
    <row r="454" spans="1:11" ht="15" hidden="1" outlineLevel="1">
      <c r="A454" s="9"/>
      <c r="B454" s="143" t="s">
        <v>8</v>
      </c>
      <c r="C454" s="140" t="s">
        <v>108</v>
      </c>
      <c r="D454" s="154" t="s">
        <v>244</v>
      </c>
      <c r="E454" s="106">
        <v>1</v>
      </c>
      <c r="F454" s="89" t="str">
        <f>IF(ISNA(VLOOKUP($A454,'Úklidové služby'!$A$7:$I$53,6,FALSE))=TRUE,"",VLOOKUP($A454,'Úklidové služby'!$A$7:$I$53,6,FALSE))</f>
        <v/>
      </c>
      <c r="G454" s="17" t="str">
        <f>IF(ISNA(VLOOKUP($A454,'Úklidové služby'!$A$7:$I$53,7,FALSE))=TRUE,"",VLOOKUP($A454,'Úklidové služby'!$A$7:$I$53,7,FALSE))</f>
        <v/>
      </c>
      <c r="H454" s="67" t="str">
        <f>IF(ISNA(VLOOKUP($A454,'Úklidové služby'!$A$7:$I$53,8,FALSE))=TRUE,"",VLOOKUP($A454,'Úklidové služby'!$A$7:$I$53,8,FALSE))</f>
        <v/>
      </c>
      <c r="I454" s="232" t="str">
        <f>IF(ISNA(VLOOKUP($A454,'Úklidové služby'!$A$7:$I$53,9,FALSE))=TRUE,"",VLOOKUP($A454,'Úklidové služby'!$A$7:$I$53,9,FALSE))</f>
        <v/>
      </c>
      <c r="J454" s="189" t="str">
        <f t="shared" si="24"/>
        <v/>
      </c>
      <c r="K454" s="237" t="str">
        <f t="shared" si="25"/>
        <v/>
      </c>
    </row>
    <row r="455" spans="1:11" ht="15" hidden="1" outlineLevel="1">
      <c r="A455" s="9"/>
      <c r="B455" s="143" t="s">
        <v>8</v>
      </c>
      <c r="C455" s="140" t="s">
        <v>105</v>
      </c>
      <c r="D455" s="154" t="s">
        <v>245</v>
      </c>
      <c r="E455" s="106">
        <v>1</v>
      </c>
      <c r="F455" s="89" t="str">
        <f>IF(ISNA(VLOOKUP($A455,'Úklidové služby'!$A$7:$I$53,6,FALSE))=TRUE,"",VLOOKUP($A455,'Úklidové služby'!$A$7:$I$53,6,FALSE))</f>
        <v/>
      </c>
      <c r="G455" s="17" t="str">
        <f>IF(ISNA(VLOOKUP($A455,'Úklidové služby'!$A$7:$I$53,7,FALSE))=TRUE,"",VLOOKUP($A455,'Úklidové služby'!$A$7:$I$53,7,FALSE))</f>
        <v/>
      </c>
      <c r="H455" s="67" t="str">
        <f>IF(ISNA(VLOOKUP($A455,'Úklidové služby'!$A$7:$I$53,8,FALSE))=TRUE,"",VLOOKUP($A455,'Úklidové služby'!$A$7:$I$53,8,FALSE))</f>
        <v/>
      </c>
      <c r="I455" s="232" t="str">
        <f>IF(ISNA(VLOOKUP($A455,'Úklidové služby'!$A$7:$I$53,9,FALSE))=TRUE,"",VLOOKUP($A455,'Úklidové služby'!$A$7:$I$53,9,FALSE))</f>
        <v/>
      </c>
      <c r="J455" s="189" t="str">
        <f t="shared" si="24"/>
        <v/>
      </c>
      <c r="K455" s="237" t="str">
        <f t="shared" si="25"/>
        <v/>
      </c>
    </row>
    <row r="456" spans="1:11" ht="15" hidden="1" outlineLevel="1">
      <c r="A456" s="9"/>
      <c r="B456" s="143" t="s">
        <v>20</v>
      </c>
      <c r="C456" s="140"/>
      <c r="D456" s="154" t="s">
        <v>266</v>
      </c>
      <c r="E456" s="106">
        <v>1</v>
      </c>
      <c r="F456" s="89" t="str">
        <f>IF(ISNA(VLOOKUP($A456,'Úklidové služby'!$A$7:$I$53,6,FALSE))=TRUE,"",VLOOKUP($A456,'Úklidové služby'!$A$7:$I$53,6,FALSE))</f>
        <v/>
      </c>
      <c r="G456" s="17" t="str">
        <f>IF(ISNA(VLOOKUP($A456,'Úklidové služby'!$A$7:$I$53,7,FALSE))=TRUE,"",VLOOKUP($A456,'Úklidové služby'!$A$7:$I$53,7,FALSE))</f>
        <v/>
      </c>
      <c r="H456" s="67" t="str">
        <f>IF(ISNA(VLOOKUP($A456,'Úklidové služby'!$A$7:$I$53,8,FALSE))=TRUE,"",VLOOKUP($A456,'Úklidové služby'!$A$7:$I$53,8,FALSE))</f>
        <v/>
      </c>
      <c r="I456" s="232" t="str">
        <f>IF(ISNA(VLOOKUP($A456,'Úklidové služby'!$A$7:$I$53,9,FALSE))=TRUE,"",VLOOKUP($A456,'Úklidové služby'!$A$7:$I$53,9,FALSE))</f>
        <v/>
      </c>
      <c r="J456" s="189" t="str">
        <f t="shared" si="24"/>
        <v/>
      </c>
      <c r="K456" s="237" t="str">
        <f t="shared" si="25"/>
        <v/>
      </c>
    </row>
    <row r="457" spans="1:11" ht="15" hidden="1" outlineLevel="1">
      <c r="A457" s="2"/>
      <c r="B457" s="159" t="s">
        <v>20</v>
      </c>
      <c r="C457" s="142" t="s">
        <v>150</v>
      </c>
      <c r="D457" s="59" t="s">
        <v>151</v>
      </c>
      <c r="E457" s="104">
        <v>1</v>
      </c>
      <c r="F457" s="160" t="str">
        <f>IF(ISNA(VLOOKUP($A457,'Úklidové služby'!$A$7:$I$53,6,FALSE))=TRUE,"",VLOOKUP($A457,'Úklidové služby'!$A$7:$I$53,6,FALSE))</f>
        <v/>
      </c>
      <c r="G457" s="17" t="str">
        <f>IF(ISNA(VLOOKUP($A457,'Úklidové služby'!$A$7:$I$53,7,FALSE))=TRUE,"",VLOOKUP($A457,'Úklidové služby'!$A$7:$I$53,7,FALSE))</f>
        <v/>
      </c>
      <c r="H457" s="220" t="str">
        <f>IF(ISNA(VLOOKUP($A457,'Úklidové služby'!$A$7:$I$53,8,FALSE))=TRUE,"",VLOOKUP($A457,'Úklidové služby'!$A$7:$I$53,8,FALSE))</f>
        <v/>
      </c>
      <c r="I457" s="235" t="str">
        <f>IF(ISNA(VLOOKUP($A457,'Úklidové služby'!$A$7:$I$53,9,FALSE))=TRUE,"",VLOOKUP($A457,'Úklidové služby'!$A$7:$I$53,9,FALSE))</f>
        <v/>
      </c>
      <c r="J457" s="189" t="str">
        <f t="shared" si="24"/>
        <v/>
      </c>
      <c r="K457" s="242" t="str">
        <f t="shared" si="25"/>
        <v/>
      </c>
    </row>
    <row r="458" spans="1:11" ht="15">
      <c r="A458" s="2">
        <v>45</v>
      </c>
      <c r="B458" s="3" t="s">
        <v>45</v>
      </c>
      <c r="C458" s="26"/>
      <c r="D458" s="57"/>
      <c r="E458" s="97">
        <v>0</v>
      </c>
      <c r="F458" s="45" t="str">
        <f>IF(ISNA(VLOOKUP($A458,'Úklidové služby'!$A$7:$I$53,6,FALSE))=TRUE,"",VLOOKUP($A458,'Úklidové služby'!$A$7:$I$53,6,FALSE))</f>
        <v>ks</v>
      </c>
      <c r="G458" s="24">
        <f>IF(ISNA(VLOOKUP($A458,'Úklidové služby'!$A$7:$I$53,7,FALSE))=TRUE,"",VLOOKUP($A458,'Úklidové služby'!$A$7:$I$53,7,FALSE))</f>
        <v>0</v>
      </c>
      <c r="H458" s="60" t="str">
        <f>IF(ISNA(VLOOKUP($A458,'Úklidové služby'!$A$7:$I$53,8,FALSE))=TRUE,"",VLOOKUP($A458,'Úklidové služby'!$A$7:$I$53,8,FALSE))</f>
        <v>1x za 3 měsíce</v>
      </c>
      <c r="I458" s="236">
        <f>IF(ISNA(VLOOKUP($A458,'Úklidové služby'!$A$7:$I$53,9,FALSE))=TRUE,"",VLOOKUP($A458,'Úklidové služby'!$A$7:$I$53,9,FALSE))</f>
        <v>4</v>
      </c>
      <c r="J458" s="76">
        <f t="shared" si="24"/>
        <v>0</v>
      </c>
      <c r="K458" s="245">
        <f t="shared" si="25"/>
        <v>0</v>
      </c>
    </row>
    <row r="459" spans="1:11" ht="15">
      <c r="A459" s="2">
        <v>46</v>
      </c>
      <c r="B459" s="3" t="s">
        <v>47</v>
      </c>
      <c r="C459" s="26"/>
      <c r="D459" s="57"/>
      <c r="E459" s="97">
        <v>0</v>
      </c>
      <c r="F459" s="64" t="str">
        <f>IF(ISNA(VLOOKUP($A459,'Úklidové služby'!$A$7:$I$53,6,FALSE))=TRUE,"",VLOOKUP($A459,'Úklidové služby'!$A$7:$I$53,6,FALSE))</f>
        <v>ks</v>
      </c>
      <c r="G459" s="24">
        <f>IF(ISNA(VLOOKUP($A459,'Úklidové služby'!$A$7:$I$53,7,FALSE))=TRUE,"",VLOOKUP($A459,'Úklidové služby'!$A$7:$I$53,7,FALSE))</f>
        <v>0</v>
      </c>
      <c r="H459" s="219" t="str">
        <f>IF(ISNA(VLOOKUP($A459,'Úklidové služby'!$A$7:$I$53,8,FALSE))=TRUE,"",VLOOKUP($A459,'Úklidové služby'!$A$7:$I$53,8,FALSE))</f>
        <v>1x za 3 měsíce</v>
      </c>
      <c r="I459" s="186">
        <f>IF(ISNA(VLOOKUP($A459,'Úklidové služby'!$A$7:$I$53,9,FALSE))=TRUE,"",VLOOKUP($A459,'Úklidové služby'!$A$7:$I$53,9,FALSE))</f>
        <v>4</v>
      </c>
      <c r="J459" s="76">
        <f t="shared" si="24"/>
        <v>0</v>
      </c>
      <c r="K459" s="243">
        <f t="shared" si="25"/>
        <v>0</v>
      </c>
    </row>
    <row r="460" spans="1:11" ht="15" collapsed="1" thickBot="1">
      <c r="A460" s="2">
        <v>47</v>
      </c>
      <c r="B460" s="3" t="s">
        <v>58</v>
      </c>
      <c r="C460" s="5"/>
      <c r="D460" s="5"/>
      <c r="E460" s="111">
        <f>SUM(E461:E478)</f>
        <v>94.10450000000002</v>
      </c>
      <c r="F460" s="45" t="str">
        <f>IF(ISNA(VLOOKUP($A460,'Úklidové služby'!$A$7:$I$53,6,FALSE))=TRUE,"",VLOOKUP($A460,'Úklidové služby'!$A$7:$I$53,6,FALSE))</f>
        <v>m2</v>
      </c>
      <c r="G460" s="24">
        <f>IF(ISNA(VLOOKUP($A460,'Úklidové služby'!$A$7:$I$53,7,FALSE))=TRUE,"",VLOOKUP($A460,'Úklidové služby'!$A$7:$I$53,7,FALSE))</f>
        <v>0</v>
      </c>
      <c r="H460" s="60" t="str">
        <f>IF(ISNA(VLOOKUP($A460,'Úklidové služby'!$A$7:$I$53,8,FALSE))=TRUE,"",VLOOKUP($A460,'Úklidové služby'!$A$7:$I$53,8,FALSE))</f>
        <v>1x za 6 měsíců</v>
      </c>
      <c r="I460" s="236">
        <f>IF(ISNA(VLOOKUP($A460,'Úklidové služby'!$A$7:$I$53,9,FALSE))=TRUE,"",VLOOKUP($A460,'Úklidové služby'!$A$7:$I$53,9,FALSE))</f>
        <v>2</v>
      </c>
      <c r="J460" s="76">
        <f t="shared" si="24"/>
        <v>0</v>
      </c>
      <c r="K460" s="245">
        <f t="shared" si="25"/>
        <v>0</v>
      </c>
    </row>
    <row r="461" spans="1:11" ht="15" hidden="1" outlineLevel="1">
      <c r="A461" s="48"/>
      <c r="B461" s="10" t="s">
        <v>8</v>
      </c>
      <c r="C461" s="69" t="s">
        <v>207</v>
      </c>
      <c r="D461" s="11" t="s">
        <v>235</v>
      </c>
      <c r="E461" s="100">
        <f>SUMIF(Okna!$C$157:$C$202,C461,Okna!$I$157:$I$202)</f>
        <v>3.4320000000000004</v>
      </c>
      <c r="F461" s="66"/>
      <c r="G461" s="16"/>
      <c r="H461" s="16"/>
      <c r="I461" s="148"/>
      <c r="J461" s="82"/>
      <c r="K461" s="230"/>
    </row>
    <row r="462" spans="1:11" ht="15" hidden="1" outlineLevel="1">
      <c r="A462" s="48"/>
      <c r="B462" s="14" t="s">
        <v>8</v>
      </c>
      <c r="C462" s="70">
        <v>43831</v>
      </c>
      <c r="D462" s="15" t="s">
        <v>260</v>
      </c>
      <c r="E462" s="100">
        <f>SUMIF(Okna!$C$157:$C$202,C462,Okna!$I$157:$I$202)</f>
        <v>1.8</v>
      </c>
      <c r="F462" s="66"/>
      <c r="G462" s="16"/>
      <c r="H462" s="16"/>
      <c r="I462" s="148"/>
      <c r="J462" s="82"/>
      <c r="K462" s="230"/>
    </row>
    <row r="463" spans="1:11" ht="15" hidden="1" outlineLevel="1">
      <c r="A463" s="48"/>
      <c r="B463" s="14" t="s">
        <v>8</v>
      </c>
      <c r="C463" s="70" t="s">
        <v>113</v>
      </c>
      <c r="D463" s="15" t="s">
        <v>236</v>
      </c>
      <c r="E463" s="100">
        <f>SUMIF(Okna!$C$157:$C$202,C463,Okna!$I$157:$I$202)</f>
        <v>10.296000000000001</v>
      </c>
      <c r="F463" s="66"/>
      <c r="G463" s="16"/>
      <c r="H463" s="16"/>
      <c r="I463" s="148"/>
      <c r="J463" s="82"/>
      <c r="K463" s="230"/>
    </row>
    <row r="464" spans="1:11" ht="15" hidden="1" outlineLevel="1">
      <c r="A464" s="48"/>
      <c r="B464" s="14" t="s">
        <v>8</v>
      </c>
      <c r="C464" s="70" t="s">
        <v>111</v>
      </c>
      <c r="D464" s="15" t="s">
        <v>238</v>
      </c>
      <c r="E464" s="100">
        <f>SUMIF(Okna!$C$157:$C$202,C464,Okna!$I$157:$I$202)</f>
        <v>1.3775</v>
      </c>
      <c r="F464" s="66"/>
      <c r="G464" s="16"/>
      <c r="H464" s="16"/>
      <c r="I464" s="148"/>
      <c r="J464" s="82"/>
      <c r="K464" s="230"/>
    </row>
    <row r="465" spans="1:11" ht="15" hidden="1" outlineLevel="1">
      <c r="A465" s="48"/>
      <c r="B465" s="14" t="s">
        <v>8</v>
      </c>
      <c r="C465" s="70" t="s">
        <v>102</v>
      </c>
      <c r="D465" s="15" t="s">
        <v>61</v>
      </c>
      <c r="E465" s="100">
        <f>SUMIF(Okna!$C$157:$C$202,C465,Okna!$I$157:$I$202)</f>
        <v>2.04</v>
      </c>
      <c r="F465" s="66"/>
      <c r="G465" s="16"/>
      <c r="H465" s="16"/>
      <c r="I465" s="148"/>
      <c r="J465" s="82"/>
      <c r="K465" s="230"/>
    </row>
    <row r="466" spans="1:11" ht="15" hidden="1" outlineLevel="1">
      <c r="A466" s="48"/>
      <c r="B466" s="14" t="s">
        <v>8</v>
      </c>
      <c r="C466" s="70" t="s">
        <v>110</v>
      </c>
      <c r="D466" s="15" t="s">
        <v>240</v>
      </c>
      <c r="E466" s="100">
        <f>SUMIF(Okna!$C$157:$C$202,C466,Okna!$I$157:$I$202)</f>
        <v>4.704000000000001</v>
      </c>
      <c r="F466" s="66"/>
      <c r="G466" s="16"/>
      <c r="H466" s="16"/>
      <c r="I466" s="148"/>
      <c r="J466" s="82"/>
      <c r="K466" s="230"/>
    </row>
    <row r="467" spans="1:11" ht="15" hidden="1" outlineLevel="1">
      <c r="A467" s="48"/>
      <c r="B467" s="14" t="s">
        <v>8</v>
      </c>
      <c r="C467" s="70" t="s">
        <v>133</v>
      </c>
      <c r="D467" s="15" t="s">
        <v>241</v>
      </c>
      <c r="E467" s="100">
        <f>SUMIF(Okna!$C$157:$C$202,C467,Okna!$I$157:$I$202)</f>
        <v>14.625</v>
      </c>
      <c r="F467" s="66"/>
      <c r="G467" s="16"/>
      <c r="H467" s="16"/>
      <c r="I467" s="148"/>
      <c r="J467" s="82"/>
      <c r="K467" s="230"/>
    </row>
    <row r="468" spans="1:11" ht="15" hidden="1" outlineLevel="1">
      <c r="A468" s="48"/>
      <c r="B468" s="14" t="s">
        <v>135</v>
      </c>
      <c r="C468" s="70" t="s">
        <v>109</v>
      </c>
      <c r="D468" s="15" t="s">
        <v>243</v>
      </c>
      <c r="E468" s="100">
        <f>SUMIF(Okna!$C$157:$C$202,C468,Okna!$I$157:$I$202)</f>
        <v>5.2</v>
      </c>
      <c r="F468" s="66"/>
      <c r="G468" s="16"/>
      <c r="H468" s="16"/>
      <c r="I468" s="148"/>
      <c r="J468" s="82"/>
      <c r="K468" s="230"/>
    </row>
    <row r="469" spans="1:11" ht="15" hidden="1" outlineLevel="1">
      <c r="A469" s="48"/>
      <c r="B469" s="14" t="s">
        <v>20</v>
      </c>
      <c r="C469" s="70" t="s">
        <v>116</v>
      </c>
      <c r="D469" s="15" t="s">
        <v>61</v>
      </c>
      <c r="E469" s="100">
        <f>SUMIF(Okna!$C$157:$C$202,C469,Okna!$I$157:$I$202)</f>
        <v>6.48</v>
      </c>
      <c r="F469" s="66"/>
      <c r="G469" s="16"/>
      <c r="H469" s="16"/>
      <c r="I469" s="148"/>
      <c r="J469" s="82"/>
      <c r="K469" s="230"/>
    </row>
    <row r="470" spans="1:11" ht="15" hidden="1" outlineLevel="1">
      <c r="A470" s="48"/>
      <c r="B470" s="14" t="s">
        <v>20</v>
      </c>
      <c r="C470" s="70" t="s">
        <v>117</v>
      </c>
      <c r="D470" s="15" t="s">
        <v>248</v>
      </c>
      <c r="E470" s="100">
        <f>SUMIF(Okna!$C$157:$C$202,C470,Okna!$I$157:$I$202)</f>
        <v>6.48</v>
      </c>
      <c r="F470" s="66"/>
      <c r="G470" s="16"/>
      <c r="H470" s="16"/>
      <c r="I470" s="148"/>
      <c r="J470" s="82"/>
      <c r="K470" s="230"/>
    </row>
    <row r="471" spans="1:11" ht="15" hidden="1" outlineLevel="1">
      <c r="A471" s="48"/>
      <c r="B471" s="14" t="s">
        <v>20</v>
      </c>
      <c r="C471" s="70" t="s">
        <v>119</v>
      </c>
      <c r="D471" s="15" t="s">
        <v>249</v>
      </c>
      <c r="E471" s="100">
        <f>SUMIF(Okna!$C$157:$C$202,C471,Okna!$I$157:$I$202)</f>
        <v>3.7199999999999998</v>
      </c>
      <c r="F471" s="66"/>
      <c r="G471" s="16"/>
      <c r="H471" s="16"/>
      <c r="I471" s="148"/>
      <c r="J471" s="82"/>
      <c r="K471" s="230"/>
    </row>
    <row r="472" spans="1:11" ht="15" hidden="1" outlineLevel="1">
      <c r="A472" s="48"/>
      <c r="B472" s="14" t="s">
        <v>20</v>
      </c>
      <c r="C472" s="70" t="s">
        <v>120</v>
      </c>
      <c r="D472" s="15" t="s">
        <v>250</v>
      </c>
      <c r="E472" s="100">
        <f>SUMIF(Okna!$C$157:$C$202,C472,Okna!$I$157:$I$202)</f>
        <v>4.8</v>
      </c>
      <c r="F472" s="66"/>
      <c r="G472" s="16"/>
      <c r="H472" s="16"/>
      <c r="I472" s="148"/>
      <c r="J472" s="82"/>
      <c r="K472" s="230"/>
    </row>
    <row r="473" spans="1:11" ht="15" hidden="1" outlineLevel="1">
      <c r="A473" s="48"/>
      <c r="B473" s="14" t="s">
        <v>20</v>
      </c>
      <c r="C473" s="70" t="s">
        <v>186</v>
      </c>
      <c r="D473" s="15" t="s">
        <v>253</v>
      </c>
      <c r="E473" s="100">
        <f>SUMIF(Okna!$C$157:$C$202,C473,Okna!$I$157:$I$202)</f>
        <v>4</v>
      </c>
      <c r="F473" s="66"/>
      <c r="G473" s="16"/>
      <c r="H473" s="16"/>
      <c r="I473" s="148"/>
      <c r="J473" s="82"/>
      <c r="K473" s="230"/>
    </row>
    <row r="474" spans="1:11" ht="15" hidden="1" outlineLevel="1">
      <c r="A474" s="48"/>
      <c r="B474" s="14" t="s">
        <v>20</v>
      </c>
      <c r="C474" s="70" t="s">
        <v>209</v>
      </c>
      <c r="D474" s="15" t="s">
        <v>254</v>
      </c>
      <c r="E474" s="100">
        <f>SUMIF(Okna!$C$157:$C$202,C474,Okna!$I$157:$I$202)</f>
        <v>4</v>
      </c>
      <c r="F474" s="66"/>
      <c r="G474" s="16"/>
      <c r="H474" s="16"/>
      <c r="I474" s="148"/>
      <c r="J474" s="82"/>
      <c r="K474" s="230"/>
    </row>
    <row r="475" spans="1:11" ht="15" hidden="1" outlineLevel="1">
      <c r="A475" s="48"/>
      <c r="B475" s="14" t="s">
        <v>20</v>
      </c>
      <c r="C475" s="70" t="s">
        <v>187</v>
      </c>
      <c r="D475" s="15" t="s">
        <v>255</v>
      </c>
      <c r="E475" s="100">
        <f>SUMIF(Okna!$C$157:$C$202,C475,Okna!$I$157:$I$202)</f>
        <v>12</v>
      </c>
      <c r="F475" s="66"/>
      <c r="G475" s="16"/>
      <c r="H475" s="16"/>
      <c r="I475" s="148"/>
      <c r="J475" s="82"/>
      <c r="K475" s="230"/>
    </row>
    <row r="476" spans="1:11" ht="15" hidden="1" outlineLevel="1">
      <c r="A476" s="48"/>
      <c r="B476" s="14" t="s">
        <v>98</v>
      </c>
      <c r="C476" s="70" t="s">
        <v>126</v>
      </c>
      <c r="D476" s="15" t="s">
        <v>256</v>
      </c>
      <c r="E476" s="100">
        <f>SUMIF(Okna!$C$157:$C$202,C476,Okna!$I$157:$I$202)</f>
        <v>6.75</v>
      </c>
      <c r="F476" s="66"/>
      <c r="G476" s="16"/>
      <c r="H476" s="16"/>
      <c r="I476" s="148"/>
      <c r="J476" s="82"/>
      <c r="K476" s="230"/>
    </row>
    <row r="477" spans="1:11" ht="15" hidden="1" outlineLevel="1">
      <c r="A477" s="48"/>
      <c r="B477" s="14" t="s">
        <v>98</v>
      </c>
      <c r="C477" s="70" t="s">
        <v>127</v>
      </c>
      <c r="D477" s="15" t="s">
        <v>257</v>
      </c>
      <c r="E477" s="100">
        <f>SUMIF(Okna!$C$157:$C$202,C477,Okna!$I$157:$I$202)</f>
        <v>1.2</v>
      </c>
      <c r="F477" s="66"/>
      <c r="G477" s="16"/>
      <c r="H477" s="16"/>
      <c r="I477" s="148"/>
      <c r="J477" s="82"/>
      <c r="K477" s="230"/>
    </row>
    <row r="478" spans="1:11" ht="15" hidden="1" outlineLevel="1" thickBot="1">
      <c r="A478" s="83"/>
      <c r="B478" s="84" t="s">
        <v>98</v>
      </c>
      <c r="C478" s="162" t="s">
        <v>128</v>
      </c>
      <c r="D478" s="153" t="s">
        <v>257</v>
      </c>
      <c r="E478" s="107">
        <f>SUMIF(Okna!$C$157:$C$202,C478,Okna!$I$157:$I$202)</f>
        <v>1.2</v>
      </c>
      <c r="F478" s="95"/>
      <c r="G478" s="87"/>
      <c r="H478" s="87"/>
      <c r="I478" s="221"/>
      <c r="J478" s="88"/>
      <c r="K478" s="249"/>
    </row>
    <row r="479" spans="1:11" ht="15" thickBot="1">
      <c r="A479" s="1126" t="s">
        <v>269</v>
      </c>
      <c r="B479" s="1127"/>
      <c r="C479" s="1127"/>
      <c r="D479" s="1127"/>
      <c r="E479" s="1127"/>
      <c r="F479" s="1127"/>
      <c r="G479" s="1127"/>
      <c r="H479" s="1127"/>
      <c r="I479" s="1131"/>
      <c r="J479" s="231">
        <f>SUM(J7:J478)</f>
        <v>0</v>
      </c>
      <c r="K479" s="901">
        <f>SUM(K7:K478)</f>
        <v>0</v>
      </c>
    </row>
    <row r="492" spans="2:4" ht="15">
      <c r="B492" s="108"/>
      <c r="C492" s="108"/>
      <c r="D492" s="108"/>
    </row>
    <row r="493" spans="2:4" ht="15">
      <c r="B493" s="108"/>
      <c r="C493" s="108"/>
      <c r="D493" s="108"/>
    </row>
    <row r="494" spans="1:11" s="108" customFormat="1" ht="15">
      <c r="A494" s="1"/>
      <c r="F494" s="1"/>
      <c r="G494" s="1"/>
      <c r="H494" s="1"/>
      <c r="I494" s="1"/>
      <c r="J494" s="1"/>
      <c r="K494" s="1"/>
    </row>
  </sheetData>
  <sheetProtection sheet="1" objects="1" scenarios="1"/>
  <mergeCells count="2">
    <mergeCell ref="B6:D6"/>
    <mergeCell ref="A479:I479"/>
  </mergeCells>
  <printOptions horizontalCentered="1"/>
  <pageMargins left="0.1968503937007874" right="0.1968503937007874" top="0.15748031496062992" bottom="0.46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C14:C15 C16:C17" twoDigitTextYear="1"/>
    <ignoredError sqref="E437 E451 E282 E1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125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5.140625" style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415</v>
      </c>
    </row>
    <row r="5" ht="15" thickBot="1">
      <c r="E5" s="108"/>
    </row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0</v>
      </c>
    </row>
    <row r="7" spans="1:12" ht="15">
      <c r="A7" s="2">
        <v>1</v>
      </c>
      <c r="B7" s="3" t="s">
        <v>5</v>
      </c>
      <c r="C7" s="4"/>
      <c r="D7" s="5"/>
      <c r="E7" s="98">
        <v>0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 aca="true" t="shared" si="0" ref="J7:J70">IF(ISERR(E7*G7*I7)=TRUE,"",E7*G7*I7)</f>
        <v>0</v>
      </c>
      <c r="K7" s="250">
        <f aca="true" t="shared" si="1" ref="K7:K40">IF(ISERR(J7/12)=TRUE,"",J7/12)</f>
        <v>0</v>
      </c>
      <c r="L7" s="1">
        <f>SUMIF(A:A,'Úklidové služby'!A8,E:E)</f>
        <v>0</v>
      </c>
    </row>
    <row r="8" spans="1:12" ht="15">
      <c r="A8" s="18">
        <v>2</v>
      </c>
      <c r="B8" s="19" t="s">
        <v>26</v>
      </c>
      <c r="C8" s="20"/>
      <c r="D8" s="21"/>
      <c r="E8" s="97">
        <v>0</v>
      </c>
      <c r="F8" s="23" t="str">
        <f>IF(ISNA(VLOOKUP($A8,'Úklidové služby'!$A$7:$I$53,6,FALSE))=TRUE,"",VLOOKUP($A8,'Úklidové služby'!$A$7:$I$53,6,FALSE))</f>
        <v>m2</v>
      </c>
      <c r="G8" s="24">
        <f>IF(ISNA(VLOOKUP($A8,'Úklidové služby'!$A$7:$I$53,7,FALSE))=TRUE,"",VLOOKUP($A8,'Úklidové služby'!$A$7:$I$53,7,FALSE))</f>
        <v>0</v>
      </c>
      <c r="H8" s="227" t="str">
        <f>IF(ISNA(VLOOKUP($A8,'Úklidové služby'!$A$7:$I$53,8,FALSE))=TRUE,"",VLOOKUP($A8,'Úklidové služby'!$A$7:$I$53,8,FALSE))</f>
        <v>1x za den</v>
      </c>
      <c r="I8" s="185">
        <f>IF(ISNA(VLOOKUP($A8,'Úklidové služby'!$A$7:$I$53,9,FALSE))=TRUE,"",VLOOKUP($A8,'Úklidové služby'!$A$7:$I$53,9,FALSE))</f>
        <v>251</v>
      </c>
      <c r="J8" s="76">
        <f t="shared" si="0"/>
        <v>0</v>
      </c>
      <c r="K8" s="238">
        <f t="shared" si="1"/>
        <v>0</v>
      </c>
      <c r="L8" s="1">
        <f>SUMIF(A:A,'Úklidové služby'!A9,E:E)</f>
        <v>0</v>
      </c>
    </row>
    <row r="9" spans="1:12" ht="15">
      <c r="A9" s="2">
        <v>3</v>
      </c>
      <c r="B9" s="19" t="s">
        <v>27</v>
      </c>
      <c r="C9" s="19"/>
      <c r="D9" s="31"/>
      <c r="E9" s="97">
        <v>0</v>
      </c>
      <c r="F9" s="23" t="str">
        <f>IF(ISNA(VLOOKUP($A9,'Úklidové služby'!$A$7:$I$53,6,FALSE))=TRUE,"",VLOOKUP($A9,'Úklidové služby'!$A$7:$I$53,6,FALSE))</f>
        <v>m2</v>
      </c>
      <c r="G9" s="24">
        <f>IF(ISNA(VLOOKUP($A9,'Úklidové služby'!$A$7:$I$53,7,FALSE))=TRUE,"",VLOOKUP($A9,'Úklidové služby'!$A$7:$I$53,7,FALSE))</f>
        <v>0</v>
      </c>
      <c r="H9" s="227" t="str">
        <f>IF(ISNA(VLOOKUP($A9,'Úklidové služby'!$A$7:$I$53,8,FALSE))=TRUE,"",VLOOKUP($A9,'Úklidové služby'!$A$7:$I$53,8,FALSE))</f>
        <v>1x za den</v>
      </c>
      <c r="I9" s="185">
        <f>IF(ISNA(VLOOKUP($A9,'Úklidové služby'!$A$7:$I$53,9,FALSE))=TRUE,"",VLOOKUP($A9,'Úklidové služby'!$A$7:$I$53,9,FALSE))</f>
        <v>251</v>
      </c>
      <c r="J9" s="76">
        <f t="shared" si="0"/>
        <v>0</v>
      </c>
      <c r="K9" s="238">
        <f t="shared" si="1"/>
        <v>0</v>
      </c>
      <c r="L9" s="1">
        <f>SUMIF(A:A,'Úklidové služby'!A10,E:E)</f>
        <v>0</v>
      </c>
    </row>
    <row r="10" spans="1:12" ht="15">
      <c r="A10" s="18">
        <v>4</v>
      </c>
      <c r="B10" s="983" t="s">
        <v>297</v>
      </c>
      <c r="C10" s="44"/>
      <c r="D10" s="5"/>
      <c r="E10" s="97">
        <v>0</v>
      </c>
      <c r="F10" s="45" t="str">
        <f>IF(ISNA(VLOOKUP($A10,'Úklidové služby'!$A$7:$I$53,6,FALSE))=TRUE,"",VLOOKUP($A10,'Úklidové služby'!$A$7:$I$53,6,FALSE))</f>
        <v>ks</v>
      </c>
      <c r="G10" s="24">
        <f>IF(ISNA(VLOOKUP($A10,'Úklidové služby'!$A$7:$I$53,7,FALSE))=TRUE,"",VLOOKUP($A10,'Úklidové služby'!$A$7:$I$53,7,FALSE))</f>
        <v>0</v>
      </c>
      <c r="H10" s="227" t="str">
        <f>IF(ISNA(VLOOKUP($A10,'Úklidové služby'!$A$7:$I$53,8,FALSE))=TRUE,"",VLOOKUP($A10,'Úklidové služby'!$A$7:$I$53,8,FALSE))</f>
        <v>1x za den</v>
      </c>
      <c r="I10" s="185">
        <f>IF(ISNA(VLOOKUP($A10,'Úklidové služby'!$A$7:$I$53,9,FALSE))=TRUE,"",VLOOKUP($A10,'Úklidové služby'!$A$7:$I$53,9,FALSE))</f>
        <v>251</v>
      </c>
      <c r="J10" s="76">
        <f t="shared" si="0"/>
        <v>0</v>
      </c>
      <c r="K10" s="238">
        <f t="shared" si="1"/>
        <v>0</v>
      </c>
      <c r="L10" s="1">
        <f>SUMIF(A:A,'Úklidové služby'!A11,E:E)</f>
        <v>0</v>
      </c>
    </row>
    <row r="11" spans="1:12" ht="15">
      <c r="A11" s="18">
        <v>5</v>
      </c>
      <c r="B11" s="983" t="s">
        <v>445</v>
      </c>
      <c r="C11" s="5"/>
      <c r="D11" s="5"/>
      <c r="E11" s="97">
        <v>0</v>
      </c>
      <c r="F11" s="45" t="str">
        <f>IF(ISNA(VLOOKUP($A11,'Úklidové služby'!$A$7:$I$53,6,FALSE))=TRUE,"",VLOOKUP($A11,'Úklidové služby'!$A$7:$I$53,6,FALSE))</f>
        <v>ks</v>
      </c>
      <c r="G11" s="24">
        <f>IF(ISNA(VLOOKUP($A11,'Úklidové služby'!$A$7:$I$53,7,FALSE))=TRUE,"",VLOOKUP($A11,'Úklidové služby'!$A$7:$I$53,7,FALSE))</f>
        <v>0</v>
      </c>
      <c r="H11" s="227" t="str">
        <f>IF(ISNA(VLOOKUP($A11,'Úklidové služby'!$A$7:$I$53,8,FALSE))=TRUE,"",VLOOKUP($A11,'Úklidové služby'!$A$7:$I$53,8,FALSE))</f>
        <v>1x za den</v>
      </c>
      <c r="I11" s="185">
        <f>IF(ISNA(VLOOKUP($A11,'Úklidové služby'!$A$7:$I$53,9,FALSE))=TRUE,"",VLOOKUP($A11,'Úklidové služby'!$A$7:$I$53,9,FALSE))</f>
        <v>251</v>
      </c>
      <c r="J11" s="76">
        <f t="shared" si="0"/>
        <v>0</v>
      </c>
      <c r="K11" s="238">
        <f t="shared" si="1"/>
        <v>0</v>
      </c>
      <c r="L11" s="1">
        <f>SUMIF(A:A,'Úklidové služby'!A12,E:E)</f>
        <v>0</v>
      </c>
    </row>
    <row r="12" spans="1:12" ht="15">
      <c r="A12" s="18">
        <v>6</v>
      </c>
      <c r="B12" s="983" t="s">
        <v>446</v>
      </c>
      <c r="C12" s="5"/>
      <c r="D12" s="5"/>
      <c r="E12" s="97">
        <v>0</v>
      </c>
      <c r="F12" s="45" t="str">
        <f>IF(ISNA(VLOOKUP($A12,'Úklidové služby'!$A$7:$I$53,6,FALSE))=TRUE,"",VLOOKUP($A12,'Úklidové služby'!$A$7:$I$53,6,FALSE))</f>
        <v>místnost</v>
      </c>
      <c r="G12" s="24">
        <f>IF(ISNA(VLOOKUP($A12,'Úklidové služby'!$A$7:$I$53,7,FALSE))=TRUE,"",VLOOKUP($A12,'Úklidové služby'!$A$7:$I$53,7,FALSE))</f>
        <v>0</v>
      </c>
      <c r="H12" s="227" t="str">
        <f>IF(ISNA(VLOOKUP($A12,'Úklidové služby'!$A$7:$I$53,8,FALSE))=TRUE,"",VLOOKUP($A12,'Úklidové služby'!$A$7:$I$53,8,FALSE))</f>
        <v>1x za den</v>
      </c>
      <c r="I12" s="185">
        <f>IF(ISNA(VLOOKUP($A12,'Úklidové služby'!$A$7:$I$53,9,FALSE))=TRUE,"",VLOOKUP($A12,'Úklidové služby'!$A$7:$I$53,9,FALSE))</f>
        <v>251</v>
      </c>
      <c r="J12" s="76">
        <f t="shared" si="0"/>
        <v>0</v>
      </c>
      <c r="K12" s="238">
        <f t="shared" si="1"/>
        <v>0</v>
      </c>
      <c r="L12" s="1">
        <f>SUMIF(A:A,'Úklidové služby'!A13,E:E)</f>
        <v>0</v>
      </c>
    </row>
    <row r="13" spans="1:12" ht="15">
      <c r="A13" s="2">
        <v>7</v>
      </c>
      <c r="B13" s="3" t="s">
        <v>39</v>
      </c>
      <c r="C13" s="5"/>
      <c r="D13" s="5"/>
      <c r="E13" s="97">
        <v>0</v>
      </c>
      <c r="F13" s="45" t="str">
        <f>IF(ISNA(VLOOKUP($A13,'Úklidové služby'!$A$7:$I$53,6,FALSE))=TRUE,"",VLOOKUP($A13,'Úklidové služby'!$A$7:$I$53,6,FALSE))</f>
        <v>místnost</v>
      </c>
      <c r="G13" s="24">
        <f>IF(ISNA(VLOOKUP($A13,'Úklidové služby'!$A$7:$I$53,7,FALSE))=TRUE,"",VLOOKUP($A13,'Úklidové služby'!$A$7:$I$53,7,FALSE))</f>
        <v>0</v>
      </c>
      <c r="H13" s="227" t="str">
        <f>IF(ISNA(VLOOKUP($A13,'Úklidové služby'!$A$7:$I$53,8,FALSE))=TRUE,"",VLOOKUP($A13,'Úklidové služby'!$A$7:$I$53,8,FALSE))</f>
        <v>1x za den</v>
      </c>
      <c r="I13" s="185">
        <f>IF(ISNA(VLOOKUP($A13,'Úklidové služby'!$A$7:$I$53,9,FALSE))=TRUE,"",VLOOKUP($A13,'Úklidové služby'!$A$7:$I$53,9,FALSE))</f>
        <v>251</v>
      </c>
      <c r="J13" s="76">
        <f t="shared" si="0"/>
        <v>0</v>
      </c>
      <c r="K13" s="238">
        <f t="shared" si="1"/>
        <v>0</v>
      </c>
      <c r="L13" s="1">
        <f>SUMIF(A:A,'Úklidové služby'!A14,E:E)</f>
        <v>0</v>
      </c>
    </row>
    <row r="14" spans="1:12" ht="15">
      <c r="A14" s="2">
        <v>8</v>
      </c>
      <c r="B14" s="3" t="s">
        <v>441</v>
      </c>
      <c r="C14" s="5"/>
      <c r="D14" s="5"/>
      <c r="E14" s="111">
        <v>0</v>
      </c>
      <c r="F14" s="45" t="str">
        <f>IF(ISNA(VLOOKUP($A14,'Úklidové služby'!$A$7:$I$53,6,FALSE))=TRUE,"",VLOOKUP($A14,'Úklidové služby'!$A$7:$I$53,6,FALSE))</f>
        <v>m2</v>
      </c>
      <c r="G14" s="24">
        <f>IF(ISNA(VLOOKUP($A14,'Úklidové služby'!$A$7:$I$53,7,FALSE))=TRUE,"",VLOOKUP($A14,'Úklidové služby'!$A$7:$I$53,7,FALSE))</f>
        <v>0</v>
      </c>
      <c r="H14" s="227" t="str">
        <f>IF(ISNA(VLOOKUP($A14,'Úklidové služby'!$A$7:$I$53,8,FALSE))=TRUE,"",VLOOKUP($A14,'Úklidové služby'!$A$7:$I$53,8,FALSE))</f>
        <v>1x za den</v>
      </c>
      <c r="I14" s="185">
        <f>IF(ISNA(VLOOKUP($A14,'Úklidové služby'!$A$7:$I$53,9,FALSE))=TRUE,"",VLOOKUP($A14,'Úklidové služby'!$A$7:$I$53,9,FALSE))</f>
        <v>251</v>
      </c>
      <c r="J14" s="76">
        <f t="shared" si="0"/>
        <v>0</v>
      </c>
      <c r="K14" s="238">
        <f t="shared" si="1"/>
        <v>0</v>
      </c>
      <c r="L14" s="1">
        <f>SUMIF(A:A,'Úklidové služby'!A15,E:E)</f>
        <v>0</v>
      </c>
    </row>
    <row r="15" spans="1:12" ht="15">
      <c r="A15" s="18">
        <v>9</v>
      </c>
      <c r="B15" s="3" t="s">
        <v>40</v>
      </c>
      <c r="C15" s="5"/>
      <c r="D15" s="5"/>
      <c r="E15" s="111">
        <v>0</v>
      </c>
      <c r="F15" s="45" t="str">
        <f>IF(ISNA(VLOOKUP($A15,'Úklidové služby'!$A$7:$I$53,6,FALSE))=TRUE,"",VLOOKUP($A15,'Úklidové služby'!$A$7:$I$53,6,FALSE))</f>
        <v>místnost</v>
      </c>
      <c r="G15" s="24">
        <f>IF(ISNA(VLOOKUP($A15,'Úklidové služby'!$A$7:$I$53,7,FALSE))=TRUE,"",VLOOKUP($A15,'Úklidové služby'!$A$7:$I$53,7,FALSE))</f>
        <v>0</v>
      </c>
      <c r="H15" s="228" t="str">
        <f>IF(ISNA(VLOOKUP($A15,'Úklidové služby'!$A$7:$I$53,8,FALSE))=TRUE,"",VLOOKUP($A15,'Úklidové služby'!$A$7:$I$53,8,FALSE))</f>
        <v>1x za den</v>
      </c>
      <c r="I15" s="184">
        <f>IF(ISNA(VLOOKUP($A15,'Úklidové služby'!$A$7:$I$53,9,FALSE))=TRUE,"",VLOOKUP($A15,'Úklidové služby'!$A$7:$I$53,9,FALSE))</f>
        <v>251</v>
      </c>
      <c r="J15" s="76">
        <f t="shared" si="0"/>
        <v>0</v>
      </c>
      <c r="K15" s="241">
        <f t="shared" si="1"/>
        <v>0</v>
      </c>
      <c r="L15" s="1">
        <f>SUMIF(A:A,'Úklidové služby'!A16,E:E)</f>
        <v>0</v>
      </c>
    </row>
    <row r="16" spans="1:12" ht="15">
      <c r="A16" s="2">
        <v>10</v>
      </c>
      <c r="B16" s="3" t="s">
        <v>5</v>
      </c>
      <c r="C16" s="3"/>
      <c r="D16" s="5"/>
      <c r="E16" s="97">
        <v>0</v>
      </c>
      <c r="F16" s="65" t="str">
        <f>IF(ISNA(VLOOKUP($A16,'Úklidové služby'!$A$7:$I$53,6,FALSE))=TRUE,"",VLOOKUP($A16,'Úklidové služby'!$A$7:$I$53,6,FALSE))</f>
        <v>m2</v>
      </c>
      <c r="G16" s="24">
        <f>IF(ISNA(VLOOKUP($A16,'Úklidové služby'!$A$7:$I$53,7,FALSE))=TRUE,"",VLOOKUP($A16,'Úklidové služby'!$A$7:$I$53,7,FALSE))</f>
        <v>0</v>
      </c>
      <c r="H16" s="227" t="str">
        <f>IF(ISNA(VLOOKUP($A16,'Úklidové služby'!$A$7:$I$53,8,FALSE))=TRUE,"",VLOOKUP($A16,'Úklidové služby'!$A$7:$I$53,8,FALSE))</f>
        <v>1x za týden</v>
      </c>
      <c r="I16" s="185">
        <f>IF(ISNA(VLOOKUP($A16,'Úklidové služby'!$A$7:$I$53,9,FALSE))=TRUE,"",VLOOKUP($A16,'Úklidové služby'!$A$7:$I$53,9,FALSE))</f>
        <v>52</v>
      </c>
      <c r="J16" s="76">
        <f t="shared" si="0"/>
        <v>0</v>
      </c>
      <c r="K16" s="238">
        <f t="shared" si="1"/>
        <v>0</v>
      </c>
      <c r="L16" s="1">
        <f>SUMIF(A:A,'Úklidové služby'!A17,E:E)</f>
        <v>0</v>
      </c>
    </row>
    <row r="17" spans="1:12" ht="15">
      <c r="A17" s="2">
        <v>11</v>
      </c>
      <c r="B17" s="3" t="s">
        <v>26</v>
      </c>
      <c r="C17" s="26"/>
      <c r="D17" s="57"/>
      <c r="E17" s="97">
        <v>0</v>
      </c>
      <c r="F17" s="23" t="str">
        <f>IF(ISNA(VLOOKUP($A17,'Úklidové služby'!$A$7:$I$53,6,FALSE))=TRUE,"",VLOOKUP($A17,'Úklidové služby'!$A$7:$I$53,6,FALSE))</f>
        <v>m2</v>
      </c>
      <c r="G17" s="24">
        <f>IF(ISNA(VLOOKUP($A17,'Úklidové služby'!$A$7:$I$53,7,FALSE))=TRUE,"",VLOOKUP($A17,'Úklidové služby'!$A$7:$I$53,7,FALSE))</f>
        <v>0</v>
      </c>
      <c r="H17" s="227" t="str">
        <f>IF(ISNA(VLOOKUP($A17,'Úklidové služby'!$A$7:$I$53,8,FALSE))=TRUE,"",VLOOKUP($A17,'Úklidové služby'!$A$7:$I$53,8,FALSE))</f>
        <v>1x za týden</v>
      </c>
      <c r="I17" s="185">
        <f>IF(ISNA(VLOOKUP($A17,'Úklidové služby'!$A$7:$I$53,9,FALSE))=TRUE,"",VLOOKUP($A17,'Úklidové služby'!$A$7:$I$53,9,FALSE))</f>
        <v>52</v>
      </c>
      <c r="J17" s="76">
        <f t="shared" si="0"/>
        <v>0</v>
      </c>
      <c r="K17" s="238">
        <f t="shared" si="1"/>
        <v>0</v>
      </c>
      <c r="L17" s="1">
        <f>SUMIF(A:A,'Úklidové služby'!A18,E:E)</f>
        <v>0</v>
      </c>
    </row>
    <row r="18" spans="1:12" ht="15">
      <c r="A18" s="2">
        <v>12</v>
      </c>
      <c r="B18" s="19" t="s">
        <v>27</v>
      </c>
      <c r="C18" s="20"/>
      <c r="D18" s="21"/>
      <c r="E18" s="97">
        <v>0</v>
      </c>
      <c r="F18" s="45" t="str">
        <f>IF(ISNA(VLOOKUP($A18,'Úklidové služby'!$A$7:$I$53,6,FALSE))=TRUE,"",VLOOKUP($A18,'Úklidové služby'!$A$7:$I$53,6,FALSE))</f>
        <v>m2</v>
      </c>
      <c r="G18" s="24">
        <f>IF(ISNA(VLOOKUP($A18,'Úklidové služby'!$A$7:$I$53,7,FALSE))=TRUE,"",VLOOKUP($A18,'Úklidové služby'!$A$7:$I$53,7,FALSE))</f>
        <v>0</v>
      </c>
      <c r="H18" s="227" t="str">
        <f>IF(ISNA(VLOOKUP($A18,'Úklidové služby'!$A$7:$I$53,8,FALSE))=TRUE,"",VLOOKUP($A18,'Úklidové služby'!$A$7:$I$53,8,FALSE))</f>
        <v>1x za týden</v>
      </c>
      <c r="I18" s="185">
        <f>IF(ISNA(VLOOKUP($A18,'Úklidové služby'!$A$7:$I$53,9,FALSE))=TRUE,"",VLOOKUP($A18,'Úklidové služby'!$A$7:$I$53,9,FALSE))</f>
        <v>52</v>
      </c>
      <c r="J18" s="76">
        <f t="shared" si="0"/>
        <v>0</v>
      </c>
      <c r="K18" s="238">
        <f t="shared" si="1"/>
        <v>0</v>
      </c>
      <c r="L18" s="1">
        <f>SUMIF(A:A,'Úklidové služby'!A19,E:E)</f>
        <v>0</v>
      </c>
    </row>
    <row r="19" spans="1:12" ht="15" collapsed="1">
      <c r="A19" s="2">
        <v>13</v>
      </c>
      <c r="B19" s="19" t="s">
        <v>39</v>
      </c>
      <c r="C19" s="5"/>
      <c r="D19" s="96"/>
      <c r="E19" s="97">
        <v>0</v>
      </c>
      <c r="F19" s="45" t="str">
        <f>IF(ISNA(VLOOKUP($A19,'Úklidové služby'!$A$7:$I$53,6,FALSE))=TRUE,"",VLOOKUP($A19,'Úklidové služby'!$A$7:$I$53,6,FALSE))</f>
        <v>místnost</v>
      </c>
      <c r="G19" s="24">
        <f>IF(ISNA(VLOOKUP($A19,'Úklidové služby'!$A$7:$I$53,7,FALSE))=TRUE,"",VLOOKUP($A19,'Úklidové služby'!$A$7:$I$53,7,FALSE))</f>
        <v>0</v>
      </c>
      <c r="H19" s="227" t="str">
        <f>IF(ISNA(VLOOKUP($A19,'Úklidové služby'!$A$7:$I$53,8,FALSE))=TRUE,"",VLOOKUP($A19,'Úklidové služby'!$A$7:$I$53,8,FALSE))</f>
        <v>1x za týden</v>
      </c>
      <c r="I19" s="185">
        <f>IF(ISNA(VLOOKUP($A19,'Úklidové služby'!$A$7:$I$53,9,FALSE))=TRUE,"",VLOOKUP($A19,'Úklidové služby'!$A$7:$I$53,9,FALSE))</f>
        <v>52</v>
      </c>
      <c r="J19" s="76">
        <f t="shared" si="0"/>
        <v>0</v>
      </c>
      <c r="K19" s="238">
        <f t="shared" si="1"/>
        <v>0</v>
      </c>
      <c r="L19" s="1">
        <f>SUMIF(A:A,'Úklidové služby'!A20,E:E)</f>
        <v>0</v>
      </c>
    </row>
    <row r="20" spans="1:12" ht="15">
      <c r="A20" s="2">
        <v>14</v>
      </c>
      <c r="B20" s="3" t="s">
        <v>441</v>
      </c>
      <c r="C20" s="5"/>
      <c r="D20" s="5"/>
      <c r="E20" s="97">
        <v>0</v>
      </c>
      <c r="F20" s="45" t="str">
        <f>IF(ISNA(VLOOKUP($A20,'Úklidové služby'!$A$7:$I$53,6,FALSE))=TRUE,"",VLOOKUP($A20,'Úklidové služby'!$A$7:$I$53,6,FALSE))</f>
        <v>m2</v>
      </c>
      <c r="G20" s="24">
        <f>IF(ISNA(VLOOKUP($A20,'Úklidové služby'!$A$7:$I$53,7,FALSE))=TRUE,"",VLOOKUP($A20,'Úklidové služby'!$A$7:$I$53,7,FALSE))</f>
        <v>0</v>
      </c>
      <c r="H20" s="227" t="str">
        <f>IF(ISNA(VLOOKUP($A20,'Úklidové služby'!$A$7:$I$53,8,FALSE))=TRUE,"",VLOOKUP($A20,'Úklidové služby'!$A$7:$I$53,8,FALSE))</f>
        <v>1x za týden</v>
      </c>
      <c r="I20" s="185">
        <f>IF(ISNA(VLOOKUP($A20,'Úklidové služby'!$A$7:$I$53,9,FALSE))=TRUE,"",VLOOKUP($A20,'Úklidové služby'!$A$7:$I$53,9,FALSE))</f>
        <v>52</v>
      </c>
      <c r="J20" s="76">
        <f t="shared" si="0"/>
        <v>0</v>
      </c>
      <c r="K20" s="238">
        <f t="shared" si="1"/>
        <v>0</v>
      </c>
      <c r="L20" s="1">
        <f>SUMIF(A:A,'Úklidové služby'!A21,E:E)</f>
        <v>0</v>
      </c>
    </row>
    <row r="21" spans="1:12" ht="15">
      <c r="A21" s="2">
        <v>15</v>
      </c>
      <c r="B21" s="19" t="s">
        <v>436</v>
      </c>
      <c r="C21" s="5"/>
      <c r="D21" s="96"/>
      <c r="E21" s="97">
        <v>0</v>
      </c>
      <c r="F21" s="45" t="s">
        <v>7</v>
      </c>
      <c r="G21" s="24">
        <f>IF(ISNA(VLOOKUP($A21,'Úklidové služby'!$A$7:$I$53,7,FALSE))=TRUE,"",VLOOKUP($A21,'Úklidové služby'!$A$7:$I$53,7,FALSE))</f>
        <v>0</v>
      </c>
      <c r="H21" s="227" t="str">
        <f>IF(ISNA(VLOOKUP($A21,'Úklidové služby'!$A$7:$I$53,8,FALSE))=TRUE,"",VLOOKUP($A21,'Úklidové služby'!$A$7:$I$53,8,FALSE))</f>
        <v>1x za týden</v>
      </c>
      <c r="I21" s="185">
        <f>IF(ISNA(VLOOKUP($A21,'Úklidové služby'!$A$7:$I$53,9,FALSE))=TRUE,"",VLOOKUP($A21,'Úklidové služby'!$A$7:$I$53,9,FALSE))</f>
        <v>52</v>
      </c>
      <c r="J21" s="76">
        <f t="shared" si="0"/>
        <v>0</v>
      </c>
      <c r="K21" s="238">
        <f t="shared" si="1"/>
        <v>0</v>
      </c>
      <c r="L21" s="1">
        <f>SUMIF(A:A,'Úklidové služby'!A22,E:E)</f>
        <v>0</v>
      </c>
    </row>
    <row r="22" spans="1:12" ht="15">
      <c r="A22" s="2">
        <v>16</v>
      </c>
      <c r="B22" s="19" t="s">
        <v>40</v>
      </c>
      <c r="C22" s="5"/>
      <c r="D22" s="5"/>
      <c r="E22" s="97">
        <v>0</v>
      </c>
      <c r="F22" s="45" t="str">
        <f>IF(ISNA(VLOOKUP($A22,'Úklidové služby'!$A$7:$I$53,6,FALSE))=TRUE,"",VLOOKUP($A22,'Úklidové služby'!$A$7:$I$53,6,FALSE))</f>
        <v>místnost</v>
      </c>
      <c r="G22" s="24">
        <f>IF(ISNA(VLOOKUP($A22,'Úklidové služby'!$A$7:$I$53,7,FALSE))=TRUE,"",VLOOKUP($A22,'Úklidové služby'!$A$7:$I$53,7,FALSE))</f>
        <v>0</v>
      </c>
      <c r="H22" s="227" t="str">
        <f>IF(ISNA(VLOOKUP($A22,'Úklidové služby'!$A$7:$I$53,8,FALSE))=TRUE,"",VLOOKUP($A22,'Úklidové služby'!$A$7:$I$53,8,FALSE))</f>
        <v>1x za týden</v>
      </c>
      <c r="I22" s="185">
        <f>IF(ISNA(VLOOKUP($A22,'Úklidové služby'!$A$7:$I$53,9,FALSE))=TRUE,"",VLOOKUP($A22,'Úklidové služby'!$A$7:$I$53,9,FALSE))</f>
        <v>52</v>
      </c>
      <c r="J22" s="76">
        <f t="shared" si="0"/>
        <v>0</v>
      </c>
      <c r="K22" s="238">
        <f t="shared" si="1"/>
        <v>0</v>
      </c>
      <c r="L22" s="1">
        <f>SUMIF(A:A,'Úklidové služby'!A23,E:E)</f>
        <v>2</v>
      </c>
    </row>
    <row r="23" spans="1:12" ht="15" collapsed="1">
      <c r="A23" s="2">
        <v>17</v>
      </c>
      <c r="B23" s="3" t="s">
        <v>408</v>
      </c>
      <c r="C23" s="5"/>
      <c r="D23" s="5"/>
      <c r="E23" s="97">
        <f>SUM(E24:E25)</f>
        <v>2</v>
      </c>
      <c r="F23" s="45" t="str">
        <f>IF(ISNA(VLOOKUP($A23,'Úklidové služby'!$A$7:$I$53,6,FALSE))=TRUE,"",VLOOKUP($A23,'Úklidové služby'!$A$7:$I$53,6,FALSE))</f>
        <v>místnost</v>
      </c>
      <c r="G23" s="24">
        <f>IF(ISNA(VLOOKUP($A23,'Úklidové služby'!$A$7:$I$53,7,FALSE))=TRUE,"",VLOOKUP($A23,'Úklidové služby'!$A$7:$I$53,7,FALSE))</f>
        <v>0</v>
      </c>
      <c r="H23" s="227" t="str">
        <f>IF(ISNA(VLOOKUP($A23,'Úklidové služby'!$A$7:$I$53,8,FALSE))=TRUE,"",VLOOKUP($A23,'Úklidové služby'!$A$7:$I$53,8,FALSE))</f>
        <v>1x za týden</v>
      </c>
      <c r="I23" s="185">
        <f>IF(ISNA(VLOOKUP($A23,'Úklidové služby'!$A$7:$I$53,9,FALSE))=TRUE,"",VLOOKUP($A23,'Úklidové služby'!$A$7:$I$53,9,FALSE))</f>
        <v>52</v>
      </c>
      <c r="J23" s="76">
        <f t="shared" si="0"/>
        <v>0</v>
      </c>
      <c r="K23" s="238">
        <f t="shared" si="1"/>
        <v>0</v>
      </c>
      <c r="L23" s="1">
        <f>SUMIF(A:A,'Úklidové služby'!A24,E:E)</f>
        <v>24.180000000000003</v>
      </c>
    </row>
    <row r="24" spans="1:12" ht="15" hidden="1" outlineLevel="1">
      <c r="A24" s="48"/>
      <c r="B24" s="14" t="s">
        <v>8</v>
      </c>
      <c r="C24" s="37"/>
      <c r="D24" s="38" t="s">
        <v>24</v>
      </c>
      <c r="E24" s="100">
        <v>1</v>
      </c>
      <c r="F24" s="49" t="str">
        <f>IF(ISNA(VLOOKUP($A24,'Úklidové služby'!$A$7:$I$53,6,FALSE))=TRUE,"",VLOOKUP($A24,'Úklidové služby'!$A$7:$I$53,6,FALSE))</f>
        <v/>
      </c>
      <c r="G24" s="49" t="str">
        <f>IF(ISNA(VLOOKUP($A24,'Úklidové služby'!$A$7:$I$53,7,FALSE))=TRUE,"",VLOOKUP($A24,'Úklidové služby'!$A$7:$I$53,7,FALSE))</f>
        <v/>
      </c>
      <c r="H24" s="217" t="str">
        <f>IF(ISNA(VLOOKUP($A24,'Úklidové služby'!$A$7:$I$53,8,FALSE))=TRUE,"",VLOOKUP($A24,'Úklidové služby'!$A$7:$I$53,8,FALSE))</f>
        <v/>
      </c>
      <c r="I24" s="234" t="str">
        <f>IF(ISNA(VLOOKUP($A24,'Úklidové služby'!$A$7:$I$53,9,FALSE))=TRUE,"",VLOOKUP($A24,'Úklidové služby'!$A$7:$I$53,9,FALSE))</f>
        <v/>
      </c>
      <c r="J24" s="192" t="str">
        <f t="shared" si="0"/>
        <v/>
      </c>
      <c r="K24" s="240" t="str">
        <f t="shared" si="1"/>
        <v/>
      </c>
      <c r="L24" s="1">
        <f>SUMIF(A:A,'Úklidové služby'!A25,E:E)</f>
        <v>0</v>
      </c>
    </row>
    <row r="25" spans="1:12" ht="15" hidden="1" outlineLevel="1">
      <c r="A25" s="48"/>
      <c r="B25" s="14" t="s">
        <v>8</v>
      </c>
      <c r="C25" s="37"/>
      <c r="D25" s="38" t="s">
        <v>66</v>
      </c>
      <c r="E25" s="100">
        <v>1</v>
      </c>
      <c r="F25" s="112" t="str">
        <f>IF(ISNA(VLOOKUP($A25,'Úklidové služby'!$A$7:$I$53,6,FALSE))=TRUE,"",VLOOKUP($A25,'Úklidové služby'!$A$7:$I$53,6,FALSE))</f>
        <v/>
      </c>
      <c r="G25" s="49" t="str">
        <f>IF(ISNA(VLOOKUP($A25,'Úklidové služby'!$A$7:$I$53,7,FALSE))=TRUE,"",VLOOKUP($A25,'Úklidové služby'!$A$7:$I$53,7,FALSE))</f>
        <v/>
      </c>
      <c r="H25" s="217" t="str">
        <f>IF(ISNA(VLOOKUP($A25,'Úklidové služby'!$A$7:$I$53,8,FALSE))=TRUE,"",VLOOKUP($A25,'Úklidové služby'!$A$7:$I$53,8,FALSE))</f>
        <v/>
      </c>
      <c r="I25" s="234" t="str">
        <f>IF(ISNA(VLOOKUP($A25,'Úklidové služby'!$A$7:$I$53,9,FALSE))=TRUE,"",VLOOKUP($A25,'Úklidové služby'!$A$7:$I$53,9,FALSE))</f>
        <v/>
      </c>
      <c r="J25" s="192" t="str">
        <f t="shared" si="0"/>
        <v/>
      </c>
      <c r="K25" s="240" t="str">
        <f t="shared" si="1"/>
        <v/>
      </c>
      <c r="L25" s="1">
        <f>SUMIF(A:A,'Úklidové služby'!A26,E:E)</f>
        <v>6</v>
      </c>
    </row>
    <row r="26" spans="1:12" ht="15" collapsed="1">
      <c r="A26" s="18">
        <v>18</v>
      </c>
      <c r="B26" s="19" t="s">
        <v>442</v>
      </c>
      <c r="C26" s="44"/>
      <c r="D26" s="44"/>
      <c r="E26" s="97">
        <f>SUM(E27:E31)</f>
        <v>24.180000000000003</v>
      </c>
      <c r="F26" s="45" t="str">
        <f>IF(ISNA(VLOOKUP($A26,'Úklidové služby'!$A$7:$I$53,6,FALSE))=TRUE,"",VLOOKUP($A26,'Úklidové služby'!$A$7:$I$53,6,FALSE))</f>
        <v>m2</v>
      </c>
      <c r="G26" s="24">
        <f>IF(ISNA(VLOOKUP($A26,'Úklidové služby'!$A$7:$I$53,7,FALSE))=TRUE,"",VLOOKUP($A26,'Úklidové služby'!$A$7:$I$53,7,FALSE))</f>
        <v>0</v>
      </c>
      <c r="H26" s="227" t="str">
        <f>IF(ISNA(VLOOKUP($A26,'Úklidové služby'!$A$7:$I$53,8,FALSE))=TRUE,"",VLOOKUP($A26,'Úklidové služby'!$A$7:$I$53,8,FALSE))</f>
        <v>1x za týden</v>
      </c>
      <c r="I26" s="185">
        <f>IF(ISNA(VLOOKUP($A26,'Úklidové služby'!$A$7:$I$53,9,FALSE))=TRUE,"",VLOOKUP($A26,'Úklidové služby'!$A$7:$I$53,9,FALSE))</f>
        <v>52</v>
      </c>
      <c r="J26" s="76">
        <f t="shared" si="0"/>
        <v>0</v>
      </c>
      <c r="K26" s="238">
        <f t="shared" si="1"/>
        <v>0</v>
      </c>
      <c r="L26" s="1">
        <f>SUMIF(A:A,'Úklidové služby'!A27,E:E)</f>
        <v>0</v>
      </c>
    </row>
    <row r="27" spans="1:12" ht="15" hidden="1" outlineLevel="1">
      <c r="A27" s="48"/>
      <c r="B27" s="14" t="s">
        <v>8</v>
      </c>
      <c r="C27" s="37"/>
      <c r="D27" s="38" t="s">
        <v>62</v>
      </c>
      <c r="E27" s="100">
        <v>3.5</v>
      </c>
      <c r="F27" s="49" t="str">
        <f>IF(ISNA(VLOOKUP($A27,'Úklidové služby'!$A$7:$I$53,6,FALSE))=TRUE,"",VLOOKUP($A27,'Úklidové služby'!$A$7:$I$53,6,FALSE))</f>
        <v/>
      </c>
      <c r="G27" s="49" t="str">
        <f>IF(ISNA(VLOOKUP($A27,'Úklidové služby'!$A$7:$I$53,7,FALSE))=TRUE,"",VLOOKUP($A27,'Úklidové služby'!$A$7:$I$53,7,FALSE))</f>
        <v/>
      </c>
      <c r="H27" s="217" t="str">
        <f>IF(ISNA(VLOOKUP($A27,'Úklidové služby'!$A$7:$I$53,8,FALSE))=TRUE,"",VLOOKUP($A27,'Úklidové služby'!$A$7:$I$53,8,FALSE))</f>
        <v/>
      </c>
      <c r="I27" s="234" t="str">
        <f>IF(ISNA(VLOOKUP($A27,'Úklidové služby'!$A$7:$I$53,9,FALSE))=TRUE,"",VLOOKUP($A27,'Úklidové služby'!$A$7:$I$53,9,FALSE))</f>
        <v/>
      </c>
      <c r="J27" s="192" t="str">
        <f t="shared" si="0"/>
        <v/>
      </c>
      <c r="K27" s="240" t="str">
        <f t="shared" si="1"/>
        <v/>
      </c>
      <c r="L27" s="1">
        <f>SUMIF(A:A,'Úklidové služby'!A28,E:E)</f>
        <v>71.23</v>
      </c>
    </row>
    <row r="28" spans="1:12" ht="15" hidden="1" outlineLevel="1">
      <c r="A28" s="48"/>
      <c r="B28" s="14" t="s">
        <v>8</v>
      </c>
      <c r="C28" s="37"/>
      <c r="D28" s="38" t="s">
        <v>63</v>
      </c>
      <c r="E28" s="100">
        <v>4.87</v>
      </c>
      <c r="F28" s="978" t="str">
        <f>IF(ISNA(VLOOKUP($A28,'Úklidové služby'!$A$7:$I$53,6,FALSE))=TRUE,"",VLOOKUP($A28,'Úklidové služby'!$A$7:$I$53,6,FALSE))</f>
        <v/>
      </c>
      <c r="G28" s="49" t="str">
        <f>IF(ISNA(VLOOKUP($A28,'Úklidové služby'!$A$7:$I$53,7,FALSE))=TRUE,"",VLOOKUP($A28,'Úklidové služby'!$A$7:$I$53,7,FALSE))</f>
        <v/>
      </c>
      <c r="H28" s="49" t="str">
        <f>IF(ISNA(VLOOKUP($A28,'Úklidové služby'!$A$7:$I$53,8,FALSE))=TRUE,"",VLOOKUP($A28,'Úklidové služby'!$A$7:$I$53,8,FALSE))</f>
        <v/>
      </c>
      <c r="I28" s="234" t="str">
        <f>IF(ISNA(VLOOKUP($A28,'Úklidové služby'!$A$7:$I$53,9,FALSE))=TRUE,"",VLOOKUP($A28,'Úklidové služby'!$A$7:$I$53,9,FALSE))</f>
        <v/>
      </c>
      <c r="J28" s="192" t="str">
        <f t="shared" si="0"/>
        <v/>
      </c>
      <c r="K28" s="240" t="str">
        <f t="shared" si="1"/>
        <v/>
      </c>
      <c r="L28" s="1">
        <f>SUMIF(A:A,'Úklidové služby'!A29,E:E)</f>
        <v>71.23</v>
      </c>
    </row>
    <row r="29" spans="1:12" ht="15" hidden="1" outlineLevel="1">
      <c r="A29" s="48"/>
      <c r="B29" s="14" t="s">
        <v>8</v>
      </c>
      <c r="C29" s="37"/>
      <c r="D29" s="38" t="s">
        <v>64</v>
      </c>
      <c r="E29" s="100">
        <v>12.72</v>
      </c>
      <c r="F29" s="49" t="str">
        <f>IF(ISNA(VLOOKUP($A29,'Úklidové služby'!$A$7:$I$53,6,FALSE))=TRUE,"",VLOOKUP($A29,'Úklidové služby'!$A$7:$I$53,6,FALSE))</f>
        <v/>
      </c>
      <c r="G29" s="49" t="str">
        <f>IF(ISNA(VLOOKUP($A29,'Úklidové služby'!$A$7:$I$53,7,FALSE))=TRUE,"",VLOOKUP($A29,'Úklidové služby'!$A$7:$I$53,7,FALSE))</f>
        <v/>
      </c>
      <c r="H29" s="217" t="str">
        <f>IF(ISNA(VLOOKUP($A29,'Úklidové služby'!$A$7:$I$53,8,FALSE))=TRUE,"",VLOOKUP($A29,'Úklidové služby'!$A$7:$I$53,8,FALSE))</f>
        <v/>
      </c>
      <c r="I29" s="234" t="str">
        <f>IF(ISNA(VLOOKUP($A29,'Úklidové služby'!$A$7:$I$53,9,FALSE))=TRUE,"",VLOOKUP($A29,'Úklidové služby'!$A$7:$I$53,9,FALSE))</f>
        <v/>
      </c>
      <c r="J29" s="192" t="str">
        <f t="shared" si="0"/>
        <v/>
      </c>
      <c r="K29" s="240" t="str">
        <f t="shared" si="1"/>
        <v/>
      </c>
      <c r="L29" s="1">
        <f>SUMIF(A:A,'Úklidové služby'!A30,E:E)</f>
        <v>2</v>
      </c>
    </row>
    <row r="30" spans="1:12" ht="15" hidden="1" outlineLevel="1">
      <c r="A30" s="48"/>
      <c r="B30" s="14" t="s">
        <v>8</v>
      </c>
      <c r="C30" s="37"/>
      <c r="D30" s="38" t="s">
        <v>65</v>
      </c>
      <c r="E30" s="100">
        <v>2.89</v>
      </c>
      <c r="F30" s="49" t="str">
        <f>IF(ISNA(VLOOKUP($A30,'Úklidové služby'!$A$7:$I$53,6,FALSE))=TRUE,"",VLOOKUP($A30,'Úklidové služby'!$A$7:$I$53,6,FALSE))</f>
        <v/>
      </c>
      <c r="G30" s="49" t="str">
        <f>IF(ISNA(VLOOKUP($A30,'Úklidové služby'!$A$7:$I$53,7,FALSE))=TRUE,"",VLOOKUP($A30,'Úklidové služby'!$A$7:$I$53,7,FALSE))</f>
        <v/>
      </c>
      <c r="H30" s="217" t="str">
        <f>IF(ISNA(VLOOKUP($A30,'Úklidové služby'!$A$7:$I$53,8,FALSE))=TRUE,"",VLOOKUP($A30,'Úklidové služby'!$A$7:$I$53,8,FALSE))</f>
        <v/>
      </c>
      <c r="I30" s="234" t="str">
        <f>IF(ISNA(VLOOKUP($A30,'Úklidové služby'!$A$7:$I$53,9,FALSE))=TRUE,"",VLOOKUP($A30,'Úklidové služby'!$A$7:$I$53,9,FALSE))</f>
        <v/>
      </c>
      <c r="J30" s="192" t="str">
        <f t="shared" si="0"/>
        <v/>
      </c>
      <c r="K30" s="240" t="str">
        <f t="shared" si="1"/>
        <v/>
      </c>
      <c r="L30" s="1">
        <f>SUMIF(A:A,'Úklidové služby'!A31,E:E)</f>
        <v>2</v>
      </c>
    </row>
    <row r="31" spans="1:12" ht="15" hidden="1" outlineLevel="1">
      <c r="A31" s="48"/>
      <c r="B31" s="14" t="s">
        <v>8</v>
      </c>
      <c r="C31" s="37"/>
      <c r="D31" s="38" t="s">
        <v>66</v>
      </c>
      <c r="E31" s="100">
        <v>0.2</v>
      </c>
      <c r="F31" s="49" t="str">
        <f>IF(ISNA(VLOOKUP($A31,'Úklidové služby'!$A$7:$I$53,6,FALSE))=TRUE,"",VLOOKUP($A31,'Úklidové služby'!$A$7:$I$53,6,FALSE))</f>
        <v/>
      </c>
      <c r="G31" s="49" t="str">
        <f>IF(ISNA(VLOOKUP($A31,'Úklidové služby'!$A$7:$I$53,7,FALSE))=TRUE,"",VLOOKUP($A31,'Úklidové služby'!$A$7:$I$53,7,FALSE))</f>
        <v/>
      </c>
      <c r="H31" s="218" t="str">
        <f>IF(ISNA(VLOOKUP($A31,'Úklidové služby'!$A$7:$I$53,8,FALSE))=TRUE,"",VLOOKUP($A31,'Úklidové služby'!$A$7:$I$53,8,FALSE))</f>
        <v/>
      </c>
      <c r="I31" s="184" t="str">
        <f>IF(ISNA(VLOOKUP($A31,'Úklidové služby'!$A$7:$I$53,9,FALSE))=TRUE,"",VLOOKUP($A31,'Úklidové služby'!$A$7:$I$53,9,FALSE))</f>
        <v/>
      </c>
      <c r="J31" s="192" t="str">
        <f t="shared" si="0"/>
        <v/>
      </c>
      <c r="K31" s="241" t="str">
        <f aca="true" t="shared" si="2" ref="K31:K39">IF(ISERR(J31/12)=TRUE,"",J31/12)</f>
        <v/>
      </c>
      <c r="L31" s="1">
        <f>SUMIF(A:A,'Úklidové služby'!A32,E:E)</f>
        <v>2</v>
      </c>
    </row>
    <row r="32" spans="1:12" ht="15">
      <c r="A32" s="18">
        <v>19</v>
      </c>
      <c r="B32" s="19" t="s">
        <v>43</v>
      </c>
      <c r="C32" s="44"/>
      <c r="D32" s="44"/>
      <c r="E32" s="97">
        <v>0</v>
      </c>
      <c r="F32" s="54" t="str">
        <f>IF(ISNA(VLOOKUP($A32,'Úklidové služby'!$A$7:$I$53,6,FALSE))=TRUE,"",VLOOKUP($A32,'Úklidové služby'!$A$7:$I$53,6,FALSE))</f>
        <v>ks</v>
      </c>
      <c r="G32" s="24">
        <f>IF(ISNA(VLOOKUP($A32,'Úklidové služby'!$A$7:$I$53,7,FALSE))=TRUE,"",VLOOKUP($A32,'Úklidové služby'!$A$7:$I$53,7,FALSE))</f>
        <v>0</v>
      </c>
      <c r="H32" s="227" t="str">
        <f>IF(ISNA(VLOOKUP($A32,'Úklidové služby'!$A$7:$I$53,8,FALSE))=TRUE,"",VLOOKUP($A32,'Úklidové služby'!$A$7:$I$53,8,FALSE))</f>
        <v>1x za týden</v>
      </c>
      <c r="I32" s="185">
        <f>IF(ISNA(VLOOKUP($A32,'Úklidové služby'!$A$7:$I$53,9,FALSE))=TRUE,"",VLOOKUP($A32,'Úklidové služby'!$A$7:$I$53,9,FALSE))</f>
        <v>52</v>
      </c>
      <c r="J32" s="76">
        <f t="shared" si="0"/>
        <v>0</v>
      </c>
      <c r="K32" s="238">
        <f t="shared" si="1"/>
        <v>0</v>
      </c>
      <c r="L32" s="1">
        <f>SUMIF(A:A,'Úklidové služby'!A33,E:E)</f>
        <v>2</v>
      </c>
    </row>
    <row r="33" spans="1:12" ht="15" collapsed="1">
      <c r="A33" s="18">
        <v>20</v>
      </c>
      <c r="B33" s="19" t="s">
        <v>50</v>
      </c>
      <c r="C33" s="44"/>
      <c r="D33" s="44"/>
      <c r="E33" s="97">
        <f>SUM(E34:E39)</f>
        <v>6</v>
      </c>
      <c r="F33" s="54" t="str">
        <f>IF(ISNA(VLOOKUP($A33,'Úklidové služby'!$A$7:$I$53,6,FALSE))=TRUE,"",VLOOKUP($A33,'Úklidové služby'!$A$7:$I$53,6,FALSE))</f>
        <v>místnost</v>
      </c>
      <c r="G33" s="24">
        <f>IF(ISNA(VLOOKUP($A33,'Úklidové služby'!$A$7:$I$53,7,FALSE))=TRUE,"",VLOOKUP($A33,'Úklidové služby'!$A$7:$I$53,7,FALSE))</f>
        <v>0</v>
      </c>
      <c r="H33" s="45" t="str">
        <f>IF(ISNA(VLOOKUP($A33,'Úklidové služby'!$A$7:$I$53,8,FALSE))=TRUE,"",VLOOKUP($A33,'Úklidové služby'!$A$7:$I$53,8,FALSE))</f>
        <v>1x za týden</v>
      </c>
      <c r="I33" s="184">
        <f>IF(ISNA(VLOOKUP($A33,'Úklidové služby'!$A$7:$I$53,9,FALSE))=TRUE,"",VLOOKUP($A33,'Úklidové služby'!$A$7:$I$53,9,FALSE))</f>
        <v>52</v>
      </c>
      <c r="J33" s="76">
        <f aca="true" t="shared" si="3" ref="J33:J39">IF(ISERR(E33*G33*I33)=TRUE,"",E33*G33*I33)</f>
        <v>0</v>
      </c>
      <c r="K33" s="241">
        <f t="shared" si="2"/>
        <v>0</v>
      </c>
      <c r="L33" s="1">
        <f>SUMIF(A:A,'Úklidové služby'!A34,E:E)</f>
        <v>6.01</v>
      </c>
    </row>
    <row r="34" spans="1:12" ht="15" hidden="1" outlineLevel="1">
      <c r="A34" s="48"/>
      <c r="B34" s="14" t="s">
        <v>8</v>
      </c>
      <c r="C34" s="37"/>
      <c r="D34" s="38" t="s">
        <v>62</v>
      </c>
      <c r="E34" s="100">
        <v>1</v>
      </c>
      <c r="F34" s="49" t="str">
        <f>IF(ISNA(VLOOKUP($A34,'Úklidové služby'!$A$7:$I$53,6,FALSE))=TRUE,"",VLOOKUP($A34,'Úklidové služby'!$A$7:$I$53,6,FALSE))</f>
        <v/>
      </c>
      <c r="G34" s="49" t="str">
        <f>IF(ISNA(VLOOKUP($A34,'Úklidové služby'!$A$7:$I$53,7,FALSE))=TRUE,"",VLOOKUP($A34,'Úklidové služby'!$A$7:$I$53,7,FALSE))</f>
        <v/>
      </c>
      <c r="H34" s="217" t="str">
        <f>IF(ISNA(VLOOKUP($A34,'Úklidové služby'!$A$7:$I$53,8,FALSE))=TRUE,"",VLOOKUP($A34,'Úklidové služby'!$A$7:$I$53,8,FALSE))</f>
        <v/>
      </c>
      <c r="I34" s="234" t="str">
        <f>IF(ISNA(VLOOKUP($A34,'Úklidové služby'!$A$7:$I$53,9,FALSE))=TRUE,"",VLOOKUP($A34,'Úklidové služby'!$A$7:$I$53,9,FALSE))</f>
        <v/>
      </c>
      <c r="J34" s="192" t="str">
        <f t="shared" si="3"/>
        <v/>
      </c>
      <c r="K34" s="240" t="str">
        <f t="shared" si="2"/>
        <v/>
      </c>
      <c r="L34" s="1">
        <f>SUMIF(A:A,'Úklidové služby'!A35,E:E)</f>
        <v>0.9719999999999999</v>
      </c>
    </row>
    <row r="35" spans="1:12" ht="15" hidden="1" outlineLevel="1">
      <c r="A35" s="48"/>
      <c r="B35" s="14" t="s">
        <v>8</v>
      </c>
      <c r="C35" s="37"/>
      <c r="D35" s="38" t="s">
        <v>63</v>
      </c>
      <c r="E35" s="100">
        <v>1</v>
      </c>
      <c r="F35" s="49" t="str">
        <f>IF(ISNA(VLOOKUP($A35,'Úklidové služby'!$A$7:$I$53,6,FALSE))=TRUE,"",VLOOKUP($A35,'Úklidové služby'!$A$7:$I$53,6,FALSE))</f>
        <v/>
      </c>
      <c r="G35" s="49" t="str">
        <f>IF(ISNA(VLOOKUP($A35,'Úklidové služby'!$A$7:$I$53,7,FALSE))=TRUE,"",VLOOKUP($A35,'Úklidové služby'!$A$7:$I$53,7,FALSE))</f>
        <v/>
      </c>
      <c r="H35" s="217" t="str">
        <f>IF(ISNA(VLOOKUP($A35,'Úklidové služby'!$A$7:$I$53,8,FALSE))=TRUE,"",VLOOKUP($A35,'Úklidové služby'!$A$7:$I$53,8,FALSE))</f>
        <v/>
      </c>
      <c r="I35" s="234" t="str">
        <f>IF(ISNA(VLOOKUP($A35,'Úklidové služby'!$A$7:$I$53,9,FALSE))=TRUE,"",VLOOKUP($A35,'Úklidové služby'!$A$7:$I$53,9,FALSE))</f>
        <v/>
      </c>
      <c r="J35" s="192" t="str">
        <f t="shared" si="3"/>
        <v/>
      </c>
      <c r="K35" s="240" t="str">
        <f t="shared" si="2"/>
        <v/>
      </c>
      <c r="L35" s="1">
        <f>SUMIF(A:A,'Úklidové služby'!A36,E:E)</f>
        <v>6</v>
      </c>
    </row>
    <row r="36" spans="1:12" ht="15" hidden="1" outlineLevel="1">
      <c r="A36" s="48"/>
      <c r="B36" s="14" t="s">
        <v>8</v>
      </c>
      <c r="C36" s="37"/>
      <c r="D36" s="38" t="s">
        <v>64</v>
      </c>
      <c r="E36" s="100">
        <v>1</v>
      </c>
      <c r="F36" s="49" t="str">
        <f>IF(ISNA(VLOOKUP($A36,'Úklidové služby'!$A$7:$I$53,6,FALSE))=TRUE,"",VLOOKUP($A36,'Úklidové služby'!$A$7:$I$53,6,FALSE))</f>
        <v/>
      </c>
      <c r="G36" s="49" t="str">
        <f>IF(ISNA(VLOOKUP($A36,'Úklidové služby'!$A$7:$I$53,7,FALSE))=TRUE,"",VLOOKUP($A36,'Úklidové služby'!$A$7:$I$53,7,FALSE))</f>
        <v/>
      </c>
      <c r="H36" s="217" t="str">
        <f>IF(ISNA(VLOOKUP($A36,'Úklidové služby'!$A$7:$I$53,8,FALSE))=TRUE,"",VLOOKUP($A36,'Úklidové služby'!$A$7:$I$53,8,FALSE))</f>
        <v/>
      </c>
      <c r="I36" s="234" t="str">
        <f>IF(ISNA(VLOOKUP($A36,'Úklidové služby'!$A$7:$I$53,9,FALSE))=TRUE,"",VLOOKUP($A36,'Úklidové služby'!$A$7:$I$53,9,FALSE))</f>
        <v/>
      </c>
      <c r="J36" s="192" t="str">
        <f t="shared" si="3"/>
        <v/>
      </c>
      <c r="K36" s="240" t="str">
        <f t="shared" si="2"/>
        <v/>
      </c>
      <c r="L36" s="1">
        <f>SUMIF(A:A,'Úklidové služby'!A37,E:E)</f>
        <v>4</v>
      </c>
    </row>
    <row r="37" spans="1:12" ht="15" hidden="1" outlineLevel="1">
      <c r="A37" s="48"/>
      <c r="B37" s="14" t="s">
        <v>8</v>
      </c>
      <c r="C37" s="37"/>
      <c r="D37" s="38" t="s">
        <v>65</v>
      </c>
      <c r="E37" s="100">
        <v>1</v>
      </c>
      <c r="F37" s="49" t="str">
        <f>IF(ISNA(VLOOKUP($A37,'Úklidové služby'!$A$7:$I$53,6,FALSE))=TRUE,"",VLOOKUP($A37,'Úklidové služby'!$A$7:$I$53,6,FALSE))</f>
        <v/>
      </c>
      <c r="G37" s="49" t="str">
        <f>IF(ISNA(VLOOKUP($A37,'Úklidové služby'!$A$7:$I$53,7,FALSE))=TRUE,"",VLOOKUP($A37,'Úklidové služby'!$A$7:$I$53,7,FALSE))</f>
        <v/>
      </c>
      <c r="H37" s="217" t="str">
        <f>IF(ISNA(VLOOKUP($A37,'Úklidové služby'!$A$7:$I$53,8,FALSE))=TRUE,"",VLOOKUP($A37,'Úklidové služby'!$A$7:$I$53,8,FALSE))</f>
        <v/>
      </c>
      <c r="I37" s="234" t="str">
        <f>IF(ISNA(VLOOKUP($A37,'Úklidové služby'!$A$7:$I$53,9,FALSE))=TRUE,"",VLOOKUP($A37,'Úklidové služby'!$A$7:$I$53,9,FALSE))</f>
        <v/>
      </c>
      <c r="J37" s="192" t="str">
        <f t="shared" si="3"/>
        <v/>
      </c>
      <c r="K37" s="240" t="str">
        <f t="shared" si="2"/>
        <v/>
      </c>
      <c r="L37" s="1">
        <f>SUMIF(A:A,'Úklidové služby'!A38,E:E)</f>
        <v>6</v>
      </c>
    </row>
    <row r="38" spans="1:12" ht="15" hidden="1" outlineLevel="1">
      <c r="A38" s="48"/>
      <c r="B38" s="14" t="s">
        <v>8</v>
      </c>
      <c r="C38" s="37"/>
      <c r="D38" s="38" t="s">
        <v>24</v>
      </c>
      <c r="E38" s="100">
        <v>1</v>
      </c>
      <c r="F38" s="49" t="str">
        <f>IF(ISNA(VLOOKUP($A38,'Úklidové služby'!$A$7:$I$53,6,FALSE))=TRUE,"",VLOOKUP($A38,'Úklidové služby'!$A$7:$I$53,6,FALSE))</f>
        <v/>
      </c>
      <c r="G38" s="49" t="str">
        <f>IF(ISNA(VLOOKUP($A38,'Úklidové služby'!$A$7:$I$53,7,FALSE))=TRUE,"",VLOOKUP($A38,'Úklidové služby'!$A$7:$I$53,7,FALSE))</f>
        <v/>
      </c>
      <c r="H38" s="217" t="str">
        <f>IF(ISNA(VLOOKUP($A38,'Úklidové služby'!$A$7:$I$53,8,FALSE))=TRUE,"",VLOOKUP($A38,'Úklidové služby'!$A$7:$I$53,8,FALSE))</f>
        <v/>
      </c>
      <c r="I38" s="234" t="str">
        <f>IF(ISNA(VLOOKUP($A38,'Úklidové služby'!$A$7:$I$53,9,FALSE))=TRUE,"",VLOOKUP($A38,'Úklidové služby'!$A$7:$I$53,9,FALSE))</f>
        <v/>
      </c>
      <c r="J38" s="192" t="str">
        <f t="shared" si="3"/>
        <v/>
      </c>
      <c r="K38" s="240" t="str">
        <f t="shared" si="2"/>
        <v/>
      </c>
      <c r="L38" s="1">
        <f>SUMIF(A:A,'Úklidové služby'!A39,E:E)</f>
        <v>6</v>
      </c>
    </row>
    <row r="39" spans="1:12" ht="15" hidden="1" outlineLevel="1">
      <c r="A39" s="48"/>
      <c r="B39" s="14" t="s">
        <v>8</v>
      </c>
      <c r="C39" s="37"/>
      <c r="D39" s="38" t="s">
        <v>66</v>
      </c>
      <c r="E39" s="100">
        <v>1</v>
      </c>
      <c r="F39" s="49" t="str">
        <f>IF(ISNA(VLOOKUP($A39,'Úklidové služby'!$A$7:$I$53,6,FALSE))=TRUE,"",VLOOKUP($A39,'Úklidové služby'!$A$7:$I$53,6,FALSE))</f>
        <v/>
      </c>
      <c r="G39" s="49" t="str">
        <f>IF(ISNA(VLOOKUP($A39,'Úklidové služby'!$A$7:$I$53,7,FALSE))=TRUE,"",VLOOKUP($A39,'Úklidové služby'!$A$7:$I$53,7,FALSE))</f>
        <v/>
      </c>
      <c r="H39" s="218" t="str">
        <f>IF(ISNA(VLOOKUP($A39,'Úklidové služby'!$A$7:$I$53,8,FALSE))=TRUE,"",VLOOKUP($A39,'Úklidové služby'!$A$7:$I$53,8,FALSE))</f>
        <v/>
      </c>
      <c r="I39" s="184" t="str">
        <f>IF(ISNA(VLOOKUP($A39,'Úklidové služby'!$A$7:$I$53,9,FALSE))=TRUE,"",VLOOKUP($A39,'Úklidové služby'!$A$7:$I$53,9,FALSE))</f>
        <v/>
      </c>
      <c r="J39" s="192" t="str">
        <f t="shared" si="3"/>
        <v/>
      </c>
      <c r="K39" s="241" t="str">
        <f t="shared" si="2"/>
        <v/>
      </c>
      <c r="L39" s="1">
        <f>SUMIF(A:A,'Úklidové služby'!A40,E:E)</f>
        <v>0</v>
      </c>
    </row>
    <row r="40" spans="1:12" ht="15">
      <c r="A40" s="18">
        <v>21</v>
      </c>
      <c r="B40" s="19" t="s">
        <v>44</v>
      </c>
      <c r="C40" s="44"/>
      <c r="D40" s="44"/>
      <c r="E40" s="97">
        <v>0</v>
      </c>
      <c r="F40" s="54" t="str">
        <f>IF(ISNA(VLOOKUP($A40,'Úklidové služby'!$A$7:$I$53,6,FALSE))=TRUE,"",VLOOKUP($A40,'Úklidové služby'!$A$7:$I$53,6,FALSE))</f>
        <v>ks</v>
      </c>
      <c r="G40" s="24">
        <f>IF(ISNA(VLOOKUP($A40,'Úklidové služby'!$A$7:$I$53,7,FALSE))=TRUE,"",VLOOKUP($A40,'Úklidové služby'!$A$7:$I$53,7,FALSE))</f>
        <v>0</v>
      </c>
      <c r="H40" s="227" t="str">
        <f>IF(ISNA(VLOOKUP($A40,'Úklidové služby'!$A$7:$I$53,8,FALSE))=TRUE,"",VLOOKUP($A40,'Úklidové služby'!$A$7:$I$53,8,FALSE))</f>
        <v>1x za týden</v>
      </c>
      <c r="I40" s="185">
        <f>IF(ISNA(VLOOKUP($A40,'Úklidové služby'!$A$7:$I$53,9,FALSE))=TRUE,"",VLOOKUP($A40,'Úklidové služby'!$A$7:$I$53,9,FALSE))</f>
        <v>52</v>
      </c>
      <c r="J40" s="76">
        <f t="shared" si="0"/>
        <v>0</v>
      </c>
      <c r="K40" s="238">
        <f t="shared" si="1"/>
        <v>0</v>
      </c>
      <c r="L40" s="1">
        <f>SUMIF(A:A,'Úklidové služby'!A41,E:E)</f>
        <v>23.75</v>
      </c>
    </row>
    <row r="41" spans="1:12" ht="15" collapsed="1">
      <c r="A41" s="2">
        <v>22</v>
      </c>
      <c r="B41" s="3" t="s">
        <v>5</v>
      </c>
      <c r="C41" s="3"/>
      <c r="D41" s="5"/>
      <c r="E41" s="97">
        <f>SUM(E42:E48)</f>
        <v>71.23</v>
      </c>
      <c r="F41" s="65" t="str">
        <f>IF(ISNA(VLOOKUP($A41,'Úklidové služby'!$A$7:$I$53,6,FALSE))=TRUE,"",VLOOKUP($A41,'Úklidové služby'!$A$7:$I$53,6,FALSE))</f>
        <v>m2</v>
      </c>
      <c r="G41" s="24">
        <f>IF(ISNA(VLOOKUP($A41,'Úklidové služby'!$A$7:$I$53,7,FALSE))=TRUE,"",VLOOKUP($A41,'Úklidové služby'!$A$7:$I$53,7,FALSE))</f>
        <v>0</v>
      </c>
      <c r="H41" s="227" t="str">
        <f>IF(ISNA(VLOOKUP($A41,'Úklidové služby'!$A$7:$I$53,8,FALSE))=TRUE,"",VLOOKUP($A41,'Úklidové služby'!$A$7:$I$53,8,FALSE))</f>
        <v>2x za týden</v>
      </c>
      <c r="I41" s="185">
        <f>IF(ISNA(VLOOKUP($A41,'Úklidové služby'!$A$7:$I$53,9,FALSE))=TRUE,"",VLOOKUP($A41,'Úklidové služby'!$A$7:$I$53,9,FALSE))</f>
        <v>104</v>
      </c>
      <c r="J41" s="76">
        <f t="shared" si="0"/>
        <v>0</v>
      </c>
      <c r="K41" s="238">
        <f aca="true" t="shared" si="4" ref="K41:K70">IF(ISERR(J41/12)=TRUE,"",J41/12)</f>
        <v>0</v>
      </c>
      <c r="L41" s="1">
        <f>SUMIF(A:A,'Úklidové služby'!A42,E:E)</f>
        <v>3.4299999999999997</v>
      </c>
    </row>
    <row r="42" spans="1:12" ht="15" hidden="1" outlineLevel="1">
      <c r="A42" s="48"/>
      <c r="B42" s="14" t="s">
        <v>8</v>
      </c>
      <c r="C42" s="37"/>
      <c r="D42" s="38" t="s">
        <v>62</v>
      </c>
      <c r="E42" s="100">
        <v>21.06</v>
      </c>
      <c r="F42" s="49" t="str">
        <f>IF(ISNA(VLOOKUP($A42,'Úklidové služby'!$A$7:$I$53,6,FALSE))=TRUE,"",VLOOKUP($A42,'Úklidové služby'!$A$7:$I$53,6,FALSE))</f>
        <v/>
      </c>
      <c r="G42" s="49" t="str">
        <f>IF(ISNA(VLOOKUP($A42,'Úklidové služby'!$A$7:$I$53,7,FALSE))=TRUE,"",VLOOKUP($A42,'Úklidové služby'!$A$7:$I$53,7,FALSE))</f>
        <v/>
      </c>
      <c r="H42" s="217" t="str">
        <f>IF(ISNA(VLOOKUP($A42,'Úklidové služby'!$A$7:$I$53,8,FALSE))=TRUE,"",VLOOKUP($A42,'Úklidové služby'!$A$7:$I$53,8,FALSE))</f>
        <v/>
      </c>
      <c r="I42" s="234" t="str">
        <f>IF(ISNA(VLOOKUP($A42,'Úklidové služby'!$A$7:$I$53,9,FALSE))=TRUE,"",VLOOKUP($A42,'Úklidové služby'!$A$7:$I$53,9,FALSE))</f>
        <v/>
      </c>
      <c r="J42" s="192" t="str">
        <f t="shared" si="0"/>
        <v/>
      </c>
      <c r="K42" s="240" t="str">
        <f t="shared" si="4"/>
        <v/>
      </c>
      <c r="L42" s="1">
        <f>SUMIF(A:A,'Úklidové služby'!A43,E:E)</f>
        <v>3.88</v>
      </c>
    </row>
    <row r="43" spans="1:12" ht="15" hidden="1" outlineLevel="1">
      <c r="A43" s="48"/>
      <c r="B43" s="14" t="s">
        <v>8</v>
      </c>
      <c r="C43" s="37"/>
      <c r="D43" s="38" t="s">
        <v>63</v>
      </c>
      <c r="E43" s="100">
        <v>26.13</v>
      </c>
      <c r="F43" s="49" t="str">
        <f>IF(ISNA(VLOOKUP($A43,'Úklidové služby'!$A$7:$I$53,6,FALSE))=TRUE,"",VLOOKUP($A43,'Úklidové služby'!$A$7:$I$53,6,FALSE))</f>
        <v/>
      </c>
      <c r="G43" s="49" t="str">
        <f>IF(ISNA(VLOOKUP($A43,'Úklidové služby'!$A$7:$I$53,7,FALSE))=TRUE,"",VLOOKUP($A43,'Úklidové služby'!$A$7:$I$53,7,FALSE))</f>
        <v/>
      </c>
      <c r="H43" s="217" t="str">
        <f>IF(ISNA(VLOOKUP($A43,'Úklidové služby'!$A$7:$I$53,8,FALSE))=TRUE,"",VLOOKUP($A43,'Úklidové služby'!$A$7:$I$53,8,FALSE))</f>
        <v/>
      </c>
      <c r="I43" s="234" t="str">
        <f>IF(ISNA(VLOOKUP($A43,'Úklidové služby'!$A$7:$I$53,9,FALSE))=TRUE,"",VLOOKUP($A43,'Úklidové služby'!$A$7:$I$53,9,FALSE))</f>
        <v/>
      </c>
      <c r="J43" s="192" t="str">
        <f t="shared" si="0"/>
        <v/>
      </c>
      <c r="K43" s="240" t="str">
        <f t="shared" si="4"/>
        <v/>
      </c>
      <c r="L43" s="1">
        <f>SUMIF(A:A,'Úklidové služby'!A44,E:E)</f>
        <v>0</v>
      </c>
    </row>
    <row r="44" spans="1:12" ht="15" hidden="1" outlineLevel="1">
      <c r="A44" s="48"/>
      <c r="B44" s="14" t="s">
        <v>8</v>
      </c>
      <c r="C44" s="37"/>
      <c r="D44" s="38" t="s">
        <v>64</v>
      </c>
      <c r="E44" s="100">
        <v>10.92</v>
      </c>
      <c r="F44" s="49" t="str">
        <f>IF(ISNA(VLOOKUP($A44,'Úklidové služby'!$A$7:$I$53,6,FALSE))=TRUE,"",VLOOKUP($A44,'Úklidové služby'!$A$7:$I$53,6,FALSE))</f>
        <v/>
      </c>
      <c r="G44" s="49" t="str">
        <f>IF(ISNA(VLOOKUP($A44,'Úklidové služby'!$A$7:$I$53,7,FALSE))=TRUE,"",VLOOKUP($A44,'Úklidové služby'!$A$7:$I$53,7,FALSE))</f>
        <v/>
      </c>
      <c r="H44" s="217" t="str">
        <f>IF(ISNA(VLOOKUP($A44,'Úklidové služby'!$A$7:$I$53,8,FALSE))=TRUE,"",VLOOKUP($A44,'Úklidové služby'!$A$7:$I$53,8,FALSE))</f>
        <v/>
      </c>
      <c r="I44" s="234" t="str">
        <f>IF(ISNA(VLOOKUP($A44,'Úklidové služby'!$A$7:$I$53,9,FALSE))=TRUE,"",VLOOKUP($A44,'Úklidové služby'!$A$7:$I$53,9,FALSE))</f>
        <v/>
      </c>
      <c r="J44" s="192" t="str">
        <f t="shared" si="0"/>
        <v/>
      </c>
      <c r="K44" s="240" t="str">
        <f t="shared" si="4"/>
        <v/>
      </c>
      <c r="L44" s="1">
        <f>SUMIF(A:A,'Úklidové služby'!A45,E:E)</f>
        <v>0</v>
      </c>
    </row>
    <row r="45" spans="1:12" ht="15" hidden="1" outlineLevel="1">
      <c r="A45" s="48"/>
      <c r="B45" s="14" t="s">
        <v>8</v>
      </c>
      <c r="C45" s="37"/>
      <c r="D45" s="38" t="s">
        <v>65</v>
      </c>
      <c r="E45" s="100">
        <v>6.4</v>
      </c>
      <c r="F45" s="49" t="str">
        <f>IF(ISNA(VLOOKUP($A45,'Úklidové služby'!$A$7:$I$53,6,FALSE))=TRUE,"",VLOOKUP($A45,'Úklidové služby'!$A$7:$I$53,6,FALSE))</f>
        <v/>
      </c>
      <c r="G45" s="49" t="str">
        <f>IF(ISNA(VLOOKUP($A45,'Úklidové služby'!$A$7:$I$53,7,FALSE))=TRUE,"",VLOOKUP($A45,'Úklidové služby'!$A$7:$I$53,7,FALSE))</f>
        <v/>
      </c>
      <c r="H45" s="217" t="str">
        <f>IF(ISNA(VLOOKUP($A45,'Úklidové služby'!$A$7:$I$53,8,FALSE))=TRUE,"",VLOOKUP($A45,'Úklidové služby'!$A$7:$I$53,8,FALSE))</f>
        <v/>
      </c>
      <c r="I45" s="234" t="str">
        <f>IF(ISNA(VLOOKUP($A45,'Úklidové služby'!$A$7:$I$53,9,FALSE))=TRUE,"",VLOOKUP($A45,'Úklidové služby'!$A$7:$I$53,9,FALSE))</f>
        <v/>
      </c>
      <c r="J45" s="192" t="str">
        <f t="shared" si="0"/>
        <v/>
      </c>
      <c r="K45" s="240" t="str">
        <f t="shared" si="4"/>
        <v/>
      </c>
      <c r="L45" s="1">
        <f>SUMIF(A:A,'Úklidové služby'!A46,E:E)</f>
        <v>0</v>
      </c>
    </row>
    <row r="46" spans="1:12" ht="15" hidden="1" outlineLevel="1">
      <c r="A46" s="48"/>
      <c r="B46" s="14" t="s">
        <v>8</v>
      </c>
      <c r="C46" s="37"/>
      <c r="D46" s="38" t="s">
        <v>24</v>
      </c>
      <c r="E46" s="100">
        <v>2.86</v>
      </c>
      <c r="F46" s="49" t="str">
        <f>IF(ISNA(VLOOKUP($A46,'Úklidové služby'!$A$7:$I$53,6,FALSE))=TRUE,"",VLOOKUP($A46,'Úklidové služby'!$A$7:$I$53,6,FALSE))</f>
        <v/>
      </c>
      <c r="G46" s="49" t="str">
        <f>IF(ISNA(VLOOKUP($A46,'Úklidové služby'!$A$7:$I$53,7,FALSE))=TRUE,"",VLOOKUP($A46,'Úklidové služby'!$A$7:$I$53,7,FALSE))</f>
        <v/>
      </c>
      <c r="H46" s="217" t="str">
        <f>IF(ISNA(VLOOKUP($A46,'Úklidové služby'!$A$7:$I$53,8,FALSE))=TRUE,"",VLOOKUP($A46,'Úklidové služby'!$A$7:$I$53,8,FALSE))</f>
        <v/>
      </c>
      <c r="I46" s="234" t="str">
        <f>IF(ISNA(VLOOKUP($A46,'Úklidové služby'!$A$7:$I$53,9,FALSE))=TRUE,"",VLOOKUP($A46,'Úklidové služby'!$A$7:$I$53,9,FALSE))</f>
        <v/>
      </c>
      <c r="J46" s="192" t="str">
        <f t="shared" si="0"/>
        <v/>
      </c>
      <c r="K46" s="240" t="str">
        <f t="shared" si="4"/>
        <v/>
      </c>
      <c r="L46" s="1">
        <f>SUMIF(A:A,'Úklidové služby'!A47,E:E)</f>
        <v>0</v>
      </c>
    </row>
    <row r="47" spans="1:12" ht="15" hidden="1" outlineLevel="1">
      <c r="A47" s="48"/>
      <c r="B47" s="14" t="s">
        <v>8</v>
      </c>
      <c r="C47" s="37"/>
      <c r="D47" s="38" t="s">
        <v>66</v>
      </c>
      <c r="E47" s="100">
        <v>1.85</v>
      </c>
      <c r="F47" s="49" t="str">
        <f>IF(ISNA(VLOOKUP($A47,'Úklidové služby'!$A$7:$I$53,6,FALSE))=TRUE,"",VLOOKUP($A47,'Úklidové služby'!$A$7:$I$53,6,FALSE))</f>
        <v/>
      </c>
      <c r="G47" s="49" t="str">
        <f>IF(ISNA(VLOOKUP($A47,'Úklidové služby'!$A$7:$I$53,7,FALSE))=TRUE,"",VLOOKUP($A47,'Úklidové služby'!$A$7:$I$53,7,FALSE))</f>
        <v/>
      </c>
      <c r="H47" s="217" t="str">
        <f>IF(ISNA(VLOOKUP($A47,'Úklidové služby'!$A$7:$I$53,8,FALSE))=TRUE,"",VLOOKUP($A47,'Úklidové služby'!$A$7:$I$53,8,FALSE))</f>
        <v/>
      </c>
      <c r="I47" s="234" t="str">
        <f>IF(ISNA(VLOOKUP($A47,'Úklidové služby'!$A$7:$I$53,9,FALSE))=TRUE,"",VLOOKUP($A47,'Úklidové služby'!$A$7:$I$53,9,FALSE))</f>
        <v/>
      </c>
      <c r="J47" s="192" t="str">
        <f t="shared" si="0"/>
        <v/>
      </c>
      <c r="K47" s="240" t="str">
        <f t="shared" si="4"/>
        <v/>
      </c>
      <c r="L47" s="1">
        <f>SUMIF(A:A,'Úklidové služby'!A48,E:E)</f>
        <v>0</v>
      </c>
    </row>
    <row r="48" spans="1:12" ht="15" hidden="1" outlineLevel="1">
      <c r="A48" s="50"/>
      <c r="B48" s="25" t="s">
        <v>8</v>
      </c>
      <c r="C48" s="41"/>
      <c r="D48" s="42" t="s">
        <v>57</v>
      </c>
      <c r="E48" s="100">
        <v>2.01</v>
      </c>
      <c r="F48" s="113" t="str">
        <f>IF(ISNA(VLOOKUP($A48,'Úklidové služby'!$A$7:$I$53,6,FALSE))=TRUE,"",VLOOKUP($A48,'Úklidové služby'!$A$7:$I$53,6,FALSE))</f>
        <v/>
      </c>
      <c r="G48" s="49" t="str">
        <f>IF(ISNA(VLOOKUP($A48,'Úklidové služby'!$A$7:$I$53,7,FALSE))=TRUE,"",VLOOKUP($A48,'Úklidové služby'!$A$7:$I$53,7,FALSE))</f>
        <v/>
      </c>
      <c r="H48" s="218" t="str">
        <f>IF(ISNA(VLOOKUP($A48,'Úklidové služby'!$A$7:$I$53,8,FALSE))=TRUE,"",VLOOKUP($A48,'Úklidové služby'!$A$7:$I$53,8,FALSE))</f>
        <v/>
      </c>
      <c r="I48" s="234" t="str">
        <f>IF(ISNA(VLOOKUP($A48,'Úklidové služby'!$A$7:$I$53,9,FALSE))=TRUE,"",VLOOKUP($A48,'Úklidové služby'!$A$7:$I$53,9,FALSE))</f>
        <v/>
      </c>
      <c r="J48" s="192" t="str">
        <f t="shared" si="0"/>
        <v/>
      </c>
      <c r="K48" s="240" t="str">
        <f t="shared" si="4"/>
        <v/>
      </c>
      <c r="L48" s="1">
        <f>SUMIF(A:A,'Úklidové služby'!A49,E:E)</f>
        <v>0</v>
      </c>
    </row>
    <row r="49" spans="1:12" ht="15" collapsed="1">
      <c r="A49" s="2">
        <v>23</v>
      </c>
      <c r="B49" s="3" t="s">
        <v>26</v>
      </c>
      <c r="C49" s="26"/>
      <c r="D49" s="57"/>
      <c r="E49" s="97">
        <f>SUM(E50:E56)</f>
        <v>71.23</v>
      </c>
      <c r="F49" s="23" t="str">
        <f>IF(ISNA(VLOOKUP($A49,'Úklidové služby'!$A$7:$I$53,6,FALSE))=TRUE,"",VLOOKUP($A49,'Úklidové služby'!$A$7:$I$53,6,FALSE))</f>
        <v>m2</v>
      </c>
      <c r="G49" s="24">
        <f>IF(ISNA(VLOOKUP($A49,'Úklidové služby'!$A$7:$I$53,7,FALSE))=TRUE,"",VLOOKUP($A49,'Úklidové služby'!$A$7:$I$53,7,FALSE))</f>
        <v>0</v>
      </c>
      <c r="H49" s="227" t="str">
        <f>IF(ISNA(VLOOKUP($A49,'Úklidové služby'!$A$7:$I$53,8,FALSE))=TRUE,"",VLOOKUP($A49,'Úklidové služby'!$A$7:$I$53,8,FALSE))</f>
        <v>2x za týden</v>
      </c>
      <c r="I49" s="185">
        <f>IF(ISNA(VLOOKUP($A49,'Úklidové služby'!$A$7:$I$53,9,FALSE))=TRUE,"",VLOOKUP($A49,'Úklidové služby'!$A$7:$I$53,9,FALSE))</f>
        <v>104</v>
      </c>
      <c r="J49" s="76">
        <f t="shared" si="0"/>
        <v>0</v>
      </c>
      <c r="K49" s="238">
        <f t="shared" si="4"/>
        <v>0</v>
      </c>
      <c r="L49" s="1">
        <f>SUMIF(A:A,'Úklidové služby'!A50,E:E)</f>
        <v>0</v>
      </c>
    </row>
    <row r="50" spans="1:12" ht="15" hidden="1" outlineLevel="1">
      <c r="A50" s="48"/>
      <c r="B50" s="14" t="s">
        <v>8</v>
      </c>
      <c r="C50" s="37"/>
      <c r="D50" s="38" t="s">
        <v>62</v>
      </c>
      <c r="E50" s="100">
        <v>21.06</v>
      </c>
      <c r="F50" s="49" t="str">
        <f>IF(ISNA(VLOOKUP($A50,'Úklidové služby'!$A$7:$I$53,6,FALSE))=TRUE,"",VLOOKUP($A50,'Úklidové služby'!$A$7:$I$53,6,FALSE))</f>
        <v/>
      </c>
      <c r="G50" s="49" t="str">
        <f>IF(ISNA(VLOOKUP($A50,'Úklidové služby'!$A$7:$I$53,7,FALSE))=TRUE,"",VLOOKUP($A50,'Úklidové služby'!$A$7:$I$53,7,FALSE))</f>
        <v/>
      </c>
      <c r="H50" s="217" t="str">
        <f>IF(ISNA(VLOOKUP($A50,'Úklidové služby'!$A$7:$I$53,8,FALSE))=TRUE,"",VLOOKUP($A50,'Úklidové služby'!$A$7:$I$53,8,FALSE))</f>
        <v/>
      </c>
      <c r="I50" s="234" t="str">
        <f>IF(ISNA(VLOOKUP($A50,'Úklidové služby'!$A$7:$I$53,9,FALSE))=TRUE,"",VLOOKUP($A50,'Úklidové služby'!$A$7:$I$53,9,FALSE))</f>
        <v/>
      </c>
      <c r="J50" s="192" t="str">
        <f t="shared" si="0"/>
        <v/>
      </c>
      <c r="K50" s="240" t="str">
        <f t="shared" si="4"/>
        <v/>
      </c>
      <c r="L50" s="1">
        <f>SUMIF(A:A,'Úklidové služby'!A51,E:E)</f>
        <v>0</v>
      </c>
    </row>
    <row r="51" spans="1:12" ht="15" hidden="1" outlineLevel="1">
      <c r="A51" s="48"/>
      <c r="B51" s="14" t="s">
        <v>8</v>
      </c>
      <c r="C51" s="37"/>
      <c r="D51" s="38" t="s">
        <v>63</v>
      </c>
      <c r="E51" s="100">
        <v>26.13</v>
      </c>
      <c r="F51" s="49" t="str">
        <f>IF(ISNA(VLOOKUP($A51,'Úklidové služby'!$A$7:$I$53,6,FALSE))=TRUE,"",VLOOKUP($A51,'Úklidové služby'!$A$7:$I$53,6,FALSE))</f>
        <v/>
      </c>
      <c r="G51" s="49" t="str">
        <f>IF(ISNA(VLOOKUP($A51,'Úklidové služby'!$A$7:$I$53,7,FALSE))=TRUE,"",VLOOKUP($A51,'Úklidové služby'!$A$7:$I$53,7,FALSE))</f>
        <v/>
      </c>
      <c r="H51" s="217" t="str">
        <f>IF(ISNA(VLOOKUP($A51,'Úklidové služby'!$A$7:$I$53,8,FALSE))=TRUE,"",VLOOKUP($A51,'Úklidové služby'!$A$7:$I$53,8,FALSE))</f>
        <v/>
      </c>
      <c r="I51" s="234" t="str">
        <f>IF(ISNA(VLOOKUP($A51,'Úklidové služby'!$A$7:$I$53,9,FALSE))=TRUE,"",VLOOKUP($A51,'Úklidové služby'!$A$7:$I$53,9,FALSE))</f>
        <v/>
      </c>
      <c r="J51" s="192" t="str">
        <f t="shared" si="0"/>
        <v/>
      </c>
      <c r="K51" s="240" t="str">
        <f t="shared" si="4"/>
        <v/>
      </c>
      <c r="L51" s="1">
        <f>SUMIF(A:A,'Úklidové služby'!A52,E:E)</f>
        <v>0</v>
      </c>
    </row>
    <row r="52" spans="1:12" ht="15" hidden="1" outlineLevel="1">
      <c r="A52" s="48"/>
      <c r="B52" s="14" t="s">
        <v>8</v>
      </c>
      <c r="C52" s="37"/>
      <c r="D52" s="38" t="s">
        <v>64</v>
      </c>
      <c r="E52" s="100">
        <v>10.92</v>
      </c>
      <c r="F52" s="49" t="str">
        <f>IF(ISNA(VLOOKUP($A52,'Úklidové služby'!$A$7:$I$53,6,FALSE))=TRUE,"",VLOOKUP($A52,'Úklidové služby'!$A$7:$I$53,6,FALSE))</f>
        <v/>
      </c>
      <c r="G52" s="49" t="str">
        <f>IF(ISNA(VLOOKUP($A52,'Úklidové služby'!$A$7:$I$53,7,FALSE))=TRUE,"",VLOOKUP($A52,'Úklidové služby'!$A$7:$I$53,7,FALSE))</f>
        <v/>
      </c>
      <c r="H52" s="217" t="str">
        <f>IF(ISNA(VLOOKUP($A52,'Úklidové služby'!$A$7:$I$53,8,FALSE))=TRUE,"",VLOOKUP($A52,'Úklidové služby'!$A$7:$I$53,8,FALSE))</f>
        <v/>
      </c>
      <c r="I52" s="234" t="str">
        <f>IF(ISNA(VLOOKUP($A52,'Úklidové služby'!$A$7:$I$53,9,FALSE))=TRUE,"",VLOOKUP($A52,'Úklidové služby'!$A$7:$I$53,9,FALSE))</f>
        <v/>
      </c>
      <c r="J52" s="192" t="str">
        <f t="shared" si="0"/>
        <v/>
      </c>
      <c r="K52" s="240" t="str">
        <f t="shared" si="4"/>
        <v/>
      </c>
      <c r="L52" s="1">
        <f>SUMIF(A:A,'Úklidové služby'!A53,E:E)</f>
        <v>11.474999999999998</v>
      </c>
    </row>
    <row r="53" spans="1:11" ht="15" hidden="1" outlineLevel="1">
      <c r="A53" s="48"/>
      <c r="B53" s="14" t="s">
        <v>8</v>
      </c>
      <c r="C53" s="37"/>
      <c r="D53" s="38" t="s">
        <v>65</v>
      </c>
      <c r="E53" s="100">
        <v>6.4</v>
      </c>
      <c r="F53" s="49" t="str">
        <f>IF(ISNA(VLOOKUP($A53,'Úklidové služby'!$A$7:$I$53,6,FALSE))=TRUE,"",VLOOKUP($A53,'Úklidové služby'!$A$7:$I$53,6,FALSE))</f>
        <v/>
      </c>
      <c r="G53" s="49" t="str">
        <f>IF(ISNA(VLOOKUP($A53,'Úklidové služby'!$A$7:$I$53,7,FALSE))=TRUE,"",VLOOKUP($A53,'Úklidové služby'!$A$7:$I$53,7,FALSE))</f>
        <v/>
      </c>
      <c r="H53" s="217" t="str">
        <f>IF(ISNA(VLOOKUP($A53,'Úklidové služby'!$A$7:$I$53,8,FALSE))=TRUE,"",VLOOKUP($A53,'Úklidové služby'!$A$7:$I$53,8,FALSE))</f>
        <v/>
      </c>
      <c r="I53" s="234" t="str">
        <f>IF(ISNA(VLOOKUP($A53,'Úklidové služby'!$A$7:$I$53,9,FALSE))=TRUE,"",VLOOKUP($A53,'Úklidové služby'!$A$7:$I$53,9,FALSE))</f>
        <v/>
      </c>
      <c r="J53" s="192" t="str">
        <f t="shared" si="0"/>
        <v/>
      </c>
      <c r="K53" s="240" t="str">
        <f t="shared" si="4"/>
        <v/>
      </c>
    </row>
    <row r="54" spans="1:11" ht="15" hidden="1" outlineLevel="1">
      <c r="A54" s="48"/>
      <c r="B54" s="14" t="s">
        <v>8</v>
      </c>
      <c r="C54" s="37"/>
      <c r="D54" s="38" t="s">
        <v>24</v>
      </c>
      <c r="E54" s="100">
        <v>2.86</v>
      </c>
      <c r="F54" s="49" t="str">
        <f>IF(ISNA(VLOOKUP($A54,'Úklidové služby'!$A$7:$I$53,6,FALSE))=TRUE,"",VLOOKUP($A54,'Úklidové služby'!$A$7:$I$53,6,FALSE))</f>
        <v/>
      </c>
      <c r="G54" s="49" t="str">
        <f>IF(ISNA(VLOOKUP($A54,'Úklidové služby'!$A$7:$I$53,7,FALSE))=TRUE,"",VLOOKUP($A54,'Úklidové služby'!$A$7:$I$53,7,FALSE))</f>
        <v/>
      </c>
      <c r="H54" s="217" t="str">
        <f>IF(ISNA(VLOOKUP($A54,'Úklidové služby'!$A$7:$I$53,8,FALSE))=TRUE,"",VLOOKUP($A54,'Úklidové služby'!$A$7:$I$53,8,FALSE))</f>
        <v/>
      </c>
      <c r="I54" s="234" t="str">
        <f>IF(ISNA(VLOOKUP($A54,'Úklidové služby'!$A$7:$I$53,9,FALSE))=TRUE,"",VLOOKUP($A54,'Úklidové služby'!$A$7:$I$53,9,FALSE))</f>
        <v/>
      </c>
      <c r="J54" s="192" t="str">
        <f t="shared" si="0"/>
        <v/>
      </c>
      <c r="K54" s="240" t="str">
        <f t="shared" si="4"/>
        <v/>
      </c>
    </row>
    <row r="55" spans="1:11" ht="15" hidden="1" outlineLevel="1">
      <c r="A55" s="48"/>
      <c r="B55" s="14" t="s">
        <v>8</v>
      </c>
      <c r="C55" s="37"/>
      <c r="D55" s="38" t="s">
        <v>66</v>
      </c>
      <c r="E55" s="100">
        <v>1.85</v>
      </c>
      <c r="F55" s="49" t="str">
        <f>IF(ISNA(VLOOKUP($A55,'Úklidové služby'!$A$7:$I$53,6,FALSE))=TRUE,"",VLOOKUP($A55,'Úklidové služby'!$A$7:$I$53,6,FALSE))</f>
        <v/>
      </c>
      <c r="G55" s="49" t="str">
        <f>IF(ISNA(VLOOKUP($A55,'Úklidové služby'!$A$7:$I$53,7,FALSE))=TRUE,"",VLOOKUP($A55,'Úklidové služby'!$A$7:$I$53,7,FALSE))</f>
        <v/>
      </c>
      <c r="H55" s="217" t="str">
        <f>IF(ISNA(VLOOKUP($A55,'Úklidové služby'!$A$7:$I$53,8,FALSE))=TRUE,"",VLOOKUP($A55,'Úklidové služby'!$A$7:$I$53,8,FALSE))</f>
        <v/>
      </c>
      <c r="I55" s="234" t="str">
        <f>IF(ISNA(VLOOKUP($A55,'Úklidové služby'!$A$7:$I$53,9,FALSE))=TRUE,"",VLOOKUP($A55,'Úklidové služby'!$A$7:$I$53,9,FALSE))</f>
        <v/>
      </c>
      <c r="J55" s="192" t="str">
        <f t="shared" si="0"/>
        <v/>
      </c>
      <c r="K55" s="240" t="str">
        <f t="shared" si="4"/>
        <v/>
      </c>
    </row>
    <row r="56" spans="1:11" ht="15" hidden="1" outlineLevel="1">
      <c r="A56" s="50"/>
      <c r="B56" s="25" t="s">
        <v>8</v>
      </c>
      <c r="C56" s="41"/>
      <c r="D56" s="42" t="s">
        <v>57</v>
      </c>
      <c r="E56" s="100">
        <v>2.01</v>
      </c>
      <c r="F56" s="112" t="str">
        <f>IF(ISNA(VLOOKUP($A56,'Úklidové služby'!$A$7:$I$53,6,FALSE))=TRUE,"",VLOOKUP($A56,'Úklidové služby'!$A$7:$I$53,6,FALSE))</f>
        <v/>
      </c>
      <c r="G56" s="49" t="str">
        <f>IF(ISNA(VLOOKUP($A56,'Úklidové služby'!$A$7:$I$53,7,FALSE))=TRUE,"",VLOOKUP($A56,'Úklidové služby'!$A$7:$I$53,7,FALSE))</f>
        <v/>
      </c>
      <c r="H56" s="218" t="str">
        <f>IF(ISNA(VLOOKUP($A56,'Úklidové služby'!$A$7:$I$53,8,FALSE))=TRUE,"",VLOOKUP($A56,'Úklidové služby'!$A$7:$I$53,8,FALSE))</f>
        <v/>
      </c>
      <c r="I56" s="234" t="str">
        <f>IF(ISNA(VLOOKUP($A56,'Úklidové služby'!$A$7:$I$53,9,FALSE))=TRUE,"",VLOOKUP($A56,'Úklidové služby'!$A$7:$I$53,9,FALSE))</f>
        <v/>
      </c>
      <c r="J56" s="192" t="str">
        <f t="shared" si="0"/>
        <v/>
      </c>
      <c r="K56" s="240" t="str">
        <f t="shared" si="4"/>
        <v/>
      </c>
    </row>
    <row r="57" spans="1:11" ht="15" collapsed="1">
      <c r="A57" s="18">
        <v>24</v>
      </c>
      <c r="B57" s="983" t="s">
        <v>297</v>
      </c>
      <c r="C57" s="44"/>
      <c r="D57" s="5"/>
      <c r="E57" s="97">
        <f>SUM(E58:E59)</f>
        <v>2</v>
      </c>
      <c r="F57" s="45" t="str">
        <f>IF(ISNA(VLOOKUP($A57,'Úklidové služby'!$A$7:$I$53,6,FALSE))=TRUE,"",VLOOKUP($A57,'Úklidové služby'!$A$7:$I$53,6,FALSE))</f>
        <v>ks</v>
      </c>
      <c r="G57" s="24">
        <f>IF(ISNA(VLOOKUP($A57,'Úklidové služby'!$A$7:$I$53,7,FALSE))=TRUE,"",VLOOKUP($A57,'Úklidové služby'!$A$7:$I$53,7,FALSE))</f>
        <v>0</v>
      </c>
      <c r="H57" s="227" t="str">
        <f>IF(ISNA(VLOOKUP($A57,'Úklidové služby'!$A$7:$I$53,8,FALSE))=TRUE,"",VLOOKUP($A57,'Úklidové služby'!$A$7:$I$53,8,FALSE))</f>
        <v>2x za týden</v>
      </c>
      <c r="I57" s="185">
        <f>IF(ISNA(VLOOKUP($A57,'Úklidové služby'!$A$7:$I$53,9,FALSE))=TRUE,"",VLOOKUP($A57,'Úklidové služby'!$A$7:$I$53,9,FALSE))</f>
        <v>104</v>
      </c>
      <c r="J57" s="76">
        <f t="shared" si="0"/>
        <v>0</v>
      </c>
      <c r="K57" s="238">
        <f t="shared" si="4"/>
        <v>0</v>
      </c>
    </row>
    <row r="58" spans="1:11" ht="15" hidden="1" outlineLevel="1">
      <c r="A58" s="48"/>
      <c r="B58" s="14" t="s">
        <v>8</v>
      </c>
      <c r="C58" s="37"/>
      <c r="D58" s="38" t="s">
        <v>63</v>
      </c>
      <c r="E58" s="100">
        <v>1</v>
      </c>
      <c r="F58" s="49" t="str">
        <f>IF(ISNA(VLOOKUP($A58,'Úklidové služby'!$A$7:$I$53,6,FALSE))=TRUE,"",VLOOKUP($A58,'Úklidové služby'!$A$7:$I$53,6,FALSE))</f>
        <v/>
      </c>
      <c r="G58" s="49" t="str">
        <f>IF(ISNA(VLOOKUP($A58,'Úklidové služby'!$A$7:$I$53,7,FALSE))=TRUE,"",VLOOKUP($A58,'Úklidové služby'!$A$7:$I$53,7,FALSE))</f>
        <v/>
      </c>
      <c r="H58" s="217" t="str">
        <f>IF(ISNA(VLOOKUP($A58,'Úklidové služby'!$A$7:$I$53,8,FALSE))=TRUE,"",VLOOKUP($A58,'Úklidové služby'!$A$7:$I$53,8,FALSE))</f>
        <v/>
      </c>
      <c r="I58" s="234" t="str">
        <f>IF(ISNA(VLOOKUP($A58,'Úklidové služby'!$A$7:$I$53,9,FALSE))=TRUE,"",VLOOKUP($A58,'Úklidové služby'!$A$7:$I$53,9,FALSE))</f>
        <v/>
      </c>
      <c r="J58" s="192" t="str">
        <f t="shared" si="0"/>
        <v/>
      </c>
      <c r="K58" s="240" t="str">
        <f t="shared" si="4"/>
        <v/>
      </c>
    </row>
    <row r="59" spans="1:11" ht="15" hidden="1" outlineLevel="1">
      <c r="A59" s="50"/>
      <c r="B59" s="170" t="s">
        <v>8</v>
      </c>
      <c r="C59" s="41"/>
      <c r="D59" s="42" t="s">
        <v>24</v>
      </c>
      <c r="E59" s="100">
        <v>1</v>
      </c>
      <c r="F59" s="112" t="str">
        <f>IF(ISNA(VLOOKUP($A59,'Úklidové služby'!$A$7:$I$53,6,FALSE))=TRUE,"",VLOOKUP($A59,'Úklidové služby'!$A$7:$I$53,6,FALSE))</f>
        <v/>
      </c>
      <c r="G59" s="49" t="str">
        <f>IF(ISNA(VLOOKUP($A59,'Úklidové služby'!$A$7:$I$53,7,FALSE))=TRUE,"",VLOOKUP($A59,'Úklidové služby'!$A$7:$I$53,7,FALSE))</f>
        <v/>
      </c>
      <c r="H59" s="218" t="str">
        <f>IF(ISNA(VLOOKUP($A59,'Úklidové služby'!$A$7:$I$53,8,FALSE))=TRUE,"",VLOOKUP($A59,'Úklidové služby'!$A$7:$I$53,8,FALSE))</f>
        <v/>
      </c>
      <c r="I59" s="234" t="str">
        <f>IF(ISNA(VLOOKUP($A59,'Úklidové služby'!$A$7:$I$53,9,FALSE))=TRUE,"",VLOOKUP($A59,'Úklidové služby'!$A$7:$I$53,9,FALSE))</f>
        <v/>
      </c>
      <c r="J59" s="192" t="str">
        <f t="shared" si="0"/>
        <v/>
      </c>
      <c r="K59" s="240" t="str">
        <f t="shared" si="4"/>
        <v/>
      </c>
    </row>
    <row r="60" spans="1:11" ht="15" collapsed="1">
      <c r="A60" s="18">
        <v>25</v>
      </c>
      <c r="B60" s="983" t="s">
        <v>445</v>
      </c>
      <c r="C60" s="5"/>
      <c r="D60" s="5"/>
      <c r="E60" s="97">
        <f>SUM(E61:E62)</f>
        <v>2</v>
      </c>
      <c r="F60" s="45" t="str">
        <f>IF(ISNA(VLOOKUP($A60,'Úklidové služby'!$A$7:$I$53,6,FALSE))=TRUE,"",VLOOKUP($A60,'Úklidové služby'!$A$7:$I$53,6,FALSE))</f>
        <v>ks</v>
      </c>
      <c r="G60" s="24">
        <f>IF(ISNA(VLOOKUP($A60,'Úklidové služby'!$A$7:$I$53,7,FALSE))=TRUE,"",VLOOKUP($A60,'Úklidové služby'!$A$7:$I$53,7,FALSE))</f>
        <v>0</v>
      </c>
      <c r="H60" s="227" t="str">
        <f>IF(ISNA(VLOOKUP($A60,'Úklidové služby'!$A$7:$I$53,8,FALSE))=TRUE,"",VLOOKUP($A60,'Úklidové služby'!$A$7:$I$53,8,FALSE))</f>
        <v>2x za týden</v>
      </c>
      <c r="I60" s="185">
        <f>IF(ISNA(VLOOKUP($A60,'Úklidové služby'!$A$7:$I$53,9,FALSE))=TRUE,"",VLOOKUP($A60,'Úklidové služby'!$A$7:$I$53,9,FALSE))</f>
        <v>104</v>
      </c>
      <c r="J60" s="76">
        <f t="shared" si="0"/>
        <v>0</v>
      </c>
      <c r="K60" s="238">
        <f t="shared" si="4"/>
        <v>0</v>
      </c>
    </row>
    <row r="61" spans="1:11" ht="15" hidden="1" outlineLevel="1">
      <c r="A61" s="48"/>
      <c r="B61" s="14" t="s">
        <v>8</v>
      </c>
      <c r="C61" s="37"/>
      <c r="D61" s="38" t="s">
        <v>63</v>
      </c>
      <c r="E61" s="100">
        <v>1</v>
      </c>
      <c r="F61" s="49" t="str">
        <f>IF(ISNA(VLOOKUP($A61,'Úklidové služby'!$A$7:$I$53,6,FALSE))=TRUE,"",VLOOKUP($A61,'Úklidové služby'!$A$7:$I$53,6,FALSE))</f>
        <v/>
      </c>
      <c r="G61" s="49" t="str">
        <f>IF(ISNA(VLOOKUP($A61,'Úklidové služby'!$A$7:$I$53,7,FALSE))=TRUE,"",VLOOKUP($A61,'Úklidové služby'!$A$7:$I$53,7,FALSE))</f>
        <v/>
      </c>
      <c r="H61" s="217" t="str">
        <f>IF(ISNA(VLOOKUP($A61,'Úklidové služby'!$A$7:$I$53,8,FALSE))=TRUE,"",VLOOKUP($A61,'Úklidové služby'!$A$7:$I$53,8,FALSE))</f>
        <v/>
      </c>
      <c r="I61" s="234" t="str">
        <f>IF(ISNA(VLOOKUP($A61,'Úklidové služby'!$A$7:$I$53,9,FALSE))=TRUE,"",VLOOKUP($A61,'Úklidové služby'!$A$7:$I$53,9,FALSE))</f>
        <v/>
      </c>
      <c r="J61" s="192" t="str">
        <f t="shared" si="0"/>
        <v/>
      </c>
      <c r="K61" s="240" t="str">
        <f t="shared" si="4"/>
        <v/>
      </c>
    </row>
    <row r="62" spans="1:11" ht="15" hidden="1" outlineLevel="1">
      <c r="A62" s="50"/>
      <c r="B62" s="170" t="s">
        <v>8</v>
      </c>
      <c r="C62" s="41"/>
      <c r="D62" s="42" t="s">
        <v>24</v>
      </c>
      <c r="E62" s="100">
        <v>1</v>
      </c>
      <c r="F62" s="112" t="str">
        <f>IF(ISNA(VLOOKUP($A62,'Úklidové služby'!$A$7:$I$53,6,FALSE))=TRUE,"",VLOOKUP($A62,'Úklidové služby'!$A$7:$I$53,6,FALSE))</f>
        <v/>
      </c>
      <c r="G62" s="49" t="str">
        <f>IF(ISNA(VLOOKUP($A62,'Úklidové služby'!$A$7:$I$53,7,FALSE))=TRUE,"",VLOOKUP($A62,'Úklidové služby'!$A$7:$I$53,7,FALSE))</f>
        <v/>
      </c>
      <c r="H62" s="218" t="str">
        <f>IF(ISNA(VLOOKUP($A62,'Úklidové služby'!$A$7:$I$53,8,FALSE))=TRUE,"",VLOOKUP($A62,'Úklidové služby'!$A$7:$I$53,8,FALSE))</f>
        <v/>
      </c>
      <c r="I62" s="234" t="str">
        <f>IF(ISNA(VLOOKUP($A62,'Úklidové služby'!$A$7:$I$53,9,FALSE))=TRUE,"",VLOOKUP($A62,'Úklidové služby'!$A$7:$I$53,9,FALSE))</f>
        <v/>
      </c>
      <c r="J62" s="192" t="str">
        <f t="shared" si="0"/>
        <v/>
      </c>
      <c r="K62" s="240" t="str">
        <f t="shared" si="4"/>
        <v/>
      </c>
    </row>
    <row r="63" spans="1:11" ht="15" collapsed="1">
      <c r="A63" s="18">
        <v>26</v>
      </c>
      <c r="B63" s="983" t="s">
        <v>446</v>
      </c>
      <c r="C63" s="5"/>
      <c r="D63" s="5"/>
      <c r="E63" s="97">
        <f>SUM(E64:E65)</f>
        <v>2</v>
      </c>
      <c r="F63" s="45" t="str">
        <f>IF(ISNA(VLOOKUP($A63,'Úklidové služby'!$A$7:$I$53,6,FALSE))=TRUE,"",VLOOKUP($A63,'Úklidové služby'!$A$7:$I$53,6,FALSE))</f>
        <v>místnost</v>
      </c>
      <c r="G63" s="24">
        <f>IF(ISNA(VLOOKUP($A63,'Úklidové služby'!$A$7:$I$53,7,FALSE))=TRUE,"",VLOOKUP($A63,'Úklidové služby'!$A$7:$I$53,7,FALSE))</f>
        <v>0</v>
      </c>
      <c r="H63" s="227" t="str">
        <f>IF(ISNA(VLOOKUP($A63,'Úklidové služby'!$A$7:$I$53,8,FALSE))=TRUE,"",VLOOKUP($A63,'Úklidové služby'!$A$7:$I$53,8,FALSE))</f>
        <v>2x za týden</v>
      </c>
      <c r="I63" s="185">
        <f>IF(ISNA(VLOOKUP($A63,'Úklidové služby'!$A$7:$I$53,9,FALSE))=TRUE,"",VLOOKUP($A63,'Úklidové služby'!$A$7:$I$53,9,FALSE))</f>
        <v>104</v>
      </c>
      <c r="J63" s="76">
        <f t="shared" si="0"/>
        <v>0</v>
      </c>
      <c r="K63" s="238">
        <f t="shared" si="4"/>
        <v>0</v>
      </c>
    </row>
    <row r="64" spans="1:11" ht="15" hidden="1" outlineLevel="1">
      <c r="A64" s="48"/>
      <c r="B64" s="14" t="s">
        <v>8</v>
      </c>
      <c r="C64" s="37"/>
      <c r="D64" s="38" t="s">
        <v>24</v>
      </c>
      <c r="E64" s="100">
        <v>1</v>
      </c>
      <c r="F64" s="49" t="str">
        <f>IF(ISNA(VLOOKUP($A64,'Úklidové služby'!$A$7:$I$53,6,FALSE))=TRUE,"",VLOOKUP($A64,'Úklidové služby'!$A$7:$I$53,6,FALSE))</f>
        <v/>
      </c>
      <c r="G64" s="49" t="str">
        <f>IF(ISNA(VLOOKUP($A64,'Úklidové služby'!$A$7:$I$53,7,FALSE))=TRUE,"",VLOOKUP($A64,'Úklidové služby'!$A$7:$I$53,7,FALSE))</f>
        <v/>
      </c>
      <c r="H64" s="217" t="str">
        <f>IF(ISNA(VLOOKUP($A64,'Úklidové služby'!$A$7:$I$53,8,FALSE))=TRUE,"",VLOOKUP($A64,'Úklidové služby'!$A$7:$I$53,8,FALSE))</f>
        <v/>
      </c>
      <c r="I64" s="234" t="str">
        <f>IF(ISNA(VLOOKUP($A64,'Úklidové služby'!$A$7:$I$53,9,FALSE))=TRUE,"",VLOOKUP($A64,'Úklidové služby'!$A$7:$I$53,9,FALSE))</f>
        <v/>
      </c>
      <c r="J64" s="192" t="str">
        <f t="shared" si="0"/>
        <v/>
      </c>
      <c r="K64" s="240" t="str">
        <f t="shared" si="4"/>
        <v/>
      </c>
    </row>
    <row r="65" spans="1:11" ht="15" hidden="1" outlineLevel="1">
      <c r="A65" s="50"/>
      <c r="B65" s="25" t="s">
        <v>8</v>
      </c>
      <c r="C65" s="41"/>
      <c r="D65" s="42" t="s">
        <v>66</v>
      </c>
      <c r="E65" s="102">
        <v>1</v>
      </c>
      <c r="F65" s="113" t="str">
        <f>IF(ISNA(VLOOKUP($A65,'Úklidové služby'!$A$7:$I$53,6,FALSE))=TRUE,"",VLOOKUP($A65,'Úklidové služby'!$A$7:$I$53,6,FALSE))</f>
        <v/>
      </c>
      <c r="G65" s="49" t="str">
        <f>IF(ISNA(VLOOKUP($A65,'Úklidové služby'!$A$7:$I$53,7,FALSE))=TRUE,"",VLOOKUP($A65,'Úklidové služby'!$A$7:$I$53,7,FALSE))</f>
        <v/>
      </c>
      <c r="H65" s="218" t="str">
        <f>IF(ISNA(VLOOKUP($A65,'Úklidové služby'!$A$7:$I$53,8,FALSE))=TRUE,"",VLOOKUP($A65,'Úklidové služby'!$A$7:$I$53,8,FALSE))</f>
        <v/>
      </c>
      <c r="I65" s="234" t="str">
        <f>IF(ISNA(VLOOKUP($A65,'Úklidové služby'!$A$7:$I$53,9,FALSE))=TRUE,"",VLOOKUP($A65,'Úklidové služby'!$A$7:$I$53,9,FALSE))</f>
        <v/>
      </c>
      <c r="J65" s="192" t="str">
        <f t="shared" si="0"/>
        <v/>
      </c>
      <c r="K65" s="240" t="str">
        <f t="shared" si="4"/>
        <v/>
      </c>
    </row>
    <row r="66" spans="1:11" ht="15" collapsed="1">
      <c r="A66" s="2">
        <v>27</v>
      </c>
      <c r="B66" s="3" t="s">
        <v>39</v>
      </c>
      <c r="C66" s="5"/>
      <c r="D66" s="5"/>
      <c r="E66" s="97">
        <f>SUM(E67:E68)</f>
        <v>2</v>
      </c>
      <c r="F66" s="45" t="str">
        <f>IF(ISNA(VLOOKUP($A66,'Úklidové služby'!$A$7:$I$53,6,FALSE))=TRUE,"",VLOOKUP($A66,'Úklidové služby'!$A$7:$I$53,6,FALSE))</f>
        <v>místnost</v>
      </c>
      <c r="G66" s="24">
        <f>IF(ISNA(VLOOKUP($A66,'Úklidové služby'!$A$7:$I$53,7,FALSE))=TRUE,"",VLOOKUP($A66,'Úklidové služby'!$A$7:$I$53,7,FALSE))</f>
        <v>0</v>
      </c>
      <c r="H66" s="227" t="str">
        <f>IF(ISNA(VLOOKUP($A66,'Úklidové služby'!$A$7:$I$53,8,FALSE))=TRUE,"",VLOOKUP($A66,'Úklidové služby'!$A$7:$I$53,8,FALSE))</f>
        <v>2x za týden</v>
      </c>
      <c r="I66" s="185">
        <f>IF(ISNA(VLOOKUP($A66,'Úklidové služby'!$A$7:$I$53,9,FALSE))=TRUE,"",VLOOKUP($A66,'Úklidové služby'!$A$7:$I$53,9,FALSE))</f>
        <v>104</v>
      </c>
      <c r="J66" s="76">
        <f t="shared" si="0"/>
        <v>0</v>
      </c>
      <c r="K66" s="238">
        <f t="shared" si="4"/>
        <v>0</v>
      </c>
    </row>
    <row r="67" spans="1:11" ht="15" hidden="1" outlineLevel="1">
      <c r="A67" s="48"/>
      <c r="B67" s="14" t="s">
        <v>8</v>
      </c>
      <c r="C67" s="37"/>
      <c r="D67" s="38" t="s">
        <v>24</v>
      </c>
      <c r="E67" s="100">
        <v>1</v>
      </c>
      <c r="F67" s="49" t="str">
        <f>IF(ISNA(VLOOKUP($A67,'Úklidové služby'!$A$7:$I$53,6,FALSE))=TRUE,"",VLOOKUP($A67,'Úklidové služby'!$A$7:$I$53,6,FALSE))</f>
        <v/>
      </c>
      <c r="G67" s="49" t="str">
        <f>IF(ISNA(VLOOKUP($A67,'Úklidové služby'!$A$7:$I$53,7,FALSE))=TRUE,"",VLOOKUP($A67,'Úklidové služby'!$A$7:$I$53,7,FALSE))</f>
        <v/>
      </c>
      <c r="H67" s="217" t="str">
        <f>IF(ISNA(VLOOKUP($A67,'Úklidové služby'!$A$7:$I$53,8,FALSE))=TRUE,"",VLOOKUP($A67,'Úklidové služby'!$A$7:$I$53,8,FALSE))</f>
        <v/>
      </c>
      <c r="I67" s="234" t="str">
        <f>IF(ISNA(VLOOKUP($A67,'Úklidové služby'!$A$7:$I$53,9,FALSE))=TRUE,"",VLOOKUP($A67,'Úklidové služby'!$A$7:$I$53,9,FALSE))</f>
        <v/>
      </c>
      <c r="J67" s="192" t="str">
        <f t="shared" si="0"/>
        <v/>
      </c>
      <c r="K67" s="240" t="str">
        <f t="shared" si="4"/>
        <v/>
      </c>
    </row>
    <row r="68" spans="1:11" ht="15" hidden="1" outlineLevel="1">
      <c r="A68" s="50"/>
      <c r="B68" s="25" t="s">
        <v>8</v>
      </c>
      <c r="C68" s="41"/>
      <c r="D68" s="42" t="s">
        <v>66</v>
      </c>
      <c r="E68" s="102">
        <v>1</v>
      </c>
      <c r="F68" s="113" t="str">
        <f>IF(ISNA(VLOOKUP($A68,'Úklidové služby'!$A$7:$I$53,6,FALSE))=TRUE,"",VLOOKUP($A68,'Úklidové služby'!$A$7:$I$53,6,FALSE))</f>
        <v/>
      </c>
      <c r="G68" s="49" t="str">
        <f>IF(ISNA(VLOOKUP($A68,'Úklidové služby'!$A$7:$I$53,7,FALSE))=TRUE,"",VLOOKUP($A68,'Úklidové služby'!$A$7:$I$53,7,FALSE))</f>
        <v/>
      </c>
      <c r="H68" s="218" t="str">
        <f>IF(ISNA(VLOOKUP($A68,'Úklidové služby'!$A$7:$I$53,8,FALSE))=TRUE,"",VLOOKUP($A68,'Úklidové služby'!$A$7:$I$53,8,FALSE))</f>
        <v/>
      </c>
      <c r="I68" s="234" t="str">
        <f>IF(ISNA(VLOOKUP($A68,'Úklidové služby'!$A$7:$I$53,9,FALSE))=TRUE,"",VLOOKUP($A68,'Úklidové služby'!$A$7:$I$53,9,FALSE))</f>
        <v/>
      </c>
      <c r="J68" s="192" t="str">
        <f t="shared" si="0"/>
        <v/>
      </c>
      <c r="K68" s="240" t="str">
        <f t="shared" si="4"/>
        <v/>
      </c>
    </row>
    <row r="69" spans="1:11" ht="15" collapsed="1">
      <c r="A69" s="18">
        <v>28</v>
      </c>
      <c r="B69" s="3" t="s">
        <v>441</v>
      </c>
      <c r="C69" s="44"/>
      <c r="D69" s="44"/>
      <c r="E69" s="97">
        <f>SUM(E70:E71)</f>
        <v>6.01</v>
      </c>
      <c r="F69" s="45" t="str">
        <f>IF(ISNA(VLOOKUP($A69,'Úklidové služby'!$A$7:$I$53,6,FALSE))=TRUE,"",VLOOKUP($A69,'Úklidové služby'!$A$7:$I$53,6,FALSE))</f>
        <v>m2</v>
      </c>
      <c r="G69" s="24">
        <f>IF(ISNA(VLOOKUP($A69,'Úklidové služby'!$A$7:$I$53,7,FALSE))=TRUE,"",VLOOKUP($A69,'Úklidové služby'!$A$7:$I$53,7,FALSE))</f>
        <v>0</v>
      </c>
      <c r="H69" s="227" t="str">
        <f>IF(ISNA(VLOOKUP($A69,'Úklidové služby'!$A$7:$I$53,8,FALSE))=TRUE,"",VLOOKUP($A69,'Úklidové služby'!$A$7:$I$53,8,FALSE))</f>
        <v>2x za týden</v>
      </c>
      <c r="I69" s="185">
        <f>IF(ISNA(VLOOKUP($A69,'Úklidové služby'!$A$7:$I$53,9,FALSE))=TRUE,"",VLOOKUP($A69,'Úklidové služby'!$A$7:$I$53,9,FALSE))</f>
        <v>104</v>
      </c>
      <c r="J69" s="76">
        <f t="shared" si="0"/>
        <v>0</v>
      </c>
      <c r="K69" s="238">
        <f t="shared" si="4"/>
        <v>0</v>
      </c>
    </row>
    <row r="70" spans="1:11" ht="15" hidden="1" outlineLevel="1">
      <c r="A70" s="48"/>
      <c r="B70" s="14" t="s">
        <v>8</v>
      </c>
      <c r="C70" s="37"/>
      <c r="D70" s="38" t="s">
        <v>62</v>
      </c>
      <c r="E70" s="100">
        <v>3.97</v>
      </c>
      <c r="F70" s="49" t="str">
        <f>IF(ISNA(VLOOKUP($A70,'Úklidové služby'!$A$7:$I$53,6,FALSE))=TRUE,"",VLOOKUP($A70,'Úklidové služby'!$A$7:$I$53,6,FALSE))</f>
        <v/>
      </c>
      <c r="G70" s="49" t="str">
        <f>IF(ISNA(VLOOKUP($A70,'Úklidové služby'!$A$7:$I$53,7,FALSE))=TRUE,"",VLOOKUP($A70,'Úklidové služby'!$A$7:$I$53,7,FALSE))</f>
        <v/>
      </c>
      <c r="H70" s="217" t="str">
        <f>IF(ISNA(VLOOKUP($A70,'Úklidové služby'!$A$7:$I$53,8,FALSE))=TRUE,"",VLOOKUP($A70,'Úklidové služby'!$A$7:$I$53,8,FALSE))</f>
        <v/>
      </c>
      <c r="I70" s="234" t="str">
        <f>IF(ISNA(VLOOKUP($A70,'Úklidové služby'!$A$7:$I$53,9,FALSE))=TRUE,"",VLOOKUP($A70,'Úklidové služby'!$A$7:$I$53,9,FALSE))</f>
        <v/>
      </c>
      <c r="J70" s="192" t="str">
        <f t="shared" si="0"/>
        <v/>
      </c>
      <c r="K70" s="240" t="str">
        <f t="shared" si="4"/>
        <v/>
      </c>
    </row>
    <row r="71" spans="1:11" ht="15" hidden="1" outlineLevel="1">
      <c r="A71" s="50"/>
      <c r="B71" s="25" t="s">
        <v>8</v>
      </c>
      <c r="C71" s="41"/>
      <c r="D71" s="42" t="s">
        <v>63</v>
      </c>
      <c r="E71" s="102">
        <v>2.04</v>
      </c>
      <c r="F71" s="112" t="str">
        <f>IF(ISNA(VLOOKUP($A71,'Úklidové služby'!$A$7:$I$53,6,FALSE))=TRUE,"",VLOOKUP($A71,'Úklidové služby'!$A$7:$I$53,6,FALSE))</f>
        <v/>
      </c>
      <c r="G71" s="113" t="str">
        <f>IF(ISNA(VLOOKUP($A71,'Úklidové služby'!$A$7:$I$53,7,FALSE))=TRUE,"",VLOOKUP($A71,'Úklidové služby'!$A$7:$I$53,7,FALSE))</f>
        <v/>
      </c>
      <c r="H71" s="218" t="str">
        <f>IF(ISNA(VLOOKUP($A71,'Úklidové služby'!$A$7:$I$53,8,FALSE))=TRUE,"",VLOOKUP($A71,'Úklidové služby'!$A$7:$I$53,8,FALSE))</f>
        <v/>
      </c>
      <c r="I71" s="184" t="str">
        <f>IF(ISNA(VLOOKUP($A71,'Úklidové služby'!$A$7:$I$53,9,FALSE))=TRUE,"",VLOOKUP($A71,'Úklidové služby'!$A$7:$I$53,9,FALSE))</f>
        <v/>
      </c>
      <c r="J71" s="192" t="str">
        <f aca="true" t="shared" si="5" ref="J71:J120">IF(ISERR(E71*G71*I71)=TRUE,"",E71*G71*I71)</f>
        <v/>
      </c>
      <c r="K71" s="241" t="str">
        <f aca="true" t="shared" si="6" ref="K71:K107">IF(ISERR(J71/12)=TRUE,"",J71/12)</f>
        <v/>
      </c>
    </row>
    <row r="72" spans="1:11" ht="15" collapsed="1">
      <c r="A72" s="2">
        <v>29</v>
      </c>
      <c r="B72" s="1113" t="s">
        <v>436</v>
      </c>
      <c r="C72" s="1109"/>
      <c r="D72" s="1109"/>
      <c r="E72" s="111">
        <f>SUM(E73:E74)</f>
        <v>0.9719999999999999</v>
      </c>
      <c r="F72" s="898" t="s">
        <v>7</v>
      </c>
      <c r="G72" s="8">
        <f>IF(ISNA(VLOOKUP($A72,'Úklidové služby'!$A$7:$I$53,7,FALSE))=TRUE,"",VLOOKUP($A72,'Úklidové služby'!$A$7:$I$53,7,FALSE))</f>
        <v>0</v>
      </c>
      <c r="H72" s="228" t="str">
        <f>IF(ISNA(VLOOKUP($A72,'Úklidové služby'!$A$7:$I$53,8,FALSE))=TRUE,"",VLOOKUP($A72,'Úklidové služby'!$A$7:$I$53,8,FALSE))</f>
        <v>2x za týden</v>
      </c>
      <c r="I72" s="184">
        <f>IF(ISNA(VLOOKUP($A72,'Úklidové služby'!$A$7:$I$53,9,FALSE))=TRUE,"",VLOOKUP($A72,'Úklidové služby'!$A$7:$I$53,9,FALSE))</f>
        <v>104</v>
      </c>
      <c r="J72" s="76">
        <f t="shared" si="5"/>
        <v>0</v>
      </c>
      <c r="K72" s="241">
        <f t="shared" si="6"/>
        <v>0</v>
      </c>
    </row>
    <row r="73" spans="1:11" ht="15" hidden="1" outlineLevel="1">
      <c r="A73" s="48"/>
      <c r="B73" s="14" t="s">
        <v>8</v>
      </c>
      <c r="C73" s="871" t="s">
        <v>354</v>
      </c>
      <c r="D73" s="38" t="s">
        <v>63</v>
      </c>
      <c r="E73" s="100">
        <f>SUMIF('Prosklené dveře+stěny+zrcadla'!$C$203:$C$209,C73,'Prosklené dveře+stěny+zrcadla'!$H$203:$H$209)+SUMIF('Prosklené dveře+stěny+zrcadla'!$C$203:$C$209,C73,'Prosklené dveře+stěny+zrcadla'!$R$203:$R$209)</f>
        <v>0.8969999999999999</v>
      </c>
      <c r="F73" s="49" t="str">
        <f>IF(ISNA(VLOOKUP($A73,'Úklidové služby'!$A$7:$I$53,6,FALSE))=TRUE,"",VLOOKUP($A73,'Úklidové služby'!$A$7:$I$53,6,FALSE))</f>
        <v/>
      </c>
      <c r="G73" s="49" t="str">
        <f>IF(ISNA(VLOOKUP($A73,'Úklidové služby'!$A$7:$I$53,7,FALSE))=TRUE,"",VLOOKUP($A73,'Úklidové služby'!$A$7:$I$53,7,FALSE))</f>
        <v/>
      </c>
      <c r="H73" s="217" t="str">
        <f>IF(ISNA(VLOOKUP($A73,'Úklidové služby'!$A$7:$I$53,8,FALSE))=TRUE,"",VLOOKUP($A73,'Úklidové služby'!$A$7:$I$53,8,FALSE))</f>
        <v/>
      </c>
      <c r="I73" s="234" t="str">
        <f>IF(ISNA(VLOOKUP($A73,'Úklidové služby'!$A$7:$I$53,9,FALSE))=TRUE,"",VLOOKUP($A73,'Úklidové služby'!$A$7:$I$53,9,FALSE))</f>
        <v/>
      </c>
      <c r="J73" s="192" t="str">
        <f t="shared" si="5"/>
        <v/>
      </c>
      <c r="K73" s="240" t="str">
        <f t="shared" si="6"/>
        <v/>
      </c>
    </row>
    <row r="74" spans="1:11" ht="15" hidden="1" outlineLevel="1">
      <c r="A74" s="50"/>
      <c r="B74" s="25" t="s">
        <v>8</v>
      </c>
      <c r="C74" s="872" t="s">
        <v>357</v>
      </c>
      <c r="D74" s="42" t="s">
        <v>24</v>
      </c>
      <c r="E74" s="102">
        <f>SUMIF('Prosklené dveře+stěny+zrcadla'!$C$203:$C$209,C74,'Prosklené dveře+stěny+zrcadla'!$H$203:$H$209)+SUMIF('Prosklené dveře+stěny+zrcadla'!$C$203:$C$209,C74,'Prosklené dveře+stěny+zrcadla'!$R$203:$R$209)</f>
        <v>0.075</v>
      </c>
      <c r="F74" s="113" t="str">
        <f>IF(ISNA(VLOOKUP($A74,'Úklidové služby'!$A$7:$I$53,6,FALSE))=TRUE,"",VLOOKUP($A74,'Úklidové služby'!$A$7:$I$53,6,FALSE))</f>
        <v/>
      </c>
      <c r="G74" s="49" t="str">
        <f>IF(ISNA(VLOOKUP($A74,'Úklidové služby'!$A$7:$I$53,7,FALSE))=TRUE,"",VLOOKUP($A74,'Úklidové služby'!$A$7:$I$53,7,FALSE))</f>
        <v/>
      </c>
      <c r="H74" s="218" t="str">
        <f>IF(ISNA(VLOOKUP($A74,'Úklidové služby'!$A$7:$I$53,8,FALSE))=TRUE,"",VLOOKUP($A74,'Úklidové služby'!$A$7:$I$53,8,FALSE))</f>
        <v/>
      </c>
      <c r="I74" s="184" t="str">
        <f>IF(ISNA(VLOOKUP($A74,'Úklidové služby'!$A$7:$I$53,9,FALSE))=TRUE,"",VLOOKUP($A74,'Úklidové služby'!$A$7:$I$53,9,FALSE))</f>
        <v/>
      </c>
      <c r="J74" s="192" t="str">
        <f t="shared" si="5"/>
        <v/>
      </c>
      <c r="K74" s="241" t="str">
        <f t="shared" si="6"/>
        <v/>
      </c>
    </row>
    <row r="75" spans="1:11" ht="15" collapsed="1">
      <c r="A75" s="18">
        <v>30</v>
      </c>
      <c r="B75" s="3" t="s">
        <v>40</v>
      </c>
      <c r="C75" s="5"/>
      <c r="D75" s="5"/>
      <c r="E75" s="111">
        <f>SUM(E76:E81)</f>
        <v>6</v>
      </c>
      <c r="F75" s="45" t="str">
        <f>IF(ISNA(VLOOKUP($A75,'Úklidové služby'!$A$7:$I$53,6,FALSE))=TRUE,"",VLOOKUP($A75,'Úklidové služby'!$A$7:$I$53,6,FALSE))</f>
        <v>místnost</v>
      </c>
      <c r="G75" s="24">
        <f>IF(ISNA(VLOOKUP($A75,'Úklidové služby'!$A$7:$I$53,7,FALSE))=TRUE,"",VLOOKUP($A75,'Úklidové služby'!$A$7:$I$53,7,FALSE))</f>
        <v>0</v>
      </c>
      <c r="H75" s="228" t="str">
        <f>IF(ISNA(VLOOKUP($A75,'Úklidové služby'!$A$7:$I$53,8,FALSE))=TRUE,"",VLOOKUP($A75,'Úklidové služby'!$A$7:$I$53,8,FALSE))</f>
        <v>2x za týden</v>
      </c>
      <c r="I75" s="184">
        <f>IF(ISNA(VLOOKUP($A75,'Úklidové služby'!$A$7:$I$53,9,FALSE))=TRUE,"",VLOOKUP($A75,'Úklidové služby'!$A$7:$I$53,9,FALSE))</f>
        <v>104</v>
      </c>
      <c r="J75" s="76">
        <f t="shared" si="5"/>
        <v>0</v>
      </c>
      <c r="K75" s="241">
        <f t="shared" si="6"/>
        <v>0</v>
      </c>
    </row>
    <row r="76" spans="1:11" ht="15" hidden="1" outlineLevel="1">
      <c r="A76" s="48"/>
      <c r="B76" s="14" t="s">
        <v>8</v>
      </c>
      <c r="C76" s="37"/>
      <c r="D76" s="38" t="s">
        <v>62</v>
      </c>
      <c r="E76" s="100">
        <v>1</v>
      </c>
      <c r="F76" s="49" t="str">
        <f>IF(ISNA(VLOOKUP($A76,'Úklidové služby'!$A$7:$I$53,6,FALSE))=TRUE,"",VLOOKUP($A76,'Úklidové služby'!$A$7:$I$53,6,FALSE))</f>
        <v/>
      </c>
      <c r="G76" s="49" t="str">
        <f>IF(ISNA(VLOOKUP($A76,'Úklidové služby'!$A$7:$I$53,7,FALSE))=TRUE,"",VLOOKUP($A76,'Úklidové služby'!$A$7:$I$53,7,FALSE))</f>
        <v/>
      </c>
      <c r="H76" s="217" t="str">
        <f>IF(ISNA(VLOOKUP($A76,'Úklidové služby'!$A$7:$I$53,8,FALSE))=TRUE,"",VLOOKUP($A76,'Úklidové služby'!$A$7:$I$53,8,FALSE))</f>
        <v/>
      </c>
      <c r="I76" s="234" t="str">
        <f>IF(ISNA(VLOOKUP($A76,'Úklidové služby'!$A$7:$I$53,9,FALSE))=TRUE,"",VLOOKUP($A76,'Úklidové služby'!$A$7:$I$53,9,FALSE))</f>
        <v/>
      </c>
      <c r="J76" s="192" t="str">
        <f t="shared" si="5"/>
        <v/>
      </c>
      <c r="K76" s="240" t="str">
        <f t="shared" si="6"/>
        <v/>
      </c>
    </row>
    <row r="77" spans="1:11" ht="15" hidden="1" outlineLevel="1">
      <c r="A77" s="48"/>
      <c r="B77" s="14" t="s">
        <v>8</v>
      </c>
      <c r="C77" s="37"/>
      <c r="D77" s="38" t="s">
        <v>63</v>
      </c>
      <c r="E77" s="100">
        <v>1</v>
      </c>
      <c r="F77" s="49" t="str">
        <f>IF(ISNA(VLOOKUP($A77,'Úklidové služby'!$A$7:$I$53,6,FALSE))=TRUE,"",VLOOKUP($A77,'Úklidové služby'!$A$7:$I$53,6,FALSE))</f>
        <v/>
      </c>
      <c r="G77" s="49" t="str">
        <f>IF(ISNA(VLOOKUP($A77,'Úklidové služby'!$A$7:$I$53,7,FALSE))=TRUE,"",VLOOKUP($A77,'Úklidové služby'!$A$7:$I$53,7,FALSE))</f>
        <v/>
      </c>
      <c r="H77" s="217" t="str">
        <f>IF(ISNA(VLOOKUP($A77,'Úklidové služby'!$A$7:$I$53,8,FALSE))=TRUE,"",VLOOKUP($A77,'Úklidové služby'!$A$7:$I$53,8,FALSE))</f>
        <v/>
      </c>
      <c r="I77" s="234" t="str">
        <f>IF(ISNA(VLOOKUP($A77,'Úklidové služby'!$A$7:$I$53,9,FALSE))=TRUE,"",VLOOKUP($A77,'Úklidové služby'!$A$7:$I$53,9,FALSE))</f>
        <v/>
      </c>
      <c r="J77" s="192" t="str">
        <f t="shared" si="5"/>
        <v/>
      </c>
      <c r="K77" s="240" t="str">
        <f t="shared" si="6"/>
        <v/>
      </c>
    </row>
    <row r="78" spans="1:11" ht="15" hidden="1" outlineLevel="1">
      <c r="A78" s="48"/>
      <c r="B78" s="14" t="s">
        <v>8</v>
      </c>
      <c r="C78" s="37"/>
      <c r="D78" s="38" t="s">
        <v>64</v>
      </c>
      <c r="E78" s="100">
        <v>1</v>
      </c>
      <c r="F78" s="49" t="str">
        <f>IF(ISNA(VLOOKUP($A78,'Úklidové služby'!$A$7:$I$53,6,FALSE))=TRUE,"",VLOOKUP($A78,'Úklidové služby'!$A$7:$I$53,6,FALSE))</f>
        <v/>
      </c>
      <c r="G78" s="49" t="str">
        <f>IF(ISNA(VLOOKUP($A78,'Úklidové služby'!$A$7:$I$53,7,FALSE))=TRUE,"",VLOOKUP($A78,'Úklidové služby'!$A$7:$I$53,7,FALSE))</f>
        <v/>
      </c>
      <c r="H78" s="217" t="str">
        <f>IF(ISNA(VLOOKUP($A78,'Úklidové služby'!$A$7:$I$53,8,FALSE))=TRUE,"",VLOOKUP($A78,'Úklidové služby'!$A$7:$I$53,8,FALSE))</f>
        <v/>
      </c>
      <c r="I78" s="234" t="str">
        <f>IF(ISNA(VLOOKUP($A78,'Úklidové služby'!$A$7:$I$53,9,FALSE))=TRUE,"",VLOOKUP($A78,'Úklidové služby'!$A$7:$I$53,9,FALSE))</f>
        <v/>
      </c>
      <c r="J78" s="192" t="str">
        <f t="shared" si="5"/>
        <v/>
      </c>
      <c r="K78" s="240" t="str">
        <f t="shared" si="6"/>
        <v/>
      </c>
    </row>
    <row r="79" spans="1:11" ht="15" hidden="1" outlineLevel="1">
      <c r="A79" s="48"/>
      <c r="B79" s="14" t="s">
        <v>8</v>
      </c>
      <c r="C79" s="37"/>
      <c r="D79" s="38" t="s">
        <v>65</v>
      </c>
      <c r="E79" s="100">
        <v>1</v>
      </c>
      <c r="F79" s="49" t="str">
        <f>IF(ISNA(VLOOKUP($A79,'Úklidové služby'!$A$7:$I$53,6,FALSE))=TRUE,"",VLOOKUP($A79,'Úklidové služby'!$A$7:$I$53,6,FALSE))</f>
        <v/>
      </c>
      <c r="G79" s="49" t="str">
        <f>IF(ISNA(VLOOKUP($A79,'Úklidové služby'!$A$7:$I$53,7,FALSE))=TRUE,"",VLOOKUP($A79,'Úklidové služby'!$A$7:$I$53,7,FALSE))</f>
        <v/>
      </c>
      <c r="H79" s="217" t="str">
        <f>IF(ISNA(VLOOKUP($A79,'Úklidové služby'!$A$7:$I$53,8,FALSE))=TRUE,"",VLOOKUP($A79,'Úklidové služby'!$A$7:$I$53,8,FALSE))</f>
        <v/>
      </c>
      <c r="I79" s="234" t="str">
        <f>IF(ISNA(VLOOKUP($A79,'Úklidové služby'!$A$7:$I$53,9,FALSE))=TRUE,"",VLOOKUP($A79,'Úklidové služby'!$A$7:$I$53,9,FALSE))</f>
        <v/>
      </c>
      <c r="J79" s="192" t="str">
        <f t="shared" si="5"/>
        <v/>
      </c>
      <c r="K79" s="240" t="str">
        <f t="shared" si="6"/>
        <v/>
      </c>
    </row>
    <row r="80" spans="1:11" ht="15" hidden="1" outlineLevel="1">
      <c r="A80" s="48"/>
      <c r="B80" s="14" t="s">
        <v>8</v>
      </c>
      <c r="C80" s="37"/>
      <c r="D80" s="38" t="s">
        <v>24</v>
      </c>
      <c r="E80" s="100">
        <v>1</v>
      </c>
      <c r="F80" s="49" t="str">
        <f>IF(ISNA(VLOOKUP($A80,'Úklidové služby'!$A$7:$I$53,6,FALSE))=TRUE,"",VLOOKUP($A80,'Úklidové služby'!$A$7:$I$53,6,FALSE))</f>
        <v/>
      </c>
      <c r="G80" s="49" t="str">
        <f>IF(ISNA(VLOOKUP($A80,'Úklidové služby'!$A$7:$I$53,7,FALSE))=TRUE,"",VLOOKUP($A80,'Úklidové služby'!$A$7:$I$53,7,FALSE))</f>
        <v/>
      </c>
      <c r="H80" s="217" t="str">
        <f>IF(ISNA(VLOOKUP($A80,'Úklidové služby'!$A$7:$I$53,8,FALSE))=TRUE,"",VLOOKUP($A80,'Úklidové služby'!$A$7:$I$53,8,FALSE))</f>
        <v/>
      </c>
      <c r="I80" s="234" t="str">
        <f>IF(ISNA(VLOOKUP($A80,'Úklidové služby'!$A$7:$I$53,9,FALSE))=TRUE,"",VLOOKUP($A80,'Úklidové služby'!$A$7:$I$53,9,FALSE))</f>
        <v/>
      </c>
      <c r="J80" s="192" t="str">
        <f t="shared" si="5"/>
        <v/>
      </c>
      <c r="K80" s="240" t="str">
        <f t="shared" si="6"/>
        <v/>
      </c>
    </row>
    <row r="81" spans="1:11" ht="15" hidden="1" outlineLevel="1">
      <c r="A81" s="50"/>
      <c r="B81" s="25" t="s">
        <v>8</v>
      </c>
      <c r="C81" s="41"/>
      <c r="D81" s="42" t="s">
        <v>66</v>
      </c>
      <c r="E81" s="102">
        <v>1</v>
      </c>
      <c r="F81" s="113" t="str">
        <f>IF(ISNA(VLOOKUP($A81,'Úklidové služby'!$A$7:$I$53,6,FALSE))=TRUE,"",VLOOKUP($A81,'Úklidové služby'!$A$7:$I$53,6,FALSE))</f>
        <v/>
      </c>
      <c r="G81" s="49" t="str">
        <f>IF(ISNA(VLOOKUP($A81,'Úklidové služby'!$A$7:$I$53,7,FALSE))=TRUE,"",VLOOKUP($A81,'Úklidové služby'!$A$7:$I$53,7,FALSE))</f>
        <v/>
      </c>
      <c r="H81" s="218" t="str">
        <f>IF(ISNA(VLOOKUP($A81,'Úklidové služby'!$A$7:$I$53,8,FALSE))=TRUE,"",VLOOKUP($A81,'Úklidové služby'!$A$7:$I$53,8,FALSE))</f>
        <v/>
      </c>
      <c r="I81" s="184" t="str">
        <f>IF(ISNA(VLOOKUP($A81,'Úklidové služby'!$A$7:$I$53,9,FALSE))=TRUE,"",VLOOKUP($A81,'Úklidové služby'!$A$7:$I$53,9,FALSE))</f>
        <v/>
      </c>
      <c r="J81" s="192" t="str">
        <f t="shared" si="5"/>
        <v/>
      </c>
      <c r="K81" s="241" t="str">
        <f t="shared" si="6"/>
        <v/>
      </c>
    </row>
    <row r="82" spans="1:11" ht="15" collapsed="1">
      <c r="A82" s="2">
        <v>31</v>
      </c>
      <c r="B82" s="3" t="s">
        <v>45</v>
      </c>
      <c r="C82" s="5"/>
      <c r="D82" s="5"/>
      <c r="E82" s="97">
        <f>SUM(E83:E86)</f>
        <v>4</v>
      </c>
      <c r="F82" s="45" t="str">
        <f>IF(ISNA(VLOOKUP($A82,'Úklidové služby'!$A$7:$I$53,6,FALSE))=TRUE,"",VLOOKUP($A82,'Úklidové služby'!$A$7:$I$53,6,FALSE))</f>
        <v>ks</v>
      </c>
      <c r="G82" s="24">
        <f>IF(ISNA(VLOOKUP($A82,'Úklidové služby'!$A$7:$I$53,7,FALSE))=TRUE,"",VLOOKUP($A82,'Úklidové služby'!$A$7:$I$53,7,FALSE))</f>
        <v>0</v>
      </c>
      <c r="H82" s="45" t="str">
        <f>IF(ISNA(VLOOKUP($A82,'Úklidové služby'!$A$7:$I$53,8,FALSE))=TRUE,"",VLOOKUP($A82,'Úklidové služby'!$A$7:$I$53,8,FALSE))</f>
        <v>1x za měsíc</v>
      </c>
      <c r="I82" s="184">
        <f>IF(ISNA(VLOOKUP($A82,'Úklidové služby'!$A$7:$I$53,9,FALSE))=TRUE,"",VLOOKUP($A82,'Úklidové služby'!$A$7:$I$53,9,FALSE))</f>
        <v>12</v>
      </c>
      <c r="J82" s="76">
        <f t="shared" si="5"/>
        <v>0</v>
      </c>
      <c r="K82" s="241">
        <f t="shared" si="6"/>
        <v>0</v>
      </c>
    </row>
    <row r="83" spans="1:11" ht="15" hidden="1" outlineLevel="1">
      <c r="A83" s="48"/>
      <c r="B83" s="14" t="s">
        <v>8</v>
      </c>
      <c r="C83" s="37"/>
      <c r="D83" s="38" t="s">
        <v>62</v>
      </c>
      <c r="E83" s="100">
        <v>1</v>
      </c>
      <c r="F83" s="49" t="str">
        <f>IF(ISNA(VLOOKUP($A83,'Úklidové služby'!$A$7:$I$53,6,FALSE))=TRUE,"",VLOOKUP($A83,'Úklidové služby'!$A$7:$I$53,6,FALSE))</f>
        <v/>
      </c>
      <c r="G83" s="49" t="str">
        <f>IF(ISNA(VLOOKUP($A83,'Úklidové služby'!$A$7:$I$53,7,FALSE))=TRUE,"",VLOOKUP($A83,'Úklidové služby'!$A$7:$I$53,7,FALSE))</f>
        <v/>
      </c>
      <c r="H83" s="217" t="str">
        <f>IF(ISNA(VLOOKUP($A83,'Úklidové služby'!$A$7:$I$53,8,FALSE))=TRUE,"",VLOOKUP($A83,'Úklidové služby'!$A$7:$I$53,8,FALSE))</f>
        <v/>
      </c>
      <c r="I83" s="234" t="str">
        <f>IF(ISNA(VLOOKUP($A83,'Úklidové služby'!$A$7:$I$53,9,FALSE))=TRUE,"",VLOOKUP($A83,'Úklidové služby'!$A$7:$I$53,9,FALSE))</f>
        <v/>
      </c>
      <c r="J83" s="192" t="str">
        <f t="shared" si="5"/>
        <v/>
      </c>
      <c r="K83" s="240" t="str">
        <f t="shared" si="6"/>
        <v/>
      </c>
    </row>
    <row r="84" spans="1:11" ht="15" hidden="1" outlineLevel="1">
      <c r="A84" s="48"/>
      <c r="B84" s="14" t="s">
        <v>8</v>
      </c>
      <c r="C84" s="37"/>
      <c r="D84" s="38" t="s">
        <v>63</v>
      </c>
      <c r="E84" s="100">
        <v>1</v>
      </c>
      <c r="F84" s="49" t="str">
        <f>IF(ISNA(VLOOKUP($A84,'Úklidové služby'!$A$7:$I$53,6,FALSE))=TRUE,"",VLOOKUP($A84,'Úklidové služby'!$A$7:$I$53,6,FALSE))</f>
        <v/>
      </c>
      <c r="G84" s="49" t="str">
        <f>IF(ISNA(VLOOKUP($A84,'Úklidové služby'!$A$7:$I$53,7,FALSE))=TRUE,"",VLOOKUP($A84,'Úklidové služby'!$A$7:$I$53,7,FALSE))</f>
        <v/>
      </c>
      <c r="H84" s="217" t="str">
        <f>IF(ISNA(VLOOKUP($A84,'Úklidové služby'!$A$7:$I$53,8,FALSE))=TRUE,"",VLOOKUP($A84,'Úklidové služby'!$A$7:$I$53,8,FALSE))</f>
        <v/>
      </c>
      <c r="I84" s="234" t="str">
        <f>IF(ISNA(VLOOKUP($A84,'Úklidové služby'!$A$7:$I$53,9,FALSE))=TRUE,"",VLOOKUP($A84,'Úklidové služby'!$A$7:$I$53,9,FALSE))</f>
        <v/>
      </c>
      <c r="J84" s="192" t="str">
        <f t="shared" si="5"/>
        <v/>
      </c>
      <c r="K84" s="240" t="str">
        <f t="shared" si="6"/>
        <v/>
      </c>
    </row>
    <row r="85" spans="1:11" ht="15" hidden="1" outlineLevel="1">
      <c r="A85" s="48"/>
      <c r="B85" s="14" t="s">
        <v>8</v>
      </c>
      <c r="C85" s="37"/>
      <c r="D85" s="38" t="s">
        <v>64</v>
      </c>
      <c r="E85" s="100">
        <v>1</v>
      </c>
      <c r="F85" s="49" t="str">
        <f>IF(ISNA(VLOOKUP($A85,'Úklidové služby'!$A$7:$I$53,6,FALSE))=TRUE,"",VLOOKUP($A85,'Úklidové služby'!$A$7:$I$53,6,FALSE))</f>
        <v/>
      </c>
      <c r="G85" s="49" t="str">
        <f>IF(ISNA(VLOOKUP($A85,'Úklidové služby'!$A$7:$I$53,7,FALSE))=TRUE,"",VLOOKUP($A85,'Úklidové služby'!$A$7:$I$53,7,FALSE))</f>
        <v/>
      </c>
      <c r="H85" s="217" t="str">
        <f>IF(ISNA(VLOOKUP($A85,'Úklidové služby'!$A$7:$I$53,8,FALSE))=TRUE,"",VLOOKUP($A85,'Úklidové služby'!$A$7:$I$53,8,FALSE))</f>
        <v/>
      </c>
      <c r="I85" s="234" t="str">
        <f>IF(ISNA(VLOOKUP($A85,'Úklidové služby'!$A$7:$I$53,9,FALSE))=TRUE,"",VLOOKUP($A85,'Úklidové služby'!$A$7:$I$53,9,FALSE))</f>
        <v/>
      </c>
      <c r="J85" s="192" t="str">
        <f t="shared" si="5"/>
        <v/>
      </c>
      <c r="K85" s="240" t="str">
        <f t="shared" si="6"/>
        <v/>
      </c>
    </row>
    <row r="86" spans="1:11" ht="15" hidden="1" outlineLevel="1">
      <c r="A86" s="48"/>
      <c r="B86" s="14" t="s">
        <v>8</v>
      </c>
      <c r="C86" s="37"/>
      <c r="D86" s="38" t="s">
        <v>65</v>
      </c>
      <c r="E86" s="100">
        <v>1</v>
      </c>
      <c r="F86" s="113" t="str">
        <f>IF(ISNA(VLOOKUP($A86,'Úklidové služby'!$A$7:$I$53,6,FALSE))=TRUE,"",VLOOKUP($A86,'Úklidové služby'!$A$7:$I$53,6,FALSE))</f>
        <v/>
      </c>
      <c r="G86" s="49" t="str">
        <f>IF(ISNA(VLOOKUP($A86,'Úklidové služby'!$A$7:$I$53,7,FALSE))=TRUE,"",VLOOKUP($A86,'Úklidové služby'!$A$7:$I$53,7,FALSE))</f>
        <v/>
      </c>
      <c r="H86" s="218" t="str">
        <f>IF(ISNA(VLOOKUP($A86,'Úklidové služby'!$A$7:$I$53,8,FALSE))=TRUE,"",VLOOKUP($A86,'Úklidové služby'!$A$7:$I$53,8,FALSE))</f>
        <v/>
      </c>
      <c r="I86" s="184" t="str">
        <f>IF(ISNA(VLOOKUP($A86,'Úklidové služby'!$A$7:$I$53,9,FALSE))=TRUE,"",VLOOKUP($A86,'Úklidové služby'!$A$7:$I$53,9,FALSE))</f>
        <v/>
      </c>
      <c r="J86" s="192" t="str">
        <f t="shared" si="5"/>
        <v/>
      </c>
      <c r="K86" s="241" t="str">
        <f t="shared" si="6"/>
        <v/>
      </c>
    </row>
    <row r="87" spans="1:11" ht="15" collapsed="1">
      <c r="A87" s="18">
        <v>32</v>
      </c>
      <c r="B87" s="19" t="s">
        <v>42</v>
      </c>
      <c r="C87" s="44"/>
      <c r="D87" s="44"/>
      <c r="E87" s="97">
        <f>SUM(E88:E93)</f>
        <v>6</v>
      </c>
      <c r="F87" s="45" t="str">
        <f>IF(ISNA(VLOOKUP($A87,'Úklidové služby'!$A$7:$I$53,6,FALSE))=TRUE,"",VLOOKUP($A87,'Úklidové služby'!$A$7:$I$53,6,FALSE))</f>
        <v>místnost</v>
      </c>
      <c r="G87" s="24">
        <f>IF(ISNA(VLOOKUP($A87,'Úklidové služby'!$A$7:$I$53,7,FALSE))=TRUE,"",VLOOKUP($A87,'Úklidové služby'!$A$7:$I$53,7,FALSE))</f>
        <v>0</v>
      </c>
      <c r="H87" s="227" t="str">
        <f>IF(ISNA(VLOOKUP($A87,'Úklidové služby'!$A$7:$I$53,8,FALSE))=TRUE,"",VLOOKUP($A87,'Úklidové služby'!$A$7:$I$53,8,FALSE))</f>
        <v>1x za měsíc</v>
      </c>
      <c r="I87" s="185">
        <f>IF(ISNA(VLOOKUP($A87,'Úklidové služby'!$A$7:$I$53,9,FALSE))=TRUE,"",VLOOKUP($A87,'Úklidové služby'!$A$7:$I$53,9,FALSE))</f>
        <v>12</v>
      </c>
      <c r="J87" s="76">
        <f aca="true" t="shared" si="7" ref="J87:J93">IF(ISERR(E87*G87*I87)=TRUE,"",E87*G87*I87)</f>
        <v>0</v>
      </c>
      <c r="K87" s="238">
        <f aca="true" t="shared" si="8" ref="K87:K93">IF(ISERR(J87/12)=TRUE,"",J87/12)</f>
        <v>0</v>
      </c>
    </row>
    <row r="88" spans="1:11" ht="15" hidden="1" outlineLevel="1">
      <c r="A88" s="48"/>
      <c r="B88" s="14" t="s">
        <v>8</v>
      </c>
      <c r="C88" s="37"/>
      <c r="D88" s="38" t="s">
        <v>62</v>
      </c>
      <c r="E88" s="100">
        <v>1</v>
      </c>
      <c r="F88" s="49" t="str">
        <f>IF(ISNA(VLOOKUP($A88,'Úklidové služby'!$A$7:$I$53,6,FALSE))=TRUE,"",VLOOKUP($A88,'Úklidové služby'!$A$7:$I$53,6,FALSE))</f>
        <v/>
      </c>
      <c r="G88" s="49" t="str">
        <f>IF(ISNA(VLOOKUP($A88,'Úklidové služby'!$A$7:$I$53,7,FALSE))=TRUE,"",VLOOKUP($A88,'Úklidové služby'!$A$7:$I$53,7,FALSE))</f>
        <v/>
      </c>
      <c r="H88" s="217" t="str">
        <f>IF(ISNA(VLOOKUP($A88,'Úklidové služby'!$A$7:$I$53,8,FALSE))=TRUE,"",VLOOKUP($A88,'Úklidové služby'!$A$7:$I$53,8,FALSE))</f>
        <v/>
      </c>
      <c r="I88" s="234" t="str">
        <f>IF(ISNA(VLOOKUP($A88,'Úklidové služby'!$A$7:$I$53,9,FALSE))=TRUE,"",VLOOKUP($A88,'Úklidové služby'!$A$7:$I$53,9,FALSE))</f>
        <v/>
      </c>
      <c r="J88" s="192" t="str">
        <f t="shared" si="7"/>
        <v/>
      </c>
      <c r="K88" s="240" t="str">
        <f t="shared" si="8"/>
        <v/>
      </c>
    </row>
    <row r="89" spans="1:11" ht="15" hidden="1" outlineLevel="1">
      <c r="A89" s="48"/>
      <c r="B89" s="14" t="s">
        <v>8</v>
      </c>
      <c r="C89" s="37"/>
      <c r="D89" s="38" t="s">
        <v>63</v>
      </c>
      <c r="E89" s="100">
        <v>1</v>
      </c>
      <c r="F89" s="49" t="str">
        <f>IF(ISNA(VLOOKUP($A89,'Úklidové služby'!$A$7:$I$53,6,FALSE))=TRUE,"",VLOOKUP($A89,'Úklidové služby'!$A$7:$I$53,6,FALSE))</f>
        <v/>
      </c>
      <c r="G89" s="49" t="str">
        <f>IF(ISNA(VLOOKUP($A89,'Úklidové služby'!$A$7:$I$53,7,FALSE))=TRUE,"",VLOOKUP($A89,'Úklidové služby'!$A$7:$I$53,7,FALSE))</f>
        <v/>
      </c>
      <c r="H89" s="217" t="str">
        <f>IF(ISNA(VLOOKUP($A89,'Úklidové služby'!$A$7:$I$53,8,FALSE))=TRUE,"",VLOOKUP($A89,'Úklidové služby'!$A$7:$I$53,8,FALSE))</f>
        <v/>
      </c>
      <c r="I89" s="234" t="str">
        <f>IF(ISNA(VLOOKUP($A89,'Úklidové služby'!$A$7:$I$53,9,FALSE))=TRUE,"",VLOOKUP($A89,'Úklidové služby'!$A$7:$I$53,9,FALSE))</f>
        <v/>
      </c>
      <c r="J89" s="192" t="str">
        <f t="shared" si="7"/>
        <v/>
      </c>
      <c r="K89" s="240" t="str">
        <f t="shared" si="8"/>
        <v/>
      </c>
    </row>
    <row r="90" spans="1:11" ht="15" hidden="1" outlineLevel="1">
      <c r="A90" s="48"/>
      <c r="B90" s="14" t="s">
        <v>8</v>
      </c>
      <c r="C90" s="37"/>
      <c r="D90" s="38" t="s">
        <v>64</v>
      </c>
      <c r="E90" s="100">
        <v>1</v>
      </c>
      <c r="F90" s="49" t="str">
        <f>IF(ISNA(VLOOKUP($A90,'Úklidové služby'!$A$7:$I$53,6,FALSE))=TRUE,"",VLOOKUP($A90,'Úklidové služby'!$A$7:$I$53,6,FALSE))</f>
        <v/>
      </c>
      <c r="G90" s="49" t="str">
        <f>IF(ISNA(VLOOKUP($A90,'Úklidové služby'!$A$7:$I$53,7,FALSE))=TRUE,"",VLOOKUP($A90,'Úklidové služby'!$A$7:$I$53,7,FALSE))</f>
        <v/>
      </c>
      <c r="H90" s="217" t="str">
        <f>IF(ISNA(VLOOKUP($A90,'Úklidové služby'!$A$7:$I$53,8,FALSE))=TRUE,"",VLOOKUP($A90,'Úklidové služby'!$A$7:$I$53,8,FALSE))</f>
        <v/>
      </c>
      <c r="I90" s="234" t="str">
        <f>IF(ISNA(VLOOKUP($A90,'Úklidové služby'!$A$7:$I$53,9,FALSE))=TRUE,"",VLOOKUP($A90,'Úklidové služby'!$A$7:$I$53,9,FALSE))</f>
        <v/>
      </c>
      <c r="J90" s="192" t="str">
        <f t="shared" si="7"/>
        <v/>
      </c>
      <c r="K90" s="240" t="str">
        <f t="shared" si="8"/>
        <v/>
      </c>
    </row>
    <row r="91" spans="1:11" ht="15" hidden="1" outlineLevel="1">
      <c r="A91" s="48"/>
      <c r="B91" s="14" t="s">
        <v>8</v>
      </c>
      <c r="C91" s="37"/>
      <c r="D91" s="38" t="s">
        <v>65</v>
      </c>
      <c r="E91" s="100">
        <v>1</v>
      </c>
      <c r="F91" s="49" t="str">
        <f>IF(ISNA(VLOOKUP($A91,'Úklidové služby'!$A$7:$I$53,6,FALSE))=TRUE,"",VLOOKUP($A91,'Úklidové služby'!$A$7:$I$53,6,FALSE))</f>
        <v/>
      </c>
      <c r="G91" s="49" t="str">
        <f>IF(ISNA(VLOOKUP($A91,'Úklidové služby'!$A$7:$I$53,7,FALSE))=TRUE,"",VLOOKUP($A91,'Úklidové služby'!$A$7:$I$53,7,FALSE))</f>
        <v/>
      </c>
      <c r="H91" s="217" t="str">
        <f>IF(ISNA(VLOOKUP($A91,'Úklidové služby'!$A$7:$I$53,8,FALSE))=TRUE,"",VLOOKUP($A91,'Úklidové služby'!$A$7:$I$53,8,FALSE))</f>
        <v/>
      </c>
      <c r="I91" s="234" t="str">
        <f>IF(ISNA(VLOOKUP($A91,'Úklidové služby'!$A$7:$I$53,9,FALSE))=TRUE,"",VLOOKUP($A91,'Úklidové služby'!$A$7:$I$53,9,FALSE))</f>
        <v/>
      </c>
      <c r="J91" s="192" t="str">
        <f t="shared" si="7"/>
        <v/>
      </c>
      <c r="K91" s="240" t="str">
        <f t="shared" si="8"/>
        <v/>
      </c>
    </row>
    <row r="92" spans="1:11" ht="15" hidden="1" outlineLevel="1">
      <c r="A92" s="48"/>
      <c r="B92" s="14" t="s">
        <v>8</v>
      </c>
      <c r="C92" s="37"/>
      <c r="D92" s="38" t="s">
        <v>24</v>
      </c>
      <c r="E92" s="100">
        <v>1</v>
      </c>
      <c r="F92" s="49" t="str">
        <f>IF(ISNA(VLOOKUP($A92,'Úklidové služby'!$A$7:$I$53,6,FALSE))=TRUE,"",VLOOKUP($A92,'Úklidové služby'!$A$7:$I$53,6,FALSE))</f>
        <v/>
      </c>
      <c r="G92" s="49" t="str">
        <f>IF(ISNA(VLOOKUP($A92,'Úklidové služby'!$A$7:$I$53,7,FALSE))=TRUE,"",VLOOKUP($A92,'Úklidové služby'!$A$7:$I$53,7,FALSE))</f>
        <v/>
      </c>
      <c r="H92" s="217" t="str">
        <f>IF(ISNA(VLOOKUP($A92,'Úklidové služby'!$A$7:$I$53,8,FALSE))=TRUE,"",VLOOKUP($A92,'Úklidové služby'!$A$7:$I$53,8,FALSE))</f>
        <v/>
      </c>
      <c r="I92" s="234" t="str">
        <f>IF(ISNA(VLOOKUP($A92,'Úklidové služby'!$A$7:$I$53,9,FALSE))=TRUE,"",VLOOKUP($A92,'Úklidové služby'!$A$7:$I$53,9,FALSE))</f>
        <v/>
      </c>
      <c r="J92" s="192" t="str">
        <f t="shared" si="7"/>
        <v/>
      </c>
      <c r="K92" s="240" t="str">
        <f t="shared" si="8"/>
        <v/>
      </c>
    </row>
    <row r="93" spans="1:11" ht="15" hidden="1" outlineLevel="1">
      <c r="A93" s="48"/>
      <c r="B93" s="14" t="s">
        <v>8</v>
      </c>
      <c r="C93" s="37"/>
      <c r="D93" s="38" t="s">
        <v>66</v>
      </c>
      <c r="E93" s="100">
        <v>1</v>
      </c>
      <c r="F93" s="49" t="str">
        <f>IF(ISNA(VLOOKUP($A93,'Úklidové služby'!$A$7:$I$53,6,FALSE))=TRUE,"",VLOOKUP($A93,'Úklidové služby'!$A$7:$I$53,6,FALSE))</f>
        <v/>
      </c>
      <c r="G93" s="49" t="str">
        <f>IF(ISNA(VLOOKUP($A93,'Úklidové služby'!$A$7:$I$53,7,FALSE))=TRUE,"",VLOOKUP($A93,'Úklidové služby'!$A$7:$I$53,7,FALSE))</f>
        <v/>
      </c>
      <c r="H93" s="228" t="str">
        <f>IF(ISNA(VLOOKUP($A93,'Úklidové služby'!$A$7:$I$53,8,FALSE))=TRUE,"",VLOOKUP($A93,'Úklidové služby'!$A$7:$I$53,8,FALSE))</f>
        <v/>
      </c>
      <c r="I93" s="184" t="str">
        <f>IF(ISNA(VLOOKUP($A93,'Úklidové služby'!$A$7:$I$53,9,FALSE))=TRUE,"",VLOOKUP($A93,'Úklidové služby'!$A$7:$I$53,9,FALSE))</f>
        <v/>
      </c>
      <c r="J93" s="193" t="str">
        <f t="shared" si="7"/>
        <v/>
      </c>
      <c r="K93" s="241" t="str">
        <f t="shared" si="8"/>
        <v/>
      </c>
    </row>
    <row r="94" spans="1:11" ht="15" collapsed="1">
      <c r="A94" s="18">
        <v>33</v>
      </c>
      <c r="B94" s="19" t="s">
        <v>47</v>
      </c>
      <c r="C94" s="44"/>
      <c r="D94" s="44"/>
      <c r="E94" s="97">
        <f>SUM(E95:E99)</f>
        <v>6</v>
      </c>
      <c r="F94" s="54" t="str">
        <f>IF(ISNA(VLOOKUP($A94,'Úklidové služby'!$A$7:$I$53,6,FALSE))=TRUE,"",VLOOKUP($A94,'Úklidové služby'!$A$7:$I$53,6,FALSE))</f>
        <v>ks</v>
      </c>
      <c r="G94" s="24">
        <f>IF(ISNA(VLOOKUP($A94,'Úklidové služby'!$A$7:$I$53,7,FALSE))=TRUE,"",VLOOKUP($A94,'Úklidové služby'!$A$7:$I$53,7,FALSE))</f>
        <v>0</v>
      </c>
      <c r="H94" s="45" t="str">
        <f>IF(ISNA(VLOOKUP($A94,'Úklidové služby'!$A$7:$I$53,8,FALSE))=TRUE,"",VLOOKUP($A94,'Úklidové služby'!$A$7:$I$53,8,FALSE))</f>
        <v>1x za měsíc</v>
      </c>
      <c r="I94" s="184">
        <f>IF(ISNA(VLOOKUP($A94,'Úklidové služby'!$A$7:$I$53,9,FALSE))=TRUE,"",VLOOKUP($A94,'Úklidové služby'!$A$7:$I$53,9,FALSE))</f>
        <v>12</v>
      </c>
      <c r="J94" s="74">
        <f t="shared" si="5"/>
        <v>0</v>
      </c>
      <c r="K94" s="241">
        <f t="shared" si="6"/>
        <v>0</v>
      </c>
    </row>
    <row r="95" spans="1:11" ht="15" hidden="1" outlineLevel="1">
      <c r="A95" s="48"/>
      <c r="B95" s="14" t="s">
        <v>8</v>
      </c>
      <c r="C95" s="37"/>
      <c r="D95" s="38" t="s">
        <v>62</v>
      </c>
      <c r="E95" s="100">
        <v>1</v>
      </c>
      <c r="F95" s="49" t="str">
        <f>IF(ISNA(VLOOKUP($A95,'Úklidové služby'!$A$7:$I$53,6,FALSE))=TRUE,"",VLOOKUP($A95,'Úklidové služby'!$A$7:$I$53,6,FALSE))</f>
        <v/>
      </c>
      <c r="G95" s="49" t="str">
        <f>IF(ISNA(VLOOKUP($A95,'Úklidové služby'!$A$7:$I$53,7,FALSE))=TRUE,"",VLOOKUP($A95,'Úklidové služby'!$A$7:$I$53,7,FALSE))</f>
        <v/>
      </c>
      <c r="H95" s="217" t="str">
        <f>IF(ISNA(VLOOKUP($A95,'Úklidové služby'!$A$7:$I$53,8,FALSE))=TRUE,"",VLOOKUP($A95,'Úklidové služby'!$A$7:$I$53,8,FALSE))</f>
        <v/>
      </c>
      <c r="I95" s="234" t="str">
        <f>IF(ISNA(VLOOKUP($A95,'Úklidové služby'!$A$7:$I$53,9,FALSE))=TRUE,"",VLOOKUP($A95,'Úklidové služby'!$A$7:$I$53,9,FALSE))</f>
        <v/>
      </c>
      <c r="J95" s="192" t="str">
        <f t="shared" si="5"/>
        <v/>
      </c>
      <c r="K95" s="240" t="str">
        <f t="shared" si="6"/>
        <v/>
      </c>
    </row>
    <row r="96" spans="1:11" ht="15" hidden="1" outlineLevel="1">
      <c r="A96" s="48"/>
      <c r="B96" s="14" t="s">
        <v>8</v>
      </c>
      <c r="C96" s="37"/>
      <c r="D96" s="38" t="s">
        <v>63</v>
      </c>
      <c r="E96" s="100">
        <v>2</v>
      </c>
      <c r="F96" s="49" t="str">
        <f>IF(ISNA(VLOOKUP($A96,'Úklidové služby'!$A$7:$I$53,6,FALSE))=TRUE,"",VLOOKUP($A96,'Úklidové služby'!$A$7:$I$53,6,FALSE))</f>
        <v/>
      </c>
      <c r="G96" s="49" t="str">
        <f>IF(ISNA(VLOOKUP($A96,'Úklidové služby'!$A$7:$I$53,7,FALSE))=TRUE,"",VLOOKUP($A96,'Úklidové služby'!$A$7:$I$53,7,FALSE))</f>
        <v/>
      </c>
      <c r="H96" s="217" t="str">
        <f>IF(ISNA(VLOOKUP($A96,'Úklidové služby'!$A$7:$I$53,8,FALSE))=TRUE,"",VLOOKUP($A96,'Úklidové služby'!$A$7:$I$53,8,FALSE))</f>
        <v/>
      </c>
      <c r="I96" s="234" t="str">
        <f>IF(ISNA(VLOOKUP($A96,'Úklidové služby'!$A$7:$I$53,9,FALSE))=TRUE,"",VLOOKUP($A96,'Úklidové služby'!$A$7:$I$53,9,FALSE))</f>
        <v/>
      </c>
      <c r="J96" s="192" t="str">
        <f t="shared" si="5"/>
        <v/>
      </c>
      <c r="K96" s="240" t="str">
        <f t="shared" si="6"/>
        <v/>
      </c>
    </row>
    <row r="97" spans="1:11" ht="15" hidden="1" outlineLevel="1">
      <c r="A97" s="48"/>
      <c r="B97" s="14" t="s">
        <v>8</v>
      </c>
      <c r="C97" s="37"/>
      <c r="D97" s="38" t="s">
        <v>64</v>
      </c>
      <c r="E97" s="100">
        <v>1</v>
      </c>
      <c r="F97" s="49" t="str">
        <f>IF(ISNA(VLOOKUP($A97,'Úklidové služby'!$A$7:$I$53,6,FALSE))=TRUE,"",VLOOKUP($A97,'Úklidové služby'!$A$7:$I$53,6,FALSE))</f>
        <v/>
      </c>
      <c r="G97" s="49" t="str">
        <f>IF(ISNA(VLOOKUP($A97,'Úklidové služby'!$A$7:$I$53,7,FALSE))=TRUE,"",VLOOKUP($A97,'Úklidové služby'!$A$7:$I$53,7,FALSE))</f>
        <v/>
      </c>
      <c r="H97" s="217" t="str">
        <f>IF(ISNA(VLOOKUP($A97,'Úklidové služby'!$A$7:$I$53,8,FALSE))=TRUE,"",VLOOKUP($A97,'Úklidové služby'!$A$7:$I$53,8,FALSE))</f>
        <v/>
      </c>
      <c r="I97" s="234" t="str">
        <f>IF(ISNA(VLOOKUP($A97,'Úklidové služby'!$A$7:$I$53,9,FALSE))=TRUE,"",VLOOKUP($A97,'Úklidové služby'!$A$7:$I$53,9,FALSE))</f>
        <v/>
      </c>
      <c r="J97" s="192" t="str">
        <f t="shared" si="5"/>
        <v/>
      </c>
      <c r="K97" s="240" t="str">
        <f t="shared" si="6"/>
        <v/>
      </c>
    </row>
    <row r="98" spans="1:11" ht="15" hidden="1" outlineLevel="1">
      <c r="A98" s="48"/>
      <c r="B98" s="14" t="s">
        <v>8</v>
      </c>
      <c r="C98" s="37"/>
      <c r="D98" s="38" t="s">
        <v>65</v>
      </c>
      <c r="E98" s="100">
        <v>1</v>
      </c>
      <c r="F98" s="49" t="str">
        <f>IF(ISNA(VLOOKUP($A98,'Úklidové služby'!$A$7:$I$53,6,FALSE))=TRUE,"",VLOOKUP($A98,'Úklidové služby'!$A$7:$I$53,6,FALSE))</f>
        <v/>
      </c>
      <c r="G98" s="49" t="str">
        <f>IF(ISNA(VLOOKUP($A98,'Úklidové služby'!$A$7:$I$53,7,FALSE))=TRUE,"",VLOOKUP($A98,'Úklidové služby'!$A$7:$I$53,7,FALSE))</f>
        <v/>
      </c>
      <c r="H98" s="217" t="str">
        <f>IF(ISNA(VLOOKUP($A98,'Úklidové služby'!$A$7:$I$53,8,FALSE))=TRUE,"",VLOOKUP($A98,'Úklidové služby'!$A$7:$I$53,8,FALSE))</f>
        <v/>
      </c>
      <c r="I98" s="234" t="str">
        <f>IF(ISNA(VLOOKUP($A98,'Úklidové služby'!$A$7:$I$53,9,FALSE))=TRUE,"",VLOOKUP($A98,'Úklidové služby'!$A$7:$I$53,9,FALSE))</f>
        <v/>
      </c>
      <c r="J98" s="192" t="str">
        <f t="shared" si="5"/>
        <v/>
      </c>
      <c r="K98" s="240" t="str">
        <f t="shared" si="6"/>
        <v/>
      </c>
    </row>
    <row r="99" spans="1:11" ht="15" hidden="1" outlineLevel="1">
      <c r="A99" s="48"/>
      <c r="B99" s="14" t="s">
        <v>8</v>
      </c>
      <c r="C99" s="37"/>
      <c r="D99" s="38" t="s">
        <v>66</v>
      </c>
      <c r="E99" s="100">
        <v>1</v>
      </c>
      <c r="F99" s="49" t="str">
        <f>IF(ISNA(VLOOKUP($A99,'Úklidové služby'!$A$7:$I$53,6,FALSE))=TRUE,"",VLOOKUP($A99,'Úklidové služby'!$A$7:$I$53,6,FALSE))</f>
        <v/>
      </c>
      <c r="G99" s="49" t="str">
        <f>IF(ISNA(VLOOKUP($A99,'Úklidové služby'!$A$7:$I$53,7,FALSE))=TRUE,"",VLOOKUP($A99,'Úklidové služby'!$A$7:$I$53,7,FALSE))</f>
        <v/>
      </c>
      <c r="H99" s="218" t="str">
        <f>IF(ISNA(VLOOKUP($A99,'Úklidové služby'!$A$7:$I$53,8,FALSE))=TRUE,"",VLOOKUP($A99,'Úklidové služby'!$A$7:$I$53,8,FALSE))</f>
        <v/>
      </c>
      <c r="I99" s="234" t="str">
        <f>IF(ISNA(VLOOKUP($A99,'Úklidové služby'!$A$7:$I$53,9,FALSE))=TRUE,"",VLOOKUP($A99,'Úklidové služby'!$A$7:$I$53,9,FALSE))</f>
        <v/>
      </c>
      <c r="J99" s="192" t="str">
        <f t="shared" si="5"/>
        <v/>
      </c>
      <c r="K99" s="240" t="str">
        <f t="shared" si="6"/>
        <v/>
      </c>
    </row>
    <row r="100" spans="1:11" ht="15">
      <c r="A100" s="18">
        <v>34</v>
      </c>
      <c r="B100" s="983" t="s">
        <v>447</v>
      </c>
      <c r="C100" s="20"/>
      <c r="D100" s="21"/>
      <c r="E100" s="97">
        <v>0</v>
      </c>
      <c r="F100" s="23" t="str">
        <f>IF(ISNA(VLOOKUP($A100,'Úklidové služby'!$A$7:$I$53,6,FALSE))=TRUE,"",VLOOKUP($A100,'Úklidové služby'!$A$7:$I$53,6,FALSE))</f>
        <v>m2</v>
      </c>
      <c r="G100" s="24">
        <f>IF(ISNA(VLOOKUP($A100,'Úklidové služby'!$A$7:$I$53,7,FALSE))=TRUE,"",VLOOKUP($A100,'Úklidové služby'!$A$7:$I$53,7,FALSE))</f>
        <v>0</v>
      </c>
      <c r="H100" s="219" t="str">
        <f>IF(ISNA(VLOOKUP($A100,'Úklidové služby'!$A$7:$I$53,8,FALSE))=TRUE,"",VLOOKUP($A100,'Úklidové služby'!$A$7:$I$53,8,FALSE))</f>
        <v>1x za měsíc</v>
      </c>
      <c r="I100" s="186">
        <f>IF(ISNA(VLOOKUP($A100,'Úklidové služby'!$A$7:$I$53,9,FALSE))=TRUE,"",VLOOKUP($A100,'Úklidové služby'!$A$7:$I$53,9,FALSE))</f>
        <v>12</v>
      </c>
      <c r="J100" s="76">
        <f t="shared" si="5"/>
        <v>0</v>
      </c>
      <c r="K100" s="243">
        <f t="shared" si="6"/>
        <v>0</v>
      </c>
    </row>
    <row r="101" spans="1:11" ht="15" collapsed="1">
      <c r="A101" s="18">
        <v>35</v>
      </c>
      <c r="B101" s="19" t="s">
        <v>48</v>
      </c>
      <c r="C101" s="44"/>
      <c r="D101" s="44"/>
      <c r="E101" s="97">
        <f>SUM(E102:E104)</f>
        <v>23.75</v>
      </c>
      <c r="F101" s="54" t="str">
        <f>IF(ISNA(VLOOKUP($A101,'Úklidové služby'!$A$7:$I$53,6,FALSE))=TRUE,"",VLOOKUP($A101,'Úklidové služby'!$A$7:$I$53,6,FALSE))</f>
        <v>m2</v>
      </c>
      <c r="G101" s="24">
        <f>IF(ISNA(VLOOKUP($A101,'Úklidové služby'!$A$7:$I$53,7,FALSE))=TRUE,"",VLOOKUP($A101,'Úklidové služby'!$A$7:$I$53,7,FALSE))</f>
        <v>0</v>
      </c>
      <c r="H101" s="45" t="str">
        <f>IF(ISNA(VLOOKUP($A101,'Úklidové služby'!$A$7:$I$53,8,FALSE))=TRUE,"",VLOOKUP($A101,'Úklidové služby'!$A$7:$I$53,8,FALSE))</f>
        <v>1x za měsíc</v>
      </c>
      <c r="I101" s="184">
        <f>IF(ISNA(VLOOKUP($A101,'Úklidové služby'!$A$7:$I$53,9,FALSE))=TRUE,"",VLOOKUP($A101,'Úklidové služby'!$A$7:$I$53,9,FALSE))</f>
        <v>12</v>
      </c>
      <c r="J101" s="76">
        <f t="shared" si="5"/>
        <v>0</v>
      </c>
      <c r="K101" s="241">
        <f t="shared" si="6"/>
        <v>0</v>
      </c>
    </row>
    <row r="102" spans="1:11" ht="15" hidden="1" outlineLevel="1">
      <c r="A102" s="48"/>
      <c r="B102" s="14" t="s">
        <v>8</v>
      </c>
      <c r="C102" s="37"/>
      <c r="D102" s="38" t="s">
        <v>24</v>
      </c>
      <c r="E102" s="100">
        <v>11</v>
      </c>
      <c r="F102" s="49" t="str">
        <f>IF(ISNA(VLOOKUP($A102,'Úklidové služby'!$A$7:$I$53,6,FALSE))=TRUE,"",VLOOKUP($A102,'Úklidové služby'!$A$7:$I$53,6,FALSE))</f>
        <v/>
      </c>
      <c r="G102" s="49" t="str">
        <f>IF(ISNA(VLOOKUP($A102,'Úklidové služby'!$A$7:$I$53,7,FALSE))=TRUE,"",VLOOKUP($A102,'Úklidové služby'!$A$7:$I$53,7,FALSE))</f>
        <v/>
      </c>
      <c r="H102" s="217" t="str">
        <f>IF(ISNA(VLOOKUP($A102,'Úklidové služby'!$A$7:$I$53,8,FALSE))=TRUE,"",VLOOKUP($A102,'Úklidové služby'!$A$7:$I$53,8,FALSE))</f>
        <v/>
      </c>
      <c r="I102" s="234" t="str">
        <f>IF(ISNA(VLOOKUP($A102,'Úklidové služby'!$A$7:$I$53,9,FALSE))=TRUE,"",VLOOKUP($A102,'Úklidové služby'!$A$7:$I$53,9,FALSE))</f>
        <v/>
      </c>
      <c r="J102" s="192" t="str">
        <f t="shared" si="5"/>
        <v/>
      </c>
      <c r="K102" s="240" t="str">
        <f t="shared" si="6"/>
        <v/>
      </c>
    </row>
    <row r="103" spans="1:11" ht="15" hidden="1" outlineLevel="1">
      <c r="A103" s="48"/>
      <c r="B103" s="14" t="s">
        <v>8</v>
      </c>
      <c r="C103" s="37"/>
      <c r="D103" s="38" t="s">
        <v>66</v>
      </c>
      <c r="E103" s="100">
        <v>7.5</v>
      </c>
      <c r="F103" s="49" t="str">
        <f>IF(ISNA(VLOOKUP($A103,'Úklidové služby'!$A$7:$I$53,6,FALSE))=TRUE,"",VLOOKUP($A103,'Úklidové služby'!$A$7:$I$53,6,FALSE))</f>
        <v/>
      </c>
      <c r="G103" s="49" t="str">
        <f>IF(ISNA(VLOOKUP($A103,'Úklidové služby'!$A$7:$I$53,7,FALSE))=TRUE,"",VLOOKUP($A103,'Úklidové služby'!$A$7:$I$53,7,FALSE))</f>
        <v/>
      </c>
      <c r="H103" s="973" t="str">
        <f>IF(ISNA(VLOOKUP($A103,'Úklidové služby'!$A$7:$I$53,8,FALSE))=TRUE,"",VLOOKUP($A103,'Úklidové služby'!$A$7:$I$53,8,FALSE))</f>
        <v/>
      </c>
      <c r="I103" s="234" t="str">
        <f>IF(ISNA(VLOOKUP($A103,'Úklidové služby'!$A$7:$I$53,9,FALSE))=TRUE,"",VLOOKUP($A103,'Úklidové služby'!$A$7:$I$53,9,FALSE))</f>
        <v/>
      </c>
      <c r="J103" s="192" t="str">
        <f t="shared" si="5"/>
        <v/>
      </c>
      <c r="K103" s="240" t="str">
        <f t="shared" si="6"/>
        <v/>
      </c>
    </row>
    <row r="104" spans="1:11" ht="15" hidden="1" outlineLevel="1">
      <c r="A104" s="50"/>
      <c r="B104" s="25" t="s">
        <v>8</v>
      </c>
      <c r="C104" s="41"/>
      <c r="D104" s="42" t="s">
        <v>57</v>
      </c>
      <c r="E104" s="100">
        <v>5.25</v>
      </c>
      <c r="F104" s="112" t="str">
        <f>IF(ISNA(VLOOKUP($A104,'Úklidové služby'!$A$7:$I$53,6,FALSE))=TRUE,"",VLOOKUP($A104,'Úklidové služby'!$A$7:$I$53,6,FALSE))</f>
        <v/>
      </c>
      <c r="G104" s="49" t="str">
        <f>IF(ISNA(VLOOKUP($A104,'Úklidové služby'!$A$7:$I$53,7,FALSE))=TRUE,"",VLOOKUP($A104,'Úklidové služby'!$A$7:$I$53,7,FALSE))</f>
        <v/>
      </c>
      <c r="H104" s="218" t="str">
        <f>IF(ISNA(VLOOKUP($A104,'Úklidové služby'!$A$7:$I$53,8,FALSE))=TRUE,"",VLOOKUP($A104,'Úklidové služby'!$A$7:$I$53,8,FALSE))</f>
        <v/>
      </c>
      <c r="I104" s="184" t="str">
        <f>IF(ISNA(VLOOKUP($A104,'Úklidové služby'!$A$7:$I$53,9,FALSE))=TRUE,"",VLOOKUP($A104,'Úklidové služby'!$A$7:$I$53,9,FALSE))</f>
        <v/>
      </c>
      <c r="J104" s="193" t="str">
        <f t="shared" si="5"/>
        <v/>
      </c>
      <c r="K104" s="241" t="str">
        <f t="shared" si="6"/>
        <v/>
      </c>
    </row>
    <row r="105" spans="1:11" ht="15" collapsed="1">
      <c r="A105" s="18">
        <v>36</v>
      </c>
      <c r="B105" s="19" t="s">
        <v>49</v>
      </c>
      <c r="C105" s="44"/>
      <c r="D105" s="44"/>
      <c r="E105" s="97">
        <f>SUM(E106:E107)</f>
        <v>3.4299999999999997</v>
      </c>
      <c r="F105" s="54" t="str">
        <f>IF(ISNA(VLOOKUP($A105,'Úklidové služby'!$A$7:$I$53,6,FALSE))=TRUE,"",VLOOKUP($A105,'Úklidové služby'!$A$7:$I$53,6,FALSE))</f>
        <v>m2</v>
      </c>
      <c r="G105" s="24">
        <f>IF(ISNA(VLOOKUP($A105,'Úklidové služby'!$A$7:$I$53,7,FALSE))=TRUE,"",VLOOKUP($A105,'Úklidové služby'!$A$7:$I$53,7,FALSE))</f>
        <v>0</v>
      </c>
      <c r="H105" s="45" t="str">
        <f>IF(ISNA(VLOOKUP($A105,'Úklidové služby'!$A$7:$I$53,8,FALSE))=TRUE,"",VLOOKUP($A105,'Úklidové služby'!$A$7:$I$53,8,FALSE))</f>
        <v>1x za měsíc</v>
      </c>
      <c r="I105" s="184">
        <f>IF(ISNA(VLOOKUP($A105,'Úklidové služby'!$A$7:$I$53,9,FALSE))=TRUE,"",VLOOKUP($A105,'Úklidové služby'!$A$7:$I$53,9,FALSE))</f>
        <v>12</v>
      </c>
      <c r="J105" s="74">
        <f t="shared" si="5"/>
        <v>0</v>
      </c>
      <c r="K105" s="241">
        <f t="shared" si="6"/>
        <v>0</v>
      </c>
    </row>
    <row r="106" spans="1:11" ht="15" hidden="1" outlineLevel="1">
      <c r="A106" s="48"/>
      <c r="B106" s="14" t="s">
        <v>8</v>
      </c>
      <c r="C106" s="37"/>
      <c r="D106" s="38" t="s">
        <v>63</v>
      </c>
      <c r="E106" s="100">
        <v>0.63</v>
      </c>
      <c r="F106" s="49" t="str">
        <f>IF(ISNA(VLOOKUP($A106,'Úklidové služby'!$A$7:$I$53,6,FALSE))=TRUE,"",VLOOKUP($A106,'Úklidové služby'!$A$7:$I$53,6,FALSE))</f>
        <v/>
      </c>
      <c r="G106" s="49" t="str">
        <f>IF(ISNA(VLOOKUP($A106,'Úklidové služby'!$A$7:$I$53,7,FALSE))=TRUE,"",VLOOKUP($A106,'Úklidové služby'!$A$7:$I$53,7,FALSE))</f>
        <v/>
      </c>
      <c r="H106" s="217" t="str">
        <f>IF(ISNA(VLOOKUP($A106,'Úklidové služby'!$A$7:$I$53,8,FALSE))=TRUE,"",VLOOKUP($A106,'Úklidové služby'!$A$7:$I$53,8,FALSE))</f>
        <v/>
      </c>
      <c r="I106" s="234" t="str">
        <f>IF(ISNA(VLOOKUP($A106,'Úklidové služby'!$A$7:$I$53,9,FALSE))=TRUE,"",VLOOKUP($A106,'Úklidové služby'!$A$7:$I$53,9,FALSE))</f>
        <v/>
      </c>
      <c r="J106" s="192" t="str">
        <f t="shared" si="5"/>
        <v/>
      </c>
      <c r="K106" s="240" t="str">
        <f t="shared" si="6"/>
        <v/>
      </c>
    </row>
    <row r="107" spans="1:11" ht="15" hidden="1" outlineLevel="1">
      <c r="A107" s="48"/>
      <c r="B107" s="14" t="s">
        <v>8</v>
      </c>
      <c r="C107" s="37"/>
      <c r="D107" s="38" t="s">
        <v>64</v>
      </c>
      <c r="E107" s="100">
        <v>2.8</v>
      </c>
      <c r="F107" s="49" t="str">
        <f>IF(ISNA(VLOOKUP($A107,'Úklidové služby'!$A$7:$I$53,6,FALSE))=TRUE,"",VLOOKUP($A107,'Úklidové služby'!$A$7:$I$53,6,FALSE))</f>
        <v/>
      </c>
      <c r="G107" s="49" t="str">
        <f>IF(ISNA(VLOOKUP($A107,'Úklidové služby'!$A$7:$I$53,7,FALSE))=TRUE,"",VLOOKUP($A107,'Úklidové služby'!$A$7:$I$53,7,FALSE))</f>
        <v/>
      </c>
      <c r="H107" s="228" t="str">
        <f>IF(ISNA(VLOOKUP($A107,'Úklidové služby'!$A$7:$I$53,8,FALSE))=TRUE,"",VLOOKUP($A107,'Úklidové služby'!$A$7:$I$53,8,FALSE))</f>
        <v/>
      </c>
      <c r="I107" s="184" t="str">
        <f>IF(ISNA(VLOOKUP($A107,'Úklidové služby'!$A$7:$I$53,9,FALSE))=TRUE,"",VLOOKUP($A107,'Úklidové služby'!$A$7:$I$53,9,FALSE))</f>
        <v/>
      </c>
      <c r="J107" s="193" t="str">
        <f t="shared" si="5"/>
        <v/>
      </c>
      <c r="K107" s="241" t="str">
        <f t="shared" si="6"/>
        <v/>
      </c>
    </row>
    <row r="108" spans="1:11" ht="15" collapsed="1">
      <c r="A108" s="18">
        <v>37</v>
      </c>
      <c r="B108" s="19" t="s">
        <v>51</v>
      </c>
      <c r="C108" s="44"/>
      <c r="D108" s="44"/>
      <c r="E108" s="97">
        <f>SUM(E109:E110)</f>
        <v>3.88</v>
      </c>
      <c r="F108" s="54" t="str">
        <f>IF(ISNA(VLOOKUP($A108,'Úklidové služby'!$A$7:$I$53,6,FALSE))=TRUE,"",VLOOKUP($A108,'Úklidové služby'!$A$7:$I$53,6,FALSE))</f>
        <v>m2</v>
      </c>
      <c r="G108" s="24">
        <f>IF(ISNA(VLOOKUP($A108,'Úklidové služby'!$A$7:$I$53,7,FALSE))=TRUE,"",VLOOKUP($A108,'Úklidové služby'!$A$7:$I$53,7,FALSE))</f>
        <v>0</v>
      </c>
      <c r="H108" s="45" t="str">
        <f>IF(ISNA(VLOOKUP($A108,'Úklidové služby'!$A$7:$I$53,8,FALSE))=TRUE,"",VLOOKUP($A108,'Úklidové služby'!$A$7:$I$53,8,FALSE))</f>
        <v>1x za měsíc</v>
      </c>
      <c r="I108" s="184">
        <f>IF(ISNA(VLOOKUP($A108,'Úklidové služby'!$A$7:$I$53,9,FALSE))=TRUE,"",VLOOKUP($A108,'Úklidové služby'!$A$7:$I$53,9,FALSE))</f>
        <v>12</v>
      </c>
      <c r="J108" s="74">
        <f t="shared" si="5"/>
        <v>0</v>
      </c>
      <c r="K108" s="241">
        <f aca="true" t="shared" si="9" ref="K108:K120">IF(ISERR(J108/12)=TRUE,"",J108/12)</f>
        <v>0</v>
      </c>
    </row>
    <row r="109" spans="1:11" ht="15" hidden="1" outlineLevel="1">
      <c r="A109" s="48"/>
      <c r="B109" s="14" t="s">
        <v>8</v>
      </c>
      <c r="C109" s="37"/>
      <c r="D109" s="38" t="s">
        <v>62</v>
      </c>
      <c r="E109" s="100">
        <v>1</v>
      </c>
      <c r="F109" s="49" t="str">
        <f>IF(ISNA(VLOOKUP($A109,'Úklidové služby'!$A$7:$I$53,6,FALSE))=TRUE,"",VLOOKUP($A109,'Úklidové služby'!$A$7:$I$53,6,FALSE))</f>
        <v/>
      </c>
      <c r="G109" s="49" t="str">
        <f>IF(ISNA(VLOOKUP($A109,'Úklidové služby'!$A$7:$I$53,7,FALSE))=TRUE,"",VLOOKUP($A109,'Úklidové služby'!$A$7:$I$53,7,FALSE))</f>
        <v/>
      </c>
      <c r="H109" s="217" t="str">
        <f>IF(ISNA(VLOOKUP($A109,'Úklidové služby'!$A$7:$I$53,8,FALSE))=TRUE,"",VLOOKUP($A109,'Úklidové služby'!$A$7:$I$53,8,FALSE))</f>
        <v/>
      </c>
      <c r="I109" s="234" t="str">
        <f>IF(ISNA(VLOOKUP($A109,'Úklidové služby'!$A$7:$I$53,9,FALSE))=TRUE,"",VLOOKUP($A109,'Úklidové služby'!$A$7:$I$53,9,FALSE))</f>
        <v/>
      </c>
      <c r="J109" s="192" t="str">
        <f t="shared" si="5"/>
        <v/>
      </c>
      <c r="K109" s="240" t="str">
        <f t="shared" si="9"/>
        <v/>
      </c>
    </row>
    <row r="110" spans="1:11" ht="15" hidden="1" outlineLevel="1">
      <c r="A110" s="48"/>
      <c r="B110" s="14" t="s">
        <v>8</v>
      </c>
      <c r="C110" s="37"/>
      <c r="D110" s="38" t="s">
        <v>63</v>
      </c>
      <c r="E110" s="100">
        <v>2.88</v>
      </c>
      <c r="F110" s="49" t="str">
        <f>IF(ISNA(VLOOKUP($A110,'Úklidové služby'!$A$7:$I$53,6,FALSE))=TRUE,"",VLOOKUP($A110,'Úklidové služby'!$A$7:$I$53,6,FALSE))</f>
        <v/>
      </c>
      <c r="G110" s="49" t="str">
        <f>IF(ISNA(VLOOKUP($A110,'Úklidové služby'!$A$7:$I$53,7,FALSE))=TRUE,"",VLOOKUP($A110,'Úklidové služby'!$A$7:$I$53,7,FALSE))</f>
        <v/>
      </c>
      <c r="H110" s="218" t="str">
        <f>IF(ISNA(VLOOKUP($A110,'Úklidové služby'!$A$7:$I$53,8,FALSE))=TRUE,"",VLOOKUP($A110,'Úklidové služby'!$A$7:$I$53,8,FALSE))</f>
        <v/>
      </c>
      <c r="I110" s="184" t="str">
        <f>IF(ISNA(VLOOKUP($A110,'Úklidové služby'!$A$7:$I$53,9,FALSE))=TRUE,"",VLOOKUP($A110,'Úklidové služby'!$A$7:$I$53,9,FALSE))</f>
        <v/>
      </c>
      <c r="J110" s="192" t="str">
        <f t="shared" si="5"/>
        <v/>
      </c>
      <c r="K110" s="241" t="str">
        <f t="shared" si="9"/>
        <v/>
      </c>
    </row>
    <row r="111" spans="1:11" ht="15">
      <c r="A111" s="18">
        <v>38</v>
      </c>
      <c r="B111" s="19" t="s">
        <v>52</v>
      </c>
      <c r="C111" s="44"/>
      <c r="D111" s="44"/>
      <c r="E111" s="97">
        <v>0</v>
      </c>
      <c r="F111" s="54" t="str">
        <f>IF(ISNA(VLOOKUP($A111,'Úklidové služby'!$A$7:$I$53,6,FALSE))=TRUE,"",VLOOKUP($A111,'Úklidové služby'!$A$7:$I$53,6,FALSE))</f>
        <v>ks</v>
      </c>
      <c r="G111" s="24">
        <f>IF(ISNA(VLOOKUP($A111,'Úklidové služby'!$A$7:$I$53,7,FALSE))=TRUE,"",VLOOKUP($A111,'Úklidové služby'!$A$7:$I$53,7,FALSE))</f>
        <v>0</v>
      </c>
      <c r="H111" s="45" t="str">
        <f>IF(ISNA(VLOOKUP($A111,'Úklidové služby'!$A$7:$I$53,8,FALSE))=TRUE,"",VLOOKUP($A111,'Úklidové služby'!$A$7:$I$53,8,FALSE))</f>
        <v>1x za měsíc</v>
      </c>
      <c r="I111" s="184">
        <f>IF(ISNA(VLOOKUP($A111,'Úklidové služby'!$A$7:$I$53,9,FALSE))=TRUE,"",VLOOKUP($A111,'Úklidové služby'!$A$7:$I$53,9,FALSE))</f>
        <v>12</v>
      </c>
      <c r="J111" s="76">
        <f t="shared" si="5"/>
        <v>0</v>
      </c>
      <c r="K111" s="241">
        <f t="shared" si="9"/>
        <v>0</v>
      </c>
    </row>
    <row r="112" spans="1:11" ht="15">
      <c r="A112" s="18">
        <v>39</v>
      </c>
      <c r="B112" s="19" t="s">
        <v>5</v>
      </c>
      <c r="C112" s="20"/>
      <c r="D112" s="21"/>
      <c r="E112" s="97">
        <v>0</v>
      </c>
      <c r="F112" s="23" t="str">
        <f>IF(ISNA(VLOOKUP($A112,'Úklidové služby'!$A$7:$I$53,6,FALSE))=TRUE,"",VLOOKUP($A112,'Úklidové služby'!$A$7:$I$53,6,FALSE))</f>
        <v>m2</v>
      </c>
      <c r="G112" s="24">
        <f>IF(ISNA(VLOOKUP($A112,'Úklidové služby'!$A$7:$I$53,7,FALSE))=TRUE,"",VLOOKUP($A112,'Úklidové služby'!$A$7:$I$53,7,FALSE))</f>
        <v>0</v>
      </c>
      <c r="H112" s="219" t="str">
        <f>IF(ISNA(VLOOKUP($A112,'Úklidové služby'!$A$7:$I$53,8,FALSE))=TRUE,"",VLOOKUP($A112,'Úklidové služby'!$A$7:$I$53,8,FALSE))</f>
        <v>1x za 3 měsíce</v>
      </c>
      <c r="I112" s="186">
        <f>IF(ISNA(VLOOKUP($A112,'Úklidové služby'!$A$7:$I$53,9,FALSE))=TRUE,"",VLOOKUP($A112,'Úklidové služby'!$A$7:$I$53,9,FALSE))</f>
        <v>4</v>
      </c>
      <c r="J112" s="76">
        <f t="shared" si="5"/>
        <v>0</v>
      </c>
      <c r="K112" s="243">
        <f t="shared" si="9"/>
        <v>0</v>
      </c>
    </row>
    <row r="113" spans="1:11" ht="15">
      <c r="A113" s="18">
        <v>40</v>
      </c>
      <c r="B113" s="19" t="s">
        <v>26</v>
      </c>
      <c r="C113" s="20"/>
      <c r="D113" s="21"/>
      <c r="E113" s="97">
        <v>0</v>
      </c>
      <c r="F113" s="23" t="str">
        <f>IF(ISNA(VLOOKUP($A113,'Úklidové služby'!$A$7:$I$53,6,FALSE))=TRUE,"",VLOOKUP($A113,'Úklidové služby'!$A$7:$I$53,6,FALSE))</f>
        <v>m2</v>
      </c>
      <c r="G113" s="24">
        <f>IF(ISNA(VLOOKUP($A113,'Úklidové služby'!$A$7:$I$53,7,FALSE))=TRUE,"",VLOOKUP($A113,'Úklidové služby'!$A$7:$I$53,7,FALSE))</f>
        <v>0</v>
      </c>
      <c r="H113" s="219" t="str">
        <f>IF(ISNA(VLOOKUP($A113,'Úklidové služby'!$A$7:$I$53,8,FALSE))=TRUE,"",VLOOKUP($A113,'Úklidové služby'!$A$7:$I$53,8,FALSE))</f>
        <v>1x za 3 měsíce</v>
      </c>
      <c r="I113" s="186">
        <f>IF(ISNA(VLOOKUP($A113,'Úklidové služby'!$A$7:$I$53,9,FALSE))=TRUE,"",VLOOKUP($A113,'Úklidové služby'!$A$7:$I$53,9,FALSE))</f>
        <v>4</v>
      </c>
      <c r="J113" s="76">
        <f t="shared" si="5"/>
        <v>0</v>
      </c>
      <c r="K113" s="243">
        <f t="shared" si="9"/>
        <v>0</v>
      </c>
    </row>
    <row r="114" spans="1:11" ht="15">
      <c r="A114" s="2">
        <v>41</v>
      </c>
      <c r="B114" s="19" t="s">
        <v>27</v>
      </c>
      <c r="C114" s="26"/>
      <c r="D114" s="57"/>
      <c r="E114" s="97">
        <v>0</v>
      </c>
      <c r="F114" s="64" t="str">
        <f>IF(ISNA(VLOOKUP($A114,'Úklidové služby'!$A$7:$I$53,6,FALSE))=TRUE,"",VLOOKUP($A114,'Úklidové služby'!$A$7:$I$53,6,FALSE))</f>
        <v>m2</v>
      </c>
      <c r="G114" s="24">
        <f>IF(ISNA(VLOOKUP($A114,'Úklidové služby'!$A$7:$I$53,7,FALSE))=TRUE,"",VLOOKUP($A114,'Úklidové služby'!$A$7:$I$53,7,FALSE))</f>
        <v>0</v>
      </c>
      <c r="H114" s="219" t="str">
        <f>IF(ISNA(VLOOKUP($A114,'Úklidové služby'!$A$7:$I$53,8,FALSE))=TRUE,"",VLOOKUP($A114,'Úklidové služby'!$A$7:$I$53,8,FALSE))</f>
        <v>1x za 3 měsíce</v>
      </c>
      <c r="I114" s="186">
        <f>IF(ISNA(VLOOKUP($A114,'Úklidové služby'!$A$7:$I$53,9,FALSE))=TRUE,"",VLOOKUP($A114,'Úklidové služby'!$A$7:$I$53,9,FALSE))</f>
        <v>4</v>
      </c>
      <c r="J114" s="76">
        <f t="shared" si="5"/>
        <v>0</v>
      </c>
      <c r="K114" s="243">
        <f t="shared" si="9"/>
        <v>0</v>
      </c>
    </row>
    <row r="115" spans="1:11" ht="15">
      <c r="A115" s="2">
        <v>42</v>
      </c>
      <c r="B115" s="19" t="s">
        <v>442</v>
      </c>
      <c r="C115" s="26"/>
      <c r="D115" s="57"/>
      <c r="E115" s="97">
        <v>0</v>
      </c>
      <c r="F115" s="64" t="str">
        <f>IF(ISNA(VLOOKUP($A115,'Úklidové služby'!$A$7:$I$53,6,FALSE))=TRUE,"",VLOOKUP($A115,'Úklidové služby'!$A$7:$I$53,6,FALSE))</f>
        <v>m2</v>
      </c>
      <c r="G115" s="24">
        <f>IF(ISNA(VLOOKUP($A115,'Úklidové služby'!$A$7:$I$53,7,FALSE))=TRUE,"",VLOOKUP($A115,'Úklidové služby'!$A$7:$I$53,7,FALSE))</f>
        <v>0</v>
      </c>
      <c r="H115" s="219" t="str">
        <f>IF(ISNA(VLOOKUP($A115,'Úklidové služby'!$A$7:$I$53,8,FALSE))=TRUE,"",VLOOKUP($A115,'Úklidové služby'!$A$7:$I$53,8,FALSE))</f>
        <v>1x za 3 měsíce</v>
      </c>
      <c r="I115" s="186">
        <f>IF(ISNA(VLOOKUP($A115,'Úklidové služby'!$A$7:$I$53,9,FALSE))=TRUE,"",VLOOKUP($A115,'Úklidové služby'!$A$7:$I$53,9,FALSE))</f>
        <v>4</v>
      </c>
      <c r="J115" s="76">
        <f t="shared" si="5"/>
        <v>0</v>
      </c>
      <c r="K115" s="243">
        <f t="shared" si="9"/>
        <v>0</v>
      </c>
    </row>
    <row r="116" spans="1:11" ht="15">
      <c r="A116" s="2">
        <v>43</v>
      </c>
      <c r="B116" s="19" t="s">
        <v>40</v>
      </c>
      <c r="C116" s="26"/>
      <c r="D116" s="59"/>
      <c r="E116" s="97">
        <v>0</v>
      </c>
      <c r="F116" s="64" t="str">
        <f>IF(ISNA(VLOOKUP($A116,'Úklidové služby'!$A$7:$I$53,6,FALSE))=TRUE,"",VLOOKUP($A116,'Úklidové služby'!$A$7:$I$53,6,FALSE))</f>
        <v>místnost</v>
      </c>
      <c r="G116" s="24">
        <f>IF(ISNA(VLOOKUP($A116,'Úklidové služby'!$A$7:$I$53,7,FALSE))=TRUE,"",VLOOKUP($A116,'Úklidové služby'!$A$7:$I$53,7,FALSE))</f>
        <v>0</v>
      </c>
      <c r="H116" s="219" t="str">
        <f>IF(ISNA(VLOOKUP($A116,'Úklidové služby'!$A$7:$I$53,8,FALSE))=TRUE,"",VLOOKUP($A116,'Úklidové služby'!$A$7:$I$53,8,FALSE))</f>
        <v>1x za 3 měsíce</v>
      </c>
      <c r="I116" s="186">
        <f>IF(ISNA(VLOOKUP($A116,'Úklidové služby'!$A$7:$I$53,9,FALSE))=TRUE,"",VLOOKUP($A116,'Úklidové služby'!$A$7:$I$53,9,FALSE))</f>
        <v>4</v>
      </c>
      <c r="J116" s="76">
        <f t="shared" si="5"/>
        <v>0</v>
      </c>
      <c r="K116" s="243">
        <f t="shared" si="9"/>
        <v>0</v>
      </c>
    </row>
    <row r="117" spans="1:11" ht="15">
      <c r="A117" s="2">
        <v>44</v>
      </c>
      <c r="B117" s="19" t="s">
        <v>42</v>
      </c>
      <c r="C117" s="5"/>
      <c r="D117" s="5"/>
      <c r="E117" s="97">
        <v>0</v>
      </c>
      <c r="F117" s="45" t="str">
        <f>IF(ISNA(VLOOKUP($A117,'Úklidové služby'!$A$7:$I$53,6,FALSE))=TRUE,"",VLOOKUP($A117,'Úklidové služby'!$A$7:$I$53,6,FALSE))</f>
        <v>místnost</v>
      </c>
      <c r="G117" s="24">
        <f>IF(ISNA(VLOOKUP($A117,'Úklidové služby'!$A$7:$I$53,7,FALSE))=TRUE,"",VLOOKUP($A117,'Úklidové služby'!$A$7:$I$53,7,FALSE))</f>
        <v>0</v>
      </c>
      <c r="H117" s="60" t="str">
        <f>IF(ISNA(VLOOKUP($A117,'Úklidové služby'!$A$7:$I$53,8,FALSE))=TRUE,"",VLOOKUP($A117,'Úklidové služby'!$A$7:$I$53,8,FALSE))</f>
        <v>1x za 3 měsíce</v>
      </c>
      <c r="I117" s="236">
        <f>IF(ISNA(VLOOKUP($A117,'Úklidové služby'!$A$7:$I$53,9,FALSE))=TRUE,"",VLOOKUP($A117,'Úklidové služby'!$A$7:$I$53,9,FALSE))</f>
        <v>4</v>
      </c>
      <c r="J117" s="76">
        <f t="shared" si="5"/>
        <v>0</v>
      </c>
      <c r="K117" s="245">
        <f t="shared" si="9"/>
        <v>0</v>
      </c>
    </row>
    <row r="118" spans="1:11" ht="15">
      <c r="A118" s="2">
        <v>45</v>
      </c>
      <c r="B118" s="3" t="s">
        <v>45</v>
      </c>
      <c r="C118" s="26"/>
      <c r="D118" s="57"/>
      <c r="E118" s="97">
        <v>0</v>
      </c>
      <c r="F118" s="45" t="str">
        <f>IF(ISNA(VLOOKUP($A118,'Úklidové služby'!$A$7:$I$53,6,FALSE))=TRUE,"",VLOOKUP($A118,'Úklidové služby'!$A$7:$I$53,6,FALSE))</f>
        <v>ks</v>
      </c>
      <c r="G118" s="24">
        <f>IF(ISNA(VLOOKUP($A118,'Úklidové služby'!$A$7:$I$53,7,FALSE))=TRUE,"",VLOOKUP($A118,'Úklidové služby'!$A$7:$I$53,7,FALSE))</f>
        <v>0</v>
      </c>
      <c r="H118" s="60" t="str">
        <f>IF(ISNA(VLOOKUP($A118,'Úklidové služby'!$A$7:$I$53,8,FALSE))=TRUE,"",VLOOKUP($A118,'Úklidové služby'!$A$7:$I$53,8,FALSE))</f>
        <v>1x za 3 měsíce</v>
      </c>
      <c r="I118" s="236">
        <f>IF(ISNA(VLOOKUP($A118,'Úklidové služby'!$A$7:$I$53,9,FALSE))=TRUE,"",VLOOKUP($A118,'Úklidové služby'!$A$7:$I$53,9,FALSE))</f>
        <v>4</v>
      </c>
      <c r="J118" s="76">
        <f t="shared" si="5"/>
        <v>0</v>
      </c>
      <c r="K118" s="245">
        <f t="shared" si="9"/>
        <v>0</v>
      </c>
    </row>
    <row r="119" spans="1:11" ht="15">
      <c r="A119" s="2">
        <v>46</v>
      </c>
      <c r="B119" s="3" t="s">
        <v>47</v>
      </c>
      <c r="C119" s="26"/>
      <c r="D119" s="57"/>
      <c r="E119" s="97">
        <v>0</v>
      </c>
      <c r="F119" s="64" t="str">
        <f>IF(ISNA(VLOOKUP($A119,'Úklidové služby'!$A$7:$I$53,6,FALSE))=TRUE,"",VLOOKUP($A119,'Úklidové služby'!$A$7:$I$53,6,FALSE))</f>
        <v>ks</v>
      </c>
      <c r="G119" s="24">
        <f>IF(ISNA(VLOOKUP($A119,'Úklidové služby'!$A$7:$I$53,7,FALSE))=TRUE,"",VLOOKUP($A119,'Úklidové služby'!$A$7:$I$53,7,FALSE))</f>
        <v>0</v>
      </c>
      <c r="H119" s="219" t="str">
        <f>IF(ISNA(VLOOKUP($A119,'Úklidové služby'!$A$7:$I$53,8,FALSE))=TRUE,"",VLOOKUP($A119,'Úklidové služby'!$A$7:$I$53,8,FALSE))</f>
        <v>1x za 3 měsíce</v>
      </c>
      <c r="I119" s="186">
        <f>IF(ISNA(VLOOKUP($A119,'Úklidové služby'!$A$7:$I$53,9,FALSE))=TRUE,"",VLOOKUP($A119,'Úklidové služby'!$A$7:$I$53,9,FALSE))</f>
        <v>4</v>
      </c>
      <c r="J119" s="76">
        <f t="shared" si="5"/>
        <v>0</v>
      </c>
      <c r="K119" s="243">
        <f t="shared" si="9"/>
        <v>0</v>
      </c>
    </row>
    <row r="120" spans="1:11" ht="15" collapsed="1" thickBot="1">
      <c r="A120" s="2">
        <v>47</v>
      </c>
      <c r="B120" s="3" t="s">
        <v>58</v>
      </c>
      <c r="C120" s="5"/>
      <c r="D120" s="5"/>
      <c r="E120" s="97">
        <f>SUM(E121:E124)</f>
        <v>11.474999999999998</v>
      </c>
      <c r="F120" s="45" t="str">
        <f>IF(ISNA(VLOOKUP($A120,'Úklidové služby'!$A$7:$I$53,6,FALSE))=TRUE,"",VLOOKUP($A120,'Úklidové služby'!$A$7:$I$53,6,FALSE))</f>
        <v>m2</v>
      </c>
      <c r="G120" s="24">
        <f>IF(ISNA(VLOOKUP($A120,'Úklidové služby'!$A$7:$I$53,7,FALSE))=TRUE,"",VLOOKUP($A120,'Úklidové služby'!$A$7:$I$53,7,FALSE))</f>
        <v>0</v>
      </c>
      <c r="H120" s="60" t="str">
        <f>IF(ISNA(VLOOKUP($A120,'Úklidové služby'!$A$7:$I$53,8,FALSE))=TRUE,"",VLOOKUP($A120,'Úklidové služby'!$A$7:$I$53,8,FALSE))</f>
        <v>1x za 6 měsíců</v>
      </c>
      <c r="I120" s="236">
        <f>IF(ISNA(VLOOKUP($A120,'Úklidové služby'!$A$7:$I$53,9,FALSE))=TRUE,"",VLOOKUP($A120,'Úklidové služby'!$A$7:$I$53,9,FALSE))</f>
        <v>2</v>
      </c>
      <c r="J120" s="76">
        <f t="shared" si="5"/>
        <v>0</v>
      </c>
      <c r="K120" s="245">
        <f t="shared" si="9"/>
        <v>0</v>
      </c>
    </row>
    <row r="121" spans="1:11" ht="15" hidden="1" outlineLevel="1">
      <c r="A121" s="48"/>
      <c r="B121" s="14" t="s">
        <v>8</v>
      </c>
      <c r="C121" s="871" t="s">
        <v>353</v>
      </c>
      <c r="D121" s="38" t="s">
        <v>62</v>
      </c>
      <c r="E121" s="100">
        <f>SUMIF(Okna!$C$207:$C$213,C121,Okna!$I$207:$I$213)</f>
        <v>0.6</v>
      </c>
      <c r="F121" s="49"/>
      <c r="G121" s="49"/>
      <c r="H121" s="49"/>
      <c r="I121" s="217"/>
      <c r="J121" s="80"/>
      <c r="K121" s="240"/>
    </row>
    <row r="122" spans="1:11" ht="15" hidden="1" outlineLevel="1">
      <c r="A122" s="48"/>
      <c r="B122" s="14" t="s">
        <v>8</v>
      </c>
      <c r="C122" s="871" t="s">
        <v>354</v>
      </c>
      <c r="D122" s="38" t="s">
        <v>63</v>
      </c>
      <c r="E122" s="100">
        <f>SUMIF(Okna!$C$207:$C$213,C122,Okna!$I$207:$I$213)</f>
        <v>4.205</v>
      </c>
      <c r="F122" s="49"/>
      <c r="G122" s="49"/>
      <c r="H122" s="49"/>
      <c r="I122" s="217"/>
      <c r="J122" s="80"/>
      <c r="K122" s="240"/>
    </row>
    <row r="123" spans="1:11" ht="15" hidden="1" outlineLevel="1">
      <c r="A123" s="48"/>
      <c r="B123" s="14" t="s">
        <v>8</v>
      </c>
      <c r="C123" s="871" t="s">
        <v>355</v>
      </c>
      <c r="D123" s="38" t="s">
        <v>64</v>
      </c>
      <c r="E123" s="100">
        <f>SUMIF(Okna!$C$207:$C$213,C123,Okna!$I$207:$I$213)</f>
        <v>3.3349999999999995</v>
      </c>
      <c r="F123" s="49"/>
      <c r="G123" s="49"/>
      <c r="H123" s="49"/>
      <c r="I123" s="217"/>
      <c r="J123" s="80"/>
      <c r="K123" s="240"/>
    </row>
    <row r="124" spans="1:11" ht="15" hidden="1" outlineLevel="1" thickBot="1">
      <c r="A124" s="50"/>
      <c r="B124" s="25" t="s">
        <v>8</v>
      </c>
      <c r="C124" s="872" t="s">
        <v>356</v>
      </c>
      <c r="D124" s="42" t="s">
        <v>65</v>
      </c>
      <c r="E124" s="102">
        <f>SUMIF(Okna!$C$207:$C$213,C124,Okna!$I$207:$I$213)</f>
        <v>3.3349999999999995</v>
      </c>
      <c r="F124" s="51"/>
      <c r="G124" s="51"/>
      <c r="H124" s="51"/>
      <c r="I124" s="218"/>
      <c r="J124" s="81"/>
      <c r="K124" s="241"/>
    </row>
    <row r="125" spans="1:11" ht="15" thickBot="1">
      <c r="A125" s="1126" t="s">
        <v>269</v>
      </c>
      <c r="B125" s="1127"/>
      <c r="C125" s="1127"/>
      <c r="D125" s="1127"/>
      <c r="E125" s="1127"/>
      <c r="F125" s="1127"/>
      <c r="G125" s="1127"/>
      <c r="H125" s="1127"/>
      <c r="I125" s="1131"/>
      <c r="J125" s="231">
        <f>SUM(J7:J124)</f>
        <v>0</v>
      </c>
      <c r="K125" s="903">
        <f>SUM(K7:K124)</f>
        <v>0</v>
      </c>
    </row>
  </sheetData>
  <sheetProtection sheet="1" objects="1" scenarios="1"/>
  <mergeCells count="2">
    <mergeCell ref="B6:D6"/>
    <mergeCell ref="A125:I125"/>
  </mergeCells>
  <printOptions horizontalCentered="1"/>
  <pageMargins left="0.1968503937007874" right="0.1968503937007874" top="0.15748031496062992" bottom="0.4330708661417323" header="0.15748031496062992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E23 E82 E94 E108 E26 E3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L249"/>
  <sheetViews>
    <sheetView workbookViewId="0" topLeftCell="A1">
      <pane ySplit="6" topLeftCell="A7" activePane="bottomLeft" state="frozen"/>
      <selection pane="topLeft" activeCell="D23" sqref="D23"/>
      <selection pane="bottomLeft" activeCell="A5" sqref="A5"/>
    </sheetView>
  </sheetViews>
  <sheetFormatPr defaultColWidth="8.7109375" defaultRowHeight="15" outlineLevelRow="1"/>
  <cols>
    <col min="1" max="1" width="6.00390625" style="1" customWidth="1"/>
    <col min="2" max="2" width="8.421875" style="1" customWidth="1"/>
    <col min="3" max="3" width="13.140625" style="1" bestFit="1" customWidth="1"/>
    <col min="4" max="4" width="42.8515625" style="1" customWidth="1"/>
    <col min="5" max="5" width="10.140625" style="108" customWidth="1"/>
    <col min="6" max="6" width="9.7109375" style="1" customWidth="1"/>
    <col min="7" max="7" width="9.57421875" style="1" customWidth="1"/>
    <col min="8" max="8" width="12.7109375" style="1" customWidth="1"/>
    <col min="9" max="9" width="11.140625" style="1" customWidth="1"/>
    <col min="10" max="10" width="15.140625" style="1" customWidth="1"/>
    <col min="11" max="11" width="13.7109375" style="1" customWidth="1"/>
    <col min="12" max="12" width="8.7109375" style="1" hidden="1" customWidth="1"/>
    <col min="13" max="16384" width="8.7109375" style="1" customWidth="1"/>
  </cols>
  <sheetData>
    <row r="1" spans="1:2" s="214" customFormat="1" ht="15">
      <c r="A1" s="212" t="s">
        <v>270</v>
      </c>
      <c r="B1" s="213"/>
    </row>
    <row r="2" s="214" customFormat="1" ht="15">
      <c r="A2" s="213" t="s">
        <v>398</v>
      </c>
    </row>
    <row r="3" s="214" customFormat="1" ht="15">
      <c r="A3" s="213"/>
    </row>
    <row r="4" s="214" customFormat="1" ht="18.5">
      <c r="A4" s="215" t="s">
        <v>416</v>
      </c>
    </row>
    <row r="5" ht="15" thickBot="1"/>
    <row r="6" spans="1:12" ht="15" thickBot="1">
      <c r="A6" s="222" t="s">
        <v>0</v>
      </c>
      <c r="B6" s="1133" t="s">
        <v>1</v>
      </c>
      <c r="C6" s="1127"/>
      <c r="D6" s="1134"/>
      <c r="E6" s="223" t="s">
        <v>2</v>
      </c>
      <c r="F6" s="223" t="s">
        <v>3</v>
      </c>
      <c r="G6" s="224" t="s">
        <v>434</v>
      </c>
      <c r="H6" s="223" t="s">
        <v>457</v>
      </c>
      <c r="I6" s="223" t="s">
        <v>268</v>
      </c>
      <c r="J6" s="225" t="s">
        <v>431</v>
      </c>
      <c r="K6" s="902" t="s">
        <v>430</v>
      </c>
      <c r="L6" s="1">
        <f>SUMIF(A:A,'Úklidové služby'!A7,E:E)</f>
        <v>115.17000000000002</v>
      </c>
    </row>
    <row r="7" spans="1:12" ht="15" collapsed="1">
      <c r="A7" s="2">
        <v>1</v>
      </c>
      <c r="B7" s="3" t="s">
        <v>5</v>
      </c>
      <c r="C7" s="4"/>
      <c r="D7" s="163"/>
      <c r="E7" s="98">
        <f>SUM(E8:E25)</f>
        <v>115.17000000000002</v>
      </c>
      <c r="F7" s="7" t="str">
        <f>IF(ISNA(VLOOKUP($A7,'Úklidové služby'!$A$7:$I$53,6,FALSE))=TRUE,"",VLOOKUP($A7,'Úklidové služby'!$A$7:$I$53,6,FALSE))</f>
        <v>m2</v>
      </c>
      <c r="G7" s="8">
        <f>IF(ISNA(VLOOKUP($A7,'Úklidové služby'!$A$7:$I$53,7,FALSE))=TRUE,"",VLOOKUP($A7,'Úklidové služby'!$A$7:$I$53,7,FALSE))</f>
        <v>0</v>
      </c>
      <c r="H7" s="226" t="str">
        <f>IF(ISNA(VLOOKUP($A7,'Úklidové služby'!$A$7:$I$53,8,FALSE))=TRUE,"",VLOOKUP($A7,'Úklidové služby'!$A$7:$I$53,8,FALSE))</f>
        <v>1x za den</v>
      </c>
      <c r="I7" s="185">
        <f>IF(ISNA(VLOOKUP($A7,'Úklidové služby'!$A$7:$I$53,9,FALSE))=TRUE,"",VLOOKUP($A7,'Úklidové služby'!$A$7:$I$53,9,FALSE))</f>
        <v>251</v>
      </c>
      <c r="J7" s="74">
        <f>IF(ISERR(E7*G7*I7)=TRUE,"",E7*G7*I7)</f>
        <v>0</v>
      </c>
      <c r="K7" s="250">
        <f>IF(ISERR(J7/12)=TRUE,"",J7/12)</f>
        <v>0</v>
      </c>
      <c r="L7" s="1">
        <f>SUMIF(A:A,'Úklidové služby'!A8,E:E)</f>
        <v>115.17000000000002</v>
      </c>
    </row>
    <row r="8" spans="1:12" ht="15" hidden="1" outlineLevel="1">
      <c r="A8" s="9"/>
      <c r="B8" s="10" t="s">
        <v>8</v>
      </c>
      <c r="C8" s="69" t="s">
        <v>71</v>
      </c>
      <c r="D8" s="11" t="s">
        <v>67</v>
      </c>
      <c r="E8" s="100">
        <f>SUMIF('Soupis úklidových prací'!$C$202:$C$222,C8,'Soupis úklidových prací'!$D$202:$D$222)</f>
        <v>15.4</v>
      </c>
      <c r="F8" s="89"/>
      <c r="G8" s="13"/>
      <c r="H8" s="67"/>
      <c r="I8" s="232"/>
      <c r="J8" s="188"/>
      <c r="K8" s="237"/>
      <c r="L8" s="1">
        <f>SUMIF(A:A,'Úklidové služby'!A9,E:E)</f>
        <v>76.41</v>
      </c>
    </row>
    <row r="9" spans="1:12" ht="15" hidden="1" outlineLevel="1">
      <c r="A9" s="9"/>
      <c r="B9" s="14" t="s">
        <v>8</v>
      </c>
      <c r="C9" s="70" t="s">
        <v>72</v>
      </c>
      <c r="D9" s="15" t="s">
        <v>68</v>
      </c>
      <c r="E9" s="100">
        <f>SUMIF('Soupis úklidových prací'!$C$202:$C$222,C9,'Soupis úklidových prací'!$D$202:$D$222)</f>
        <v>13.08</v>
      </c>
      <c r="F9" s="89"/>
      <c r="G9" s="17"/>
      <c r="H9" s="67"/>
      <c r="I9" s="232"/>
      <c r="J9" s="189"/>
      <c r="K9" s="237"/>
      <c r="L9" s="1">
        <f>SUMIF(A:A,'Úklidové služby'!A10,E:E)</f>
        <v>7</v>
      </c>
    </row>
    <row r="10" spans="1:12" ht="15" hidden="1" outlineLevel="1">
      <c r="A10" s="9"/>
      <c r="B10" s="14" t="s">
        <v>8</v>
      </c>
      <c r="C10" s="70" t="s">
        <v>73</v>
      </c>
      <c r="D10" s="15" t="s">
        <v>69</v>
      </c>
      <c r="E10" s="100">
        <f>SUMIF('Soupis úklidových prací'!$C$202:$C$222,C10,'Soupis úklidových prací'!$D$202:$D$222)</f>
        <v>10.56</v>
      </c>
      <c r="F10" s="89"/>
      <c r="G10" s="17"/>
      <c r="H10" s="67"/>
      <c r="I10" s="232"/>
      <c r="J10" s="189"/>
      <c r="K10" s="237"/>
      <c r="L10" s="1">
        <f>SUMIF(A:A,'Úklidové služby'!A11,E:E)</f>
        <v>7</v>
      </c>
    </row>
    <row r="11" spans="1:12" ht="15" hidden="1" outlineLevel="1">
      <c r="A11" s="9"/>
      <c r="B11" s="14" t="s">
        <v>20</v>
      </c>
      <c r="C11" s="70" t="s">
        <v>81</v>
      </c>
      <c r="D11" s="15" t="s">
        <v>75</v>
      </c>
      <c r="E11" s="100">
        <f>SUMIF('Soupis úklidových prací'!$C$202:$C$222,C11,'Soupis úklidových prací'!$D$202:$D$222)</f>
        <v>18.6</v>
      </c>
      <c r="F11" s="89"/>
      <c r="G11" s="17"/>
      <c r="H11" s="67"/>
      <c r="I11" s="232"/>
      <c r="J11" s="189"/>
      <c r="K11" s="237"/>
      <c r="L11" s="1">
        <f>SUMIF(A:A,'Úklidové služby'!A12,E:E)</f>
        <v>13</v>
      </c>
    </row>
    <row r="12" spans="1:12" ht="15" hidden="1" outlineLevel="1">
      <c r="A12" s="9"/>
      <c r="B12" s="14" t="s">
        <v>20</v>
      </c>
      <c r="C12" s="70" t="s">
        <v>82</v>
      </c>
      <c r="D12" s="15" t="s">
        <v>25</v>
      </c>
      <c r="E12" s="100">
        <f>SUMIF('Soupis úklidových prací'!$C$202:$C$222,C12,'Soupis úklidových prací'!$D$202:$D$222)</f>
        <v>3.13</v>
      </c>
      <c r="F12" s="89"/>
      <c r="G12" s="17"/>
      <c r="H12" s="67"/>
      <c r="I12" s="232"/>
      <c r="J12" s="190"/>
      <c r="K12" s="237"/>
      <c r="L12" s="1">
        <f>SUMIF(A:A,'Úklidové služby'!A13,E:E)</f>
        <v>6</v>
      </c>
    </row>
    <row r="13" spans="1:12" ht="15" hidden="1" outlineLevel="1">
      <c r="A13" s="9"/>
      <c r="B13" s="14" t="s">
        <v>20</v>
      </c>
      <c r="C13" s="70" t="s">
        <v>83</v>
      </c>
      <c r="D13" s="15" t="s">
        <v>76</v>
      </c>
      <c r="E13" s="100">
        <f>SUMIF('Soupis úklidových prací'!$C$202:$C$222,C13,'Soupis úklidových prací'!$D$202:$D$222)</f>
        <v>2.37</v>
      </c>
      <c r="F13" s="89"/>
      <c r="G13" s="17"/>
      <c r="H13" s="67"/>
      <c r="I13" s="232"/>
      <c r="J13" s="190"/>
      <c r="K13" s="237"/>
      <c r="L13" s="1">
        <f>SUMIF(A:A,'Úklidové služby'!A14,E:E)</f>
        <v>0</v>
      </c>
    </row>
    <row r="14" spans="1:12" ht="15" hidden="1" outlineLevel="1">
      <c r="A14" s="9"/>
      <c r="B14" s="14" t="s">
        <v>20</v>
      </c>
      <c r="C14" s="70" t="s">
        <v>84</v>
      </c>
      <c r="D14" s="15" t="s">
        <v>66</v>
      </c>
      <c r="E14" s="100">
        <f>SUMIF('Soupis úklidových prací'!$C$202:$C$222,C14,'Soupis úklidových prací'!$D$202:$D$222)</f>
        <v>1.39</v>
      </c>
      <c r="F14" s="89"/>
      <c r="G14" s="17"/>
      <c r="H14" s="67"/>
      <c r="I14" s="232"/>
      <c r="J14" s="190"/>
      <c r="K14" s="237"/>
      <c r="L14" s="1">
        <f>SUMIF(A:A,'Úklidové služby'!A15,E:E)</f>
        <v>20</v>
      </c>
    </row>
    <row r="15" spans="1:12" ht="15" hidden="1" outlineLevel="1">
      <c r="A15" s="9"/>
      <c r="B15" s="14" t="s">
        <v>20</v>
      </c>
      <c r="C15" s="70" t="s">
        <v>85</v>
      </c>
      <c r="D15" s="15" t="s">
        <v>66</v>
      </c>
      <c r="E15" s="100">
        <f>SUMIF('Soupis úklidových prací'!$C$202:$C$222,C15,'Soupis úklidových prací'!$D$202:$D$222)</f>
        <v>1.39</v>
      </c>
      <c r="F15" s="89"/>
      <c r="G15" s="17"/>
      <c r="H15" s="67"/>
      <c r="I15" s="232"/>
      <c r="J15" s="189"/>
      <c r="K15" s="237"/>
      <c r="L15" s="1">
        <f>SUMIF(A:A,'Úklidové služby'!A16,E:E)</f>
        <v>0</v>
      </c>
    </row>
    <row r="16" spans="1:12" ht="15" hidden="1" outlineLevel="1">
      <c r="A16" s="9"/>
      <c r="B16" s="14" t="s">
        <v>20</v>
      </c>
      <c r="C16" s="117">
        <v>122</v>
      </c>
      <c r="D16" s="15" t="s">
        <v>18</v>
      </c>
      <c r="E16" s="100">
        <f>SUMIF('Soupis úklidových prací'!$C$202:$C$222,C16,'Soupis úklidových prací'!$D$202:$D$222)</f>
        <v>21.06</v>
      </c>
      <c r="F16" s="89"/>
      <c r="G16" s="17"/>
      <c r="H16" s="67"/>
      <c r="I16" s="232"/>
      <c r="J16" s="189"/>
      <c r="K16" s="237"/>
      <c r="L16" s="1">
        <f>SUMIF(A:A,'Úklidové služby'!A17,E:E)</f>
        <v>0</v>
      </c>
    </row>
    <row r="17" spans="1:12" ht="15" hidden="1" outlineLevel="1">
      <c r="A17" s="9"/>
      <c r="B17" s="14" t="s">
        <v>20</v>
      </c>
      <c r="C17" s="117">
        <v>129</v>
      </c>
      <c r="D17" s="15" t="s">
        <v>77</v>
      </c>
      <c r="E17" s="100">
        <f>SUMIF('Soupis úklidových prací'!$C$202:$C$222,C17,'Soupis úklidových prací'!$D$202:$D$222)</f>
        <v>2.39</v>
      </c>
      <c r="F17" s="89"/>
      <c r="G17" s="17"/>
      <c r="H17" s="67"/>
      <c r="I17" s="232"/>
      <c r="J17" s="189"/>
      <c r="K17" s="237"/>
      <c r="L17" s="1">
        <f>SUMIF(A:A,'Úklidové služby'!A18,E:E)</f>
        <v>0</v>
      </c>
    </row>
    <row r="18" spans="1:12" ht="15" hidden="1" outlineLevel="1">
      <c r="A18" s="9"/>
      <c r="B18" s="14" t="s">
        <v>20</v>
      </c>
      <c r="C18" s="117">
        <v>130</v>
      </c>
      <c r="D18" s="15" t="s">
        <v>78</v>
      </c>
      <c r="E18" s="100">
        <f>SUMIF('Soupis úklidových prací'!$C$202:$C$222,C18,'Soupis úklidových prací'!$D$202:$D$222)</f>
        <v>4.62</v>
      </c>
      <c r="F18" s="89"/>
      <c r="G18" s="17"/>
      <c r="H18" s="67"/>
      <c r="I18" s="232"/>
      <c r="J18" s="189"/>
      <c r="K18" s="237"/>
      <c r="L18" s="1">
        <f>SUMIF(A:A,'Úklidové služby'!A19,E:E)</f>
        <v>0</v>
      </c>
    </row>
    <row r="19" spans="1:12" ht="15" hidden="1" outlineLevel="1">
      <c r="A19" s="61"/>
      <c r="B19" s="14" t="s">
        <v>20</v>
      </c>
      <c r="C19" s="117">
        <v>132</v>
      </c>
      <c r="D19" s="15" t="s">
        <v>79</v>
      </c>
      <c r="E19" s="115">
        <f>SUMIF('Soupis úklidových prací'!$C$202:$C$222,C19,'Soupis úklidových prací'!$D$202:$D$222)</f>
        <v>3.13</v>
      </c>
      <c r="F19" s="89"/>
      <c r="G19" s="17"/>
      <c r="H19" s="256"/>
      <c r="I19" s="232"/>
      <c r="J19" s="189"/>
      <c r="K19" s="237"/>
      <c r="L19" s="1">
        <f>SUMIF(A:A,'Úklidové služby'!A20,E:E)</f>
        <v>0</v>
      </c>
    </row>
    <row r="20" spans="1:12" ht="15" hidden="1" outlineLevel="1">
      <c r="A20" s="9"/>
      <c r="B20" s="14" t="s">
        <v>20</v>
      </c>
      <c r="C20" s="117">
        <v>133</v>
      </c>
      <c r="D20" s="15" t="s">
        <v>80</v>
      </c>
      <c r="E20" s="100">
        <f>SUMIF('Soupis úklidových prací'!$C$202:$C$222,C20,'Soupis úklidových prací'!$D$202:$D$222)</f>
        <v>2.39</v>
      </c>
      <c r="F20" s="89"/>
      <c r="G20" s="17"/>
      <c r="H20" s="67"/>
      <c r="I20" s="232"/>
      <c r="J20" s="189"/>
      <c r="K20" s="237"/>
      <c r="L20" s="1">
        <f>SUMIF(A:A,'Úklidové služby'!A21,E:E)</f>
        <v>3.8123000000000005</v>
      </c>
    </row>
    <row r="21" spans="1:12" ht="15" hidden="1" outlineLevel="1">
      <c r="A21" s="9"/>
      <c r="B21" s="14" t="s">
        <v>20</v>
      </c>
      <c r="C21" s="117">
        <v>134</v>
      </c>
      <c r="D21" s="15" t="s">
        <v>80</v>
      </c>
      <c r="E21" s="100">
        <f>SUMIF('Soupis úklidových prací'!$C$202:$C$222,C21,'Soupis úklidových prací'!$D$202:$D$222)</f>
        <v>2.22</v>
      </c>
      <c r="F21" s="89"/>
      <c r="G21" s="17"/>
      <c r="H21" s="67"/>
      <c r="I21" s="232"/>
      <c r="J21" s="189"/>
      <c r="K21" s="237"/>
      <c r="L21" s="1">
        <f>SUMIF(A:A,'Úklidové služby'!A22,E:E)</f>
        <v>0</v>
      </c>
    </row>
    <row r="22" spans="1:12" ht="15" hidden="1" outlineLevel="1">
      <c r="A22" s="9"/>
      <c r="B22" s="14" t="s">
        <v>20</v>
      </c>
      <c r="C22" s="117">
        <v>135</v>
      </c>
      <c r="D22" s="15" t="s">
        <v>79</v>
      </c>
      <c r="E22" s="100">
        <f>SUMIF('Soupis úklidových prací'!$C$202:$C$222,C22,'Soupis úklidových prací'!$D$202:$D$222)</f>
        <v>3.87</v>
      </c>
      <c r="F22" s="89"/>
      <c r="G22" s="17"/>
      <c r="H22" s="67"/>
      <c r="I22" s="232"/>
      <c r="J22" s="189"/>
      <c r="K22" s="237"/>
      <c r="L22" s="1">
        <f>SUMIF(A:A,'Úklidové služby'!A23,E:E)</f>
        <v>6</v>
      </c>
    </row>
    <row r="23" spans="1:12" ht="15" hidden="1" outlineLevel="1">
      <c r="A23" s="9"/>
      <c r="B23" s="14" t="s">
        <v>20</v>
      </c>
      <c r="C23" s="117">
        <v>136</v>
      </c>
      <c r="D23" s="15" t="s">
        <v>77</v>
      </c>
      <c r="E23" s="100">
        <f>SUMIF('Soupis úklidových prací'!$C$202:$C$222,C23,'Soupis úklidových prací'!$D$202:$D$222)</f>
        <v>2.22</v>
      </c>
      <c r="F23" s="89"/>
      <c r="G23" s="17"/>
      <c r="H23" s="67"/>
      <c r="I23" s="232"/>
      <c r="J23" s="189"/>
      <c r="K23" s="237"/>
      <c r="L23" s="1">
        <f>SUMIF(A:A,'Úklidové služby'!A24,E:E)</f>
        <v>3.46</v>
      </c>
    </row>
    <row r="24" spans="1:12" ht="15" hidden="1" outlineLevel="1">
      <c r="A24" s="9"/>
      <c r="B24" s="14" t="s">
        <v>20</v>
      </c>
      <c r="C24" s="117">
        <v>137</v>
      </c>
      <c r="D24" s="15" t="s">
        <v>78</v>
      </c>
      <c r="E24" s="100">
        <f>SUMIF('Soupis úklidových prací'!$C$202:$C$222,C24,'Soupis úklidových prací'!$D$202:$D$222)</f>
        <v>1.4</v>
      </c>
      <c r="F24" s="89"/>
      <c r="G24" s="17"/>
      <c r="H24" s="67"/>
      <c r="I24" s="232"/>
      <c r="J24" s="189"/>
      <c r="K24" s="237"/>
      <c r="L24" s="1">
        <f>SUMIF(A:A,'Úklidové služby'!A25,E:E)</f>
        <v>2</v>
      </c>
    </row>
    <row r="25" spans="1:12" ht="15" hidden="1" outlineLevel="1">
      <c r="A25" s="9"/>
      <c r="B25" s="14" t="s">
        <v>20</v>
      </c>
      <c r="C25" s="117">
        <v>138</v>
      </c>
      <c r="D25" s="116" t="s">
        <v>25</v>
      </c>
      <c r="E25" s="100">
        <f>SUMIF('Soupis úklidových prací'!$C$202:$C$222,C25,'Soupis úklidových prací'!$D$202:$D$222)</f>
        <v>5.95</v>
      </c>
      <c r="F25" s="89"/>
      <c r="G25" s="17"/>
      <c r="H25" s="67"/>
      <c r="I25" s="232"/>
      <c r="J25" s="189"/>
      <c r="K25" s="237"/>
      <c r="L25" s="1">
        <f>SUMIF(A:A,'Úklidové služby'!A26,E:E)</f>
        <v>20</v>
      </c>
    </row>
    <row r="26" spans="1:12" ht="15" collapsed="1">
      <c r="A26" s="18">
        <v>2</v>
      </c>
      <c r="B26" s="19" t="s">
        <v>26</v>
      </c>
      <c r="C26" s="20"/>
      <c r="D26" s="57"/>
      <c r="E26" s="97">
        <f>SUM(E27:E44)</f>
        <v>115.17000000000002</v>
      </c>
      <c r="F26" s="23" t="str">
        <f>IF(ISNA(VLOOKUP($A26,'Úklidové služby'!$A$7:$I$53,6,FALSE))=TRUE,"",VLOOKUP($A26,'Úklidové služby'!$A$7:$I$53,6,FALSE))</f>
        <v>m2</v>
      </c>
      <c r="G26" s="24">
        <f>IF(ISNA(VLOOKUP($A26,'Úklidové služby'!$A$7:$I$53,7,FALSE))=TRUE,"",VLOOKUP($A26,'Úklidové služby'!$A$7:$I$53,7,FALSE))</f>
        <v>0</v>
      </c>
      <c r="H26" s="227" t="str">
        <f>IF(ISNA(VLOOKUP($A26,'Úklidové služby'!$A$7:$I$53,8,FALSE))=TRUE,"",VLOOKUP($A26,'Úklidové služby'!$A$7:$I$53,8,FALSE))</f>
        <v>1x za den</v>
      </c>
      <c r="I26" s="185">
        <f>IF(ISNA(VLOOKUP($A26,'Úklidové služby'!$A$7:$I$53,9,FALSE))=TRUE,"",VLOOKUP($A26,'Úklidové služby'!$A$7:$I$53,9,FALSE))</f>
        <v>251</v>
      </c>
      <c r="J26" s="76">
        <f aca="true" t="shared" si="0" ref="J26:J79">IF(ISERR(E26*G26*I26)=TRUE,"",E26*G26*I26)</f>
        <v>0</v>
      </c>
      <c r="K26" s="238">
        <f aca="true" t="shared" si="1" ref="K26:K79">IF(ISERR(J26/12)=TRUE,"",J26/12)</f>
        <v>0</v>
      </c>
      <c r="L26" s="1">
        <f>SUMIF(A:A,'Úklidové služby'!A27,E:E)</f>
        <v>1</v>
      </c>
    </row>
    <row r="27" spans="1:12" ht="15" hidden="1" outlineLevel="1">
      <c r="A27" s="9"/>
      <c r="B27" s="10" t="s">
        <v>8</v>
      </c>
      <c r="C27" s="69" t="s">
        <v>71</v>
      </c>
      <c r="D27" s="11" t="s">
        <v>67</v>
      </c>
      <c r="E27" s="100">
        <v>15.4</v>
      </c>
      <c r="F27" s="89" t="str">
        <f>IF(ISNA(VLOOKUP($A27,'Úklidové služby'!$A$7:$I$53,6,FALSE))=TRUE,"",VLOOKUP($A27,'Úklidové služby'!$A$7:$I$53,6,FALSE))</f>
        <v/>
      </c>
      <c r="G27" s="13" t="str">
        <f>IF(ISNA(VLOOKUP($A27,'Úklidové služby'!$A$7:$I$53,7,FALSE))=TRUE,"",VLOOKUP($A27,'Úklidové služby'!$A$7:$I$53,7,FALSE))</f>
        <v/>
      </c>
      <c r="H27" s="67" t="str">
        <f>IF(ISNA(VLOOKUP($A27,'Úklidové služby'!$A$7:$I$53,8,FALSE))=TRUE,"",VLOOKUP($A27,'Úklidové služby'!$A$7:$I$53,8,FALSE))</f>
        <v/>
      </c>
      <c r="I27" s="232" t="str">
        <f>IF(ISNA(VLOOKUP($A27,'Úklidové služby'!$A$7:$I$53,9,FALSE))=TRUE,"",VLOOKUP($A27,'Úklidové služby'!$A$7:$I$53,9,FALSE))</f>
        <v/>
      </c>
      <c r="J27" s="188" t="str">
        <f t="shared" si="0"/>
        <v/>
      </c>
      <c r="K27" s="237" t="str">
        <f t="shared" si="1"/>
        <v/>
      </c>
      <c r="L27" s="1">
        <f>SUMIF(A:A,'Úklidové služby'!A28,E:E)</f>
        <v>0</v>
      </c>
    </row>
    <row r="28" spans="1:12" ht="15" hidden="1" outlineLevel="1">
      <c r="A28" s="9"/>
      <c r="B28" s="14" t="s">
        <v>8</v>
      </c>
      <c r="C28" s="70" t="s">
        <v>72</v>
      </c>
      <c r="D28" s="15" t="s">
        <v>68</v>
      </c>
      <c r="E28" s="100">
        <v>13.08</v>
      </c>
      <c r="F28" s="89" t="str">
        <f>IF(ISNA(VLOOKUP($A28,'Úklidové služby'!$A$7:$I$53,6,FALSE))=TRUE,"",VLOOKUP($A28,'Úklidové služby'!$A$7:$I$53,6,FALSE))</f>
        <v/>
      </c>
      <c r="G28" s="17" t="str">
        <f>IF(ISNA(VLOOKUP($A28,'Úklidové služby'!$A$7:$I$53,7,FALSE))=TRUE,"",VLOOKUP($A28,'Úklidové služby'!$A$7:$I$53,7,FALSE))</f>
        <v/>
      </c>
      <c r="H28" s="67" t="str">
        <f>IF(ISNA(VLOOKUP($A28,'Úklidové služby'!$A$7:$I$53,8,FALSE))=TRUE,"",VLOOKUP($A28,'Úklidové služby'!$A$7:$I$53,8,FALSE))</f>
        <v/>
      </c>
      <c r="I28" s="232" t="str">
        <f>IF(ISNA(VLOOKUP($A28,'Úklidové služby'!$A$7:$I$53,9,FALSE))=TRUE,"",VLOOKUP($A28,'Úklidové služby'!$A$7:$I$53,9,FALSE))</f>
        <v/>
      </c>
      <c r="J28" s="189" t="str">
        <f t="shared" si="0"/>
        <v/>
      </c>
      <c r="K28" s="237" t="str">
        <f t="shared" si="1"/>
        <v/>
      </c>
      <c r="L28" s="1">
        <f>SUMIF(A:A,'Úklidové služby'!A29,E:E)</f>
        <v>0</v>
      </c>
    </row>
    <row r="29" spans="1:12" ht="15" hidden="1" outlineLevel="1">
      <c r="A29" s="9"/>
      <c r="B29" s="14" t="s">
        <v>8</v>
      </c>
      <c r="C29" s="70" t="s">
        <v>73</v>
      </c>
      <c r="D29" s="15" t="s">
        <v>69</v>
      </c>
      <c r="E29" s="100">
        <v>10.56</v>
      </c>
      <c r="F29" s="89" t="str">
        <f>IF(ISNA(VLOOKUP($A29,'Úklidové služby'!$A$7:$I$53,6,FALSE))=TRUE,"",VLOOKUP($A29,'Úklidové služby'!$A$7:$I$53,6,FALSE))</f>
        <v/>
      </c>
      <c r="G29" s="17" t="str">
        <f>IF(ISNA(VLOOKUP($A29,'Úklidové služby'!$A$7:$I$53,7,FALSE))=TRUE,"",VLOOKUP($A29,'Úklidové služby'!$A$7:$I$53,7,FALSE))</f>
        <v/>
      </c>
      <c r="H29" s="67" t="str">
        <f>IF(ISNA(VLOOKUP($A29,'Úklidové služby'!$A$7:$I$53,8,FALSE))=TRUE,"",VLOOKUP($A29,'Úklidové služby'!$A$7:$I$53,8,FALSE))</f>
        <v/>
      </c>
      <c r="I29" s="232" t="str">
        <f>IF(ISNA(VLOOKUP($A29,'Úklidové služby'!$A$7:$I$53,9,FALSE))=TRUE,"",VLOOKUP($A29,'Úklidové služby'!$A$7:$I$53,9,FALSE))</f>
        <v/>
      </c>
      <c r="J29" s="189" t="str">
        <f t="shared" si="0"/>
        <v/>
      </c>
      <c r="K29" s="237" t="str">
        <f t="shared" si="1"/>
        <v/>
      </c>
      <c r="L29" s="1">
        <f>SUMIF(A:A,'Úklidové služby'!A30,E:E)</f>
        <v>0</v>
      </c>
    </row>
    <row r="30" spans="1:12" ht="15" hidden="1" outlineLevel="1">
      <c r="A30" s="9"/>
      <c r="B30" s="14" t="s">
        <v>20</v>
      </c>
      <c r="C30" s="70" t="s">
        <v>81</v>
      </c>
      <c r="D30" s="15" t="s">
        <v>75</v>
      </c>
      <c r="E30" s="100">
        <v>18.6</v>
      </c>
      <c r="F30" s="89" t="str">
        <f>IF(ISNA(VLOOKUP($A30,'Úklidové služby'!$A$7:$I$53,6,FALSE))=TRUE,"",VLOOKUP($A30,'Úklidové služby'!$A$7:$I$53,6,FALSE))</f>
        <v/>
      </c>
      <c r="G30" s="17" t="str">
        <f>IF(ISNA(VLOOKUP($A30,'Úklidové služby'!$A$7:$I$53,7,FALSE))=TRUE,"",VLOOKUP($A30,'Úklidové služby'!$A$7:$I$53,7,FALSE))</f>
        <v/>
      </c>
      <c r="H30" s="67" t="str">
        <f>IF(ISNA(VLOOKUP($A30,'Úklidové služby'!$A$7:$I$53,8,FALSE))=TRUE,"",VLOOKUP($A30,'Úklidové služby'!$A$7:$I$53,8,FALSE))</f>
        <v/>
      </c>
      <c r="I30" s="232" t="str">
        <f>IF(ISNA(VLOOKUP($A30,'Úklidové služby'!$A$7:$I$53,9,FALSE))=TRUE,"",VLOOKUP($A30,'Úklidové služby'!$A$7:$I$53,9,FALSE))</f>
        <v/>
      </c>
      <c r="J30" s="189" t="str">
        <f t="shared" si="0"/>
        <v/>
      </c>
      <c r="K30" s="237" t="str">
        <f t="shared" si="1"/>
        <v/>
      </c>
      <c r="L30" s="1">
        <f>SUMIF(A:A,'Úklidové služby'!A31,E:E)</f>
        <v>0</v>
      </c>
    </row>
    <row r="31" spans="1:12" ht="15" hidden="1" outlineLevel="1">
      <c r="A31" s="9"/>
      <c r="B31" s="14" t="s">
        <v>20</v>
      </c>
      <c r="C31" s="70" t="s">
        <v>82</v>
      </c>
      <c r="D31" s="15" t="s">
        <v>25</v>
      </c>
      <c r="E31" s="100">
        <v>3.13</v>
      </c>
      <c r="F31" s="89" t="str">
        <f>IF(ISNA(VLOOKUP($A31,'Úklidové služby'!$A$7:$I$53,6,FALSE))=TRUE,"",VLOOKUP($A31,'Úklidové služby'!$A$7:$I$53,6,FALSE))</f>
        <v/>
      </c>
      <c r="G31" s="17" t="str">
        <f>IF(ISNA(VLOOKUP($A31,'Úklidové služby'!$A$7:$I$53,7,FALSE))=TRUE,"",VLOOKUP($A31,'Úklidové služby'!$A$7:$I$53,7,FALSE))</f>
        <v/>
      </c>
      <c r="H31" s="67" t="str">
        <f>IF(ISNA(VLOOKUP($A31,'Úklidové služby'!$A$7:$I$53,8,FALSE))=TRUE,"",VLOOKUP($A31,'Úklidové služby'!$A$7:$I$53,8,FALSE))</f>
        <v/>
      </c>
      <c r="I31" s="232" t="str">
        <f>IF(ISNA(VLOOKUP($A31,'Úklidové služby'!$A$7:$I$53,9,FALSE))=TRUE,"",VLOOKUP($A31,'Úklidové služby'!$A$7:$I$53,9,FALSE))</f>
        <v/>
      </c>
      <c r="J31" s="190" t="str">
        <f t="shared" si="0"/>
        <v/>
      </c>
      <c r="K31" s="237" t="str">
        <f t="shared" si="1"/>
        <v/>
      </c>
      <c r="L31" s="1">
        <f>SUMIF(A:A,'Úklidové služby'!A32,E:E)</f>
        <v>0</v>
      </c>
    </row>
    <row r="32" spans="1:12" ht="15" hidden="1" outlineLevel="1">
      <c r="A32" s="9"/>
      <c r="B32" s="14" t="s">
        <v>20</v>
      </c>
      <c r="C32" s="70" t="s">
        <v>83</v>
      </c>
      <c r="D32" s="15" t="s">
        <v>76</v>
      </c>
      <c r="E32" s="100">
        <v>2.37</v>
      </c>
      <c r="F32" s="89" t="str">
        <f>IF(ISNA(VLOOKUP($A32,'Úklidové služby'!$A$7:$I$53,6,FALSE))=TRUE,"",VLOOKUP($A32,'Úklidové služby'!$A$7:$I$53,6,FALSE))</f>
        <v/>
      </c>
      <c r="G32" s="17" t="str">
        <f>IF(ISNA(VLOOKUP($A32,'Úklidové služby'!$A$7:$I$53,7,FALSE))=TRUE,"",VLOOKUP($A32,'Úklidové služby'!$A$7:$I$53,7,FALSE))</f>
        <v/>
      </c>
      <c r="H32" s="67" t="str">
        <f>IF(ISNA(VLOOKUP($A32,'Úklidové služby'!$A$7:$I$53,8,FALSE))=TRUE,"",VLOOKUP($A32,'Úklidové služby'!$A$7:$I$53,8,FALSE))</f>
        <v/>
      </c>
      <c r="I32" s="232" t="str">
        <f>IF(ISNA(VLOOKUP($A32,'Úklidové služby'!$A$7:$I$53,9,FALSE))=TRUE,"",VLOOKUP($A32,'Úklidové služby'!$A$7:$I$53,9,FALSE))</f>
        <v/>
      </c>
      <c r="J32" s="190" t="str">
        <f t="shared" si="0"/>
        <v/>
      </c>
      <c r="K32" s="237" t="str">
        <f t="shared" si="1"/>
        <v/>
      </c>
      <c r="L32" s="1">
        <f>SUMIF(A:A,'Úklidové služby'!A33,E:E)</f>
        <v>0</v>
      </c>
    </row>
    <row r="33" spans="1:12" ht="15" hidden="1" outlineLevel="1">
      <c r="A33" s="9"/>
      <c r="B33" s="14" t="s">
        <v>20</v>
      </c>
      <c r="C33" s="70" t="s">
        <v>84</v>
      </c>
      <c r="D33" s="15" t="s">
        <v>66</v>
      </c>
      <c r="E33" s="100">
        <v>1.39</v>
      </c>
      <c r="F33" s="89" t="str">
        <f>IF(ISNA(VLOOKUP($A33,'Úklidové služby'!$A$7:$I$53,6,FALSE))=TRUE,"",VLOOKUP($A33,'Úklidové služby'!$A$7:$I$53,6,FALSE))</f>
        <v/>
      </c>
      <c r="G33" s="17" t="str">
        <f>IF(ISNA(VLOOKUP($A33,'Úklidové služby'!$A$7:$I$53,7,FALSE))=TRUE,"",VLOOKUP($A33,'Úklidové služby'!$A$7:$I$53,7,FALSE))</f>
        <v/>
      </c>
      <c r="H33" s="67" t="str">
        <f>IF(ISNA(VLOOKUP($A33,'Úklidové služby'!$A$7:$I$53,8,FALSE))=TRUE,"",VLOOKUP($A33,'Úklidové služby'!$A$7:$I$53,8,FALSE))</f>
        <v/>
      </c>
      <c r="I33" s="232" t="str">
        <f>IF(ISNA(VLOOKUP($A33,'Úklidové služby'!$A$7:$I$53,9,FALSE))=TRUE,"",VLOOKUP($A33,'Úklidové služby'!$A$7:$I$53,9,FALSE))</f>
        <v/>
      </c>
      <c r="J33" s="190" t="str">
        <f t="shared" si="0"/>
        <v/>
      </c>
      <c r="K33" s="237" t="str">
        <f t="shared" si="1"/>
        <v/>
      </c>
      <c r="L33" s="1">
        <f>SUMIF(A:A,'Úklidové služby'!A34,E:E)</f>
        <v>0</v>
      </c>
    </row>
    <row r="34" spans="1:12" ht="15" hidden="1" outlineLevel="1">
      <c r="A34" s="9"/>
      <c r="B34" s="14" t="s">
        <v>20</v>
      </c>
      <c r="C34" s="70" t="s">
        <v>85</v>
      </c>
      <c r="D34" s="15" t="s">
        <v>66</v>
      </c>
      <c r="E34" s="100">
        <v>1.39</v>
      </c>
      <c r="F34" s="89" t="str">
        <f>IF(ISNA(VLOOKUP($A34,'Úklidové služby'!$A$7:$I$53,6,FALSE))=TRUE,"",VLOOKUP($A34,'Úklidové služby'!$A$7:$I$53,6,FALSE))</f>
        <v/>
      </c>
      <c r="G34" s="17" t="str">
        <f>IF(ISNA(VLOOKUP($A34,'Úklidové služby'!$A$7:$I$53,7,FALSE))=TRUE,"",VLOOKUP($A34,'Úklidové služby'!$A$7:$I$53,7,FALSE))</f>
        <v/>
      </c>
      <c r="H34" s="67" t="str">
        <f>IF(ISNA(VLOOKUP($A34,'Úklidové služby'!$A$7:$I$53,8,FALSE))=TRUE,"",VLOOKUP($A34,'Úklidové služby'!$A$7:$I$53,8,FALSE))</f>
        <v/>
      </c>
      <c r="I34" s="232" t="str">
        <f>IF(ISNA(VLOOKUP($A34,'Úklidové služby'!$A$7:$I$53,9,FALSE))=TRUE,"",VLOOKUP($A34,'Úklidové služby'!$A$7:$I$53,9,FALSE))</f>
        <v/>
      </c>
      <c r="J34" s="189" t="str">
        <f t="shared" si="0"/>
        <v/>
      </c>
      <c r="K34" s="237" t="str">
        <f t="shared" si="1"/>
        <v/>
      </c>
      <c r="L34" s="1">
        <f>SUMIF(A:A,'Úklidové služby'!A35,E:E)</f>
        <v>0</v>
      </c>
    </row>
    <row r="35" spans="1:12" ht="15" hidden="1" outlineLevel="1">
      <c r="A35" s="9"/>
      <c r="B35" s="14" t="s">
        <v>20</v>
      </c>
      <c r="C35" s="117">
        <v>122</v>
      </c>
      <c r="D35" s="15" t="s">
        <v>18</v>
      </c>
      <c r="E35" s="100">
        <v>21.06</v>
      </c>
      <c r="F35" s="89" t="str">
        <f>IF(ISNA(VLOOKUP($A35,'Úklidové služby'!$A$7:$I$53,6,FALSE))=TRUE,"",VLOOKUP($A35,'Úklidové služby'!$A$7:$I$53,6,FALSE))</f>
        <v/>
      </c>
      <c r="G35" s="17" t="str">
        <f>IF(ISNA(VLOOKUP($A35,'Úklidové služby'!$A$7:$I$53,7,FALSE))=TRUE,"",VLOOKUP($A35,'Úklidové služby'!$A$7:$I$53,7,FALSE))</f>
        <v/>
      </c>
      <c r="H35" s="67" t="str">
        <f>IF(ISNA(VLOOKUP($A35,'Úklidové služby'!$A$7:$I$53,8,FALSE))=TRUE,"",VLOOKUP($A35,'Úklidové služby'!$A$7:$I$53,8,FALSE))</f>
        <v/>
      </c>
      <c r="I35" s="232" t="str">
        <f>IF(ISNA(VLOOKUP($A35,'Úklidové služby'!$A$7:$I$53,9,FALSE))=TRUE,"",VLOOKUP($A35,'Úklidové služby'!$A$7:$I$53,9,FALSE))</f>
        <v/>
      </c>
      <c r="J35" s="189" t="str">
        <f t="shared" si="0"/>
        <v/>
      </c>
      <c r="K35" s="237" t="str">
        <f t="shared" si="1"/>
        <v/>
      </c>
      <c r="L35" s="1">
        <f>SUMIF(A:A,'Úklidové služby'!A36,E:E)</f>
        <v>0</v>
      </c>
    </row>
    <row r="36" spans="1:12" ht="15" hidden="1" outlineLevel="1">
      <c r="A36" s="9"/>
      <c r="B36" s="14" t="s">
        <v>20</v>
      </c>
      <c r="C36" s="117">
        <v>129</v>
      </c>
      <c r="D36" s="15" t="s">
        <v>77</v>
      </c>
      <c r="E36" s="100">
        <v>2.39</v>
      </c>
      <c r="F36" s="89" t="str">
        <f>IF(ISNA(VLOOKUP($A36,'Úklidové služby'!$A$7:$I$53,6,FALSE))=TRUE,"",VLOOKUP($A36,'Úklidové služby'!$A$7:$I$53,6,FALSE))</f>
        <v/>
      </c>
      <c r="G36" s="17" t="str">
        <f>IF(ISNA(VLOOKUP($A36,'Úklidové služby'!$A$7:$I$53,7,FALSE))=TRUE,"",VLOOKUP($A36,'Úklidové služby'!$A$7:$I$53,7,FALSE))</f>
        <v/>
      </c>
      <c r="H36" s="67" t="str">
        <f>IF(ISNA(VLOOKUP($A36,'Úklidové služby'!$A$7:$I$53,8,FALSE))=TRUE,"",VLOOKUP($A36,'Úklidové služby'!$A$7:$I$53,8,FALSE))</f>
        <v/>
      </c>
      <c r="I36" s="232" t="str">
        <f>IF(ISNA(VLOOKUP($A36,'Úklidové služby'!$A$7:$I$53,9,FALSE))=TRUE,"",VLOOKUP($A36,'Úklidové služby'!$A$7:$I$53,9,FALSE))</f>
        <v/>
      </c>
      <c r="J36" s="189" t="str">
        <f t="shared" si="0"/>
        <v/>
      </c>
      <c r="K36" s="237" t="str">
        <f t="shared" si="1"/>
        <v/>
      </c>
      <c r="L36" s="1">
        <f>SUMIF(A:A,'Úklidové služby'!A37,E:E)</f>
        <v>12</v>
      </c>
    </row>
    <row r="37" spans="1:12" ht="15" hidden="1" outlineLevel="1">
      <c r="A37" s="9"/>
      <c r="B37" s="14" t="s">
        <v>20</v>
      </c>
      <c r="C37" s="117">
        <v>130</v>
      </c>
      <c r="D37" s="15" t="s">
        <v>78</v>
      </c>
      <c r="E37" s="100">
        <v>4.62</v>
      </c>
      <c r="F37" s="89" t="str">
        <f>IF(ISNA(VLOOKUP($A37,'Úklidové služby'!$A$7:$I$53,6,FALSE))=TRUE,"",VLOOKUP($A37,'Úklidové služby'!$A$7:$I$53,6,FALSE))</f>
        <v/>
      </c>
      <c r="G37" s="17" t="str">
        <f>IF(ISNA(VLOOKUP($A37,'Úklidové služby'!$A$7:$I$53,7,FALSE))=TRUE,"",VLOOKUP($A37,'Úklidové služby'!$A$7:$I$53,7,FALSE))</f>
        <v/>
      </c>
      <c r="H37" s="67" t="str">
        <f>IF(ISNA(VLOOKUP($A37,'Úklidové služby'!$A$7:$I$53,8,FALSE))=TRUE,"",VLOOKUP($A37,'Úklidové služby'!$A$7:$I$53,8,FALSE))</f>
        <v/>
      </c>
      <c r="I37" s="232" t="str">
        <f>IF(ISNA(VLOOKUP($A37,'Úklidové služby'!$A$7:$I$53,9,FALSE))=TRUE,"",VLOOKUP($A37,'Úklidové služby'!$A$7:$I$53,9,FALSE))</f>
        <v/>
      </c>
      <c r="J37" s="189" t="str">
        <f t="shared" si="0"/>
        <v/>
      </c>
      <c r="K37" s="237" t="str">
        <f t="shared" si="1"/>
        <v/>
      </c>
      <c r="L37" s="1">
        <f>SUMIF(A:A,'Úklidové služby'!A38,E:E)</f>
        <v>20</v>
      </c>
    </row>
    <row r="38" spans="1:12" ht="15" hidden="1" outlineLevel="1">
      <c r="A38" s="61"/>
      <c r="B38" s="14" t="s">
        <v>20</v>
      </c>
      <c r="C38" s="117">
        <v>132</v>
      </c>
      <c r="D38" s="15" t="s">
        <v>79</v>
      </c>
      <c r="E38" s="115">
        <v>3.13</v>
      </c>
      <c r="F38" s="89" t="str">
        <f>IF(ISNA(VLOOKUP($A38,'Úklidové služby'!$A$7:$I$53,6,FALSE))=TRUE,"",VLOOKUP($A38,'Úklidové služby'!$A$7:$I$53,6,FALSE))</f>
        <v/>
      </c>
      <c r="G38" s="17" t="str">
        <f>IF(ISNA(VLOOKUP($A38,'Úklidové služby'!$A$7:$I$53,7,FALSE))=TRUE,"",VLOOKUP($A38,'Úklidové služby'!$A$7:$I$53,7,FALSE))</f>
        <v/>
      </c>
      <c r="H38" s="256" t="str">
        <f>IF(ISNA(VLOOKUP($A38,'Úklidové služby'!$A$7:$I$53,8,FALSE))=TRUE,"",VLOOKUP($A38,'Úklidové služby'!$A$7:$I$53,8,FALSE))</f>
        <v/>
      </c>
      <c r="I38" s="232" t="str">
        <f>IF(ISNA(VLOOKUP($A38,'Úklidové služby'!$A$7:$I$53,9,FALSE))=TRUE,"",VLOOKUP($A38,'Úklidové služby'!$A$7:$I$53,9,FALSE))</f>
        <v/>
      </c>
      <c r="J38" s="189" t="str">
        <f t="shared" si="0"/>
        <v/>
      </c>
      <c r="K38" s="237" t="str">
        <f t="shared" si="1"/>
        <v/>
      </c>
      <c r="L38" s="1">
        <f>SUMIF(A:A,'Úklidové služby'!A39,E:E)</f>
        <v>11</v>
      </c>
    </row>
    <row r="39" spans="1:12" ht="15" hidden="1" outlineLevel="1">
      <c r="A39" s="9"/>
      <c r="B39" s="14" t="s">
        <v>20</v>
      </c>
      <c r="C39" s="117">
        <v>133</v>
      </c>
      <c r="D39" s="15" t="s">
        <v>80</v>
      </c>
      <c r="E39" s="100">
        <v>2.39</v>
      </c>
      <c r="F39" s="89" t="str">
        <f>IF(ISNA(VLOOKUP($A39,'Úklidové služby'!$A$7:$I$53,6,FALSE))=TRUE,"",VLOOKUP($A39,'Úklidové služby'!$A$7:$I$53,6,FALSE))</f>
        <v/>
      </c>
      <c r="G39" s="17" t="str">
        <f>IF(ISNA(VLOOKUP($A39,'Úklidové služby'!$A$7:$I$53,7,FALSE))=TRUE,"",VLOOKUP($A39,'Úklidové služby'!$A$7:$I$53,7,FALSE))</f>
        <v/>
      </c>
      <c r="H39" s="67" t="str">
        <f>IF(ISNA(VLOOKUP($A39,'Úklidové služby'!$A$7:$I$53,8,FALSE))=TRUE,"",VLOOKUP($A39,'Úklidové služby'!$A$7:$I$53,8,FALSE))</f>
        <v/>
      </c>
      <c r="I39" s="232" t="str">
        <f>IF(ISNA(VLOOKUP($A39,'Úklidové služby'!$A$7:$I$53,9,FALSE))=TRUE,"",VLOOKUP($A39,'Úklidové služby'!$A$7:$I$53,9,FALSE))</f>
        <v/>
      </c>
      <c r="J39" s="189" t="str">
        <f t="shared" si="0"/>
        <v/>
      </c>
      <c r="K39" s="237" t="str">
        <f t="shared" si="1"/>
        <v/>
      </c>
      <c r="L39" s="1">
        <f>SUMIF(A:A,'Úklidové služby'!A40,E:E)</f>
        <v>6.06</v>
      </c>
    </row>
    <row r="40" spans="1:12" ht="15" hidden="1" outlineLevel="1">
      <c r="A40" s="9"/>
      <c r="B40" s="14" t="s">
        <v>20</v>
      </c>
      <c r="C40" s="117">
        <v>134</v>
      </c>
      <c r="D40" s="15" t="s">
        <v>80</v>
      </c>
      <c r="E40" s="100">
        <v>2.22</v>
      </c>
      <c r="F40" s="89" t="str">
        <f>IF(ISNA(VLOOKUP($A40,'Úklidové služby'!$A$7:$I$53,6,FALSE))=TRUE,"",VLOOKUP($A40,'Úklidové služby'!$A$7:$I$53,6,FALSE))</f>
        <v/>
      </c>
      <c r="G40" s="17" t="str">
        <f>IF(ISNA(VLOOKUP($A40,'Úklidové služby'!$A$7:$I$53,7,FALSE))=TRUE,"",VLOOKUP($A40,'Úklidové služby'!$A$7:$I$53,7,FALSE))</f>
        <v/>
      </c>
      <c r="H40" s="67" t="str">
        <f>IF(ISNA(VLOOKUP($A40,'Úklidové služby'!$A$7:$I$53,8,FALSE))=TRUE,"",VLOOKUP($A40,'Úklidové služby'!$A$7:$I$53,8,FALSE))</f>
        <v/>
      </c>
      <c r="I40" s="232" t="str">
        <f>IF(ISNA(VLOOKUP($A40,'Úklidové služby'!$A$7:$I$53,9,FALSE))=TRUE,"",VLOOKUP($A40,'Úklidové služby'!$A$7:$I$53,9,FALSE))</f>
        <v/>
      </c>
      <c r="J40" s="189" t="str">
        <f t="shared" si="0"/>
        <v/>
      </c>
      <c r="K40" s="237" t="str">
        <f t="shared" si="1"/>
        <v/>
      </c>
      <c r="L40" s="1">
        <f>SUMIF(A:A,'Úklidové služby'!A41,E:E)</f>
        <v>102.25</v>
      </c>
    </row>
    <row r="41" spans="1:12" ht="15" hidden="1" outlineLevel="1">
      <c r="A41" s="9"/>
      <c r="B41" s="14" t="s">
        <v>20</v>
      </c>
      <c r="C41" s="117">
        <v>135</v>
      </c>
      <c r="D41" s="15" t="s">
        <v>79</v>
      </c>
      <c r="E41" s="100">
        <v>3.87</v>
      </c>
      <c r="F41" s="89" t="str">
        <f>IF(ISNA(VLOOKUP($A41,'Úklidové služby'!$A$7:$I$53,6,FALSE))=TRUE,"",VLOOKUP($A41,'Úklidové služby'!$A$7:$I$53,6,FALSE))</f>
        <v/>
      </c>
      <c r="G41" s="17" t="str">
        <f>IF(ISNA(VLOOKUP($A41,'Úklidové služby'!$A$7:$I$53,7,FALSE))=TRUE,"",VLOOKUP($A41,'Úklidové služby'!$A$7:$I$53,7,FALSE))</f>
        <v/>
      </c>
      <c r="H41" s="67" t="str">
        <f>IF(ISNA(VLOOKUP($A41,'Úklidové služby'!$A$7:$I$53,8,FALSE))=TRUE,"",VLOOKUP($A41,'Úklidové služby'!$A$7:$I$53,8,FALSE))</f>
        <v/>
      </c>
      <c r="I41" s="232" t="str">
        <f>IF(ISNA(VLOOKUP($A41,'Úklidové služby'!$A$7:$I$53,9,FALSE))=TRUE,"",VLOOKUP($A41,'Úklidové služby'!$A$7:$I$53,9,FALSE))</f>
        <v/>
      </c>
      <c r="J41" s="189" t="str">
        <f t="shared" si="0"/>
        <v/>
      </c>
      <c r="K41" s="237" t="str">
        <f t="shared" si="1"/>
        <v/>
      </c>
      <c r="L41" s="1">
        <f>SUMIF(A:A,'Úklidové služby'!A42,E:E)</f>
        <v>0.84</v>
      </c>
    </row>
    <row r="42" spans="1:12" ht="15" hidden="1" outlineLevel="1">
      <c r="A42" s="9"/>
      <c r="B42" s="14" t="s">
        <v>20</v>
      </c>
      <c r="C42" s="117">
        <v>136</v>
      </c>
      <c r="D42" s="15" t="s">
        <v>77</v>
      </c>
      <c r="E42" s="100">
        <v>2.22</v>
      </c>
      <c r="F42" s="89" t="str">
        <f>IF(ISNA(VLOOKUP($A42,'Úklidové služby'!$A$7:$I$53,6,FALSE))=TRUE,"",VLOOKUP($A42,'Úklidové služby'!$A$7:$I$53,6,FALSE))</f>
        <v/>
      </c>
      <c r="G42" s="17" t="str">
        <f>IF(ISNA(VLOOKUP($A42,'Úklidové služby'!$A$7:$I$53,7,FALSE))=TRUE,"",VLOOKUP($A42,'Úklidové služby'!$A$7:$I$53,7,FALSE))</f>
        <v/>
      </c>
      <c r="H42" s="67" t="str">
        <f>IF(ISNA(VLOOKUP($A42,'Úklidové služby'!$A$7:$I$53,8,FALSE))=TRUE,"",VLOOKUP($A42,'Úklidové služby'!$A$7:$I$53,8,FALSE))</f>
        <v/>
      </c>
      <c r="I42" s="232" t="str">
        <f>IF(ISNA(VLOOKUP($A42,'Úklidové služby'!$A$7:$I$53,9,FALSE))=TRUE,"",VLOOKUP($A42,'Úklidové služby'!$A$7:$I$53,9,FALSE))</f>
        <v/>
      </c>
      <c r="J42" s="189" t="str">
        <f t="shared" si="0"/>
        <v/>
      </c>
      <c r="K42" s="237" t="str">
        <f t="shared" si="1"/>
        <v/>
      </c>
      <c r="L42" s="1">
        <f>SUMIF(A:A,'Úklidové služby'!A43,E:E)</f>
        <v>1.056</v>
      </c>
    </row>
    <row r="43" spans="1:12" ht="15" hidden="1" outlineLevel="1">
      <c r="A43" s="9"/>
      <c r="B43" s="14" t="s">
        <v>20</v>
      </c>
      <c r="C43" s="117">
        <v>137</v>
      </c>
      <c r="D43" s="15" t="s">
        <v>78</v>
      </c>
      <c r="E43" s="100">
        <v>1.4</v>
      </c>
      <c r="F43" s="89" t="str">
        <f>IF(ISNA(VLOOKUP($A43,'Úklidové služby'!$A$7:$I$53,6,FALSE))=TRUE,"",VLOOKUP($A43,'Úklidové služby'!$A$7:$I$53,6,FALSE))</f>
        <v/>
      </c>
      <c r="G43" s="17" t="str">
        <f>IF(ISNA(VLOOKUP($A43,'Úklidové služby'!$A$7:$I$53,7,FALSE))=TRUE,"",VLOOKUP($A43,'Úklidové služby'!$A$7:$I$53,7,FALSE))</f>
        <v/>
      </c>
      <c r="H43" s="67" t="str">
        <f>IF(ISNA(VLOOKUP($A43,'Úklidové služby'!$A$7:$I$53,8,FALSE))=TRUE,"",VLOOKUP($A43,'Úklidové služby'!$A$7:$I$53,8,FALSE))</f>
        <v/>
      </c>
      <c r="I43" s="232" t="str">
        <f>IF(ISNA(VLOOKUP($A43,'Úklidové služby'!$A$7:$I$53,9,FALSE))=TRUE,"",VLOOKUP($A43,'Úklidové služby'!$A$7:$I$53,9,FALSE))</f>
        <v/>
      </c>
      <c r="J43" s="189" t="str">
        <f t="shared" si="0"/>
        <v/>
      </c>
      <c r="K43" s="237" t="str">
        <f t="shared" si="1"/>
        <v/>
      </c>
      <c r="L43" s="1">
        <f>SUMIF(A:A,'Úklidové služby'!A44,E:E)</f>
        <v>4</v>
      </c>
    </row>
    <row r="44" spans="1:12" ht="15" hidden="1" outlineLevel="1">
      <c r="A44" s="50"/>
      <c r="B44" s="14" t="s">
        <v>20</v>
      </c>
      <c r="C44" s="117">
        <v>138</v>
      </c>
      <c r="D44" s="116" t="s">
        <v>25</v>
      </c>
      <c r="E44" s="100">
        <v>5.95</v>
      </c>
      <c r="F44" s="89" t="str">
        <f>IF(ISNA(VLOOKUP($A44,'Úklidové služby'!$A$7:$I$53,6,FALSE))=TRUE,"",VLOOKUP($A44,'Úklidové služby'!$A$7:$I$53,6,FALSE))</f>
        <v/>
      </c>
      <c r="G44" s="17" t="str">
        <f>IF(ISNA(VLOOKUP($A44,'Úklidové služby'!$A$7:$I$53,7,FALSE))=TRUE,"",VLOOKUP($A44,'Úklidové služby'!$A$7:$I$53,7,FALSE))</f>
        <v/>
      </c>
      <c r="H44" s="67" t="str">
        <f>IF(ISNA(VLOOKUP($A44,'Úklidové služby'!$A$7:$I$53,8,FALSE))=TRUE,"",VLOOKUP($A44,'Úklidové služby'!$A$7:$I$53,8,FALSE))</f>
        <v/>
      </c>
      <c r="I44" s="232" t="str">
        <f>IF(ISNA(VLOOKUP($A44,'Úklidové služby'!$A$7:$I$53,9,FALSE))=TRUE,"",VLOOKUP($A44,'Úklidové služby'!$A$7:$I$53,9,FALSE))</f>
        <v/>
      </c>
      <c r="J44" s="189" t="str">
        <f t="shared" si="0"/>
        <v/>
      </c>
      <c r="K44" s="237" t="str">
        <f t="shared" si="1"/>
        <v/>
      </c>
      <c r="L44" s="1">
        <f>SUMIF(A:A,'Úklidové služby'!A45,E:E)</f>
        <v>1.48</v>
      </c>
    </row>
    <row r="45" spans="1:12" ht="15" collapsed="1">
      <c r="A45" s="2">
        <v>3</v>
      </c>
      <c r="B45" s="19" t="s">
        <v>27</v>
      </c>
      <c r="C45" s="19"/>
      <c r="D45" s="31"/>
      <c r="E45" s="97">
        <f>SUM(E46:E47)</f>
        <v>76.41</v>
      </c>
      <c r="F45" s="23" t="str">
        <f>IF(ISNA(VLOOKUP($A45,'Úklidové služby'!$A$7:$I$53,6,FALSE))=TRUE,"",VLOOKUP($A45,'Úklidové služby'!$A$7:$I$53,6,FALSE))</f>
        <v>m2</v>
      </c>
      <c r="G45" s="24">
        <f>IF(ISNA(VLOOKUP($A45,'Úklidové služby'!$A$7:$I$53,7,FALSE))=TRUE,"",VLOOKUP($A45,'Úklidové služby'!$A$7:$I$53,7,FALSE))</f>
        <v>0</v>
      </c>
      <c r="H45" s="227" t="str">
        <f>IF(ISNA(VLOOKUP($A45,'Úklidové služby'!$A$7:$I$53,8,FALSE))=TRUE,"",VLOOKUP($A45,'Úklidové služby'!$A$7:$I$53,8,FALSE))</f>
        <v>1x za den</v>
      </c>
      <c r="I45" s="185">
        <f>IF(ISNA(VLOOKUP($A45,'Úklidové služby'!$A$7:$I$53,9,FALSE))=TRUE,"",VLOOKUP($A45,'Úklidové služby'!$A$7:$I$53,9,FALSE))</f>
        <v>251</v>
      </c>
      <c r="J45" s="76">
        <f t="shared" si="0"/>
        <v>0</v>
      </c>
      <c r="K45" s="238">
        <f t="shared" si="1"/>
        <v>0</v>
      </c>
      <c r="L45" s="1">
        <f>SUMIF(A:A,'Úklidové služby'!A46,E:E)</f>
        <v>1.48</v>
      </c>
    </row>
    <row r="46" spans="1:12" ht="15" hidden="1" outlineLevel="1">
      <c r="A46" s="9"/>
      <c r="B46" s="14" t="s">
        <v>20</v>
      </c>
      <c r="C46" s="117">
        <v>123</v>
      </c>
      <c r="D46" s="15" t="s">
        <v>61</v>
      </c>
      <c r="E46" s="100">
        <v>72.23</v>
      </c>
      <c r="F46" s="89" t="str">
        <f>IF(ISNA(VLOOKUP($A46,'Úklidové služby'!$A$7:$I$53,6,FALSE))=TRUE,"",VLOOKUP($A46,'Úklidové služby'!$A$7:$I$53,6,FALSE))</f>
        <v/>
      </c>
      <c r="G46" s="17" t="str">
        <f>IF(ISNA(VLOOKUP($A46,'Úklidové služby'!$A$7:$I$53,7,FALSE))=TRUE,"",VLOOKUP($A46,'Úklidové služby'!$A$7:$I$53,7,FALSE))</f>
        <v/>
      </c>
      <c r="H46" s="67" t="str">
        <f>IF(ISNA(VLOOKUP($A46,'Úklidové služby'!$A$7:$I$53,8,FALSE))=TRUE,"",VLOOKUP($A46,'Úklidové služby'!$A$7:$I$53,8,FALSE))</f>
        <v/>
      </c>
      <c r="I46" s="232" t="str">
        <f>IF(ISNA(VLOOKUP($A46,'Úklidové služby'!$A$7:$I$53,9,FALSE))=TRUE,"",VLOOKUP($A46,'Úklidové služby'!$A$7:$I$53,9,FALSE))</f>
        <v/>
      </c>
      <c r="J46" s="189" t="str">
        <f t="shared" si="0"/>
        <v/>
      </c>
      <c r="K46" s="237" t="str">
        <f t="shared" si="1"/>
        <v/>
      </c>
      <c r="L46" s="1">
        <f>SUMIF(A:A,'Úklidové služby'!A47,E:E)</f>
        <v>0</v>
      </c>
    </row>
    <row r="47" spans="1:12" ht="15" hidden="1" outlineLevel="1">
      <c r="A47" s="9"/>
      <c r="B47" s="14" t="s">
        <v>20</v>
      </c>
      <c r="C47" s="117">
        <v>146</v>
      </c>
      <c r="D47" s="116" t="s">
        <v>86</v>
      </c>
      <c r="E47" s="100">
        <v>4.18</v>
      </c>
      <c r="F47" s="125" t="str">
        <f>IF(ISNA(VLOOKUP($A47,'Úklidové služby'!$A$7:$I$53,6,FALSE))=TRUE,"",VLOOKUP($A47,'Úklidové služby'!$A$7:$I$53,6,FALSE))</f>
        <v/>
      </c>
      <c r="G47" s="17" t="str">
        <f>IF(ISNA(VLOOKUP($A47,'Úklidové služby'!$A$7:$I$53,7,FALSE))=TRUE,"",VLOOKUP($A47,'Úklidové služby'!$A$7:$I$53,7,FALSE))</f>
        <v/>
      </c>
      <c r="H47" s="67" t="str">
        <f>IF(ISNA(VLOOKUP($A47,'Úklidové služby'!$A$7:$I$53,8,FALSE))=TRUE,"",VLOOKUP($A47,'Úklidové služby'!$A$7:$I$53,8,FALSE))</f>
        <v/>
      </c>
      <c r="I47" s="232" t="str">
        <f>IF(ISNA(VLOOKUP($A47,'Úklidové služby'!$A$7:$I$53,9,FALSE))=TRUE,"",VLOOKUP($A47,'Úklidové služby'!$A$7:$I$53,9,FALSE))</f>
        <v/>
      </c>
      <c r="J47" s="189" t="str">
        <f t="shared" si="0"/>
        <v/>
      </c>
      <c r="K47" s="237" t="str">
        <f t="shared" si="1"/>
        <v/>
      </c>
      <c r="L47" s="1">
        <f>SUMIF(A:A,'Úklidové služby'!A48,E:E)</f>
        <v>0</v>
      </c>
    </row>
    <row r="48" spans="1:12" ht="15" collapsed="1">
      <c r="A48" s="18">
        <v>4</v>
      </c>
      <c r="B48" s="983" t="s">
        <v>297</v>
      </c>
      <c r="C48" s="44"/>
      <c r="D48" s="5"/>
      <c r="E48" s="97">
        <f>SUM(E49:E55)</f>
        <v>7</v>
      </c>
      <c r="F48" s="45" t="str">
        <f>IF(ISNA(VLOOKUP($A48,'Úklidové služby'!$A$7:$I$53,6,FALSE))=TRUE,"",VLOOKUP($A48,'Úklidové služby'!$A$7:$I$53,6,FALSE))</f>
        <v>ks</v>
      </c>
      <c r="G48" s="24">
        <f>IF(ISNA(VLOOKUP($A48,'Úklidové služby'!$A$7:$I$53,7,FALSE))=TRUE,"",VLOOKUP($A48,'Úklidové služby'!$A$7:$I$53,7,FALSE))</f>
        <v>0</v>
      </c>
      <c r="H48" s="227" t="str">
        <f>IF(ISNA(VLOOKUP($A48,'Úklidové služby'!$A$7:$I$53,8,FALSE))=TRUE,"",VLOOKUP($A48,'Úklidové služby'!$A$7:$I$53,8,FALSE))</f>
        <v>1x za den</v>
      </c>
      <c r="I48" s="185">
        <f>IF(ISNA(VLOOKUP($A48,'Úklidové služby'!$A$7:$I$53,9,FALSE))=TRUE,"",VLOOKUP($A48,'Úklidové služby'!$A$7:$I$53,9,FALSE))</f>
        <v>251</v>
      </c>
      <c r="J48" s="76">
        <f t="shared" si="0"/>
        <v>0</v>
      </c>
      <c r="K48" s="238">
        <f t="shared" si="1"/>
        <v>0</v>
      </c>
      <c r="L48" s="1">
        <f>SUMIF(A:A,'Úklidové služby'!A49,E:E)</f>
        <v>1</v>
      </c>
    </row>
    <row r="49" spans="1:12" ht="15" hidden="1" outlineLevel="1">
      <c r="A49" s="9"/>
      <c r="B49" s="14" t="s">
        <v>20</v>
      </c>
      <c r="C49" s="70" t="s">
        <v>82</v>
      </c>
      <c r="D49" s="15" t="s">
        <v>25</v>
      </c>
      <c r="E49" s="100">
        <v>1</v>
      </c>
      <c r="F49" s="89" t="str">
        <f>IF(ISNA(VLOOKUP($A49,'Úklidové služby'!$A$7:$I$53,6,FALSE))=TRUE,"",VLOOKUP($A49,'Úklidové služby'!$A$7:$I$53,6,FALSE))</f>
        <v/>
      </c>
      <c r="G49" s="17" t="str">
        <f>IF(ISNA(VLOOKUP($A49,'Úklidové služby'!$A$7:$I$53,7,FALSE))=TRUE,"",VLOOKUP($A49,'Úklidové služby'!$A$7:$I$53,7,FALSE))</f>
        <v/>
      </c>
      <c r="H49" s="67" t="str">
        <f>IF(ISNA(VLOOKUP($A49,'Úklidové služby'!$A$7:$I$53,8,FALSE))=TRUE,"",VLOOKUP($A49,'Úklidové služby'!$A$7:$I$53,8,FALSE))</f>
        <v/>
      </c>
      <c r="I49" s="232" t="str">
        <f>IF(ISNA(VLOOKUP($A49,'Úklidové služby'!$A$7:$I$53,9,FALSE))=TRUE,"",VLOOKUP($A49,'Úklidové služby'!$A$7:$I$53,9,FALSE))</f>
        <v/>
      </c>
      <c r="J49" s="190" t="str">
        <f t="shared" si="0"/>
        <v/>
      </c>
      <c r="K49" s="237" t="str">
        <f t="shared" si="1"/>
        <v/>
      </c>
      <c r="L49" s="1">
        <f>SUMIF(A:A,'Úklidové služby'!A50,E:E)</f>
        <v>1</v>
      </c>
    </row>
    <row r="50" spans="1:12" ht="15" hidden="1" outlineLevel="1">
      <c r="A50" s="9"/>
      <c r="B50" s="14" t="s">
        <v>20</v>
      </c>
      <c r="C50" s="126">
        <v>146</v>
      </c>
      <c r="D50" s="114" t="s">
        <v>86</v>
      </c>
      <c r="E50" s="106">
        <v>1</v>
      </c>
      <c r="F50" s="128" t="str">
        <f>IF(ISNA(VLOOKUP($A50,'Úklidové služby'!$A$7:$I$53,6,FALSE))=TRUE,"",VLOOKUP($A50,'Úklidové služby'!$A$7:$I$53,6,FALSE))</f>
        <v/>
      </c>
      <c r="G50" s="127" t="str">
        <f>IF(ISNA(VLOOKUP($A50,'Úklidové služby'!$A$7:$I$53,7,FALSE))=TRUE,"",VLOOKUP($A50,'Úklidové služby'!$A$7:$I$53,7,FALSE))</f>
        <v/>
      </c>
      <c r="H50" s="67" t="str">
        <f>IF(ISNA(VLOOKUP($A50,'Úklidové služby'!$A$7:$I$53,8,FALSE))=TRUE,"",VLOOKUP($A50,'Úklidové služby'!$A$7:$I$53,8,FALSE))</f>
        <v/>
      </c>
      <c r="I50" s="232" t="str">
        <f>IF(ISNA(VLOOKUP($A50,'Úklidové služby'!$A$7:$I$53,9,FALSE))=TRUE,"",VLOOKUP($A50,'Úklidové služby'!$A$7:$I$53,9,FALSE))</f>
        <v/>
      </c>
      <c r="J50" s="189" t="str">
        <f t="shared" si="0"/>
        <v/>
      </c>
      <c r="K50" s="237" t="str">
        <f t="shared" si="1"/>
        <v/>
      </c>
      <c r="L50" s="1">
        <f>SUMIF(A:A,'Úklidové služby'!A51,E:E)</f>
        <v>0</v>
      </c>
    </row>
    <row r="51" spans="1:12" ht="15" hidden="1" outlineLevel="1">
      <c r="A51" s="9"/>
      <c r="B51" s="14" t="s">
        <v>20</v>
      </c>
      <c r="C51" s="117">
        <v>129</v>
      </c>
      <c r="D51" s="15" t="s">
        <v>77</v>
      </c>
      <c r="E51" s="100">
        <v>1</v>
      </c>
      <c r="F51" s="89" t="str">
        <f>IF(ISNA(VLOOKUP($A51,'Úklidové služby'!$A$7:$I$53,6,FALSE))=TRUE,"",VLOOKUP($A51,'Úklidové služby'!$A$7:$I$53,6,FALSE))</f>
        <v/>
      </c>
      <c r="G51" s="17" t="str">
        <f>IF(ISNA(VLOOKUP($A51,'Úklidové služby'!$A$7:$I$53,7,FALSE))=TRUE,"",VLOOKUP($A51,'Úklidové služby'!$A$7:$I$53,7,FALSE))</f>
        <v/>
      </c>
      <c r="H51" s="67" t="str">
        <f>IF(ISNA(VLOOKUP($A51,'Úklidové služby'!$A$7:$I$53,8,FALSE))=TRUE,"",VLOOKUP($A51,'Úklidové služby'!$A$7:$I$53,8,FALSE))</f>
        <v/>
      </c>
      <c r="I51" s="232" t="str">
        <f>IF(ISNA(VLOOKUP($A51,'Úklidové služby'!$A$7:$I$53,9,FALSE))=TRUE,"",VLOOKUP($A51,'Úklidové služby'!$A$7:$I$53,9,FALSE))</f>
        <v/>
      </c>
      <c r="J51" s="189" t="str">
        <f t="shared" si="0"/>
        <v/>
      </c>
      <c r="K51" s="237" t="str">
        <f t="shared" si="1"/>
        <v/>
      </c>
      <c r="L51" s="1">
        <f>SUMIF(A:A,'Úklidové služby'!A52,E:E)</f>
        <v>0</v>
      </c>
    </row>
    <row r="52" spans="1:12" ht="15" hidden="1" outlineLevel="1">
      <c r="A52" s="9"/>
      <c r="B52" s="14" t="s">
        <v>20</v>
      </c>
      <c r="C52" s="117">
        <v>133</v>
      </c>
      <c r="D52" s="15" t="s">
        <v>80</v>
      </c>
      <c r="E52" s="100">
        <v>1</v>
      </c>
      <c r="F52" s="89" t="str">
        <f>IF(ISNA(VLOOKUP($A52,'Úklidové služby'!$A$7:$I$53,6,FALSE))=TRUE,"",VLOOKUP($A52,'Úklidové služby'!$A$7:$I$53,6,FALSE))</f>
        <v/>
      </c>
      <c r="G52" s="17" t="str">
        <f>IF(ISNA(VLOOKUP($A52,'Úklidové služby'!$A$7:$I$53,7,FALSE))=TRUE,"",VLOOKUP($A52,'Úklidové služby'!$A$7:$I$53,7,FALSE))</f>
        <v/>
      </c>
      <c r="H52" s="67" t="str">
        <f>IF(ISNA(VLOOKUP($A52,'Úklidové služby'!$A$7:$I$53,8,FALSE))=TRUE,"",VLOOKUP($A52,'Úklidové služby'!$A$7:$I$53,8,FALSE))</f>
        <v/>
      </c>
      <c r="I52" s="232" t="str">
        <f>IF(ISNA(VLOOKUP($A52,'Úklidové služby'!$A$7:$I$53,9,FALSE))=TRUE,"",VLOOKUP($A52,'Úklidové služby'!$A$7:$I$53,9,FALSE))</f>
        <v/>
      </c>
      <c r="J52" s="189" t="str">
        <f t="shared" si="0"/>
        <v/>
      </c>
      <c r="K52" s="237" t="str">
        <f t="shared" si="1"/>
        <v/>
      </c>
      <c r="L52" s="1">
        <f>SUMIF(A:A,'Úklidové služby'!A53,E:E)</f>
        <v>31.75</v>
      </c>
    </row>
    <row r="53" spans="1:11" ht="15" hidden="1" outlineLevel="1">
      <c r="A53" s="9"/>
      <c r="B53" s="14" t="s">
        <v>20</v>
      </c>
      <c r="C53" s="117">
        <v>134</v>
      </c>
      <c r="D53" s="15" t="s">
        <v>80</v>
      </c>
      <c r="E53" s="100">
        <v>1</v>
      </c>
      <c r="F53" s="89" t="str">
        <f>IF(ISNA(VLOOKUP($A53,'Úklidové služby'!$A$7:$I$53,6,FALSE))=TRUE,"",VLOOKUP($A53,'Úklidové služby'!$A$7:$I$53,6,FALSE))</f>
        <v/>
      </c>
      <c r="G53" s="17" t="str">
        <f>IF(ISNA(VLOOKUP($A53,'Úklidové služby'!$A$7:$I$53,7,FALSE))=TRUE,"",VLOOKUP($A53,'Úklidové služby'!$A$7:$I$53,7,FALSE))</f>
        <v/>
      </c>
      <c r="H53" s="67" t="str">
        <f>IF(ISNA(VLOOKUP($A53,'Úklidové služby'!$A$7:$I$53,8,FALSE))=TRUE,"",VLOOKUP($A53,'Úklidové služby'!$A$7:$I$53,8,FALSE))</f>
        <v/>
      </c>
      <c r="I53" s="232" t="str">
        <f>IF(ISNA(VLOOKUP($A53,'Úklidové služby'!$A$7:$I$53,9,FALSE))=TRUE,"",VLOOKUP($A53,'Úklidové služby'!$A$7:$I$53,9,FALSE))</f>
        <v/>
      </c>
      <c r="J53" s="189" t="str">
        <f t="shared" si="0"/>
        <v/>
      </c>
      <c r="K53" s="237" t="str">
        <f t="shared" si="1"/>
        <v/>
      </c>
    </row>
    <row r="54" spans="1:11" ht="15" hidden="1" outlineLevel="1">
      <c r="A54" s="48"/>
      <c r="B54" s="14" t="s">
        <v>20</v>
      </c>
      <c r="C54" s="117">
        <v>136</v>
      </c>
      <c r="D54" s="15" t="s">
        <v>77</v>
      </c>
      <c r="E54" s="100">
        <v>1</v>
      </c>
      <c r="F54" s="49" t="str">
        <f>IF(ISNA(VLOOKUP($A54,'Úklidové služby'!$A$7:$I$53,6,FALSE))=TRUE,"",VLOOKUP($A54,'Úklidové služby'!$A$7:$I$53,6,FALSE))</f>
        <v/>
      </c>
      <c r="G54" s="49" t="str">
        <f>IF(ISNA(VLOOKUP($A54,'Úklidové služby'!$A$7:$I$53,7,FALSE))=TRUE,"",VLOOKUP($A54,'Úklidové služby'!$A$7:$I$53,7,FALSE))</f>
        <v/>
      </c>
      <c r="H54" s="217" t="str">
        <f>IF(ISNA(VLOOKUP($A54,'Úklidové služby'!$A$7:$I$53,8,FALSE))=TRUE,"",VLOOKUP($A54,'Úklidové služby'!$A$7:$I$53,8,FALSE))</f>
        <v/>
      </c>
      <c r="I54" s="234" t="str">
        <f>IF(ISNA(VLOOKUP($A54,'Úklidové služby'!$A$7:$I$53,9,FALSE))=TRUE,"",VLOOKUP($A54,'Úklidové služby'!$A$7:$I$53,9,FALSE))</f>
        <v/>
      </c>
      <c r="J54" s="192" t="str">
        <f t="shared" si="0"/>
        <v/>
      </c>
      <c r="K54" s="240" t="str">
        <f t="shared" si="1"/>
        <v/>
      </c>
    </row>
    <row r="55" spans="1:11" ht="15" hidden="1" outlineLevel="1">
      <c r="A55" s="48"/>
      <c r="B55" s="14" t="s">
        <v>20</v>
      </c>
      <c r="C55" s="129">
        <v>138</v>
      </c>
      <c r="D55" s="116" t="s">
        <v>25</v>
      </c>
      <c r="E55" s="100">
        <v>1</v>
      </c>
      <c r="F55" s="112" t="str">
        <f>IF(ISNA(VLOOKUP($A55,'Úklidové služby'!$A$7:$I$53,6,FALSE))=TRUE,"",VLOOKUP($A55,'Úklidové služby'!$A$7:$I$53,6,FALSE))</f>
        <v/>
      </c>
      <c r="G55" s="49" t="str">
        <f>IF(ISNA(VLOOKUP($A55,'Úklidové služby'!$A$7:$I$53,7,FALSE))=TRUE,"",VLOOKUP($A55,'Úklidové služby'!$A$7:$I$53,7,FALSE))</f>
        <v/>
      </c>
      <c r="H55" s="217" t="str">
        <f>IF(ISNA(VLOOKUP($A55,'Úklidové služby'!$A$7:$I$53,8,FALSE))=TRUE,"",VLOOKUP($A55,'Úklidové služby'!$A$7:$I$53,8,FALSE))</f>
        <v/>
      </c>
      <c r="I55" s="234" t="str">
        <f>IF(ISNA(VLOOKUP($A55,'Úklidové služby'!$A$7:$I$53,9,FALSE))=TRUE,"",VLOOKUP($A55,'Úklidové služby'!$A$7:$I$53,9,FALSE))</f>
        <v/>
      </c>
      <c r="J55" s="192" t="str">
        <f t="shared" si="0"/>
        <v/>
      </c>
      <c r="K55" s="240" t="str">
        <f t="shared" si="1"/>
        <v/>
      </c>
    </row>
    <row r="56" spans="1:11" ht="15" collapsed="1">
      <c r="A56" s="18">
        <v>5</v>
      </c>
      <c r="B56" s="983" t="s">
        <v>445</v>
      </c>
      <c r="C56" s="5"/>
      <c r="D56" s="5"/>
      <c r="E56" s="97">
        <f>SUM(E57:E63)</f>
        <v>7</v>
      </c>
      <c r="F56" s="45" t="str">
        <f>IF(ISNA(VLOOKUP($A56,'Úklidové služby'!$A$7:$I$53,6,FALSE))=TRUE,"",VLOOKUP($A56,'Úklidové služby'!$A$7:$I$53,6,FALSE))</f>
        <v>ks</v>
      </c>
      <c r="G56" s="24">
        <f>IF(ISNA(VLOOKUP($A56,'Úklidové služby'!$A$7:$I$53,7,FALSE))=TRUE,"",VLOOKUP($A56,'Úklidové služby'!$A$7:$I$53,7,FALSE))</f>
        <v>0</v>
      </c>
      <c r="H56" s="227" t="str">
        <f>IF(ISNA(VLOOKUP($A56,'Úklidové služby'!$A$7:$I$53,8,FALSE))=TRUE,"",VLOOKUP($A56,'Úklidové služby'!$A$7:$I$53,8,FALSE))</f>
        <v>1x za den</v>
      </c>
      <c r="I56" s="185">
        <f>IF(ISNA(VLOOKUP($A56,'Úklidové služby'!$A$7:$I$53,9,FALSE))=TRUE,"",VLOOKUP($A56,'Úklidové služby'!$A$7:$I$53,9,FALSE))</f>
        <v>251</v>
      </c>
      <c r="J56" s="76">
        <f t="shared" si="0"/>
        <v>0</v>
      </c>
      <c r="K56" s="238">
        <f t="shared" si="1"/>
        <v>0</v>
      </c>
    </row>
    <row r="57" spans="1:11" ht="15" hidden="1" outlineLevel="1">
      <c r="A57" s="9"/>
      <c r="B57" s="14" t="s">
        <v>20</v>
      </c>
      <c r="C57" s="70" t="s">
        <v>82</v>
      </c>
      <c r="D57" s="15" t="s">
        <v>25</v>
      </c>
      <c r="E57" s="100">
        <v>1</v>
      </c>
      <c r="F57" s="89" t="str">
        <f>IF(ISNA(VLOOKUP($A57,'Úklidové služby'!$A$7:$I$53,6,FALSE))=TRUE,"",VLOOKUP($A57,'Úklidové služby'!$A$7:$I$53,6,FALSE))</f>
        <v/>
      </c>
      <c r="G57" s="17" t="str">
        <f>IF(ISNA(VLOOKUP($A57,'Úklidové služby'!$A$7:$I$53,7,FALSE))=TRUE,"",VLOOKUP($A57,'Úklidové služby'!$A$7:$I$53,7,FALSE))</f>
        <v/>
      </c>
      <c r="H57" s="67" t="str">
        <f>IF(ISNA(VLOOKUP($A57,'Úklidové služby'!$A$7:$I$53,8,FALSE))=TRUE,"",VLOOKUP($A57,'Úklidové služby'!$A$7:$I$53,8,FALSE))</f>
        <v/>
      </c>
      <c r="I57" s="232" t="str">
        <f>IF(ISNA(VLOOKUP($A57,'Úklidové služby'!$A$7:$I$53,9,FALSE))=TRUE,"",VLOOKUP($A57,'Úklidové služby'!$A$7:$I$53,9,FALSE))</f>
        <v/>
      </c>
      <c r="J57" s="190" t="str">
        <f t="shared" si="0"/>
        <v/>
      </c>
      <c r="K57" s="237" t="str">
        <f t="shared" si="1"/>
        <v/>
      </c>
    </row>
    <row r="58" spans="1:11" ht="15" hidden="1" outlineLevel="1">
      <c r="A58" s="9"/>
      <c r="B58" s="14" t="s">
        <v>20</v>
      </c>
      <c r="C58" s="126">
        <v>146</v>
      </c>
      <c r="D58" s="114" t="s">
        <v>86</v>
      </c>
      <c r="E58" s="106">
        <v>1</v>
      </c>
      <c r="F58" s="128" t="str">
        <f>IF(ISNA(VLOOKUP($A58,'Úklidové služby'!$A$7:$I$53,6,FALSE))=TRUE,"",VLOOKUP($A58,'Úklidové služby'!$A$7:$I$53,6,FALSE))</f>
        <v/>
      </c>
      <c r="G58" s="127" t="str">
        <f>IF(ISNA(VLOOKUP($A58,'Úklidové služby'!$A$7:$I$53,7,FALSE))=TRUE,"",VLOOKUP($A58,'Úklidové služby'!$A$7:$I$53,7,FALSE))</f>
        <v/>
      </c>
      <c r="H58" s="67" t="str">
        <f>IF(ISNA(VLOOKUP($A58,'Úklidové služby'!$A$7:$I$53,8,FALSE))=TRUE,"",VLOOKUP($A58,'Úklidové služby'!$A$7:$I$53,8,FALSE))</f>
        <v/>
      </c>
      <c r="I58" s="232" t="str">
        <f>IF(ISNA(VLOOKUP($A58,'Úklidové služby'!$A$7:$I$53,9,FALSE))=TRUE,"",VLOOKUP($A58,'Úklidové služby'!$A$7:$I$53,9,FALSE))</f>
        <v/>
      </c>
      <c r="J58" s="189" t="str">
        <f t="shared" si="0"/>
        <v/>
      </c>
      <c r="K58" s="237" t="str">
        <f t="shared" si="1"/>
        <v/>
      </c>
    </row>
    <row r="59" spans="1:11" ht="15" hidden="1" outlineLevel="1">
      <c r="A59" s="9"/>
      <c r="B59" s="14" t="s">
        <v>20</v>
      </c>
      <c r="C59" s="117">
        <v>129</v>
      </c>
      <c r="D59" s="15" t="s">
        <v>77</v>
      </c>
      <c r="E59" s="100">
        <v>1</v>
      </c>
      <c r="F59" s="89" t="str">
        <f>IF(ISNA(VLOOKUP($A59,'Úklidové služby'!$A$7:$I$53,6,FALSE))=TRUE,"",VLOOKUP($A59,'Úklidové služby'!$A$7:$I$53,6,FALSE))</f>
        <v/>
      </c>
      <c r="G59" s="17" t="str">
        <f>IF(ISNA(VLOOKUP($A59,'Úklidové služby'!$A$7:$I$53,7,FALSE))=TRUE,"",VLOOKUP($A59,'Úklidové služby'!$A$7:$I$53,7,FALSE))</f>
        <v/>
      </c>
      <c r="H59" s="67" t="str">
        <f>IF(ISNA(VLOOKUP($A59,'Úklidové služby'!$A$7:$I$53,8,FALSE))=TRUE,"",VLOOKUP($A59,'Úklidové služby'!$A$7:$I$53,8,FALSE))</f>
        <v/>
      </c>
      <c r="I59" s="232" t="str">
        <f>IF(ISNA(VLOOKUP($A59,'Úklidové služby'!$A$7:$I$53,9,FALSE))=TRUE,"",VLOOKUP($A59,'Úklidové služby'!$A$7:$I$53,9,FALSE))</f>
        <v/>
      </c>
      <c r="J59" s="189" t="str">
        <f t="shared" si="0"/>
        <v/>
      </c>
      <c r="K59" s="237" t="str">
        <f t="shared" si="1"/>
        <v/>
      </c>
    </row>
    <row r="60" spans="1:11" ht="15" hidden="1" outlineLevel="1">
      <c r="A60" s="9"/>
      <c r="B60" s="14" t="s">
        <v>20</v>
      </c>
      <c r="C60" s="117">
        <v>133</v>
      </c>
      <c r="D60" s="15" t="s">
        <v>80</v>
      </c>
      <c r="E60" s="100">
        <v>1</v>
      </c>
      <c r="F60" s="89" t="str">
        <f>IF(ISNA(VLOOKUP($A60,'Úklidové služby'!$A$7:$I$53,6,FALSE))=TRUE,"",VLOOKUP($A60,'Úklidové služby'!$A$7:$I$53,6,FALSE))</f>
        <v/>
      </c>
      <c r="G60" s="17" t="str">
        <f>IF(ISNA(VLOOKUP($A60,'Úklidové služby'!$A$7:$I$53,7,FALSE))=TRUE,"",VLOOKUP($A60,'Úklidové služby'!$A$7:$I$53,7,FALSE))</f>
        <v/>
      </c>
      <c r="H60" s="67" t="str">
        <f>IF(ISNA(VLOOKUP($A60,'Úklidové služby'!$A$7:$I$53,8,FALSE))=TRUE,"",VLOOKUP($A60,'Úklidové služby'!$A$7:$I$53,8,FALSE))</f>
        <v/>
      </c>
      <c r="I60" s="232" t="str">
        <f>IF(ISNA(VLOOKUP($A60,'Úklidové služby'!$A$7:$I$53,9,FALSE))=TRUE,"",VLOOKUP($A60,'Úklidové služby'!$A$7:$I$53,9,FALSE))</f>
        <v/>
      </c>
      <c r="J60" s="189" t="str">
        <f t="shared" si="0"/>
        <v/>
      </c>
      <c r="K60" s="237" t="str">
        <f t="shared" si="1"/>
        <v/>
      </c>
    </row>
    <row r="61" spans="1:11" ht="15" hidden="1" outlineLevel="1">
      <c r="A61" s="9"/>
      <c r="B61" s="14" t="s">
        <v>20</v>
      </c>
      <c r="C61" s="117">
        <v>134</v>
      </c>
      <c r="D61" s="15" t="s">
        <v>80</v>
      </c>
      <c r="E61" s="100">
        <v>1</v>
      </c>
      <c r="F61" s="89" t="str">
        <f>IF(ISNA(VLOOKUP($A61,'Úklidové služby'!$A$7:$I$53,6,FALSE))=TRUE,"",VLOOKUP($A61,'Úklidové služby'!$A$7:$I$53,6,FALSE))</f>
        <v/>
      </c>
      <c r="G61" s="17" t="str">
        <f>IF(ISNA(VLOOKUP($A61,'Úklidové služby'!$A$7:$I$53,7,FALSE))=TRUE,"",VLOOKUP($A61,'Úklidové služby'!$A$7:$I$53,7,FALSE))</f>
        <v/>
      </c>
      <c r="H61" s="67" t="str">
        <f>IF(ISNA(VLOOKUP($A61,'Úklidové služby'!$A$7:$I$53,8,FALSE))=TRUE,"",VLOOKUP($A61,'Úklidové služby'!$A$7:$I$53,8,FALSE))</f>
        <v/>
      </c>
      <c r="I61" s="232" t="str">
        <f>IF(ISNA(VLOOKUP($A61,'Úklidové služby'!$A$7:$I$53,9,FALSE))=TRUE,"",VLOOKUP($A61,'Úklidové služby'!$A$7:$I$53,9,FALSE))</f>
        <v/>
      </c>
      <c r="J61" s="189" t="str">
        <f t="shared" si="0"/>
        <v/>
      </c>
      <c r="K61" s="237" t="str">
        <f t="shared" si="1"/>
        <v/>
      </c>
    </row>
    <row r="62" spans="1:11" ht="15" hidden="1" outlineLevel="1">
      <c r="A62" s="48"/>
      <c r="B62" s="14" t="s">
        <v>20</v>
      </c>
      <c r="C62" s="117">
        <v>136</v>
      </c>
      <c r="D62" s="15" t="s">
        <v>77</v>
      </c>
      <c r="E62" s="100">
        <v>1</v>
      </c>
      <c r="F62" s="49" t="str">
        <f>IF(ISNA(VLOOKUP($A62,'Úklidové služby'!$A$7:$I$53,6,FALSE))=TRUE,"",VLOOKUP($A62,'Úklidové služby'!$A$7:$I$53,6,FALSE))</f>
        <v/>
      </c>
      <c r="G62" s="49" t="str">
        <f>IF(ISNA(VLOOKUP($A62,'Úklidové služby'!$A$7:$I$53,7,FALSE))=TRUE,"",VLOOKUP($A62,'Úklidové služby'!$A$7:$I$53,7,FALSE))</f>
        <v/>
      </c>
      <c r="H62" s="217" t="str">
        <f>IF(ISNA(VLOOKUP($A62,'Úklidové služby'!$A$7:$I$53,8,FALSE))=TRUE,"",VLOOKUP($A62,'Úklidové služby'!$A$7:$I$53,8,FALSE))</f>
        <v/>
      </c>
      <c r="I62" s="234" t="str">
        <f>IF(ISNA(VLOOKUP($A62,'Úklidové služby'!$A$7:$I$53,9,FALSE))=TRUE,"",VLOOKUP($A62,'Úklidové služby'!$A$7:$I$53,9,FALSE))</f>
        <v/>
      </c>
      <c r="J62" s="192" t="str">
        <f t="shared" si="0"/>
        <v/>
      </c>
      <c r="K62" s="240" t="str">
        <f t="shared" si="1"/>
        <v/>
      </c>
    </row>
    <row r="63" spans="1:11" ht="15" hidden="1" outlineLevel="1">
      <c r="A63" s="48"/>
      <c r="B63" s="14" t="s">
        <v>20</v>
      </c>
      <c r="C63" s="129">
        <v>138</v>
      </c>
      <c r="D63" s="116" t="s">
        <v>25</v>
      </c>
      <c r="E63" s="100">
        <v>1</v>
      </c>
      <c r="F63" s="112" t="str">
        <f>IF(ISNA(VLOOKUP($A63,'Úklidové služby'!$A$7:$I$53,6,FALSE))=TRUE,"",VLOOKUP($A63,'Úklidové služby'!$A$7:$I$53,6,FALSE))</f>
        <v/>
      </c>
      <c r="G63" s="49" t="str">
        <f>IF(ISNA(VLOOKUP($A63,'Úklidové služby'!$A$7:$I$53,7,FALSE))=TRUE,"",VLOOKUP($A63,'Úklidové služby'!$A$7:$I$53,7,FALSE))</f>
        <v/>
      </c>
      <c r="H63" s="217" t="str">
        <f>IF(ISNA(VLOOKUP($A63,'Úklidové služby'!$A$7:$I$53,8,FALSE))=TRUE,"",VLOOKUP($A63,'Úklidové služby'!$A$7:$I$53,8,FALSE))</f>
        <v/>
      </c>
      <c r="I63" s="234" t="str">
        <f>IF(ISNA(VLOOKUP($A63,'Úklidové služby'!$A$7:$I$53,9,FALSE))=TRUE,"",VLOOKUP($A63,'Úklidové služby'!$A$7:$I$53,9,FALSE))</f>
        <v/>
      </c>
      <c r="J63" s="192" t="str">
        <f t="shared" si="0"/>
        <v/>
      </c>
      <c r="K63" s="240" t="str">
        <f t="shared" si="1"/>
        <v/>
      </c>
    </row>
    <row r="64" spans="1:11" ht="15" collapsed="1">
      <c r="A64" s="18">
        <v>6</v>
      </c>
      <c r="B64" s="983" t="s">
        <v>446</v>
      </c>
      <c r="C64" s="5"/>
      <c r="D64" s="5"/>
      <c r="E64" s="97">
        <f>SUM(E65:E77)</f>
        <v>13</v>
      </c>
      <c r="F64" s="45" t="str">
        <f>IF(ISNA(VLOOKUP($A64,'Úklidové služby'!$A$7:$I$53,6,FALSE))=TRUE,"",VLOOKUP($A64,'Úklidové služby'!$A$7:$I$53,6,FALSE))</f>
        <v>místnost</v>
      </c>
      <c r="G64" s="24">
        <f>IF(ISNA(VLOOKUP($A64,'Úklidové služby'!$A$7:$I$53,7,FALSE))=TRUE,"",VLOOKUP($A64,'Úklidové služby'!$A$7:$I$53,7,FALSE))</f>
        <v>0</v>
      </c>
      <c r="H64" s="227" t="str">
        <f>IF(ISNA(VLOOKUP($A64,'Úklidové služby'!$A$7:$I$53,8,FALSE))=TRUE,"",VLOOKUP($A64,'Úklidové služby'!$A$7:$I$53,8,FALSE))</f>
        <v>1x za den</v>
      </c>
      <c r="I64" s="185">
        <f>IF(ISNA(VLOOKUP($A64,'Úklidové služby'!$A$7:$I$53,9,FALSE))=TRUE,"",VLOOKUP($A64,'Úklidové služby'!$A$7:$I$53,9,FALSE))</f>
        <v>251</v>
      </c>
      <c r="J64" s="76">
        <f t="shared" si="0"/>
        <v>0</v>
      </c>
      <c r="K64" s="238">
        <f t="shared" si="1"/>
        <v>0</v>
      </c>
    </row>
    <row r="65" spans="1:11" ht="15" hidden="1" outlineLevel="1">
      <c r="A65" s="48"/>
      <c r="B65" s="14" t="s">
        <v>20</v>
      </c>
      <c r="C65" s="70" t="s">
        <v>82</v>
      </c>
      <c r="D65" s="15" t="s">
        <v>25</v>
      </c>
      <c r="E65" s="100">
        <v>1</v>
      </c>
      <c r="F65" s="66" t="str">
        <f>IF(ISNA(VLOOKUP($A65,'Úklidové služby'!$A$7:$I$53,6,FALSE))=TRUE,"",VLOOKUP($A65,'Úklidové služby'!$A$7:$I$53,6,FALSE))</f>
        <v/>
      </c>
      <c r="G65" s="16" t="str">
        <f>IF(ISNA(VLOOKUP($A65,'Úklidové služby'!$A$7:$I$53,7,FALSE))=TRUE,"",VLOOKUP($A65,'Úklidové služby'!$A$7:$I$53,7,FALSE))</f>
        <v/>
      </c>
      <c r="H65" s="148" t="str">
        <f>IF(ISNA(VLOOKUP($A65,'Úklidové služby'!$A$7:$I$53,8,FALSE))=TRUE,"",VLOOKUP($A65,'Úklidové služby'!$A$7:$I$53,8,FALSE))</f>
        <v/>
      </c>
      <c r="I65" s="232" t="str">
        <f>IF(ISNA(VLOOKUP($A65,'Úklidové služby'!$A$7:$I$53,9,FALSE))=TRUE,"",VLOOKUP($A65,'Úklidové služby'!$A$7:$I$53,9,FALSE))</f>
        <v/>
      </c>
      <c r="J65" s="194" t="str">
        <f t="shared" si="0"/>
        <v/>
      </c>
      <c r="K65" s="237" t="str">
        <f t="shared" si="1"/>
        <v/>
      </c>
    </row>
    <row r="66" spans="1:11" ht="15" hidden="1" outlineLevel="1">
      <c r="A66" s="48"/>
      <c r="B66" s="14" t="s">
        <v>20</v>
      </c>
      <c r="C66" s="70" t="s">
        <v>83</v>
      </c>
      <c r="D66" s="15" t="s">
        <v>76</v>
      </c>
      <c r="E66" s="100">
        <v>1</v>
      </c>
      <c r="F66" s="66" t="str">
        <f>IF(ISNA(VLOOKUP($A66,'Úklidové služby'!$A$7:$I$53,6,FALSE))=TRUE,"",VLOOKUP($A66,'Úklidové služby'!$A$7:$I$53,6,FALSE))</f>
        <v/>
      </c>
      <c r="G66" s="16" t="str">
        <f>IF(ISNA(VLOOKUP($A66,'Úklidové služby'!$A$7:$I$53,7,FALSE))=TRUE,"",VLOOKUP($A66,'Úklidové služby'!$A$7:$I$53,7,FALSE))</f>
        <v/>
      </c>
      <c r="H66" s="148" t="str">
        <f>IF(ISNA(VLOOKUP($A66,'Úklidové služby'!$A$7:$I$53,8,FALSE))=TRUE,"",VLOOKUP($A66,'Úklidové služby'!$A$7:$I$53,8,FALSE))</f>
        <v/>
      </c>
      <c r="I66" s="232" t="str">
        <f>IF(ISNA(VLOOKUP($A66,'Úklidové služby'!$A$7:$I$53,9,FALSE))=TRUE,"",VLOOKUP($A66,'Úklidové služby'!$A$7:$I$53,9,FALSE))</f>
        <v/>
      </c>
      <c r="J66" s="194" t="str">
        <f t="shared" si="0"/>
        <v/>
      </c>
      <c r="K66" s="237" t="str">
        <f t="shared" si="1"/>
        <v/>
      </c>
    </row>
    <row r="67" spans="1:11" ht="15" hidden="1" outlineLevel="1">
      <c r="A67" s="48"/>
      <c r="B67" s="14" t="s">
        <v>20</v>
      </c>
      <c r="C67" s="70" t="s">
        <v>84</v>
      </c>
      <c r="D67" s="15" t="s">
        <v>66</v>
      </c>
      <c r="E67" s="100">
        <v>1</v>
      </c>
      <c r="F67" s="66" t="str">
        <f>IF(ISNA(VLOOKUP($A67,'Úklidové služby'!$A$7:$I$53,6,FALSE))=TRUE,"",VLOOKUP($A67,'Úklidové služby'!$A$7:$I$53,6,FALSE))</f>
        <v/>
      </c>
      <c r="G67" s="16" t="str">
        <f>IF(ISNA(VLOOKUP($A67,'Úklidové služby'!$A$7:$I$53,7,FALSE))=TRUE,"",VLOOKUP($A67,'Úklidové služby'!$A$7:$I$53,7,FALSE))</f>
        <v/>
      </c>
      <c r="H67" s="148" t="str">
        <f>IF(ISNA(VLOOKUP($A67,'Úklidové služby'!$A$7:$I$53,8,FALSE))=TRUE,"",VLOOKUP($A67,'Úklidové služby'!$A$7:$I$53,8,FALSE))</f>
        <v/>
      </c>
      <c r="I67" s="232" t="str">
        <f>IF(ISNA(VLOOKUP($A67,'Úklidové služby'!$A$7:$I$53,9,FALSE))=TRUE,"",VLOOKUP($A67,'Úklidové služby'!$A$7:$I$53,9,FALSE))</f>
        <v/>
      </c>
      <c r="J67" s="194" t="str">
        <f t="shared" si="0"/>
        <v/>
      </c>
      <c r="K67" s="237" t="str">
        <f t="shared" si="1"/>
        <v/>
      </c>
    </row>
    <row r="68" spans="1:11" ht="15" hidden="1" outlineLevel="1">
      <c r="A68" s="48"/>
      <c r="B68" s="14" t="s">
        <v>20</v>
      </c>
      <c r="C68" s="70" t="s">
        <v>85</v>
      </c>
      <c r="D68" s="15" t="s">
        <v>66</v>
      </c>
      <c r="E68" s="100">
        <v>1</v>
      </c>
      <c r="F68" s="66" t="str">
        <f>IF(ISNA(VLOOKUP($A68,'Úklidové služby'!$A$7:$I$53,6,FALSE))=TRUE,"",VLOOKUP($A68,'Úklidové služby'!$A$7:$I$53,6,FALSE))</f>
        <v/>
      </c>
      <c r="G68" s="16" t="str">
        <f>IF(ISNA(VLOOKUP($A68,'Úklidové služby'!$A$7:$I$53,7,FALSE))=TRUE,"",VLOOKUP($A68,'Úklidové služby'!$A$7:$I$53,7,FALSE))</f>
        <v/>
      </c>
      <c r="H68" s="148" t="str">
        <f>IF(ISNA(VLOOKUP($A68,'Úklidové služby'!$A$7:$I$53,8,FALSE))=TRUE,"",VLOOKUP($A68,'Úklidové služby'!$A$7:$I$53,8,FALSE))</f>
        <v/>
      </c>
      <c r="I68" s="232" t="str">
        <f>IF(ISNA(VLOOKUP($A68,'Úklidové služby'!$A$7:$I$53,9,FALSE))=TRUE,"",VLOOKUP($A68,'Úklidové služby'!$A$7:$I$53,9,FALSE))</f>
        <v/>
      </c>
      <c r="J68" s="194" t="str">
        <f t="shared" si="0"/>
        <v/>
      </c>
      <c r="K68" s="237" t="str">
        <f t="shared" si="1"/>
        <v/>
      </c>
    </row>
    <row r="69" spans="1:11" ht="15" hidden="1" outlineLevel="1">
      <c r="A69" s="48"/>
      <c r="B69" s="14" t="s">
        <v>20</v>
      </c>
      <c r="C69" s="117">
        <v>129</v>
      </c>
      <c r="D69" s="15" t="s">
        <v>77</v>
      </c>
      <c r="E69" s="100">
        <v>1</v>
      </c>
      <c r="F69" s="66" t="str">
        <f>IF(ISNA(VLOOKUP($A69,'Úklidové služby'!$A$7:$I$53,6,FALSE))=TRUE,"",VLOOKUP($A69,'Úklidové služby'!$A$7:$I$53,6,FALSE))</f>
        <v/>
      </c>
      <c r="G69" s="16" t="str">
        <f>IF(ISNA(VLOOKUP($A69,'Úklidové služby'!$A$7:$I$53,7,FALSE))=TRUE,"",VLOOKUP($A69,'Úklidové služby'!$A$7:$I$53,7,FALSE))</f>
        <v/>
      </c>
      <c r="H69" s="148" t="str">
        <f>IF(ISNA(VLOOKUP($A69,'Úklidové služby'!$A$7:$I$53,8,FALSE))=TRUE,"",VLOOKUP($A69,'Úklidové služby'!$A$7:$I$53,8,FALSE))</f>
        <v/>
      </c>
      <c r="I69" s="232" t="str">
        <f>IF(ISNA(VLOOKUP($A69,'Úklidové služby'!$A$7:$I$53,9,FALSE))=TRUE,"",VLOOKUP($A69,'Úklidové služby'!$A$7:$I$53,9,FALSE))</f>
        <v/>
      </c>
      <c r="J69" s="194" t="str">
        <f t="shared" si="0"/>
        <v/>
      </c>
      <c r="K69" s="237" t="str">
        <f t="shared" si="1"/>
        <v/>
      </c>
    </row>
    <row r="70" spans="1:11" ht="15" hidden="1" outlineLevel="1">
      <c r="A70" s="48"/>
      <c r="B70" s="14" t="s">
        <v>20</v>
      </c>
      <c r="C70" s="117">
        <v>130</v>
      </c>
      <c r="D70" s="15" t="s">
        <v>78</v>
      </c>
      <c r="E70" s="100">
        <v>1</v>
      </c>
      <c r="F70" s="66" t="str">
        <f>IF(ISNA(VLOOKUP($A70,'Úklidové služby'!$A$7:$I$53,6,FALSE))=TRUE,"",VLOOKUP($A70,'Úklidové služby'!$A$7:$I$53,6,FALSE))</f>
        <v/>
      </c>
      <c r="G70" s="16" t="str">
        <f>IF(ISNA(VLOOKUP($A70,'Úklidové služby'!$A$7:$I$53,7,FALSE))=TRUE,"",VLOOKUP($A70,'Úklidové služby'!$A$7:$I$53,7,FALSE))</f>
        <v/>
      </c>
      <c r="H70" s="148" t="str">
        <f>IF(ISNA(VLOOKUP($A70,'Úklidové služby'!$A$7:$I$53,8,FALSE))=TRUE,"",VLOOKUP($A70,'Úklidové služby'!$A$7:$I$53,8,FALSE))</f>
        <v/>
      </c>
      <c r="I70" s="232" t="str">
        <f>IF(ISNA(VLOOKUP($A70,'Úklidové služby'!$A$7:$I$53,9,FALSE))=TRUE,"",VLOOKUP($A70,'Úklidové služby'!$A$7:$I$53,9,FALSE))</f>
        <v/>
      </c>
      <c r="J70" s="194" t="str">
        <f t="shared" si="0"/>
        <v/>
      </c>
      <c r="K70" s="237" t="str">
        <f t="shared" si="1"/>
        <v/>
      </c>
    </row>
    <row r="71" spans="1:11" ht="15" hidden="1" outlineLevel="1">
      <c r="A71" s="48"/>
      <c r="B71" s="14" t="s">
        <v>20</v>
      </c>
      <c r="C71" s="117">
        <v>132</v>
      </c>
      <c r="D71" s="15" t="s">
        <v>79</v>
      </c>
      <c r="E71" s="100">
        <v>1</v>
      </c>
      <c r="F71" s="66" t="str">
        <f>IF(ISNA(VLOOKUP($A71,'Úklidové služby'!$A$7:$I$53,6,FALSE))=TRUE,"",VLOOKUP($A71,'Úklidové služby'!$A$7:$I$53,6,FALSE))</f>
        <v/>
      </c>
      <c r="G71" s="16" t="str">
        <f>IF(ISNA(VLOOKUP($A71,'Úklidové služby'!$A$7:$I$53,7,FALSE))=TRUE,"",VLOOKUP($A71,'Úklidové služby'!$A$7:$I$53,7,FALSE))</f>
        <v/>
      </c>
      <c r="H71" s="148" t="str">
        <f>IF(ISNA(VLOOKUP($A71,'Úklidové služby'!$A$7:$I$53,8,FALSE))=TRUE,"",VLOOKUP($A71,'Úklidové služby'!$A$7:$I$53,8,FALSE))</f>
        <v/>
      </c>
      <c r="I71" s="232" t="str">
        <f>IF(ISNA(VLOOKUP($A71,'Úklidové služby'!$A$7:$I$53,9,FALSE))=TRUE,"",VLOOKUP($A71,'Úklidové služby'!$A$7:$I$53,9,FALSE))</f>
        <v/>
      </c>
      <c r="J71" s="194" t="str">
        <f t="shared" si="0"/>
        <v/>
      </c>
      <c r="K71" s="237" t="str">
        <f t="shared" si="1"/>
        <v/>
      </c>
    </row>
    <row r="72" spans="1:11" ht="15" hidden="1" outlineLevel="1">
      <c r="A72" s="48"/>
      <c r="B72" s="14" t="s">
        <v>20</v>
      </c>
      <c r="C72" s="117">
        <v>133</v>
      </c>
      <c r="D72" s="15" t="s">
        <v>80</v>
      </c>
      <c r="E72" s="100">
        <v>1</v>
      </c>
      <c r="F72" s="66" t="str">
        <f>IF(ISNA(VLOOKUP($A72,'Úklidové služby'!$A$7:$I$53,6,FALSE))=TRUE,"",VLOOKUP($A72,'Úklidové služby'!$A$7:$I$53,6,FALSE))</f>
        <v/>
      </c>
      <c r="G72" s="16" t="str">
        <f>IF(ISNA(VLOOKUP($A72,'Úklidové služby'!$A$7:$I$53,7,FALSE))=TRUE,"",VLOOKUP($A72,'Úklidové služby'!$A$7:$I$53,7,FALSE))</f>
        <v/>
      </c>
      <c r="H72" s="148" t="str">
        <f>IF(ISNA(VLOOKUP($A72,'Úklidové služby'!$A$7:$I$53,8,FALSE))=TRUE,"",VLOOKUP($A72,'Úklidové služby'!$A$7:$I$53,8,FALSE))</f>
        <v/>
      </c>
      <c r="I72" s="232" t="str">
        <f>IF(ISNA(VLOOKUP($A72,'Úklidové služby'!$A$7:$I$53,9,FALSE))=TRUE,"",VLOOKUP($A72,'Úklidové služby'!$A$7:$I$53,9,FALSE))</f>
        <v/>
      </c>
      <c r="J72" s="194" t="str">
        <f t="shared" si="0"/>
        <v/>
      </c>
      <c r="K72" s="237" t="str">
        <f t="shared" si="1"/>
        <v/>
      </c>
    </row>
    <row r="73" spans="1:11" ht="15" hidden="1" outlineLevel="1">
      <c r="A73" s="48"/>
      <c r="B73" s="14" t="s">
        <v>20</v>
      </c>
      <c r="C73" s="117">
        <v>134</v>
      </c>
      <c r="D73" s="15" t="s">
        <v>80</v>
      </c>
      <c r="E73" s="100">
        <v>1</v>
      </c>
      <c r="F73" s="66" t="str">
        <f>IF(ISNA(VLOOKUP($A73,'Úklidové služby'!$A$7:$I$53,6,FALSE))=TRUE,"",VLOOKUP($A73,'Úklidové služby'!$A$7:$I$53,6,FALSE))</f>
        <v/>
      </c>
      <c r="G73" s="16" t="str">
        <f>IF(ISNA(VLOOKUP($A73,'Úklidové služby'!$A$7:$I$53,7,FALSE))=TRUE,"",VLOOKUP($A73,'Úklidové služby'!$A$7:$I$53,7,FALSE))</f>
        <v/>
      </c>
      <c r="H73" s="148" t="str">
        <f>IF(ISNA(VLOOKUP($A73,'Úklidové služby'!$A$7:$I$53,8,FALSE))=TRUE,"",VLOOKUP($A73,'Úklidové služby'!$A$7:$I$53,8,FALSE))</f>
        <v/>
      </c>
      <c r="I73" s="232" t="str">
        <f>IF(ISNA(VLOOKUP($A73,'Úklidové služby'!$A$7:$I$53,9,FALSE))=TRUE,"",VLOOKUP($A73,'Úklidové služby'!$A$7:$I$53,9,FALSE))</f>
        <v/>
      </c>
      <c r="J73" s="194" t="str">
        <f t="shared" si="0"/>
        <v/>
      </c>
      <c r="K73" s="237" t="str">
        <f t="shared" si="1"/>
        <v/>
      </c>
    </row>
    <row r="74" spans="1:11" ht="15" hidden="1" outlineLevel="1">
      <c r="A74" s="48"/>
      <c r="B74" s="14" t="s">
        <v>20</v>
      </c>
      <c r="C74" s="117">
        <v>135</v>
      </c>
      <c r="D74" s="15" t="s">
        <v>79</v>
      </c>
      <c r="E74" s="100">
        <v>1</v>
      </c>
      <c r="F74" s="66" t="str">
        <f>IF(ISNA(VLOOKUP($A74,'Úklidové služby'!$A$7:$I$53,6,FALSE))=TRUE,"",VLOOKUP($A74,'Úklidové služby'!$A$7:$I$53,6,FALSE))</f>
        <v/>
      </c>
      <c r="G74" s="16" t="str">
        <f>IF(ISNA(VLOOKUP($A74,'Úklidové služby'!$A$7:$I$53,7,FALSE))=TRUE,"",VLOOKUP($A74,'Úklidové služby'!$A$7:$I$53,7,FALSE))</f>
        <v/>
      </c>
      <c r="H74" s="148" t="str">
        <f>IF(ISNA(VLOOKUP($A74,'Úklidové služby'!$A$7:$I$53,8,FALSE))=TRUE,"",VLOOKUP($A74,'Úklidové služby'!$A$7:$I$53,8,FALSE))</f>
        <v/>
      </c>
      <c r="I74" s="232" t="str">
        <f>IF(ISNA(VLOOKUP($A74,'Úklidové služby'!$A$7:$I$53,9,FALSE))=TRUE,"",VLOOKUP($A74,'Úklidové služby'!$A$7:$I$53,9,FALSE))</f>
        <v/>
      </c>
      <c r="J74" s="194" t="str">
        <f t="shared" si="0"/>
        <v/>
      </c>
      <c r="K74" s="237" t="str">
        <f t="shared" si="1"/>
        <v/>
      </c>
    </row>
    <row r="75" spans="1:11" ht="15" hidden="1" outlineLevel="1">
      <c r="A75" s="48"/>
      <c r="B75" s="14" t="s">
        <v>20</v>
      </c>
      <c r="C75" s="117">
        <v>136</v>
      </c>
      <c r="D75" s="15" t="s">
        <v>77</v>
      </c>
      <c r="E75" s="100">
        <v>1</v>
      </c>
      <c r="F75" s="66" t="str">
        <f>IF(ISNA(VLOOKUP($A75,'Úklidové služby'!$A$7:$I$53,6,FALSE))=TRUE,"",VLOOKUP($A75,'Úklidové služby'!$A$7:$I$53,6,FALSE))</f>
        <v/>
      </c>
      <c r="G75" s="16" t="str">
        <f>IF(ISNA(VLOOKUP($A75,'Úklidové služby'!$A$7:$I$53,7,FALSE))=TRUE,"",VLOOKUP($A75,'Úklidové služby'!$A$7:$I$53,7,FALSE))</f>
        <v/>
      </c>
      <c r="H75" s="148" t="str">
        <f>IF(ISNA(VLOOKUP($A75,'Úklidové služby'!$A$7:$I$53,8,FALSE))=TRUE,"",VLOOKUP($A75,'Úklidové služby'!$A$7:$I$53,8,FALSE))</f>
        <v/>
      </c>
      <c r="I75" s="232" t="str">
        <f>IF(ISNA(VLOOKUP($A75,'Úklidové služby'!$A$7:$I$53,9,FALSE))=TRUE,"",VLOOKUP($A75,'Úklidové služby'!$A$7:$I$53,9,FALSE))</f>
        <v/>
      </c>
      <c r="J75" s="194" t="str">
        <f t="shared" si="0"/>
        <v/>
      </c>
      <c r="K75" s="237" t="str">
        <f t="shared" si="1"/>
        <v/>
      </c>
    </row>
    <row r="76" spans="1:11" ht="15" hidden="1" outlineLevel="1">
      <c r="A76" s="48"/>
      <c r="B76" s="14" t="s">
        <v>20</v>
      </c>
      <c r="C76" s="117">
        <v>137</v>
      </c>
      <c r="D76" s="15" t="s">
        <v>78</v>
      </c>
      <c r="E76" s="100">
        <v>1</v>
      </c>
      <c r="F76" s="66" t="str">
        <f>IF(ISNA(VLOOKUP($A76,'Úklidové služby'!$A$7:$I$53,6,FALSE))=TRUE,"",VLOOKUP($A76,'Úklidové služby'!$A$7:$I$53,6,FALSE))</f>
        <v/>
      </c>
      <c r="G76" s="16" t="str">
        <f>IF(ISNA(VLOOKUP($A76,'Úklidové služby'!$A$7:$I$53,7,FALSE))=TRUE,"",VLOOKUP($A76,'Úklidové služby'!$A$7:$I$53,7,FALSE))</f>
        <v/>
      </c>
      <c r="H76" s="148" t="str">
        <f>IF(ISNA(VLOOKUP($A76,'Úklidové služby'!$A$7:$I$53,8,FALSE))=TRUE,"",VLOOKUP($A76,'Úklidové služby'!$A$7:$I$53,8,FALSE))</f>
        <v/>
      </c>
      <c r="I76" s="232" t="str">
        <f>IF(ISNA(VLOOKUP($A76,'Úklidové služby'!$A$7:$I$53,9,FALSE))=TRUE,"",VLOOKUP($A76,'Úklidové služby'!$A$7:$I$53,9,FALSE))</f>
        <v/>
      </c>
      <c r="J76" s="194" t="str">
        <f t="shared" si="0"/>
        <v/>
      </c>
      <c r="K76" s="237" t="str">
        <f t="shared" si="1"/>
        <v/>
      </c>
    </row>
    <row r="77" spans="1:11" ht="15" hidden="1" outlineLevel="1">
      <c r="A77" s="50"/>
      <c r="B77" s="25" t="s">
        <v>20</v>
      </c>
      <c r="C77" s="129">
        <v>138</v>
      </c>
      <c r="D77" s="116" t="s">
        <v>25</v>
      </c>
      <c r="E77" s="100">
        <v>1</v>
      </c>
      <c r="F77" s="93" t="str">
        <f>IF(ISNA(VLOOKUP($A77,'Úklidové služby'!$A$7:$I$53,6,FALSE))=TRUE,"",VLOOKUP($A77,'Úklidové služby'!$A$7:$I$53,6,FALSE))</f>
        <v/>
      </c>
      <c r="G77" s="16" t="str">
        <f>IF(ISNA(VLOOKUP($A77,'Úklidové služby'!$A$7:$I$53,7,FALSE))=TRUE,"",VLOOKUP($A77,'Úklidové služby'!$A$7:$I$53,7,FALSE))</f>
        <v/>
      </c>
      <c r="H77" s="148" t="str">
        <f>IF(ISNA(VLOOKUP($A77,'Úklidové služby'!$A$7:$I$53,8,FALSE))=TRUE,"",VLOOKUP($A77,'Úklidové služby'!$A$7:$I$53,8,FALSE))</f>
        <v/>
      </c>
      <c r="I77" s="232" t="str">
        <f>IF(ISNA(VLOOKUP($A77,'Úklidové služby'!$A$7:$I$53,9,FALSE))=TRUE,"",VLOOKUP($A77,'Úklidové služby'!$A$7:$I$53,9,FALSE))</f>
        <v/>
      </c>
      <c r="J77" s="194" t="str">
        <f t="shared" si="0"/>
        <v/>
      </c>
      <c r="K77" s="237" t="str">
        <f t="shared" si="1"/>
        <v/>
      </c>
    </row>
    <row r="78" spans="1:11" ht="15" collapsed="1">
      <c r="A78" s="2">
        <v>7</v>
      </c>
      <c r="B78" s="3" t="s">
        <v>39</v>
      </c>
      <c r="C78" s="5"/>
      <c r="D78" s="5"/>
      <c r="E78" s="97">
        <f>SUM(E79:E84)</f>
        <v>6</v>
      </c>
      <c r="F78" s="45" t="str">
        <f>IF(ISNA(VLOOKUP($A78,'Úklidové služby'!$A$7:$I$53,6,FALSE))=TRUE,"",VLOOKUP($A78,'Úklidové služby'!$A$7:$I$53,6,FALSE))</f>
        <v>místnost</v>
      </c>
      <c r="G78" s="24">
        <f>IF(ISNA(VLOOKUP($A78,'Úklidové služby'!$A$7:$I$53,7,FALSE))=TRUE,"",VLOOKUP($A78,'Úklidové služby'!$A$7:$I$53,7,FALSE))</f>
        <v>0</v>
      </c>
      <c r="H78" s="227" t="str">
        <f>IF(ISNA(VLOOKUP($A78,'Úklidové služby'!$A$7:$I$53,8,FALSE))=TRUE,"",VLOOKUP($A78,'Úklidové služby'!$A$7:$I$53,8,FALSE))</f>
        <v>1x za den</v>
      </c>
      <c r="I78" s="185">
        <f>IF(ISNA(VLOOKUP($A78,'Úklidové služby'!$A$7:$I$53,9,FALSE))=TRUE,"",VLOOKUP($A78,'Úklidové služby'!$A$7:$I$53,9,FALSE))</f>
        <v>251</v>
      </c>
      <c r="J78" s="76">
        <f t="shared" si="0"/>
        <v>0</v>
      </c>
      <c r="K78" s="238">
        <f t="shared" si="1"/>
        <v>0</v>
      </c>
    </row>
    <row r="79" spans="1:11" ht="15" hidden="1" outlineLevel="1">
      <c r="A79" s="48"/>
      <c r="B79" s="14" t="s">
        <v>20</v>
      </c>
      <c r="C79" s="70" t="s">
        <v>83</v>
      </c>
      <c r="D79" s="15" t="s">
        <v>76</v>
      </c>
      <c r="E79" s="100">
        <v>1</v>
      </c>
      <c r="F79" s="66" t="str">
        <f>IF(ISNA(VLOOKUP($A79,'Úklidové služby'!$A$7:$I$53,6,FALSE))=TRUE,"",VLOOKUP($A79,'Úklidové služby'!$A$7:$I$53,6,FALSE))</f>
        <v/>
      </c>
      <c r="G79" s="16" t="str">
        <f>IF(ISNA(VLOOKUP($A79,'Úklidové služby'!$A$7:$I$53,7,FALSE))=TRUE,"",VLOOKUP($A79,'Úklidové služby'!$A$7:$I$53,7,FALSE))</f>
        <v/>
      </c>
      <c r="H79" s="148" t="str">
        <f>IF(ISNA(VLOOKUP($A79,'Úklidové služby'!$A$7:$I$53,8,FALSE))=TRUE,"",VLOOKUP($A79,'Úklidové služby'!$A$7:$I$53,8,FALSE))</f>
        <v/>
      </c>
      <c r="I79" s="232" t="str">
        <f>IF(ISNA(VLOOKUP($A79,'Úklidové služby'!$A$7:$I$53,9,FALSE))=TRUE,"",VLOOKUP($A79,'Úklidové služby'!$A$7:$I$53,9,FALSE))</f>
        <v/>
      </c>
      <c r="J79" s="194" t="str">
        <f t="shared" si="0"/>
        <v/>
      </c>
      <c r="K79" s="237" t="str">
        <f t="shared" si="1"/>
        <v/>
      </c>
    </row>
    <row r="80" spans="1:11" ht="15" hidden="1" outlineLevel="1">
      <c r="A80" s="48"/>
      <c r="B80" s="14" t="s">
        <v>20</v>
      </c>
      <c r="C80" s="117">
        <v>129</v>
      </c>
      <c r="D80" s="15" t="s">
        <v>77</v>
      </c>
      <c r="E80" s="100">
        <v>1</v>
      </c>
      <c r="F80" s="66" t="str">
        <f>IF(ISNA(VLOOKUP($A80,'Úklidové služby'!$A$7:$I$53,6,FALSE))=TRUE,"",VLOOKUP($A80,'Úklidové služby'!$A$7:$I$53,6,FALSE))</f>
        <v/>
      </c>
      <c r="G80" s="16" t="str">
        <f>IF(ISNA(VLOOKUP($A80,'Úklidové služby'!$A$7:$I$53,7,FALSE))=TRUE,"",VLOOKUP($A80,'Úklidové služby'!$A$7:$I$53,7,FALSE))</f>
        <v/>
      </c>
      <c r="H80" s="148" t="str">
        <f>IF(ISNA(VLOOKUP($A80,'Úklidové služby'!$A$7:$I$53,8,FALSE))=TRUE,"",VLOOKUP($A80,'Úklidové služby'!$A$7:$I$53,8,FALSE))</f>
        <v/>
      </c>
      <c r="I80" s="232" t="str">
        <f>IF(ISNA(VLOOKUP($A80,'Úklidové služby'!$A$7:$I$53,9,FALSE))=TRUE,"",VLOOKUP($A80,'Úklidové služby'!$A$7:$I$53,9,FALSE))</f>
        <v/>
      </c>
      <c r="J80" s="194" t="str">
        <f aca="true" t="shared" si="2" ref="J80:J126">IF(ISERR(E80*G80*I80)=TRUE,"",E80*G80*I80)</f>
        <v/>
      </c>
      <c r="K80" s="237" t="str">
        <f aca="true" t="shared" si="3" ref="K80:K126">IF(ISERR(J80/12)=TRUE,"",J80/12)</f>
        <v/>
      </c>
    </row>
    <row r="81" spans="1:11" ht="15" hidden="1" outlineLevel="1">
      <c r="A81" s="48"/>
      <c r="B81" s="14" t="s">
        <v>20</v>
      </c>
      <c r="C81" s="117">
        <v>133</v>
      </c>
      <c r="D81" s="15" t="s">
        <v>80</v>
      </c>
      <c r="E81" s="100">
        <v>1</v>
      </c>
      <c r="F81" s="66" t="str">
        <f>IF(ISNA(VLOOKUP($A81,'Úklidové služby'!$A$7:$I$53,6,FALSE))=TRUE,"",VLOOKUP($A81,'Úklidové služby'!$A$7:$I$53,6,FALSE))</f>
        <v/>
      </c>
      <c r="G81" s="16" t="str">
        <f>IF(ISNA(VLOOKUP($A81,'Úklidové služby'!$A$7:$I$53,7,FALSE))=TRUE,"",VLOOKUP($A81,'Úklidové služby'!$A$7:$I$53,7,FALSE))</f>
        <v/>
      </c>
      <c r="H81" s="148" t="str">
        <f>IF(ISNA(VLOOKUP($A81,'Úklidové služby'!$A$7:$I$53,8,FALSE))=TRUE,"",VLOOKUP($A81,'Úklidové služby'!$A$7:$I$53,8,FALSE))</f>
        <v/>
      </c>
      <c r="I81" s="232" t="str">
        <f>IF(ISNA(VLOOKUP($A81,'Úklidové služby'!$A$7:$I$53,9,FALSE))=TRUE,"",VLOOKUP($A81,'Úklidové služby'!$A$7:$I$53,9,FALSE))</f>
        <v/>
      </c>
      <c r="J81" s="194" t="str">
        <f t="shared" si="2"/>
        <v/>
      </c>
      <c r="K81" s="237" t="str">
        <f t="shared" si="3"/>
        <v/>
      </c>
    </row>
    <row r="82" spans="1:11" ht="15" hidden="1" outlineLevel="1">
      <c r="A82" s="48"/>
      <c r="B82" s="14" t="s">
        <v>20</v>
      </c>
      <c r="C82" s="117">
        <v>134</v>
      </c>
      <c r="D82" s="15" t="s">
        <v>80</v>
      </c>
      <c r="E82" s="100">
        <v>1</v>
      </c>
      <c r="F82" s="66" t="str">
        <f>IF(ISNA(VLOOKUP($A82,'Úklidové služby'!$A$7:$I$53,6,FALSE))=TRUE,"",VLOOKUP($A82,'Úklidové služby'!$A$7:$I$53,6,FALSE))</f>
        <v/>
      </c>
      <c r="G82" s="16" t="str">
        <f>IF(ISNA(VLOOKUP($A82,'Úklidové služby'!$A$7:$I$53,7,FALSE))=TRUE,"",VLOOKUP($A82,'Úklidové služby'!$A$7:$I$53,7,FALSE))</f>
        <v/>
      </c>
      <c r="H82" s="148" t="str">
        <f>IF(ISNA(VLOOKUP($A82,'Úklidové služby'!$A$7:$I$53,8,FALSE))=TRUE,"",VLOOKUP($A82,'Úklidové služby'!$A$7:$I$53,8,FALSE))</f>
        <v/>
      </c>
      <c r="I82" s="232" t="str">
        <f>IF(ISNA(VLOOKUP($A82,'Úklidové služby'!$A$7:$I$53,9,FALSE))=TRUE,"",VLOOKUP($A82,'Úklidové služby'!$A$7:$I$53,9,FALSE))</f>
        <v/>
      </c>
      <c r="J82" s="194" t="str">
        <f t="shared" si="2"/>
        <v/>
      </c>
      <c r="K82" s="237" t="str">
        <f t="shared" si="3"/>
        <v/>
      </c>
    </row>
    <row r="83" spans="1:11" ht="15" hidden="1" outlineLevel="1">
      <c r="A83" s="48"/>
      <c r="B83" s="14" t="s">
        <v>20</v>
      </c>
      <c r="C83" s="117">
        <v>136</v>
      </c>
      <c r="D83" s="15" t="s">
        <v>77</v>
      </c>
      <c r="E83" s="100">
        <v>1</v>
      </c>
      <c r="F83" s="66" t="str">
        <f>IF(ISNA(VLOOKUP($A83,'Úklidové služby'!$A$7:$I$53,6,FALSE))=TRUE,"",VLOOKUP($A83,'Úklidové služby'!$A$7:$I$53,6,FALSE))</f>
        <v/>
      </c>
      <c r="G83" s="16" t="str">
        <f>IF(ISNA(VLOOKUP($A83,'Úklidové služby'!$A$7:$I$53,7,FALSE))=TRUE,"",VLOOKUP($A83,'Úklidové služby'!$A$7:$I$53,7,FALSE))</f>
        <v/>
      </c>
      <c r="H83" s="148" t="str">
        <f>IF(ISNA(VLOOKUP($A83,'Úklidové služby'!$A$7:$I$53,8,FALSE))=TRUE,"",VLOOKUP($A83,'Úklidové služby'!$A$7:$I$53,8,FALSE))</f>
        <v/>
      </c>
      <c r="I83" s="232" t="str">
        <f>IF(ISNA(VLOOKUP($A83,'Úklidové služby'!$A$7:$I$53,9,FALSE))=TRUE,"",VLOOKUP($A83,'Úklidové služby'!$A$7:$I$53,9,FALSE))</f>
        <v/>
      </c>
      <c r="J83" s="194" t="str">
        <f t="shared" si="2"/>
        <v/>
      </c>
      <c r="K83" s="237" t="str">
        <f t="shared" si="3"/>
        <v/>
      </c>
    </row>
    <row r="84" spans="1:11" ht="15" hidden="1" outlineLevel="1">
      <c r="A84" s="50"/>
      <c r="B84" s="130" t="s">
        <v>20</v>
      </c>
      <c r="C84" s="129">
        <v>138</v>
      </c>
      <c r="D84" s="116" t="s">
        <v>25</v>
      </c>
      <c r="E84" s="103">
        <v>1</v>
      </c>
      <c r="F84" s="93" t="str">
        <f>IF(ISNA(VLOOKUP($A84,'Úklidové služby'!$A$7:$I$53,6,FALSE))=TRUE,"",VLOOKUP($A84,'Úklidové služby'!$A$7:$I$53,6,FALSE))</f>
        <v/>
      </c>
      <c r="G84" s="28" t="str">
        <f>IF(ISNA(VLOOKUP($A84,'Úklidové služby'!$A$7:$I$53,7,FALSE))=TRUE,"",VLOOKUP($A84,'Úklidové služby'!$A$7:$I$53,7,FALSE))</f>
        <v/>
      </c>
      <c r="H84" s="148" t="str">
        <f>IF(ISNA(VLOOKUP($A84,'Úklidové služby'!$A$7:$I$53,8,FALSE))=TRUE,"",VLOOKUP($A84,'Úklidové služby'!$A$7:$I$53,8,FALSE))</f>
        <v/>
      </c>
      <c r="I84" s="232" t="str">
        <f>IF(ISNA(VLOOKUP($A84,'Úklidové služby'!$A$7:$I$53,9,FALSE))=TRUE,"",VLOOKUP($A84,'Úklidové služby'!$A$7:$I$53,9,FALSE))</f>
        <v/>
      </c>
      <c r="J84" s="195" t="str">
        <f t="shared" si="2"/>
        <v/>
      </c>
      <c r="K84" s="237" t="str">
        <f t="shared" si="3"/>
        <v/>
      </c>
    </row>
    <row r="85" spans="1:11" ht="15">
      <c r="A85" s="2">
        <v>8</v>
      </c>
      <c r="B85" s="3" t="s">
        <v>441</v>
      </c>
      <c r="C85" s="5"/>
      <c r="D85" s="5"/>
      <c r="E85" s="97">
        <v>0</v>
      </c>
      <c r="F85" s="45" t="str">
        <f>IF(ISNA(VLOOKUP($A85,'Úklidové služby'!$A$7:$I$53,6,FALSE))=TRUE,"",VLOOKUP($A85,'Úklidové služby'!$A$7:$I$53,6,FALSE))</f>
        <v>m2</v>
      </c>
      <c r="G85" s="24">
        <f>IF(ISNA(VLOOKUP($A85,'Úklidové služby'!$A$7:$I$53,7,FALSE))=TRUE,"",VLOOKUP($A85,'Úklidové služby'!$A$7:$I$53,7,FALSE))</f>
        <v>0</v>
      </c>
      <c r="H85" s="227" t="str">
        <f>IF(ISNA(VLOOKUP($A85,'Úklidové služby'!$A$7:$I$53,8,FALSE))=TRUE,"",VLOOKUP($A85,'Úklidové služby'!$A$7:$I$53,8,FALSE))</f>
        <v>1x za den</v>
      </c>
      <c r="I85" s="185">
        <f>IF(ISNA(VLOOKUP($A85,'Úklidové služby'!$A$7:$I$53,9,FALSE))=TRUE,"",VLOOKUP($A85,'Úklidové služby'!$A$7:$I$53,9,FALSE))</f>
        <v>251</v>
      </c>
      <c r="J85" s="76">
        <f t="shared" si="2"/>
        <v>0</v>
      </c>
      <c r="K85" s="238">
        <f t="shared" si="3"/>
        <v>0</v>
      </c>
    </row>
    <row r="86" spans="1:11" ht="15" collapsed="1">
      <c r="A86" s="18">
        <v>9</v>
      </c>
      <c r="B86" s="19" t="s">
        <v>40</v>
      </c>
      <c r="C86" s="5"/>
      <c r="D86" s="5"/>
      <c r="E86" s="97">
        <f>SUM(E87:E106)</f>
        <v>20</v>
      </c>
      <c r="F86" s="45" t="str">
        <f>IF(ISNA(VLOOKUP($A86,'Úklidové služby'!$A$7:$I$53,6,FALSE))=TRUE,"",VLOOKUP($A86,'Úklidové služby'!$A$7:$I$53,6,FALSE))</f>
        <v>místnost</v>
      </c>
      <c r="G86" s="24">
        <f>IF(ISNA(VLOOKUP($A86,'Úklidové služby'!$A$7:$I$53,7,FALSE))=TRUE,"",VLOOKUP($A86,'Úklidové služby'!$A$7:$I$53,7,FALSE))</f>
        <v>0</v>
      </c>
      <c r="H86" s="228" t="str">
        <f>IF(ISNA(VLOOKUP($A86,'Úklidové služby'!$A$7:$I$53,8,FALSE))=TRUE,"",VLOOKUP($A86,'Úklidové služby'!$A$7:$I$53,8,FALSE))</f>
        <v>1x za den</v>
      </c>
      <c r="I86" s="184">
        <f>IF(ISNA(VLOOKUP($A86,'Úklidové služby'!$A$7:$I$53,9,FALSE))=TRUE,"",VLOOKUP($A86,'Úklidové služby'!$A$7:$I$53,9,FALSE))</f>
        <v>251</v>
      </c>
      <c r="J86" s="76">
        <f t="shared" si="2"/>
        <v>0</v>
      </c>
      <c r="K86" s="241">
        <f t="shared" si="3"/>
        <v>0</v>
      </c>
    </row>
    <row r="87" spans="1:11" ht="15" hidden="1" outlineLevel="1">
      <c r="A87" s="48"/>
      <c r="B87" s="10" t="s">
        <v>8</v>
      </c>
      <c r="C87" s="69" t="s">
        <v>71</v>
      </c>
      <c r="D87" s="11" t="s">
        <v>67</v>
      </c>
      <c r="E87" s="100">
        <v>1</v>
      </c>
      <c r="F87" s="66" t="str">
        <f>IF(ISNA(VLOOKUP($A87,'Úklidové služby'!$A$7:$I$53,6,FALSE))=TRUE,"",VLOOKUP($A87,'Úklidové služby'!$A$7:$I$53,6,FALSE))</f>
        <v/>
      </c>
      <c r="G87" s="16" t="str">
        <f>IF(ISNA(VLOOKUP($A87,'Úklidové služby'!$A$7:$I$53,7,FALSE))=TRUE,"",VLOOKUP($A87,'Úklidové služby'!$A$7:$I$53,7,FALSE))</f>
        <v/>
      </c>
      <c r="H87" s="148" t="str">
        <f>IF(ISNA(VLOOKUP($A87,'Úklidové služby'!$A$7:$I$53,8,FALSE))=TRUE,"",VLOOKUP($A87,'Úklidové služby'!$A$7:$I$53,8,FALSE))</f>
        <v/>
      </c>
      <c r="I87" s="232" t="str">
        <f>IF(ISNA(VLOOKUP($A87,'Úklidové služby'!$A$7:$I$53,9,FALSE))=TRUE,"",VLOOKUP($A87,'Úklidové služby'!$A$7:$I$53,9,FALSE))</f>
        <v/>
      </c>
      <c r="J87" s="194" t="str">
        <f t="shared" si="2"/>
        <v/>
      </c>
      <c r="K87" s="237" t="str">
        <f t="shared" si="3"/>
        <v/>
      </c>
    </row>
    <row r="88" spans="1:11" ht="15" hidden="1" outlineLevel="1">
      <c r="A88" s="48"/>
      <c r="B88" s="14" t="s">
        <v>8</v>
      </c>
      <c r="C88" s="70" t="s">
        <v>72</v>
      </c>
      <c r="D88" s="15" t="s">
        <v>68</v>
      </c>
      <c r="E88" s="100">
        <v>1</v>
      </c>
      <c r="F88" s="66" t="str">
        <f>IF(ISNA(VLOOKUP($A88,'Úklidové služby'!$A$7:$I$53,6,FALSE))=TRUE,"",VLOOKUP($A88,'Úklidové služby'!$A$7:$I$53,6,FALSE))</f>
        <v/>
      </c>
      <c r="G88" s="16" t="str">
        <f>IF(ISNA(VLOOKUP($A88,'Úklidové služby'!$A$7:$I$53,7,FALSE))=TRUE,"",VLOOKUP($A88,'Úklidové služby'!$A$7:$I$53,7,FALSE))</f>
        <v/>
      </c>
      <c r="H88" s="148" t="str">
        <f>IF(ISNA(VLOOKUP($A88,'Úklidové služby'!$A$7:$I$53,8,FALSE))=TRUE,"",VLOOKUP($A88,'Úklidové služby'!$A$7:$I$53,8,FALSE))</f>
        <v/>
      </c>
      <c r="I88" s="232" t="str">
        <f>IF(ISNA(VLOOKUP($A88,'Úklidové služby'!$A$7:$I$53,9,FALSE))=TRUE,"",VLOOKUP($A88,'Úklidové služby'!$A$7:$I$53,9,FALSE))</f>
        <v/>
      </c>
      <c r="J88" s="194" t="str">
        <f t="shared" si="2"/>
        <v/>
      </c>
      <c r="K88" s="237" t="str">
        <f t="shared" si="3"/>
        <v/>
      </c>
    </row>
    <row r="89" spans="1:11" ht="15" hidden="1" outlineLevel="1">
      <c r="A89" s="48"/>
      <c r="B89" s="14" t="s">
        <v>8</v>
      </c>
      <c r="C89" s="70" t="s">
        <v>73</v>
      </c>
      <c r="D89" s="15" t="s">
        <v>69</v>
      </c>
      <c r="E89" s="100">
        <v>1</v>
      </c>
      <c r="F89" s="66" t="str">
        <f>IF(ISNA(VLOOKUP($A89,'Úklidové služby'!$A$7:$I$53,6,FALSE))=TRUE,"",VLOOKUP($A89,'Úklidové služby'!$A$7:$I$53,6,FALSE))</f>
        <v/>
      </c>
      <c r="G89" s="16" t="str">
        <f>IF(ISNA(VLOOKUP($A89,'Úklidové služby'!$A$7:$I$53,7,FALSE))=TRUE,"",VLOOKUP($A89,'Úklidové služby'!$A$7:$I$53,7,FALSE))</f>
        <v/>
      </c>
      <c r="H89" s="148" t="str">
        <f>IF(ISNA(VLOOKUP($A89,'Úklidové služby'!$A$7:$I$53,8,FALSE))=TRUE,"",VLOOKUP($A89,'Úklidové služby'!$A$7:$I$53,8,FALSE))</f>
        <v/>
      </c>
      <c r="I89" s="232" t="str">
        <f>IF(ISNA(VLOOKUP($A89,'Úklidové služby'!$A$7:$I$53,9,FALSE))=TRUE,"",VLOOKUP($A89,'Úklidové služby'!$A$7:$I$53,9,FALSE))</f>
        <v/>
      </c>
      <c r="J89" s="194" t="str">
        <f t="shared" si="2"/>
        <v/>
      </c>
      <c r="K89" s="237" t="str">
        <f t="shared" si="3"/>
        <v/>
      </c>
    </row>
    <row r="90" spans="1:11" ht="15" hidden="1" outlineLevel="1">
      <c r="A90" s="48"/>
      <c r="B90" s="14" t="s">
        <v>20</v>
      </c>
      <c r="C90" s="70" t="s">
        <v>81</v>
      </c>
      <c r="D90" s="15" t="s">
        <v>75</v>
      </c>
      <c r="E90" s="100">
        <v>1</v>
      </c>
      <c r="F90" s="66" t="str">
        <f>IF(ISNA(VLOOKUP($A90,'Úklidové služby'!$A$7:$I$53,6,FALSE))=TRUE,"",VLOOKUP($A90,'Úklidové služby'!$A$7:$I$53,6,FALSE))</f>
        <v/>
      </c>
      <c r="G90" s="16" t="str">
        <f>IF(ISNA(VLOOKUP($A90,'Úklidové služby'!$A$7:$I$53,7,FALSE))=TRUE,"",VLOOKUP($A90,'Úklidové služby'!$A$7:$I$53,7,FALSE))</f>
        <v/>
      </c>
      <c r="H90" s="148" t="str">
        <f>IF(ISNA(VLOOKUP($A90,'Úklidové služby'!$A$7:$I$53,8,FALSE))=TRUE,"",VLOOKUP($A90,'Úklidové služby'!$A$7:$I$53,8,FALSE))</f>
        <v/>
      </c>
      <c r="I90" s="232" t="str">
        <f>IF(ISNA(VLOOKUP($A90,'Úklidové služby'!$A$7:$I$53,9,FALSE))=TRUE,"",VLOOKUP($A90,'Úklidové služby'!$A$7:$I$53,9,FALSE))</f>
        <v/>
      </c>
      <c r="J90" s="194" t="str">
        <f t="shared" si="2"/>
        <v/>
      </c>
      <c r="K90" s="237" t="str">
        <f t="shared" si="3"/>
        <v/>
      </c>
    </row>
    <row r="91" spans="1:11" ht="15" hidden="1" outlineLevel="1">
      <c r="A91" s="48"/>
      <c r="B91" s="14" t="s">
        <v>20</v>
      </c>
      <c r="C91" s="70" t="s">
        <v>82</v>
      </c>
      <c r="D91" s="15" t="s">
        <v>25</v>
      </c>
      <c r="E91" s="100">
        <v>1</v>
      </c>
      <c r="F91" s="66" t="str">
        <f>IF(ISNA(VLOOKUP($A91,'Úklidové služby'!$A$7:$I$53,6,FALSE))=TRUE,"",VLOOKUP($A91,'Úklidové služby'!$A$7:$I$53,6,FALSE))</f>
        <v/>
      </c>
      <c r="G91" s="16" t="str">
        <f>IF(ISNA(VLOOKUP($A91,'Úklidové služby'!$A$7:$I$53,7,FALSE))=TRUE,"",VLOOKUP($A91,'Úklidové služby'!$A$7:$I$53,7,FALSE))</f>
        <v/>
      </c>
      <c r="H91" s="148" t="str">
        <f>IF(ISNA(VLOOKUP($A91,'Úklidové služby'!$A$7:$I$53,8,FALSE))=TRUE,"",VLOOKUP($A91,'Úklidové služby'!$A$7:$I$53,8,FALSE))</f>
        <v/>
      </c>
      <c r="I91" s="232" t="str">
        <f>IF(ISNA(VLOOKUP($A91,'Úklidové služby'!$A$7:$I$53,9,FALSE))=TRUE,"",VLOOKUP($A91,'Úklidové služby'!$A$7:$I$53,9,FALSE))</f>
        <v/>
      </c>
      <c r="J91" s="194" t="str">
        <f t="shared" si="2"/>
        <v/>
      </c>
      <c r="K91" s="237" t="str">
        <f t="shared" si="3"/>
        <v/>
      </c>
    </row>
    <row r="92" spans="1:11" ht="15" hidden="1" outlineLevel="1">
      <c r="A92" s="48"/>
      <c r="B92" s="14" t="s">
        <v>20</v>
      </c>
      <c r="C92" s="70" t="s">
        <v>83</v>
      </c>
      <c r="D92" s="15" t="s">
        <v>76</v>
      </c>
      <c r="E92" s="100">
        <v>1</v>
      </c>
      <c r="F92" s="66" t="str">
        <f>IF(ISNA(VLOOKUP($A92,'Úklidové služby'!$A$7:$I$53,6,FALSE))=TRUE,"",VLOOKUP($A92,'Úklidové služby'!$A$7:$I$53,6,FALSE))</f>
        <v/>
      </c>
      <c r="G92" s="16" t="str">
        <f>IF(ISNA(VLOOKUP($A92,'Úklidové služby'!$A$7:$I$53,7,FALSE))=TRUE,"",VLOOKUP($A92,'Úklidové služby'!$A$7:$I$53,7,FALSE))</f>
        <v/>
      </c>
      <c r="H92" s="148" t="str">
        <f>IF(ISNA(VLOOKUP($A92,'Úklidové služby'!$A$7:$I$53,8,FALSE))=TRUE,"",VLOOKUP($A92,'Úklidové služby'!$A$7:$I$53,8,FALSE))</f>
        <v/>
      </c>
      <c r="I92" s="232" t="str">
        <f>IF(ISNA(VLOOKUP($A92,'Úklidové služby'!$A$7:$I$53,9,FALSE))=TRUE,"",VLOOKUP($A92,'Úklidové služby'!$A$7:$I$53,9,FALSE))</f>
        <v/>
      </c>
      <c r="J92" s="194" t="str">
        <f t="shared" si="2"/>
        <v/>
      </c>
      <c r="K92" s="237" t="str">
        <f t="shared" si="3"/>
        <v/>
      </c>
    </row>
    <row r="93" spans="1:11" ht="15" hidden="1" outlineLevel="1">
      <c r="A93" s="48"/>
      <c r="B93" s="14" t="s">
        <v>20</v>
      </c>
      <c r="C93" s="70" t="s">
        <v>84</v>
      </c>
      <c r="D93" s="15" t="s">
        <v>66</v>
      </c>
      <c r="E93" s="100">
        <v>1</v>
      </c>
      <c r="F93" s="66" t="str">
        <f>IF(ISNA(VLOOKUP($A93,'Úklidové služby'!$A$7:$I$53,6,FALSE))=TRUE,"",VLOOKUP($A93,'Úklidové služby'!$A$7:$I$53,6,FALSE))</f>
        <v/>
      </c>
      <c r="G93" s="16" t="str">
        <f>IF(ISNA(VLOOKUP($A93,'Úklidové služby'!$A$7:$I$53,7,FALSE))=TRUE,"",VLOOKUP($A93,'Úklidové služby'!$A$7:$I$53,7,FALSE))</f>
        <v/>
      </c>
      <c r="H93" s="148" t="str">
        <f>IF(ISNA(VLOOKUP($A93,'Úklidové služby'!$A$7:$I$53,8,FALSE))=TRUE,"",VLOOKUP($A93,'Úklidové služby'!$A$7:$I$53,8,FALSE))</f>
        <v/>
      </c>
      <c r="I93" s="232" t="str">
        <f>IF(ISNA(VLOOKUP($A93,'Úklidové služby'!$A$7:$I$53,9,FALSE))=TRUE,"",VLOOKUP($A93,'Úklidové služby'!$A$7:$I$53,9,FALSE))</f>
        <v/>
      </c>
      <c r="J93" s="194" t="str">
        <f t="shared" si="2"/>
        <v/>
      </c>
      <c r="K93" s="237" t="str">
        <f t="shared" si="3"/>
        <v/>
      </c>
    </row>
    <row r="94" spans="1:11" ht="15" hidden="1" outlineLevel="1">
      <c r="A94" s="48"/>
      <c r="B94" s="14" t="s">
        <v>20</v>
      </c>
      <c r="C94" s="70" t="s">
        <v>85</v>
      </c>
      <c r="D94" s="15" t="s">
        <v>66</v>
      </c>
      <c r="E94" s="100">
        <v>1</v>
      </c>
      <c r="F94" s="66" t="str">
        <f>IF(ISNA(VLOOKUP($A94,'Úklidové služby'!$A$7:$I$53,6,FALSE))=TRUE,"",VLOOKUP($A94,'Úklidové služby'!$A$7:$I$53,6,FALSE))</f>
        <v/>
      </c>
      <c r="G94" s="16" t="str">
        <f>IF(ISNA(VLOOKUP($A94,'Úklidové služby'!$A$7:$I$53,7,FALSE))=TRUE,"",VLOOKUP($A94,'Úklidové služby'!$A$7:$I$53,7,FALSE))</f>
        <v/>
      </c>
      <c r="H94" s="148" t="str">
        <f>IF(ISNA(VLOOKUP($A94,'Úklidové služby'!$A$7:$I$53,8,FALSE))=TRUE,"",VLOOKUP($A94,'Úklidové služby'!$A$7:$I$53,8,FALSE))</f>
        <v/>
      </c>
      <c r="I94" s="232" t="str">
        <f>IF(ISNA(VLOOKUP($A94,'Úklidové služby'!$A$7:$I$53,9,FALSE))=TRUE,"",VLOOKUP($A94,'Úklidové služby'!$A$7:$I$53,9,FALSE))</f>
        <v/>
      </c>
      <c r="J94" s="194" t="str">
        <f t="shared" si="2"/>
        <v/>
      </c>
      <c r="K94" s="237" t="str">
        <f t="shared" si="3"/>
        <v/>
      </c>
    </row>
    <row r="95" spans="1:11" ht="15" hidden="1" outlineLevel="1">
      <c r="A95" s="48"/>
      <c r="B95" s="14" t="s">
        <v>20</v>
      </c>
      <c r="C95" s="117">
        <v>122</v>
      </c>
      <c r="D95" s="15" t="s">
        <v>18</v>
      </c>
      <c r="E95" s="100">
        <v>1</v>
      </c>
      <c r="F95" s="66" t="str">
        <f>IF(ISNA(VLOOKUP($A95,'Úklidové služby'!$A$7:$I$53,6,FALSE))=TRUE,"",VLOOKUP($A95,'Úklidové služby'!$A$7:$I$53,6,FALSE))</f>
        <v/>
      </c>
      <c r="G95" s="16" t="str">
        <f>IF(ISNA(VLOOKUP($A95,'Úklidové služby'!$A$7:$I$53,7,FALSE))=TRUE,"",VLOOKUP($A95,'Úklidové služby'!$A$7:$I$53,7,FALSE))</f>
        <v/>
      </c>
      <c r="H95" s="148" t="str">
        <f>IF(ISNA(VLOOKUP($A95,'Úklidové služby'!$A$7:$I$53,8,FALSE))=TRUE,"",VLOOKUP($A95,'Úklidové služby'!$A$7:$I$53,8,FALSE))</f>
        <v/>
      </c>
      <c r="I95" s="232" t="str">
        <f>IF(ISNA(VLOOKUP($A95,'Úklidové služby'!$A$7:$I$53,9,FALSE))=TRUE,"",VLOOKUP($A95,'Úklidové služby'!$A$7:$I$53,9,FALSE))</f>
        <v/>
      </c>
      <c r="J95" s="194" t="str">
        <f t="shared" si="2"/>
        <v/>
      </c>
      <c r="K95" s="237" t="str">
        <f t="shared" si="3"/>
        <v/>
      </c>
    </row>
    <row r="96" spans="1:11" ht="15" hidden="1" outlineLevel="1">
      <c r="A96" s="48"/>
      <c r="B96" s="14" t="s">
        <v>20</v>
      </c>
      <c r="C96" s="117">
        <v>123</v>
      </c>
      <c r="D96" s="15" t="s">
        <v>61</v>
      </c>
      <c r="E96" s="100">
        <v>1</v>
      </c>
      <c r="F96" s="66" t="str">
        <f>IF(ISNA(VLOOKUP($A96,'Úklidové služby'!$A$7:$I$53,6,FALSE))=TRUE,"",VLOOKUP($A96,'Úklidové služby'!$A$7:$I$53,6,FALSE))</f>
        <v/>
      </c>
      <c r="G96" s="16" t="str">
        <f>IF(ISNA(VLOOKUP($A96,'Úklidové služby'!$A$7:$I$53,7,FALSE))=TRUE,"",VLOOKUP($A96,'Úklidové služby'!$A$7:$I$53,7,FALSE))</f>
        <v/>
      </c>
      <c r="H96" s="148" t="str">
        <f>IF(ISNA(VLOOKUP($A96,'Úklidové služby'!$A$7:$I$53,8,FALSE))=TRUE,"",VLOOKUP($A96,'Úklidové služby'!$A$7:$I$53,8,FALSE))</f>
        <v/>
      </c>
      <c r="I96" s="232" t="str">
        <f>IF(ISNA(VLOOKUP($A96,'Úklidové služby'!$A$7:$I$53,9,FALSE))=TRUE,"",VLOOKUP($A96,'Úklidové služby'!$A$7:$I$53,9,FALSE))</f>
        <v/>
      </c>
      <c r="J96" s="194" t="str">
        <f t="shared" si="2"/>
        <v/>
      </c>
      <c r="K96" s="237" t="str">
        <f t="shared" si="3"/>
        <v/>
      </c>
    </row>
    <row r="97" spans="1:11" ht="15" hidden="1" outlineLevel="1">
      <c r="A97" s="48"/>
      <c r="B97" s="14" t="s">
        <v>20</v>
      </c>
      <c r="C97" s="117">
        <v>146</v>
      </c>
      <c r="D97" s="134" t="s">
        <v>86</v>
      </c>
      <c r="E97" s="100">
        <v>1</v>
      </c>
      <c r="F97" s="66" t="str">
        <f>IF(ISNA(VLOOKUP($A97,'Úklidové služby'!$A$7:$I$53,6,FALSE))=TRUE,"",VLOOKUP($A97,'Úklidové služby'!$A$7:$I$53,6,FALSE))</f>
        <v/>
      </c>
      <c r="G97" s="16" t="str">
        <f>IF(ISNA(VLOOKUP($A97,'Úklidové služby'!$A$7:$I$53,7,FALSE))=TRUE,"",VLOOKUP($A97,'Úklidové služby'!$A$7:$I$53,7,FALSE))</f>
        <v/>
      </c>
      <c r="H97" s="148" t="str">
        <f>IF(ISNA(VLOOKUP($A97,'Úklidové služby'!$A$7:$I$53,8,FALSE))=TRUE,"",VLOOKUP($A97,'Úklidové služby'!$A$7:$I$53,8,FALSE))</f>
        <v/>
      </c>
      <c r="I97" s="232" t="str">
        <f>IF(ISNA(VLOOKUP($A97,'Úklidové služby'!$A$7:$I$53,9,FALSE))=TRUE,"",VLOOKUP($A97,'Úklidové služby'!$A$7:$I$53,9,FALSE))</f>
        <v/>
      </c>
      <c r="J97" s="194" t="str">
        <f t="shared" si="2"/>
        <v/>
      </c>
      <c r="K97" s="237" t="str">
        <f t="shared" si="3"/>
        <v/>
      </c>
    </row>
    <row r="98" spans="1:11" ht="15" hidden="1" outlineLevel="1">
      <c r="A98" s="48"/>
      <c r="B98" s="14" t="s">
        <v>20</v>
      </c>
      <c r="C98" s="117">
        <v>129</v>
      </c>
      <c r="D98" s="15" t="s">
        <v>77</v>
      </c>
      <c r="E98" s="100">
        <v>1</v>
      </c>
      <c r="F98" s="66" t="str">
        <f>IF(ISNA(VLOOKUP($A98,'Úklidové služby'!$A$7:$I$53,6,FALSE))=TRUE,"",VLOOKUP($A98,'Úklidové služby'!$A$7:$I$53,6,FALSE))</f>
        <v/>
      </c>
      <c r="G98" s="16" t="str">
        <f>IF(ISNA(VLOOKUP($A98,'Úklidové služby'!$A$7:$I$53,7,FALSE))=TRUE,"",VLOOKUP($A98,'Úklidové služby'!$A$7:$I$53,7,FALSE))</f>
        <v/>
      </c>
      <c r="H98" s="148" t="str">
        <f>IF(ISNA(VLOOKUP($A98,'Úklidové služby'!$A$7:$I$53,8,FALSE))=TRUE,"",VLOOKUP($A98,'Úklidové služby'!$A$7:$I$53,8,FALSE))</f>
        <v/>
      </c>
      <c r="I98" s="232" t="str">
        <f>IF(ISNA(VLOOKUP($A98,'Úklidové služby'!$A$7:$I$53,9,FALSE))=TRUE,"",VLOOKUP($A98,'Úklidové služby'!$A$7:$I$53,9,FALSE))</f>
        <v/>
      </c>
      <c r="J98" s="194" t="str">
        <f t="shared" si="2"/>
        <v/>
      </c>
      <c r="K98" s="237" t="str">
        <f t="shared" si="3"/>
        <v/>
      </c>
    </row>
    <row r="99" spans="1:11" ht="15" hidden="1" outlineLevel="1">
      <c r="A99" s="48"/>
      <c r="B99" s="14" t="s">
        <v>20</v>
      </c>
      <c r="C99" s="117">
        <v>130</v>
      </c>
      <c r="D99" s="15" t="s">
        <v>78</v>
      </c>
      <c r="E99" s="100">
        <v>1</v>
      </c>
      <c r="F99" s="66" t="str">
        <f>IF(ISNA(VLOOKUP($A99,'Úklidové služby'!$A$7:$I$53,6,FALSE))=TRUE,"",VLOOKUP($A99,'Úklidové služby'!$A$7:$I$53,6,FALSE))</f>
        <v/>
      </c>
      <c r="G99" s="16" t="str">
        <f>IF(ISNA(VLOOKUP($A99,'Úklidové služby'!$A$7:$I$53,7,FALSE))=TRUE,"",VLOOKUP($A99,'Úklidové služby'!$A$7:$I$53,7,FALSE))</f>
        <v/>
      </c>
      <c r="H99" s="148" t="str">
        <f>IF(ISNA(VLOOKUP($A99,'Úklidové služby'!$A$7:$I$53,8,FALSE))=TRUE,"",VLOOKUP($A99,'Úklidové služby'!$A$7:$I$53,8,FALSE))</f>
        <v/>
      </c>
      <c r="I99" s="232" t="str">
        <f>IF(ISNA(VLOOKUP($A99,'Úklidové služby'!$A$7:$I$53,9,FALSE))=TRUE,"",VLOOKUP($A99,'Úklidové služby'!$A$7:$I$53,9,FALSE))</f>
        <v/>
      </c>
      <c r="J99" s="194" t="str">
        <f t="shared" si="2"/>
        <v/>
      </c>
      <c r="K99" s="237" t="str">
        <f t="shared" si="3"/>
        <v/>
      </c>
    </row>
    <row r="100" spans="1:11" ht="15" hidden="1" outlineLevel="1">
      <c r="A100" s="48"/>
      <c r="B100" s="14" t="s">
        <v>20</v>
      </c>
      <c r="C100" s="117">
        <v>132</v>
      </c>
      <c r="D100" s="15" t="s">
        <v>79</v>
      </c>
      <c r="E100" s="100">
        <v>1</v>
      </c>
      <c r="F100" s="66" t="str">
        <f>IF(ISNA(VLOOKUP($A100,'Úklidové služby'!$A$7:$I$53,6,FALSE))=TRUE,"",VLOOKUP($A100,'Úklidové služby'!$A$7:$I$53,6,FALSE))</f>
        <v/>
      </c>
      <c r="G100" s="16" t="str">
        <f>IF(ISNA(VLOOKUP($A100,'Úklidové služby'!$A$7:$I$53,7,FALSE))=TRUE,"",VLOOKUP($A100,'Úklidové služby'!$A$7:$I$53,7,FALSE))</f>
        <v/>
      </c>
      <c r="H100" s="148" t="str">
        <f>IF(ISNA(VLOOKUP($A100,'Úklidové služby'!$A$7:$I$53,8,FALSE))=TRUE,"",VLOOKUP($A100,'Úklidové služby'!$A$7:$I$53,8,FALSE))</f>
        <v/>
      </c>
      <c r="I100" s="232" t="str">
        <f>IF(ISNA(VLOOKUP($A100,'Úklidové služby'!$A$7:$I$53,9,FALSE))=TRUE,"",VLOOKUP($A100,'Úklidové služby'!$A$7:$I$53,9,FALSE))</f>
        <v/>
      </c>
      <c r="J100" s="194" t="str">
        <f t="shared" si="2"/>
        <v/>
      </c>
      <c r="K100" s="237" t="str">
        <f t="shared" si="3"/>
        <v/>
      </c>
    </row>
    <row r="101" spans="1:11" ht="15" hidden="1" outlineLevel="1">
      <c r="A101" s="48"/>
      <c r="B101" s="14" t="s">
        <v>20</v>
      </c>
      <c r="C101" s="117">
        <v>133</v>
      </c>
      <c r="D101" s="15" t="s">
        <v>80</v>
      </c>
      <c r="E101" s="100">
        <v>1</v>
      </c>
      <c r="F101" s="66" t="str">
        <f>IF(ISNA(VLOOKUP($A101,'Úklidové služby'!$A$7:$I$53,6,FALSE))=TRUE,"",VLOOKUP($A101,'Úklidové služby'!$A$7:$I$53,6,FALSE))</f>
        <v/>
      </c>
      <c r="G101" s="16" t="str">
        <f>IF(ISNA(VLOOKUP($A101,'Úklidové služby'!$A$7:$I$53,7,FALSE))=TRUE,"",VLOOKUP($A101,'Úklidové služby'!$A$7:$I$53,7,FALSE))</f>
        <v/>
      </c>
      <c r="H101" s="148" t="str">
        <f>IF(ISNA(VLOOKUP($A101,'Úklidové služby'!$A$7:$I$53,8,FALSE))=TRUE,"",VLOOKUP($A101,'Úklidové služby'!$A$7:$I$53,8,FALSE))</f>
        <v/>
      </c>
      <c r="I101" s="232" t="str">
        <f>IF(ISNA(VLOOKUP($A101,'Úklidové služby'!$A$7:$I$53,9,FALSE))=TRUE,"",VLOOKUP($A101,'Úklidové služby'!$A$7:$I$53,9,FALSE))</f>
        <v/>
      </c>
      <c r="J101" s="194" t="str">
        <f t="shared" si="2"/>
        <v/>
      </c>
      <c r="K101" s="237" t="str">
        <f t="shared" si="3"/>
        <v/>
      </c>
    </row>
    <row r="102" spans="1:11" ht="15" hidden="1" outlineLevel="1">
      <c r="A102" s="48"/>
      <c r="B102" s="14" t="s">
        <v>20</v>
      </c>
      <c r="C102" s="117">
        <v>134</v>
      </c>
      <c r="D102" s="15" t="s">
        <v>80</v>
      </c>
      <c r="E102" s="100">
        <v>1</v>
      </c>
      <c r="F102" s="66" t="str">
        <f>IF(ISNA(VLOOKUP($A102,'Úklidové služby'!$A$7:$I$53,6,FALSE))=TRUE,"",VLOOKUP($A102,'Úklidové služby'!$A$7:$I$53,6,FALSE))</f>
        <v/>
      </c>
      <c r="G102" s="16" t="str">
        <f>IF(ISNA(VLOOKUP($A102,'Úklidové služby'!$A$7:$I$53,7,FALSE))=TRUE,"",VLOOKUP($A102,'Úklidové služby'!$A$7:$I$53,7,FALSE))</f>
        <v/>
      </c>
      <c r="H102" s="148" t="str">
        <f>IF(ISNA(VLOOKUP($A102,'Úklidové služby'!$A$7:$I$53,8,FALSE))=TRUE,"",VLOOKUP($A102,'Úklidové služby'!$A$7:$I$53,8,FALSE))</f>
        <v/>
      </c>
      <c r="I102" s="232" t="str">
        <f>IF(ISNA(VLOOKUP($A102,'Úklidové služby'!$A$7:$I$53,9,FALSE))=TRUE,"",VLOOKUP($A102,'Úklidové služby'!$A$7:$I$53,9,FALSE))</f>
        <v/>
      </c>
      <c r="J102" s="194" t="str">
        <f t="shared" si="2"/>
        <v/>
      </c>
      <c r="K102" s="237" t="str">
        <f t="shared" si="3"/>
        <v/>
      </c>
    </row>
    <row r="103" spans="1:11" ht="15" hidden="1" outlineLevel="1">
      <c r="A103" s="48"/>
      <c r="B103" s="14" t="s">
        <v>20</v>
      </c>
      <c r="C103" s="117">
        <v>135</v>
      </c>
      <c r="D103" s="15" t="s">
        <v>79</v>
      </c>
      <c r="E103" s="100">
        <v>1</v>
      </c>
      <c r="F103" s="66" t="str">
        <f>IF(ISNA(VLOOKUP($A103,'Úklidové služby'!$A$7:$I$53,6,FALSE))=TRUE,"",VLOOKUP($A103,'Úklidové služby'!$A$7:$I$53,6,FALSE))</f>
        <v/>
      </c>
      <c r="G103" s="16" t="str">
        <f>IF(ISNA(VLOOKUP($A103,'Úklidové služby'!$A$7:$I$53,7,FALSE))=TRUE,"",VLOOKUP($A103,'Úklidové služby'!$A$7:$I$53,7,FALSE))</f>
        <v/>
      </c>
      <c r="H103" s="148" t="str">
        <f>IF(ISNA(VLOOKUP($A103,'Úklidové služby'!$A$7:$I$53,8,FALSE))=TRUE,"",VLOOKUP($A103,'Úklidové služby'!$A$7:$I$53,8,FALSE))</f>
        <v/>
      </c>
      <c r="I103" s="232" t="str">
        <f>IF(ISNA(VLOOKUP($A103,'Úklidové služby'!$A$7:$I$53,9,FALSE))=TRUE,"",VLOOKUP($A103,'Úklidové služby'!$A$7:$I$53,9,FALSE))</f>
        <v/>
      </c>
      <c r="J103" s="194" t="str">
        <f t="shared" si="2"/>
        <v/>
      </c>
      <c r="K103" s="237" t="str">
        <f t="shared" si="3"/>
        <v/>
      </c>
    </row>
    <row r="104" spans="1:11" ht="15" hidden="1" outlineLevel="1">
      <c r="A104" s="48"/>
      <c r="B104" s="14" t="s">
        <v>20</v>
      </c>
      <c r="C104" s="117">
        <v>136</v>
      </c>
      <c r="D104" s="15" t="s">
        <v>77</v>
      </c>
      <c r="E104" s="100">
        <v>1</v>
      </c>
      <c r="F104" s="66" t="str">
        <f>IF(ISNA(VLOOKUP($A104,'Úklidové služby'!$A$7:$I$53,6,FALSE))=TRUE,"",VLOOKUP($A104,'Úklidové služby'!$A$7:$I$53,6,FALSE))</f>
        <v/>
      </c>
      <c r="G104" s="16" t="str">
        <f>IF(ISNA(VLOOKUP($A104,'Úklidové služby'!$A$7:$I$53,7,FALSE))=TRUE,"",VLOOKUP($A104,'Úklidové služby'!$A$7:$I$53,7,FALSE))</f>
        <v/>
      </c>
      <c r="H104" s="148" t="str">
        <f>IF(ISNA(VLOOKUP($A104,'Úklidové služby'!$A$7:$I$53,8,FALSE))=TRUE,"",VLOOKUP($A104,'Úklidové služby'!$A$7:$I$53,8,FALSE))</f>
        <v/>
      </c>
      <c r="I104" s="232" t="str">
        <f>IF(ISNA(VLOOKUP($A104,'Úklidové služby'!$A$7:$I$53,9,FALSE))=TRUE,"",VLOOKUP($A104,'Úklidové služby'!$A$7:$I$53,9,FALSE))</f>
        <v/>
      </c>
      <c r="J104" s="194" t="str">
        <f t="shared" si="2"/>
        <v/>
      </c>
      <c r="K104" s="237" t="str">
        <f t="shared" si="3"/>
        <v/>
      </c>
    </row>
    <row r="105" spans="1:11" ht="15" hidden="1" outlineLevel="1">
      <c r="A105" s="48"/>
      <c r="B105" s="14" t="s">
        <v>20</v>
      </c>
      <c r="C105" s="117">
        <v>137</v>
      </c>
      <c r="D105" s="15" t="s">
        <v>78</v>
      </c>
      <c r="E105" s="100">
        <v>1</v>
      </c>
      <c r="F105" s="66" t="str">
        <f>IF(ISNA(VLOOKUP($A105,'Úklidové služby'!$A$7:$I$53,6,FALSE))=TRUE,"",VLOOKUP($A105,'Úklidové služby'!$A$7:$I$53,6,FALSE))</f>
        <v/>
      </c>
      <c r="G105" s="16" t="str">
        <f>IF(ISNA(VLOOKUP($A105,'Úklidové služby'!$A$7:$I$53,7,FALSE))=TRUE,"",VLOOKUP($A105,'Úklidové služby'!$A$7:$I$53,7,FALSE))</f>
        <v/>
      </c>
      <c r="H105" s="148" t="str">
        <f>IF(ISNA(VLOOKUP($A105,'Úklidové služby'!$A$7:$I$53,8,FALSE))=TRUE,"",VLOOKUP($A105,'Úklidové služby'!$A$7:$I$53,8,FALSE))</f>
        <v/>
      </c>
      <c r="I105" s="232" t="str">
        <f>IF(ISNA(VLOOKUP($A105,'Úklidové služby'!$A$7:$I$53,9,FALSE))=TRUE,"",VLOOKUP($A105,'Úklidové služby'!$A$7:$I$53,9,FALSE))</f>
        <v/>
      </c>
      <c r="J105" s="194" t="str">
        <f t="shared" si="2"/>
        <v/>
      </c>
      <c r="K105" s="237" t="str">
        <f t="shared" si="3"/>
        <v/>
      </c>
    </row>
    <row r="106" spans="1:11" ht="15" hidden="1" outlineLevel="1">
      <c r="A106" s="50"/>
      <c r="B106" s="25" t="s">
        <v>20</v>
      </c>
      <c r="C106" s="129">
        <v>138</v>
      </c>
      <c r="D106" s="116" t="s">
        <v>25</v>
      </c>
      <c r="E106" s="100">
        <v>1</v>
      </c>
      <c r="F106" s="93" t="str">
        <f>IF(ISNA(VLOOKUP($A106,'Úklidové služby'!$A$7:$I$53,6,FALSE))=TRUE,"",VLOOKUP($A106,'Úklidové služby'!$A$7:$I$53,6,FALSE))</f>
        <v/>
      </c>
      <c r="G106" s="16" t="str">
        <f>IF(ISNA(VLOOKUP($A106,'Úklidové služby'!$A$7:$I$53,7,FALSE))=TRUE,"",VLOOKUP($A106,'Úklidové služby'!$A$7:$I$53,7,FALSE))</f>
        <v/>
      </c>
      <c r="H106" s="151" t="str">
        <f>IF(ISNA(VLOOKUP($A106,'Úklidové služby'!$A$7:$I$53,8,FALSE))=TRUE,"",VLOOKUP($A106,'Úklidové služby'!$A$7:$I$53,8,FALSE))</f>
        <v/>
      </c>
      <c r="I106" s="232" t="str">
        <f>IF(ISNA(VLOOKUP($A106,'Úklidové služby'!$A$7:$I$53,9,FALSE))=TRUE,"",VLOOKUP($A106,'Úklidové služby'!$A$7:$I$53,9,FALSE))</f>
        <v/>
      </c>
      <c r="J106" s="194" t="str">
        <f t="shared" si="2"/>
        <v/>
      </c>
      <c r="K106" s="237" t="str">
        <f t="shared" si="3"/>
        <v/>
      </c>
    </row>
    <row r="107" spans="1:11" ht="15">
      <c r="A107" s="2">
        <v>10</v>
      </c>
      <c r="B107" s="3" t="s">
        <v>5</v>
      </c>
      <c r="C107" s="5"/>
      <c r="D107" s="96"/>
      <c r="E107" s="97">
        <v>0</v>
      </c>
      <c r="F107" s="45" t="str">
        <f>IF(ISNA(VLOOKUP($A107,'Úklidové služby'!$A$7:$I$53,6,FALSE))=TRUE,"",VLOOKUP($A107,'Úklidové služby'!$A$7:$I$53,6,FALSE))</f>
        <v>m2</v>
      </c>
      <c r="G107" s="24">
        <f>IF(ISNA(VLOOKUP($A107,'Úklidové služby'!$A$7:$I$53,7,FALSE))=TRUE,"",VLOOKUP($A107,'Úklidové služby'!$A$7:$I$53,7,FALSE))</f>
        <v>0</v>
      </c>
      <c r="H107" s="227" t="str">
        <f>IF(ISNA(VLOOKUP($A107,'Úklidové služby'!$A$7:$I$53,8,FALSE))=TRUE,"",VLOOKUP($A107,'Úklidové služby'!$A$7:$I$53,8,FALSE))</f>
        <v>1x za týden</v>
      </c>
      <c r="I107" s="185">
        <f>IF(ISNA(VLOOKUP($A107,'Úklidové služby'!$A$7:$I$53,9,FALSE))=TRUE,"",VLOOKUP($A107,'Úklidové služby'!$A$7:$I$53,9,FALSE))</f>
        <v>52</v>
      </c>
      <c r="J107" s="76">
        <f t="shared" si="2"/>
        <v>0</v>
      </c>
      <c r="K107" s="238">
        <f t="shared" si="3"/>
        <v>0</v>
      </c>
    </row>
    <row r="108" spans="1:11" ht="15">
      <c r="A108" s="2">
        <v>11</v>
      </c>
      <c r="B108" s="19" t="s">
        <v>26</v>
      </c>
      <c r="C108" s="5"/>
      <c r="D108" s="96"/>
      <c r="E108" s="97">
        <v>0</v>
      </c>
      <c r="F108" s="45" t="str">
        <f>IF(ISNA(VLOOKUP($A108,'Úklidové služby'!$A$7:$I$53,6,FALSE))=TRUE,"",VLOOKUP($A108,'Úklidové služby'!$A$7:$I$53,6,FALSE))</f>
        <v>m2</v>
      </c>
      <c r="G108" s="24">
        <f>IF(ISNA(VLOOKUP($A108,'Úklidové služby'!$A$7:$I$53,7,FALSE))=TRUE,"",VLOOKUP($A108,'Úklidové služby'!$A$7:$I$53,7,FALSE))</f>
        <v>0</v>
      </c>
      <c r="H108" s="227" t="str">
        <f>IF(ISNA(VLOOKUP($A108,'Úklidové služby'!$A$7:$I$53,8,FALSE))=TRUE,"",VLOOKUP($A108,'Úklidové služby'!$A$7:$I$53,8,FALSE))</f>
        <v>1x za týden</v>
      </c>
      <c r="I108" s="185">
        <f>IF(ISNA(VLOOKUP($A108,'Úklidové služby'!$A$7:$I$53,9,FALSE))=TRUE,"",VLOOKUP($A108,'Úklidové služby'!$A$7:$I$53,9,FALSE))</f>
        <v>52</v>
      </c>
      <c r="J108" s="76">
        <f t="shared" si="2"/>
        <v>0</v>
      </c>
      <c r="K108" s="238">
        <f t="shared" si="3"/>
        <v>0</v>
      </c>
    </row>
    <row r="109" spans="1:11" ht="15">
      <c r="A109" s="2">
        <v>12</v>
      </c>
      <c r="B109" s="19" t="s">
        <v>27</v>
      </c>
      <c r="C109" s="20"/>
      <c r="D109" s="21"/>
      <c r="E109" s="97">
        <v>0</v>
      </c>
      <c r="F109" s="45" t="str">
        <f>IF(ISNA(VLOOKUP($A109,'Úklidové služby'!$A$7:$I$53,6,FALSE))=TRUE,"",VLOOKUP($A109,'Úklidové služby'!$A$7:$I$53,6,FALSE))</f>
        <v>m2</v>
      </c>
      <c r="G109" s="24">
        <f>IF(ISNA(VLOOKUP($A109,'Úklidové služby'!$A$7:$I$53,7,FALSE))=TRUE,"",VLOOKUP($A109,'Úklidové služby'!$A$7:$I$53,7,FALSE))</f>
        <v>0</v>
      </c>
      <c r="H109" s="227" t="str">
        <f>IF(ISNA(VLOOKUP($A109,'Úklidové služby'!$A$7:$I$53,8,FALSE))=TRUE,"",VLOOKUP($A109,'Úklidové služby'!$A$7:$I$53,8,FALSE))</f>
        <v>1x za týden</v>
      </c>
      <c r="I109" s="185">
        <f>IF(ISNA(VLOOKUP($A109,'Úklidové služby'!$A$7:$I$53,9,FALSE))=TRUE,"",VLOOKUP($A109,'Úklidové služby'!$A$7:$I$53,9,FALSE))</f>
        <v>52</v>
      </c>
      <c r="J109" s="76">
        <f t="shared" si="2"/>
        <v>0</v>
      </c>
      <c r="K109" s="238">
        <f t="shared" si="3"/>
        <v>0</v>
      </c>
    </row>
    <row r="110" spans="1:11" ht="15" collapsed="1">
      <c r="A110" s="2">
        <v>13</v>
      </c>
      <c r="B110" s="19" t="s">
        <v>39</v>
      </c>
      <c r="C110" s="5"/>
      <c r="D110" s="96"/>
      <c r="E110" s="97">
        <v>0</v>
      </c>
      <c r="F110" s="45" t="str">
        <f>IF(ISNA(VLOOKUP($A110,'Úklidové služby'!$A$7:$I$53,6,FALSE))=TRUE,"",VLOOKUP($A110,'Úklidové služby'!$A$7:$I$53,6,FALSE))</f>
        <v>místnost</v>
      </c>
      <c r="G110" s="24">
        <f>IF(ISNA(VLOOKUP($A110,'Úklidové služby'!$A$7:$I$53,7,FALSE))=TRUE,"",VLOOKUP($A110,'Úklidové služby'!$A$7:$I$53,7,FALSE))</f>
        <v>0</v>
      </c>
      <c r="H110" s="227" t="str">
        <f>IF(ISNA(VLOOKUP($A110,'Úklidové služby'!$A$7:$I$53,8,FALSE))=TRUE,"",VLOOKUP($A110,'Úklidové služby'!$A$7:$I$53,8,FALSE))</f>
        <v>1x za týden</v>
      </c>
      <c r="I110" s="185">
        <f>IF(ISNA(VLOOKUP($A110,'Úklidové služby'!$A$7:$I$53,9,FALSE))=TRUE,"",VLOOKUP($A110,'Úklidové služby'!$A$7:$I$53,9,FALSE))</f>
        <v>52</v>
      </c>
      <c r="J110" s="76">
        <f t="shared" si="2"/>
        <v>0</v>
      </c>
      <c r="K110" s="238">
        <f t="shared" si="3"/>
        <v>0</v>
      </c>
    </row>
    <row r="111" spans="1:11" ht="15">
      <c r="A111" s="2">
        <v>14</v>
      </c>
      <c r="B111" s="3" t="s">
        <v>441</v>
      </c>
      <c r="C111" s="5"/>
      <c r="D111" s="5"/>
      <c r="E111" s="97">
        <v>0</v>
      </c>
      <c r="F111" s="45" t="str">
        <f>IF(ISNA(VLOOKUP($A111,'Úklidové služby'!$A$7:$I$53,6,FALSE))=TRUE,"",VLOOKUP($A111,'Úklidové služby'!$A$7:$I$53,6,FALSE))</f>
        <v>m2</v>
      </c>
      <c r="G111" s="24">
        <f>IF(ISNA(VLOOKUP($A111,'Úklidové služby'!$A$7:$I$53,7,FALSE))=TRUE,"",VLOOKUP($A111,'Úklidové služby'!$A$7:$I$53,7,FALSE))</f>
        <v>0</v>
      </c>
      <c r="H111" s="227" t="str">
        <f>IF(ISNA(VLOOKUP($A111,'Úklidové služby'!$A$7:$I$53,8,FALSE))=TRUE,"",VLOOKUP($A111,'Úklidové služby'!$A$7:$I$53,8,FALSE))</f>
        <v>1x za týden</v>
      </c>
      <c r="I111" s="185">
        <f>IF(ISNA(VLOOKUP($A111,'Úklidové služby'!$A$7:$I$53,9,FALSE))=TRUE,"",VLOOKUP($A111,'Úklidové služby'!$A$7:$I$53,9,FALSE))</f>
        <v>52</v>
      </c>
      <c r="J111" s="76">
        <f t="shared" si="2"/>
        <v>0</v>
      </c>
      <c r="K111" s="238">
        <f t="shared" si="3"/>
        <v>0</v>
      </c>
    </row>
    <row r="112" spans="1:11" ht="15" collapsed="1">
      <c r="A112" s="2">
        <v>15</v>
      </c>
      <c r="B112" s="983" t="s">
        <v>436</v>
      </c>
      <c r="C112" s="1109"/>
      <c r="D112" s="1110"/>
      <c r="E112" s="97">
        <f>SUM(E113:E117)</f>
        <v>3.8123000000000005</v>
      </c>
      <c r="F112" s="898" t="s">
        <v>7</v>
      </c>
      <c r="G112" s="24">
        <f>IF(ISNA(VLOOKUP($A112,'Úklidové služby'!$A$7:$I$53,7,FALSE))=TRUE,"",VLOOKUP($A112,'Úklidové služby'!$A$7:$I$53,7,FALSE))</f>
        <v>0</v>
      </c>
      <c r="H112" s="227" t="str">
        <f>IF(ISNA(VLOOKUP($A112,'Úklidové služby'!$A$7:$I$53,8,FALSE))=TRUE,"",VLOOKUP($A112,'Úklidové služby'!$A$7:$I$53,8,FALSE))</f>
        <v>1x za týden</v>
      </c>
      <c r="I112" s="185">
        <f>IF(ISNA(VLOOKUP($A112,'Úklidové služby'!$A$7:$I$53,9,FALSE))=TRUE,"",VLOOKUP($A112,'Úklidové služby'!$A$7:$I$53,9,FALSE))</f>
        <v>52</v>
      </c>
      <c r="J112" s="76">
        <f t="shared" si="2"/>
        <v>0</v>
      </c>
      <c r="K112" s="238">
        <f t="shared" si="3"/>
        <v>0</v>
      </c>
    </row>
    <row r="113" spans="1:11" ht="15" hidden="1" outlineLevel="1">
      <c r="A113" s="48"/>
      <c r="B113" s="10" t="s">
        <v>8</v>
      </c>
      <c r="C113" s="69" t="s">
        <v>71</v>
      </c>
      <c r="D113" s="11" t="s">
        <v>67</v>
      </c>
      <c r="E113" s="100">
        <f>SUMIF('Prosklené dveře+stěny+zrcadla'!$C$214:$C$234,C113,'Prosklené dveře+stěny+zrcadla'!$H$214:$H$234)+SUMIF('Prosklené dveře+stěny+zrcadla'!$C$214:$C$234,C113,'Prosklené dveře+stěny+zrcadla'!$R$214:$R$234)</f>
        <v>0.9792000000000001</v>
      </c>
      <c r="F113" s="66" t="str">
        <f>IF(ISNA(VLOOKUP($A113,'Úklidové služby'!$A$7:$I$53,6,FALSE))=TRUE,"",VLOOKUP($A113,'Úklidové služby'!$A$7:$I$53,6,FALSE))</f>
        <v/>
      </c>
      <c r="G113" s="16" t="str">
        <f>IF(ISNA(VLOOKUP($A113,'Úklidové služby'!$A$7:$I$53,7,FALSE))=TRUE,"",VLOOKUP($A113,'Úklidové služby'!$A$7:$I$53,7,FALSE))</f>
        <v/>
      </c>
      <c r="H113" s="148" t="str">
        <f>IF(ISNA(VLOOKUP($A113,'Úklidové služby'!$A$7:$I$53,8,FALSE))=TRUE,"",VLOOKUP($A113,'Úklidové služby'!$A$7:$I$53,8,FALSE))</f>
        <v/>
      </c>
      <c r="I113" s="232" t="str">
        <f>IF(ISNA(VLOOKUP($A113,'Úklidové služby'!$A$7:$I$53,9,FALSE))=TRUE,"",VLOOKUP($A113,'Úklidové služby'!$A$7:$I$53,9,FALSE))</f>
        <v/>
      </c>
      <c r="J113" s="194" t="str">
        <f aca="true" t="shared" si="4" ref="J113:J117">IF(ISERR(E113*G113*I113)=TRUE,"",E113*G113*I113)</f>
        <v/>
      </c>
      <c r="K113" s="237" t="str">
        <f aca="true" t="shared" si="5" ref="K113:K117">IF(ISERR(J113/12)=TRUE,"",J113/12)</f>
        <v/>
      </c>
    </row>
    <row r="114" spans="1:11" ht="15" hidden="1" outlineLevel="1">
      <c r="A114" s="48"/>
      <c r="B114" s="14" t="s">
        <v>8</v>
      </c>
      <c r="C114" s="70" t="s">
        <v>72</v>
      </c>
      <c r="D114" s="15" t="s">
        <v>68</v>
      </c>
      <c r="E114" s="100">
        <f>SUMIF('Prosklené dveře+stěny+zrcadla'!$C$214:$C$234,C114,'Prosklené dveře+stěny+zrcadla'!$H$214:$H$234)+SUMIF('Prosklené dveře+stěny+zrcadla'!$C$214:$C$234,C114,'Prosklené dveře+stěny+zrcadla'!$R$214:$R$234)</f>
        <v>1.3</v>
      </c>
      <c r="F114" s="66" t="str">
        <f>IF(ISNA(VLOOKUP($A114,'Úklidové služby'!$A$7:$I$53,6,FALSE))=TRUE,"",VLOOKUP($A114,'Úklidové služby'!$A$7:$I$53,6,FALSE))</f>
        <v/>
      </c>
      <c r="G114" s="16" t="str">
        <f>IF(ISNA(VLOOKUP($A114,'Úklidové služby'!$A$7:$I$53,7,FALSE))=TRUE,"",VLOOKUP($A114,'Úklidové služby'!$A$7:$I$53,7,FALSE))</f>
        <v/>
      </c>
      <c r="H114" s="148" t="str">
        <f>IF(ISNA(VLOOKUP($A114,'Úklidové služby'!$A$7:$I$53,8,FALSE))=TRUE,"",VLOOKUP($A114,'Úklidové služby'!$A$7:$I$53,8,FALSE))</f>
        <v/>
      </c>
      <c r="I114" s="232" t="str">
        <f>IF(ISNA(VLOOKUP($A114,'Úklidové služby'!$A$7:$I$53,9,FALSE))=TRUE,"",VLOOKUP($A114,'Úklidové služby'!$A$7:$I$53,9,FALSE))</f>
        <v/>
      </c>
      <c r="J114" s="194" t="str">
        <f t="shared" si="4"/>
        <v/>
      </c>
      <c r="K114" s="237" t="str">
        <f t="shared" si="5"/>
        <v/>
      </c>
    </row>
    <row r="115" spans="1:11" ht="15" hidden="1" outlineLevel="1">
      <c r="A115" s="48"/>
      <c r="B115" s="14" t="s">
        <v>20</v>
      </c>
      <c r="C115" s="70" t="s">
        <v>83</v>
      </c>
      <c r="D115" s="15" t="s">
        <v>76</v>
      </c>
      <c r="E115" s="100">
        <f>SUMIF('Prosklené dveře+stěny+zrcadla'!$C$214:$C$234,C115,'Prosklené dveře+stěny+zrcadla'!$H$214:$H$234)+SUMIF('Prosklené dveře+stěny+zrcadla'!$C$214:$C$234,C115,'Prosklené dveře+stěny+zrcadla'!$R$214:$R$234)</f>
        <v>0.06720000000000001</v>
      </c>
      <c r="F115" s="66" t="str">
        <f>IF(ISNA(VLOOKUP($A115,'Úklidové služby'!$A$7:$I$53,6,FALSE))=TRUE,"",VLOOKUP($A115,'Úklidové služby'!$A$7:$I$53,6,FALSE))</f>
        <v/>
      </c>
      <c r="G115" s="16" t="str">
        <f>IF(ISNA(VLOOKUP($A115,'Úklidové služby'!$A$7:$I$53,7,FALSE))=TRUE,"",VLOOKUP($A115,'Úklidové služby'!$A$7:$I$53,7,FALSE))</f>
        <v/>
      </c>
      <c r="H115" s="148" t="str">
        <f>IF(ISNA(VLOOKUP($A115,'Úklidové služby'!$A$7:$I$53,8,FALSE))=TRUE,"",VLOOKUP($A115,'Úklidové služby'!$A$7:$I$53,8,FALSE))</f>
        <v/>
      </c>
      <c r="I115" s="232" t="str">
        <f>IF(ISNA(VLOOKUP($A115,'Úklidové služby'!$A$7:$I$53,9,FALSE))=TRUE,"",VLOOKUP($A115,'Úklidové služby'!$A$7:$I$53,9,FALSE))</f>
        <v/>
      </c>
      <c r="J115" s="194" t="str">
        <f t="shared" si="4"/>
        <v/>
      </c>
      <c r="K115" s="237" t="str">
        <f t="shared" si="5"/>
        <v/>
      </c>
    </row>
    <row r="116" spans="1:11" ht="15" hidden="1" outlineLevel="1">
      <c r="A116" s="48"/>
      <c r="B116" s="14" t="s">
        <v>20</v>
      </c>
      <c r="C116" s="117">
        <v>123</v>
      </c>
      <c r="D116" s="15" t="s">
        <v>61</v>
      </c>
      <c r="E116" s="100">
        <f>SUMIF('Prosklené dveře+stěny+zrcadla'!$C$214:$C$234,C116,'Prosklené dveře+stěny+zrcadla'!$H$214:$H$234)+SUMIF('Prosklené dveře+stěny+zrcadla'!$C$214:$C$234,C116,'Prosklené dveře+stěny+zrcadla'!$R$214:$R$234)</f>
        <v>0.9199999999999999</v>
      </c>
      <c r="F116" s="66" t="str">
        <f>IF(ISNA(VLOOKUP($A116,'Úklidové služby'!$A$7:$I$53,6,FALSE))=TRUE,"",VLOOKUP($A116,'Úklidové služby'!$A$7:$I$53,6,FALSE))</f>
        <v/>
      </c>
      <c r="G116" s="16" t="str">
        <f>IF(ISNA(VLOOKUP($A116,'Úklidové služby'!$A$7:$I$53,7,FALSE))=TRUE,"",VLOOKUP($A116,'Úklidové služby'!$A$7:$I$53,7,FALSE))</f>
        <v/>
      </c>
      <c r="H116" s="148" t="str">
        <f>IF(ISNA(VLOOKUP($A116,'Úklidové služby'!$A$7:$I$53,8,FALSE))=TRUE,"",VLOOKUP($A116,'Úklidové služby'!$A$7:$I$53,8,FALSE))</f>
        <v/>
      </c>
      <c r="I116" s="232" t="str">
        <f>IF(ISNA(VLOOKUP($A116,'Úklidové služby'!$A$7:$I$53,9,FALSE))=TRUE,"",VLOOKUP($A116,'Úklidové služby'!$A$7:$I$53,9,FALSE))</f>
        <v/>
      </c>
      <c r="J116" s="194" t="str">
        <f t="shared" si="4"/>
        <v/>
      </c>
      <c r="K116" s="237" t="str">
        <f t="shared" si="5"/>
        <v/>
      </c>
    </row>
    <row r="117" spans="1:11" ht="15" hidden="1" outlineLevel="1">
      <c r="A117" s="50"/>
      <c r="B117" s="14" t="s">
        <v>20</v>
      </c>
      <c r="C117" s="129">
        <v>146</v>
      </c>
      <c r="D117" s="116" t="s">
        <v>86</v>
      </c>
      <c r="E117" s="100">
        <f>SUMIF('Prosklené dveře+stěny+zrcadla'!$C$214:$C$234,C117,'Prosklené dveře+stěny+zrcadla'!$H$214:$H$234)+SUMIF('Prosklené dveře+stěny+zrcadla'!$C$214:$C$234,C117,'Prosklené dveře+stěny+zrcadla'!$R$214:$R$234)</f>
        <v>0.5459</v>
      </c>
      <c r="F117" s="93" t="str">
        <f>IF(ISNA(VLOOKUP($A117,'Úklidové služby'!$A$7:$I$53,6,FALSE))=TRUE,"",VLOOKUP($A117,'Úklidové služby'!$A$7:$I$53,6,FALSE))</f>
        <v/>
      </c>
      <c r="G117" s="16" t="str">
        <f>IF(ISNA(VLOOKUP($A117,'Úklidové služby'!$A$7:$I$53,7,FALSE))=TRUE,"",VLOOKUP($A117,'Úklidové služby'!$A$7:$I$53,7,FALSE))</f>
        <v/>
      </c>
      <c r="H117" s="151" t="str">
        <f>IF(ISNA(VLOOKUP($A117,'Úklidové služby'!$A$7:$I$53,8,FALSE))=TRUE,"",VLOOKUP($A117,'Úklidové služby'!$A$7:$I$53,8,FALSE))</f>
        <v/>
      </c>
      <c r="I117" s="235" t="str">
        <f>IF(ISNA(VLOOKUP($A117,'Úklidové služby'!$A$7:$I$53,9,FALSE))=TRUE,"",VLOOKUP($A117,'Úklidové služby'!$A$7:$I$53,9,FALSE))</f>
        <v/>
      </c>
      <c r="J117" s="194" t="str">
        <f t="shared" si="4"/>
        <v/>
      </c>
      <c r="K117" s="242" t="str">
        <f t="shared" si="5"/>
        <v/>
      </c>
    </row>
    <row r="118" spans="1:11" ht="15">
      <c r="A118" s="2">
        <v>16</v>
      </c>
      <c r="B118" s="19" t="s">
        <v>40</v>
      </c>
      <c r="C118" s="5"/>
      <c r="D118" s="96"/>
      <c r="E118" s="97">
        <v>0</v>
      </c>
      <c r="F118" s="45" t="str">
        <f>IF(ISNA(VLOOKUP($A118,'Úklidové služby'!$A$7:$I$53,6,FALSE))=TRUE,"",VLOOKUP($A118,'Úklidové služby'!$A$7:$I$53,6,FALSE))</f>
        <v>místnost</v>
      </c>
      <c r="G118" s="24">
        <f>IF(ISNA(VLOOKUP($A118,'Úklidové služby'!$A$7:$I$53,7,FALSE))=TRUE,"",VLOOKUP($A118,'Úklidové služby'!$A$7:$I$53,7,FALSE))</f>
        <v>0</v>
      </c>
      <c r="H118" s="227" t="str">
        <f>IF(ISNA(VLOOKUP($A118,'Úklidové služby'!$A$7:$I$53,8,FALSE))=TRUE,"",VLOOKUP($A118,'Úklidové služby'!$A$7:$I$53,8,FALSE))</f>
        <v>1x za týden</v>
      </c>
      <c r="I118" s="185">
        <f>IF(ISNA(VLOOKUP($A118,'Úklidové služby'!$A$7:$I$53,9,FALSE))=TRUE,"",VLOOKUP($A118,'Úklidové služby'!$A$7:$I$53,9,FALSE))</f>
        <v>52</v>
      </c>
      <c r="J118" s="76">
        <f t="shared" si="2"/>
        <v>0</v>
      </c>
      <c r="K118" s="238">
        <f t="shared" si="3"/>
        <v>0</v>
      </c>
    </row>
    <row r="119" spans="1:11" ht="15" collapsed="1">
      <c r="A119" s="2">
        <v>17</v>
      </c>
      <c r="B119" s="3" t="s">
        <v>408</v>
      </c>
      <c r="C119" s="5"/>
      <c r="D119" s="5"/>
      <c r="E119" s="97">
        <f>SUM(E120:E125)</f>
        <v>6</v>
      </c>
      <c r="F119" s="45" t="str">
        <f>IF(ISNA(VLOOKUP($A119,'Úklidové služby'!$A$7:$I$53,6,FALSE))=TRUE,"",VLOOKUP($A119,'Úklidové služby'!$A$7:$I$53,6,FALSE))</f>
        <v>místnost</v>
      </c>
      <c r="G119" s="24">
        <f>IF(ISNA(VLOOKUP($A119,'Úklidové služby'!$A$7:$I$53,7,FALSE))=TRUE,"",VLOOKUP($A119,'Úklidové služby'!$A$7:$I$53,7,FALSE))</f>
        <v>0</v>
      </c>
      <c r="H119" s="227" t="str">
        <f>IF(ISNA(VLOOKUP($A119,'Úklidové služby'!$A$7:$I$53,8,FALSE))=TRUE,"",VLOOKUP($A119,'Úklidové služby'!$A$7:$I$53,8,FALSE))</f>
        <v>1x za týden</v>
      </c>
      <c r="I119" s="185">
        <f>IF(ISNA(VLOOKUP($A119,'Úklidové služby'!$A$7:$I$53,9,FALSE))=TRUE,"",VLOOKUP($A119,'Úklidové služby'!$A$7:$I$53,9,FALSE))</f>
        <v>52</v>
      </c>
      <c r="J119" s="76">
        <f t="shared" si="2"/>
        <v>0</v>
      </c>
      <c r="K119" s="238">
        <f t="shared" si="3"/>
        <v>0</v>
      </c>
    </row>
    <row r="120" spans="1:11" ht="15" hidden="1" outlineLevel="1">
      <c r="A120" s="48"/>
      <c r="B120" s="14" t="s">
        <v>20</v>
      </c>
      <c r="C120" s="70" t="s">
        <v>84</v>
      </c>
      <c r="D120" s="15" t="s">
        <v>66</v>
      </c>
      <c r="E120" s="100">
        <v>1</v>
      </c>
      <c r="F120" s="66" t="str">
        <f>IF(ISNA(VLOOKUP($A120,'Úklidové služby'!$A$7:$I$53,6,FALSE))=TRUE,"",VLOOKUP($A120,'Úklidové služby'!$A$7:$I$53,6,FALSE))</f>
        <v/>
      </c>
      <c r="G120" s="16" t="str">
        <f>IF(ISNA(VLOOKUP($A120,'Úklidové služby'!$A$7:$I$53,7,FALSE))=TRUE,"",VLOOKUP($A120,'Úklidové služby'!$A$7:$I$53,7,FALSE))</f>
        <v/>
      </c>
      <c r="H120" s="67" t="str">
        <f>IF(ISNA(VLOOKUP($A120,'Úklidové služby'!$A$7:$I$53,8,FALSE))=TRUE,"",VLOOKUP($A120,'Úklidové služby'!$A$7:$I$53,8,FALSE))</f>
        <v/>
      </c>
      <c r="I120" s="232" t="str">
        <f>IF(ISNA(VLOOKUP($A120,'Úklidové služby'!$A$7:$I$53,9,FALSE))=TRUE,"",VLOOKUP($A120,'Úklidové služby'!$A$7:$I$53,9,FALSE))</f>
        <v/>
      </c>
      <c r="J120" s="194" t="str">
        <f t="shared" si="2"/>
        <v/>
      </c>
      <c r="K120" s="237" t="str">
        <f t="shared" si="3"/>
        <v/>
      </c>
    </row>
    <row r="121" spans="1:11" ht="15" hidden="1" outlineLevel="1">
      <c r="A121" s="48"/>
      <c r="B121" s="14" t="s">
        <v>20</v>
      </c>
      <c r="C121" s="70" t="s">
        <v>85</v>
      </c>
      <c r="D121" s="15" t="s">
        <v>66</v>
      </c>
      <c r="E121" s="100">
        <v>1</v>
      </c>
      <c r="F121" s="66" t="str">
        <f>IF(ISNA(VLOOKUP($A121,'Úklidové služby'!$A$7:$I$53,6,FALSE))=TRUE,"",VLOOKUP($A121,'Úklidové služby'!$A$7:$I$53,6,FALSE))</f>
        <v/>
      </c>
      <c r="G121" s="16" t="str">
        <f>IF(ISNA(VLOOKUP($A121,'Úklidové služby'!$A$7:$I$53,7,FALSE))=TRUE,"",VLOOKUP($A121,'Úklidové služby'!$A$7:$I$53,7,FALSE))</f>
        <v/>
      </c>
      <c r="H121" s="67" t="str">
        <f>IF(ISNA(VLOOKUP($A121,'Úklidové služby'!$A$7:$I$53,8,FALSE))=TRUE,"",VLOOKUP($A121,'Úklidové služby'!$A$7:$I$53,8,FALSE))</f>
        <v/>
      </c>
      <c r="I121" s="232" t="str">
        <f>IF(ISNA(VLOOKUP($A121,'Úklidové služby'!$A$7:$I$53,9,FALSE))=TRUE,"",VLOOKUP($A121,'Úklidové služby'!$A$7:$I$53,9,FALSE))</f>
        <v/>
      </c>
      <c r="J121" s="194" t="str">
        <f t="shared" si="2"/>
        <v/>
      </c>
      <c r="K121" s="237" t="str">
        <f t="shared" si="3"/>
        <v/>
      </c>
    </row>
    <row r="122" spans="1:11" ht="15" hidden="1" outlineLevel="1">
      <c r="A122" s="48"/>
      <c r="B122" s="14" t="s">
        <v>20</v>
      </c>
      <c r="C122" s="117">
        <v>130</v>
      </c>
      <c r="D122" s="15" t="s">
        <v>78</v>
      </c>
      <c r="E122" s="100">
        <v>1</v>
      </c>
      <c r="F122" s="66" t="str">
        <f>IF(ISNA(VLOOKUP($A122,'Úklidové služby'!$A$7:$I$53,6,FALSE))=TRUE,"",VLOOKUP($A122,'Úklidové služby'!$A$7:$I$53,6,FALSE))</f>
        <v/>
      </c>
      <c r="G122" s="16" t="str">
        <f>IF(ISNA(VLOOKUP($A122,'Úklidové služby'!$A$7:$I$53,7,FALSE))=TRUE,"",VLOOKUP($A122,'Úklidové služby'!$A$7:$I$53,7,FALSE))</f>
        <v/>
      </c>
      <c r="H122" s="67" t="str">
        <f>IF(ISNA(VLOOKUP($A122,'Úklidové služby'!$A$7:$I$53,8,FALSE))=TRUE,"",VLOOKUP($A122,'Úklidové služby'!$A$7:$I$53,8,FALSE))</f>
        <v/>
      </c>
      <c r="I122" s="232" t="str">
        <f>IF(ISNA(VLOOKUP($A122,'Úklidové služby'!$A$7:$I$53,9,FALSE))=TRUE,"",VLOOKUP($A122,'Úklidové služby'!$A$7:$I$53,9,FALSE))</f>
        <v/>
      </c>
      <c r="J122" s="194" t="str">
        <f t="shared" si="2"/>
        <v/>
      </c>
      <c r="K122" s="237" t="str">
        <f t="shared" si="3"/>
        <v/>
      </c>
    </row>
    <row r="123" spans="1:11" ht="15" hidden="1" outlineLevel="1">
      <c r="A123" s="48"/>
      <c r="B123" s="14" t="s">
        <v>20</v>
      </c>
      <c r="C123" s="117">
        <v>132</v>
      </c>
      <c r="D123" s="15" t="s">
        <v>79</v>
      </c>
      <c r="E123" s="100">
        <v>1</v>
      </c>
      <c r="F123" s="66" t="str">
        <f>IF(ISNA(VLOOKUP($A123,'Úklidové služby'!$A$7:$I$53,6,FALSE))=TRUE,"",VLOOKUP($A123,'Úklidové služby'!$A$7:$I$53,6,FALSE))</f>
        <v/>
      </c>
      <c r="G123" s="16" t="str">
        <f>IF(ISNA(VLOOKUP($A123,'Úklidové služby'!$A$7:$I$53,7,FALSE))=TRUE,"",VLOOKUP($A123,'Úklidové služby'!$A$7:$I$53,7,FALSE))</f>
        <v/>
      </c>
      <c r="H123" s="67" t="str">
        <f>IF(ISNA(VLOOKUP($A123,'Úklidové služby'!$A$7:$I$53,8,FALSE))=TRUE,"",VLOOKUP($A123,'Úklidové služby'!$A$7:$I$53,8,FALSE))</f>
        <v/>
      </c>
      <c r="I123" s="232" t="str">
        <f>IF(ISNA(VLOOKUP($A123,'Úklidové služby'!$A$7:$I$53,9,FALSE))=TRUE,"",VLOOKUP($A123,'Úklidové služby'!$A$7:$I$53,9,FALSE))</f>
        <v/>
      </c>
      <c r="J123" s="194" t="str">
        <f t="shared" si="2"/>
        <v/>
      </c>
      <c r="K123" s="237" t="str">
        <f t="shared" si="3"/>
        <v/>
      </c>
    </row>
    <row r="124" spans="1:11" ht="15" hidden="1" outlineLevel="1">
      <c r="A124" s="48"/>
      <c r="B124" s="14" t="s">
        <v>20</v>
      </c>
      <c r="C124" s="117">
        <v>135</v>
      </c>
      <c r="D124" s="15" t="s">
        <v>79</v>
      </c>
      <c r="E124" s="100">
        <v>1</v>
      </c>
      <c r="F124" s="66" t="str">
        <f>IF(ISNA(VLOOKUP($A124,'Úklidové služby'!$A$7:$I$53,6,FALSE))=TRUE,"",VLOOKUP($A124,'Úklidové služby'!$A$7:$I$53,6,FALSE))</f>
        <v/>
      </c>
      <c r="G124" s="16" t="str">
        <f>IF(ISNA(VLOOKUP($A124,'Úklidové služby'!$A$7:$I$53,7,FALSE))=TRUE,"",VLOOKUP($A124,'Úklidové služby'!$A$7:$I$53,7,FALSE))</f>
        <v/>
      </c>
      <c r="H124" s="67" t="str">
        <f>IF(ISNA(VLOOKUP($A124,'Úklidové služby'!$A$7:$I$53,8,FALSE))=TRUE,"",VLOOKUP($A124,'Úklidové služby'!$A$7:$I$53,8,FALSE))</f>
        <v/>
      </c>
      <c r="I124" s="232" t="str">
        <f>IF(ISNA(VLOOKUP($A124,'Úklidové služby'!$A$7:$I$53,9,FALSE))=TRUE,"",VLOOKUP($A124,'Úklidové služby'!$A$7:$I$53,9,FALSE))</f>
        <v/>
      </c>
      <c r="J124" s="194" t="str">
        <f t="shared" si="2"/>
        <v/>
      </c>
      <c r="K124" s="237" t="str">
        <f t="shared" si="3"/>
        <v/>
      </c>
    </row>
    <row r="125" spans="1:11" ht="15" hidden="1" outlineLevel="1">
      <c r="A125" s="48"/>
      <c r="B125" s="14" t="s">
        <v>20</v>
      </c>
      <c r="C125" s="117">
        <v>137</v>
      </c>
      <c r="D125" s="15" t="s">
        <v>78</v>
      </c>
      <c r="E125" s="102">
        <v>1</v>
      </c>
      <c r="F125" s="93" t="str">
        <f>IF(ISNA(VLOOKUP($A125,'Úklidové služby'!$A$7:$I$53,6,FALSE))=TRUE,"",VLOOKUP($A125,'Úklidové služby'!$A$7:$I$53,6,FALSE))</f>
        <v/>
      </c>
      <c r="G125" s="16" t="str">
        <f>IF(ISNA(VLOOKUP($A125,'Úklidové služby'!$A$7:$I$53,7,FALSE))=TRUE,"",VLOOKUP($A125,'Úklidové služby'!$A$7:$I$53,7,FALSE))</f>
        <v/>
      </c>
      <c r="H125" s="67" t="str">
        <f>IF(ISNA(VLOOKUP($A125,'Úklidové služby'!$A$7:$I$53,8,FALSE))=TRUE,"",VLOOKUP($A125,'Úklidové služby'!$A$7:$I$53,8,FALSE))</f>
        <v/>
      </c>
      <c r="I125" s="232" t="str">
        <f>IF(ISNA(VLOOKUP($A125,'Úklidové služby'!$A$7:$I$53,9,FALSE))=TRUE,"",VLOOKUP($A125,'Úklidové služby'!$A$7:$I$53,9,FALSE))</f>
        <v/>
      </c>
      <c r="J125" s="194" t="str">
        <f t="shared" si="2"/>
        <v/>
      </c>
      <c r="K125" s="237" t="str">
        <f t="shared" si="3"/>
        <v/>
      </c>
    </row>
    <row r="126" spans="1:11" ht="15" collapsed="1">
      <c r="A126" s="18">
        <v>18</v>
      </c>
      <c r="B126" s="19" t="s">
        <v>442</v>
      </c>
      <c r="C126" s="44"/>
      <c r="D126" s="44"/>
      <c r="E126" s="111">
        <f>SUM(E127:E128)</f>
        <v>3.46</v>
      </c>
      <c r="F126" s="45" t="str">
        <f>IF(ISNA(VLOOKUP($A126,'Úklidové služby'!$A$7:$I$53,6,FALSE))=TRUE,"",VLOOKUP($A126,'Úklidové služby'!$A$7:$I$53,6,FALSE))</f>
        <v>m2</v>
      </c>
      <c r="G126" s="24">
        <f>IF(ISNA(VLOOKUP($A126,'Úklidové služby'!$A$7:$I$53,7,FALSE))=TRUE,"",VLOOKUP($A126,'Úklidové služby'!$A$7:$I$53,7,FALSE))</f>
        <v>0</v>
      </c>
      <c r="H126" s="227" t="str">
        <f>IF(ISNA(VLOOKUP($A126,'Úklidové služby'!$A$7:$I$53,8,FALSE))=TRUE,"",VLOOKUP($A126,'Úklidové služby'!$A$7:$I$53,8,FALSE))</f>
        <v>1x za týden</v>
      </c>
      <c r="I126" s="185">
        <f>IF(ISNA(VLOOKUP($A126,'Úklidové služby'!$A$7:$I$53,9,FALSE))=TRUE,"",VLOOKUP($A126,'Úklidové služby'!$A$7:$I$53,9,FALSE))</f>
        <v>52</v>
      </c>
      <c r="J126" s="76">
        <f t="shared" si="2"/>
        <v>0</v>
      </c>
      <c r="K126" s="238">
        <f t="shared" si="3"/>
        <v>0</v>
      </c>
    </row>
    <row r="127" spans="1:11" ht="15" hidden="1" outlineLevel="1">
      <c r="A127" s="46"/>
      <c r="B127" s="33" t="s">
        <v>20</v>
      </c>
      <c r="C127" s="69" t="s">
        <v>82</v>
      </c>
      <c r="D127" s="11" t="s">
        <v>25</v>
      </c>
      <c r="E127" s="101">
        <v>2.46</v>
      </c>
      <c r="F127" s="967" t="str">
        <f>IF(ISNA(VLOOKUP($A127,'Úklidové služby'!$A$7:$I$53,6,FALSE))=TRUE,"",VLOOKUP($A127,'Úklidové služby'!$A$7:$I$53,6,FALSE))</f>
        <v/>
      </c>
      <c r="G127" s="968" t="str">
        <f>IF(ISNA(VLOOKUP($A127,'Úklidové služby'!$A$7:$I$53,7,FALSE))=TRUE,"",VLOOKUP($A127,'Úklidové služby'!$A$7:$I$53,7,FALSE))</f>
        <v/>
      </c>
      <c r="H127" s="969" t="str">
        <f>IF(ISNA(VLOOKUP($A127,'Úklidové služby'!$A$7:$I$53,8,FALSE))=TRUE,"",VLOOKUP($A127,'Úklidové služby'!$A$7:$I$53,8,FALSE))</f>
        <v/>
      </c>
      <c r="I127" s="963" t="str">
        <f>IF(ISNA(VLOOKUP($A127,'Úklidové služby'!$A$7:$I$53,9,FALSE))=TRUE,"",VLOOKUP($A127,'Úklidové služby'!$A$7:$I$53,9,FALSE))</f>
        <v/>
      </c>
      <c r="J127" s="970" t="str">
        <f>IF(ISERR(E127*G127*I127)=TRUE,"",E127*G127*I127)</f>
        <v/>
      </c>
      <c r="K127" s="965" t="str">
        <f>IF(ISERR(J127/12)=TRUE,"",J127/12)</f>
        <v/>
      </c>
    </row>
    <row r="128" spans="1:11" ht="15" hidden="1" outlineLevel="1">
      <c r="A128" s="48"/>
      <c r="B128" s="25" t="s">
        <v>20</v>
      </c>
      <c r="C128" s="129">
        <v>138</v>
      </c>
      <c r="D128" s="116" t="s">
        <v>25</v>
      </c>
      <c r="E128" s="100">
        <v>1</v>
      </c>
      <c r="F128" s="66" t="str">
        <f>IF(ISNA(VLOOKUP($A128,'Úklidové služby'!$A$7:$I$53,6,FALSE))=TRUE,"",VLOOKUP($A128,'Úklidové služby'!$A$7:$I$53,6,FALSE))</f>
        <v/>
      </c>
      <c r="G128" s="16" t="str">
        <f>IF(ISNA(VLOOKUP($A128,'Úklidové služby'!$A$7:$I$53,7,FALSE))=TRUE,"",VLOOKUP($A128,'Úklidové služby'!$A$7:$I$53,7,FALSE))</f>
        <v/>
      </c>
      <c r="H128" s="151" t="str">
        <f>IF(ISNA(VLOOKUP($A128,'Úklidové služby'!$A$7:$I$53,8,FALSE))=TRUE,"",VLOOKUP($A128,'Úklidové služby'!$A$7:$I$53,8,FALSE))</f>
        <v/>
      </c>
      <c r="I128" s="235" t="str">
        <f>IF(ISNA(VLOOKUP($A128,'Úklidové služby'!$A$7:$I$53,9,FALSE))=TRUE,"",VLOOKUP($A128,'Úklidové služby'!$A$7:$I$53,9,FALSE))</f>
        <v/>
      </c>
      <c r="J128" s="194" t="str">
        <f aca="true" t="shared" si="6" ref="J128">IF(ISERR(E128*G128*I128)=TRUE,"",E128*G128*I128)</f>
        <v/>
      </c>
      <c r="K128" s="242" t="str">
        <f aca="true" t="shared" si="7" ref="K128">IF(ISERR(J128/12)=TRUE,"",J128/12)</f>
        <v/>
      </c>
    </row>
    <row r="129" spans="1:11" ht="15" collapsed="1">
      <c r="A129" s="18">
        <v>19</v>
      </c>
      <c r="B129" s="19" t="s">
        <v>43</v>
      </c>
      <c r="C129" s="44"/>
      <c r="D129" s="44"/>
      <c r="E129" s="97">
        <f>SUM(E130:E131)</f>
        <v>2</v>
      </c>
      <c r="F129" s="54" t="str">
        <f>IF(ISNA(VLOOKUP($A129,'Úklidové služby'!$A$7:$I$53,6,FALSE))=TRUE,"",VLOOKUP($A129,'Úklidové služby'!$A$7:$I$53,6,FALSE))</f>
        <v>ks</v>
      </c>
      <c r="G129" s="24">
        <f>IF(ISNA(VLOOKUP($A129,'Úklidové služby'!$A$7:$I$53,7,FALSE))=TRUE,"",VLOOKUP($A129,'Úklidové služby'!$A$7:$I$53,7,FALSE))</f>
        <v>0</v>
      </c>
      <c r="H129" s="227" t="str">
        <f>IF(ISNA(VLOOKUP($A129,'Úklidové služby'!$A$7:$I$53,8,FALSE))=TRUE,"",VLOOKUP($A129,'Úklidové služby'!$A$7:$I$53,8,FALSE))</f>
        <v>1x za týden</v>
      </c>
      <c r="I129" s="185">
        <f>IF(ISNA(VLOOKUP($A129,'Úklidové služby'!$A$7:$I$53,9,FALSE))=TRUE,"",VLOOKUP($A129,'Úklidové služby'!$A$7:$I$53,9,FALSE))</f>
        <v>52</v>
      </c>
      <c r="J129" s="76">
        <f aca="true" t="shared" si="8" ref="J129:J220">IF(ISERR(E129*G129*I129)=TRUE,"",E129*G129*I129)</f>
        <v>0</v>
      </c>
      <c r="K129" s="238">
        <f aca="true" t="shared" si="9" ref="K129:K220">IF(ISERR(J129/12)=TRUE,"",J129/12)</f>
        <v>0</v>
      </c>
    </row>
    <row r="130" spans="1:11" ht="15" hidden="1" outlineLevel="1">
      <c r="A130" s="48"/>
      <c r="B130" s="14" t="s">
        <v>20</v>
      </c>
      <c r="C130" s="70" t="s">
        <v>82</v>
      </c>
      <c r="D130" s="15" t="s">
        <v>25</v>
      </c>
      <c r="E130" s="100">
        <v>1</v>
      </c>
      <c r="F130" s="66" t="str">
        <f>IF(ISNA(VLOOKUP($A130,'Úklidové služby'!$A$7:$I$53,6,FALSE))=TRUE,"",VLOOKUP($A130,'Úklidové služby'!$A$7:$I$53,6,FALSE))</f>
        <v/>
      </c>
      <c r="G130" s="16" t="str">
        <f>IF(ISNA(VLOOKUP($A130,'Úklidové služby'!$A$7:$I$53,7,FALSE))=TRUE,"",VLOOKUP($A130,'Úklidové služby'!$A$7:$I$53,7,FALSE))</f>
        <v/>
      </c>
      <c r="H130" s="148" t="str">
        <f>IF(ISNA(VLOOKUP($A130,'Úklidové služby'!$A$7:$I$53,8,FALSE))=TRUE,"",VLOOKUP($A130,'Úklidové služby'!$A$7:$I$53,8,FALSE))</f>
        <v/>
      </c>
      <c r="I130" s="232" t="str">
        <f>IF(ISNA(VLOOKUP($A130,'Úklidové služby'!$A$7:$I$53,9,FALSE))=TRUE,"",VLOOKUP($A130,'Úklidové služby'!$A$7:$I$53,9,FALSE))</f>
        <v/>
      </c>
      <c r="J130" s="194" t="str">
        <f t="shared" si="8"/>
        <v/>
      </c>
      <c r="K130" s="237" t="str">
        <f t="shared" si="9"/>
        <v/>
      </c>
    </row>
    <row r="131" spans="1:11" ht="15" hidden="1" outlineLevel="1">
      <c r="A131" s="48"/>
      <c r="B131" s="25" t="s">
        <v>20</v>
      </c>
      <c r="C131" s="129">
        <v>138</v>
      </c>
      <c r="D131" s="116" t="s">
        <v>25</v>
      </c>
      <c r="E131" s="100">
        <v>1</v>
      </c>
      <c r="F131" s="66" t="str">
        <f>IF(ISNA(VLOOKUP($A131,'Úklidové služby'!$A$7:$I$53,6,FALSE))=TRUE,"",VLOOKUP($A131,'Úklidové služby'!$A$7:$I$53,6,FALSE))</f>
        <v/>
      </c>
      <c r="G131" s="16" t="str">
        <f>IF(ISNA(VLOOKUP($A131,'Úklidové služby'!$A$7:$I$53,7,FALSE))=TRUE,"",VLOOKUP($A131,'Úklidové služby'!$A$7:$I$53,7,FALSE))</f>
        <v/>
      </c>
      <c r="H131" s="151" t="str">
        <f>IF(ISNA(VLOOKUP($A131,'Úklidové služby'!$A$7:$I$53,8,FALSE))=TRUE,"",VLOOKUP($A131,'Úklidové služby'!$A$7:$I$53,8,FALSE))</f>
        <v/>
      </c>
      <c r="I131" s="235" t="str">
        <f>IF(ISNA(VLOOKUP($A131,'Úklidové služby'!$A$7:$I$53,9,FALSE))=TRUE,"",VLOOKUP($A131,'Úklidové služby'!$A$7:$I$53,9,FALSE))</f>
        <v/>
      </c>
      <c r="J131" s="195" t="str">
        <f t="shared" si="8"/>
        <v/>
      </c>
      <c r="K131" s="242" t="str">
        <f t="shared" si="9"/>
        <v/>
      </c>
    </row>
    <row r="132" spans="1:11" ht="15" collapsed="1">
      <c r="A132" s="18">
        <v>20</v>
      </c>
      <c r="B132" s="19" t="s">
        <v>50</v>
      </c>
      <c r="C132" s="44"/>
      <c r="D132" s="44"/>
      <c r="E132" s="97">
        <f>SUM(E133:E152)</f>
        <v>20</v>
      </c>
      <c r="F132" s="54" t="str">
        <f>IF(ISNA(VLOOKUP($A132,'Úklidové služby'!$A$7:$I$53,6,FALSE))=TRUE,"",VLOOKUP($A132,'Úklidové služby'!$A$7:$I$53,6,FALSE))</f>
        <v>místnost</v>
      </c>
      <c r="G132" s="24">
        <f>IF(ISNA(VLOOKUP($A132,'Úklidové služby'!$A$7:$I$53,7,FALSE))=TRUE,"",VLOOKUP($A132,'Úklidové služby'!$A$7:$I$53,7,FALSE))</f>
        <v>0</v>
      </c>
      <c r="H132" s="45" t="str">
        <f>IF(ISNA(VLOOKUP($A132,'Úklidové služby'!$A$7:$I$53,8,FALSE))=TRUE,"",VLOOKUP($A132,'Úklidové služby'!$A$7:$I$53,8,FALSE))</f>
        <v>1x za týden</v>
      </c>
      <c r="I132" s="184">
        <f>IF(ISNA(VLOOKUP($A132,'Úklidové služby'!$A$7:$I$53,9,FALSE))=TRUE,"",VLOOKUP($A132,'Úklidové služby'!$A$7:$I$53,9,FALSE))</f>
        <v>52</v>
      </c>
      <c r="J132" s="74">
        <f aca="true" t="shared" si="10" ref="J132:J152">IF(ISERR(E132*G132*I132)=TRUE,"",E132*G132*I132)</f>
        <v>0</v>
      </c>
      <c r="K132" s="241">
        <f aca="true" t="shared" si="11" ref="K132:K152">IF(ISERR(J132/12)=TRUE,"",J132/12)</f>
        <v>0</v>
      </c>
    </row>
    <row r="133" spans="1:11" ht="15" hidden="1" outlineLevel="1">
      <c r="A133" s="48"/>
      <c r="B133" s="10" t="s">
        <v>8</v>
      </c>
      <c r="C133" s="69" t="s">
        <v>71</v>
      </c>
      <c r="D133" s="11" t="s">
        <v>67</v>
      </c>
      <c r="E133" s="100">
        <v>1</v>
      </c>
      <c r="F133" s="66" t="str">
        <f>IF(ISNA(VLOOKUP($A133,'Úklidové služby'!$A$7:$I$53,6,FALSE))=TRUE,"",VLOOKUP($A133,'Úklidové služby'!$A$7:$I$53,6,FALSE))</f>
        <v/>
      </c>
      <c r="G133" s="16" t="str">
        <f>IF(ISNA(VLOOKUP($A133,'Úklidové služby'!$A$7:$I$53,7,FALSE))=TRUE,"",VLOOKUP($A133,'Úklidové služby'!$A$7:$I$53,7,FALSE))</f>
        <v/>
      </c>
      <c r="H133" s="148" t="str">
        <f>IF(ISNA(VLOOKUP($A133,'Úklidové služby'!$A$7:$I$53,8,FALSE))=TRUE,"",VLOOKUP($A133,'Úklidové služby'!$A$7:$I$53,8,FALSE))</f>
        <v/>
      </c>
      <c r="I133" s="232" t="str">
        <f>IF(ISNA(VLOOKUP($A133,'Úklidové služby'!$A$7:$I$53,9,FALSE))=TRUE,"",VLOOKUP($A133,'Úklidové služby'!$A$7:$I$53,9,FALSE))</f>
        <v/>
      </c>
      <c r="J133" s="194" t="str">
        <f t="shared" si="10"/>
        <v/>
      </c>
      <c r="K133" s="237" t="str">
        <f t="shared" si="11"/>
        <v/>
      </c>
    </row>
    <row r="134" spans="1:11" ht="15" hidden="1" outlineLevel="1">
      <c r="A134" s="48"/>
      <c r="B134" s="14" t="s">
        <v>8</v>
      </c>
      <c r="C134" s="70" t="s">
        <v>72</v>
      </c>
      <c r="D134" s="15" t="s">
        <v>68</v>
      </c>
      <c r="E134" s="100">
        <v>1</v>
      </c>
      <c r="F134" s="66" t="str">
        <f>IF(ISNA(VLOOKUP($A134,'Úklidové služby'!$A$7:$I$53,6,FALSE))=TRUE,"",VLOOKUP($A134,'Úklidové služby'!$A$7:$I$53,6,FALSE))</f>
        <v/>
      </c>
      <c r="G134" s="16" t="str">
        <f>IF(ISNA(VLOOKUP($A134,'Úklidové služby'!$A$7:$I$53,7,FALSE))=TRUE,"",VLOOKUP($A134,'Úklidové služby'!$A$7:$I$53,7,FALSE))</f>
        <v/>
      </c>
      <c r="H134" s="148" t="str">
        <f>IF(ISNA(VLOOKUP($A134,'Úklidové služby'!$A$7:$I$53,8,FALSE))=TRUE,"",VLOOKUP($A134,'Úklidové služby'!$A$7:$I$53,8,FALSE))</f>
        <v/>
      </c>
      <c r="I134" s="232" t="str">
        <f>IF(ISNA(VLOOKUP($A134,'Úklidové služby'!$A$7:$I$53,9,FALSE))=TRUE,"",VLOOKUP($A134,'Úklidové služby'!$A$7:$I$53,9,FALSE))</f>
        <v/>
      </c>
      <c r="J134" s="194" t="str">
        <f t="shared" si="10"/>
        <v/>
      </c>
      <c r="K134" s="237" t="str">
        <f t="shared" si="11"/>
        <v/>
      </c>
    </row>
    <row r="135" spans="1:11" ht="15" hidden="1" outlineLevel="1">
      <c r="A135" s="48"/>
      <c r="B135" s="14" t="s">
        <v>8</v>
      </c>
      <c r="C135" s="70" t="s">
        <v>73</v>
      </c>
      <c r="D135" s="15" t="s">
        <v>69</v>
      </c>
      <c r="E135" s="100">
        <v>1</v>
      </c>
      <c r="F135" s="66" t="str">
        <f>IF(ISNA(VLOOKUP($A135,'Úklidové služby'!$A$7:$I$53,6,FALSE))=TRUE,"",VLOOKUP($A135,'Úklidové služby'!$A$7:$I$53,6,FALSE))</f>
        <v/>
      </c>
      <c r="G135" s="16" t="str">
        <f>IF(ISNA(VLOOKUP($A135,'Úklidové služby'!$A$7:$I$53,7,FALSE))=TRUE,"",VLOOKUP($A135,'Úklidové služby'!$A$7:$I$53,7,FALSE))</f>
        <v/>
      </c>
      <c r="H135" s="148" t="str">
        <f>IF(ISNA(VLOOKUP($A135,'Úklidové služby'!$A$7:$I$53,8,FALSE))=TRUE,"",VLOOKUP($A135,'Úklidové služby'!$A$7:$I$53,8,FALSE))</f>
        <v/>
      </c>
      <c r="I135" s="232" t="str">
        <f>IF(ISNA(VLOOKUP($A135,'Úklidové služby'!$A$7:$I$53,9,FALSE))=TRUE,"",VLOOKUP($A135,'Úklidové služby'!$A$7:$I$53,9,FALSE))</f>
        <v/>
      </c>
      <c r="J135" s="194" t="str">
        <f t="shared" si="10"/>
        <v/>
      </c>
      <c r="K135" s="237" t="str">
        <f t="shared" si="11"/>
        <v/>
      </c>
    </row>
    <row r="136" spans="1:11" ht="15" hidden="1" outlineLevel="1">
      <c r="A136" s="48"/>
      <c r="B136" s="14" t="s">
        <v>20</v>
      </c>
      <c r="C136" s="70" t="s">
        <v>81</v>
      </c>
      <c r="D136" s="15" t="s">
        <v>75</v>
      </c>
      <c r="E136" s="100">
        <v>1</v>
      </c>
      <c r="F136" s="66" t="str">
        <f>IF(ISNA(VLOOKUP($A136,'Úklidové služby'!$A$7:$I$53,6,FALSE))=TRUE,"",VLOOKUP($A136,'Úklidové služby'!$A$7:$I$53,6,FALSE))</f>
        <v/>
      </c>
      <c r="G136" s="16" t="str">
        <f>IF(ISNA(VLOOKUP($A136,'Úklidové služby'!$A$7:$I$53,7,FALSE))=TRUE,"",VLOOKUP($A136,'Úklidové služby'!$A$7:$I$53,7,FALSE))</f>
        <v/>
      </c>
      <c r="H136" s="148" t="str">
        <f>IF(ISNA(VLOOKUP($A136,'Úklidové služby'!$A$7:$I$53,8,FALSE))=TRUE,"",VLOOKUP($A136,'Úklidové služby'!$A$7:$I$53,8,FALSE))</f>
        <v/>
      </c>
      <c r="I136" s="232" t="str">
        <f>IF(ISNA(VLOOKUP($A136,'Úklidové služby'!$A$7:$I$53,9,FALSE))=TRUE,"",VLOOKUP($A136,'Úklidové služby'!$A$7:$I$53,9,FALSE))</f>
        <v/>
      </c>
      <c r="J136" s="194" t="str">
        <f t="shared" si="10"/>
        <v/>
      </c>
      <c r="K136" s="237" t="str">
        <f t="shared" si="11"/>
        <v/>
      </c>
    </row>
    <row r="137" spans="1:11" ht="15" hidden="1" outlineLevel="1">
      <c r="A137" s="48"/>
      <c r="B137" s="14" t="s">
        <v>20</v>
      </c>
      <c r="C137" s="70" t="s">
        <v>82</v>
      </c>
      <c r="D137" s="15" t="s">
        <v>25</v>
      </c>
      <c r="E137" s="100">
        <v>1</v>
      </c>
      <c r="F137" s="66" t="str">
        <f>IF(ISNA(VLOOKUP($A137,'Úklidové služby'!$A$7:$I$53,6,FALSE))=TRUE,"",VLOOKUP($A137,'Úklidové služby'!$A$7:$I$53,6,FALSE))</f>
        <v/>
      </c>
      <c r="G137" s="16" t="str">
        <f>IF(ISNA(VLOOKUP($A137,'Úklidové služby'!$A$7:$I$53,7,FALSE))=TRUE,"",VLOOKUP($A137,'Úklidové služby'!$A$7:$I$53,7,FALSE))</f>
        <v/>
      </c>
      <c r="H137" s="148" t="str">
        <f>IF(ISNA(VLOOKUP($A137,'Úklidové služby'!$A$7:$I$53,8,FALSE))=TRUE,"",VLOOKUP($A137,'Úklidové služby'!$A$7:$I$53,8,FALSE))</f>
        <v/>
      </c>
      <c r="I137" s="232" t="str">
        <f>IF(ISNA(VLOOKUP($A137,'Úklidové služby'!$A$7:$I$53,9,FALSE))=TRUE,"",VLOOKUP($A137,'Úklidové služby'!$A$7:$I$53,9,FALSE))</f>
        <v/>
      </c>
      <c r="J137" s="194" t="str">
        <f t="shared" si="10"/>
        <v/>
      </c>
      <c r="K137" s="237" t="str">
        <f t="shared" si="11"/>
        <v/>
      </c>
    </row>
    <row r="138" spans="1:11" ht="15" hidden="1" outlineLevel="1">
      <c r="A138" s="48"/>
      <c r="B138" s="14" t="s">
        <v>20</v>
      </c>
      <c r="C138" s="70" t="s">
        <v>83</v>
      </c>
      <c r="D138" s="15" t="s">
        <v>76</v>
      </c>
      <c r="E138" s="100">
        <v>1</v>
      </c>
      <c r="F138" s="66" t="str">
        <f>IF(ISNA(VLOOKUP($A138,'Úklidové služby'!$A$7:$I$53,6,FALSE))=TRUE,"",VLOOKUP($A138,'Úklidové služby'!$A$7:$I$53,6,FALSE))</f>
        <v/>
      </c>
      <c r="G138" s="16" t="str">
        <f>IF(ISNA(VLOOKUP($A138,'Úklidové služby'!$A$7:$I$53,7,FALSE))=TRUE,"",VLOOKUP($A138,'Úklidové služby'!$A$7:$I$53,7,FALSE))</f>
        <v/>
      </c>
      <c r="H138" s="148" t="str">
        <f>IF(ISNA(VLOOKUP($A138,'Úklidové služby'!$A$7:$I$53,8,FALSE))=TRUE,"",VLOOKUP($A138,'Úklidové služby'!$A$7:$I$53,8,FALSE))</f>
        <v/>
      </c>
      <c r="I138" s="232" t="str">
        <f>IF(ISNA(VLOOKUP($A138,'Úklidové služby'!$A$7:$I$53,9,FALSE))=TRUE,"",VLOOKUP($A138,'Úklidové služby'!$A$7:$I$53,9,FALSE))</f>
        <v/>
      </c>
      <c r="J138" s="194" t="str">
        <f t="shared" si="10"/>
        <v/>
      </c>
      <c r="K138" s="237" t="str">
        <f t="shared" si="11"/>
        <v/>
      </c>
    </row>
    <row r="139" spans="1:11" ht="15" hidden="1" outlineLevel="1">
      <c r="A139" s="48"/>
      <c r="B139" s="14" t="s">
        <v>20</v>
      </c>
      <c r="C139" s="70" t="s">
        <v>84</v>
      </c>
      <c r="D139" s="15" t="s">
        <v>66</v>
      </c>
      <c r="E139" s="100">
        <v>1</v>
      </c>
      <c r="F139" s="66" t="str">
        <f>IF(ISNA(VLOOKUP($A139,'Úklidové služby'!$A$7:$I$53,6,FALSE))=TRUE,"",VLOOKUP($A139,'Úklidové služby'!$A$7:$I$53,6,FALSE))</f>
        <v/>
      </c>
      <c r="G139" s="16" t="str">
        <f>IF(ISNA(VLOOKUP($A139,'Úklidové služby'!$A$7:$I$53,7,FALSE))=TRUE,"",VLOOKUP($A139,'Úklidové služby'!$A$7:$I$53,7,FALSE))</f>
        <v/>
      </c>
      <c r="H139" s="148" t="str">
        <f>IF(ISNA(VLOOKUP($A139,'Úklidové služby'!$A$7:$I$53,8,FALSE))=TRUE,"",VLOOKUP($A139,'Úklidové služby'!$A$7:$I$53,8,FALSE))</f>
        <v/>
      </c>
      <c r="I139" s="232" t="str">
        <f>IF(ISNA(VLOOKUP($A139,'Úklidové služby'!$A$7:$I$53,9,FALSE))=TRUE,"",VLOOKUP($A139,'Úklidové služby'!$A$7:$I$53,9,FALSE))</f>
        <v/>
      </c>
      <c r="J139" s="194" t="str">
        <f t="shared" si="10"/>
        <v/>
      </c>
      <c r="K139" s="237" t="str">
        <f t="shared" si="11"/>
        <v/>
      </c>
    </row>
    <row r="140" spans="1:11" ht="15" hidden="1" outlineLevel="1">
      <c r="A140" s="48"/>
      <c r="B140" s="14" t="s">
        <v>20</v>
      </c>
      <c r="C140" s="70" t="s">
        <v>85</v>
      </c>
      <c r="D140" s="15" t="s">
        <v>66</v>
      </c>
      <c r="E140" s="100">
        <v>1</v>
      </c>
      <c r="F140" s="66" t="str">
        <f>IF(ISNA(VLOOKUP($A140,'Úklidové služby'!$A$7:$I$53,6,FALSE))=TRUE,"",VLOOKUP($A140,'Úklidové služby'!$A$7:$I$53,6,FALSE))</f>
        <v/>
      </c>
      <c r="G140" s="16" t="str">
        <f>IF(ISNA(VLOOKUP($A140,'Úklidové služby'!$A$7:$I$53,7,FALSE))=TRUE,"",VLOOKUP($A140,'Úklidové služby'!$A$7:$I$53,7,FALSE))</f>
        <v/>
      </c>
      <c r="H140" s="148" t="str">
        <f>IF(ISNA(VLOOKUP($A140,'Úklidové služby'!$A$7:$I$53,8,FALSE))=TRUE,"",VLOOKUP($A140,'Úklidové služby'!$A$7:$I$53,8,FALSE))</f>
        <v/>
      </c>
      <c r="I140" s="232" t="str">
        <f>IF(ISNA(VLOOKUP($A140,'Úklidové služby'!$A$7:$I$53,9,FALSE))=TRUE,"",VLOOKUP($A140,'Úklidové služby'!$A$7:$I$53,9,FALSE))</f>
        <v/>
      </c>
      <c r="J140" s="194" t="str">
        <f t="shared" si="10"/>
        <v/>
      </c>
      <c r="K140" s="237" t="str">
        <f t="shared" si="11"/>
        <v/>
      </c>
    </row>
    <row r="141" spans="1:11" ht="15" hidden="1" outlineLevel="1">
      <c r="A141" s="48"/>
      <c r="B141" s="14" t="s">
        <v>20</v>
      </c>
      <c r="C141" s="117">
        <v>122</v>
      </c>
      <c r="D141" s="15" t="s">
        <v>18</v>
      </c>
      <c r="E141" s="100">
        <v>1</v>
      </c>
      <c r="F141" s="66" t="str">
        <f>IF(ISNA(VLOOKUP($A141,'Úklidové služby'!$A$7:$I$53,6,FALSE))=TRUE,"",VLOOKUP($A141,'Úklidové služby'!$A$7:$I$53,6,FALSE))</f>
        <v/>
      </c>
      <c r="G141" s="16" t="str">
        <f>IF(ISNA(VLOOKUP($A141,'Úklidové služby'!$A$7:$I$53,7,FALSE))=TRUE,"",VLOOKUP($A141,'Úklidové služby'!$A$7:$I$53,7,FALSE))</f>
        <v/>
      </c>
      <c r="H141" s="148" t="str">
        <f>IF(ISNA(VLOOKUP($A141,'Úklidové služby'!$A$7:$I$53,8,FALSE))=TRUE,"",VLOOKUP($A141,'Úklidové služby'!$A$7:$I$53,8,FALSE))</f>
        <v/>
      </c>
      <c r="I141" s="232" t="str">
        <f>IF(ISNA(VLOOKUP($A141,'Úklidové služby'!$A$7:$I$53,9,FALSE))=TRUE,"",VLOOKUP($A141,'Úklidové služby'!$A$7:$I$53,9,FALSE))</f>
        <v/>
      </c>
      <c r="J141" s="194" t="str">
        <f t="shared" si="10"/>
        <v/>
      </c>
      <c r="K141" s="237" t="str">
        <f t="shared" si="11"/>
        <v/>
      </c>
    </row>
    <row r="142" spans="1:11" ht="15" hidden="1" outlineLevel="1">
      <c r="A142" s="48"/>
      <c r="B142" s="14" t="s">
        <v>20</v>
      </c>
      <c r="C142" s="117">
        <v>123</v>
      </c>
      <c r="D142" s="15" t="s">
        <v>61</v>
      </c>
      <c r="E142" s="100">
        <v>1</v>
      </c>
      <c r="F142" s="66" t="str">
        <f>IF(ISNA(VLOOKUP($A142,'Úklidové služby'!$A$7:$I$53,6,FALSE))=TRUE,"",VLOOKUP($A142,'Úklidové služby'!$A$7:$I$53,6,FALSE))</f>
        <v/>
      </c>
      <c r="G142" s="16" t="str">
        <f>IF(ISNA(VLOOKUP($A142,'Úklidové služby'!$A$7:$I$53,7,FALSE))=TRUE,"",VLOOKUP($A142,'Úklidové služby'!$A$7:$I$53,7,FALSE))</f>
        <v/>
      </c>
      <c r="H142" s="148" t="str">
        <f>IF(ISNA(VLOOKUP($A142,'Úklidové služby'!$A$7:$I$53,8,FALSE))=TRUE,"",VLOOKUP($A142,'Úklidové služby'!$A$7:$I$53,8,FALSE))</f>
        <v/>
      </c>
      <c r="I142" s="232" t="str">
        <f>IF(ISNA(VLOOKUP($A142,'Úklidové služby'!$A$7:$I$53,9,FALSE))=TRUE,"",VLOOKUP($A142,'Úklidové služby'!$A$7:$I$53,9,FALSE))</f>
        <v/>
      </c>
      <c r="J142" s="194" t="str">
        <f t="shared" si="10"/>
        <v/>
      </c>
      <c r="K142" s="237" t="str">
        <f t="shared" si="11"/>
        <v/>
      </c>
    </row>
    <row r="143" spans="1:11" ht="15" hidden="1" outlineLevel="1">
      <c r="A143" s="48"/>
      <c r="B143" s="14" t="s">
        <v>20</v>
      </c>
      <c r="C143" s="117">
        <v>146</v>
      </c>
      <c r="D143" s="134" t="s">
        <v>86</v>
      </c>
      <c r="E143" s="100">
        <v>1</v>
      </c>
      <c r="F143" s="66" t="str">
        <f>IF(ISNA(VLOOKUP($A143,'Úklidové služby'!$A$7:$I$53,6,FALSE))=TRUE,"",VLOOKUP($A143,'Úklidové služby'!$A$7:$I$53,6,FALSE))</f>
        <v/>
      </c>
      <c r="G143" s="16" t="str">
        <f>IF(ISNA(VLOOKUP($A143,'Úklidové služby'!$A$7:$I$53,7,FALSE))=TRUE,"",VLOOKUP($A143,'Úklidové služby'!$A$7:$I$53,7,FALSE))</f>
        <v/>
      </c>
      <c r="H143" s="148" t="str">
        <f>IF(ISNA(VLOOKUP($A143,'Úklidové služby'!$A$7:$I$53,8,FALSE))=TRUE,"",VLOOKUP($A143,'Úklidové služby'!$A$7:$I$53,8,FALSE))</f>
        <v/>
      </c>
      <c r="I143" s="232" t="str">
        <f>IF(ISNA(VLOOKUP($A143,'Úklidové služby'!$A$7:$I$53,9,FALSE))=TRUE,"",VLOOKUP($A143,'Úklidové služby'!$A$7:$I$53,9,FALSE))</f>
        <v/>
      </c>
      <c r="J143" s="194" t="str">
        <f t="shared" si="10"/>
        <v/>
      </c>
      <c r="K143" s="237" t="str">
        <f t="shared" si="11"/>
        <v/>
      </c>
    </row>
    <row r="144" spans="1:11" ht="15" hidden="1" outlineLevel="1">
      <c r="A144" s="48"/>
      <c r="B144" s="14" t="s">
        <v>20</v>
      </c>
      <c r="C144" s="117">
        <v>129</v>
      </c>
      <c r="D144" s="15" t="s">
        <v>77</v>
      </c>
      <c r="E144" s="100">
        <v>1</v>
      </c>
      <c r="F144" s="66" t="str">
        <f>IF(ISNA(VLOOKUP($A144,'Úklidové služby'!$A$7:$I$53,6,FALSE))=TRUE,"",VLOOKUP($A144,'Úklidové služby'!$A$7:$I$53,6,FALSE))</f>
        <v/>
      </c>
      <c r="G144" s="16" t="str">
        <f>IF(ISNA(VLOOKUP($A144,'Úklidové služby'!$A$7:$I$53,7,FALSE))=TRUE,"",VLOOKUP($A144,'Úklidové služby'!$A$7:$I$53,7,FALSE))</f>
        <v/>
      </c>
      <c r="H144" s="148" t="str">
        <f>IF(ISNA(VLOOKUP($A144,'Úklidové služby'!$A$7:$I$53,8,FALSE))=TRUE,"",VLOOKUP($A144,'Úklidové služby'!$A$7:$I$53,8,FALSE))</f>
        <v/>
      </c>
      <c r="I144" s="232" t="str">
        <f>IF(ISNA(VLOOKUP($A144,'Úklidové služby'!$A$7:$I$53,9,FALSE))=TRUE,"",VLOOKUP($A144,'Úklidové služby'!$A$7:$I$53,9,FALSE))</f>
        <v/>
      </c>
      <c r="J144" s="194" t="str">
        <f t="shared" si="10"/>
        <v/>
      </c>
      <c r="K144" s="237" t="str">
        <f t="shared" si="11"/>
        <v/>
      </c>
    </row>
    <row r="145" spans="1:11" ht="15" hidden="1" outlineLevel="1">
      <c r="A145" s="48"/>
      <c r="B145" s="14" t="s">
        <v>20</v>
      </c>
      <c r="C145" s="117">
        <v>130</v>
      </c>
      <c r="D145" s="15" t="s">
        <v>78</v>
      </c>
      <c r="E145" s="100">
        <v>1</v>
      </c>
      <c r="F145" s="66" t="str">
        <f>IF(ISNA(VLOOKUP($A145,'Úklidové služby'!$A$7:$I$53,6,FALSE))=TRUE,"",VLOOKUP($A145,'Úklidové služby'!$A$7:$I$53,6,FALSE))</f>
        <v/>
      </c>
      <c r="G145" s="16" t="str">
        <f>IF(ISNA(VLOOKUP($A145,'Úklidové služby'!$A$7:$I$53,7,FALSE))=TRUE,"",VLOOKUP($A145,'Úklidové služby'!$A$7:$I$53,7,FALSE))</f>
        <v/>
      </c>
      <c r="H145" s="148" t="str">
        <f>IF(ISNA(VLOOKUP($A145,'Úklidové služby'!$A$7:$I$53,8,FALSE))=TRUE,"",VLOOKUP($A145,'Úklidové služby'!$A$7:$I$53,8,FALSE))</f>
        <v/>
      </c>
      <c r="I145" s="232" t="str">
        <f>IF(ISNA(VLOOKUP($A145,'Úklidové služby'!$A$7:$I$53,9,FALSE))=TRUE,"",VLOOKUP($A145,'Úklidové služby'!$A$7:$I$53,9,FALSE))</f>
        <v/>
      </c>
      <c r="J145" s="194" t="str">
        <f t="shared" si="10"/>
        <v/>
      </c>
      <c r="K145" s="237" t="str">
        <f t="shared" si="11"/>
        <v/>
      </c>
    </row>
    <row r="146" spans="1:11" ht="15" hidden="1" outlineLevel="1">
      <c r="A146" s="48"/>
      <c r="B146" s="14" t="s">
        <v>20</v>
      </c>
      <c r="C146" s="117">
        <v>132</v>
      </c>
      <c r="D146" s="15" t="s">
        <v>79</v>
      </c>
      <c r="E146" s="100">
        <v>1</v>
      </c>
      <c r="F146" s="66" t="str">
        <f>IF(ISNA(VLOOKUP($A146,'Úklidové služby'!$A$7:$I$53,6,FALSE))=TRUE,"",VLOOKUP($A146,'Úklidové služby'!$A$7:$I$53,6,FALSE))</f>
        <v/>
      </c>
      <c r="G146" s="16" t="str">
        <f>IF(ISNA(VLOOKUP($A146,'Úklidové služby'!$A$7:$I$53,7,FALSE))=TRUE,"",VLOOKUP($A146,'Úklidové služby'!$A$7:$I$53,7,FALSE))</f>
        <v/>
      </c>
      <c r="H146" s="148" t="str">
        <f>IF(ISNA(VLOOKUP($A146,'Úklidové služby'!$A$7:$I$53,8,FALSE))=TRUE,"",VLOOKUP($A146,'Úklidové služby'!$A$7:$I$53,8,FALSE))</f>
        <v/>
      </c>
      <c r="I146" s="232" t="str">
        <f>IF(ISNA(VLOOKUP($A146,'Úklidové služby'!$A$7:$I$53,9,FALSE))=TRUE,"",VLOOKUP($A146,'Úklidové služby'!$A$7:$I$53,9,FALSE))</f>
        <v/>
      </c>
      <c r="J146" s="194" t="str">
        <f t="shared" si="10"/>
        <v/>
      </c>
      <c r="K146" s="237" t="str">
        <f t="shared" si="11"/>
        <v/>
      </c>
    </row>
    <row r="147" spans="1:11" ht="15" hidden="1" outlineLevel="1">
      <c r="A147" s="48"/>
      <c r="B147" s="14" t="s">
        <v>20</v>
      </c>
      <c r="C147" s="117">
        <v>133</v>
      </c>
      <c r="D147" s="15" t="s">
        <v>80</v>
      </c>
      <c r="E147" s="100">
        <v>1</v>
      </c>
      <c r="F147" s="66" t="str">
        <f>IF(ISNA(VLOOKUP($A147,'Úklidové služby'!$A$7:$I$53,6,FALSE))=TRUE,"",VLOOKUP($A147,'Úklidové služby'!$A$7:$I$53,6,FALSE))</f>
        <v/>
      </c>
      <c r="G147" s="16" t="str">
        <f>IF(ISNA(VLOOKUP($A147,'Úklidové služby'!$A$7:$I$53,7,FALSE))=TRUE,"",VLOOKUP($A147,'Úklidové služby'!$A$7:$I$53,7,FALSE))</f>
        <v/>
      </c>
      <c r="H147" s="148" t="str">
        <f>IF(ISNA(VLOOKUP($A147,'Úklidové služby'!$A$7:$I$53,8,FALSE))=TRUE,"",VLOOKUP($A147,'Úklidové služby'!$A$7:$I$53,8,FALSE))</f>
        <v/>
      </c>
      <c r="I147" s="232" t="str">
        <f>IF(ISNA(VLOOKUP($A147,'Úklidové služby'!$A$7:$I$53,9,FALSE))=TRUE,"",VLOOKUP($A147,'Úklidové služby'!$A$7:$I$53,9,FALSE))</f>
        <v/>
      </c>
      <c r="J147" s="194" t="str">
        <f t="shared" si="10"/>
        <v/>
      </c>
      <c r="K147" s="237" t="str">
        <f t="shared" si="11"/>
        <v/>
      </c>
    </row>
    <row r="148" spans="1:11" ht="15" hidden="1" outlineLevel="1">
      <c r="A148" s="48"/>
      <c r="B148" s="14" t="s">
        <v>20</v>
      </c>
      <c r="C148" s="117">
        <v>134</v>
      </c>
      <c r="D148" s="15" t="s">
        <v>80</v>
      </c>
      <c r="E148" s="100">
        <v>1</v>
      </c>
      <c r="F148" s="66" t="str">
        <f>IF(ISNA(VLOOKUP($A148,'Úklidové služby'!$A$7:$I$53,6,FALSE))=TRUE,"",VLOOKUP($A148,'Úklidové služby'!$A$7:$I$53,6,FALSE))</f>
        <v/>
      </c>
      <c r="G148" s="16" t="str">
        <f>IF(ISNA(VLOOKUP($A148,'Úklidové služby'!$A$7:$I$53,7,FALSE))=TRUE,"",VLOOKUP($A148,'Úklidové služby'!$A$7:$I$53,7,FALSE))</f>
        <v/>
      </c>
      <c r="H148" s="148" t="str">
        <f>IF(ISNA(VLOOKUP($A148,'Úklidové služby'!$A$7:$I$53,8,FALSE))=TRUE,"",VLOOKUP($A148,'Úklidové služby'!$A$7:$I$53,8,FALSE))</f>
        <v/>
      </c>
      <c r="I148" s="232" t="str">
        <f>IF(ISNA(VLOOKUP($A148,'Úklidové služby'!$A$7:$I$53,9,FALSE))=TRUE,"",VLOOKUP($A148,'Úklidové služby'!$A$7:$I$53,9,FALSE))</f>
        <v/>
      </c>
      <c r="J148" s="194" t="str">
        <f t="shared" si="10"/>
        <v/>
      </c>
      <c r="K148" s="237" t="str">
        <f t="shared" si="11"/>
        <v/>
      </c>
    </row>
    <row r="149" spans="1:11" ht="15" hidden="1" outlineLevel="1">
      <c r="A149" s="48"/>
      <c r="B149" s="14" t="s">
        <v>20</v>
      </c>
      <c r="C149" s="117">
        <v>135</v>
      </c>
      <c r="D149" s="15" t="s">
        <v>79</v>
      </c>
      <c r="E149" s="100">
        <v>1</v>
      </c>
      <c r="F149" s="66" t="str">
        <f>IF(ISNA(VLOOKUP($A149,'Úklidové služby'!$A$7:$I$53,6,FALSE))=TRUE,"",VLOOKUP($A149,'Úklidové služby'!$A$7:$I$53,6,FALSE))</f>
        <v/>
      </c>
      <c r="G149" s="16" t="str">
        <f>IF(ISNA(VLOOKUP($A149,'Úklidové služby'!$A$7:$I$53,7,FALSE))=TRUE,"",VLOOKUP($A149,'Úklidové služby'!$A$7:$I$53,7,FALSE))</f>
        <v/>
      </c>
      <c r="H149" s="148" t="str">
        <f>IF(ISNA(VLOOKUP($A149,'Úklidové služby'!$A$7:$I$53,8,FALSE))=TRUE,"",VLOOKUP($A149,'Úklidové služby'!$A$7:$I$53,8,FALSE))</f>
        <v/>
      </c>
      <c r="I149" s="232" t="str">
        <f>IF(ISNA(VLOOKUP($A149,'Úklidové služby'!$A$7:$I$53,9,FALSE))=TRUE,"",VLOOKUP($A149,'Úklidové služby'!$A$7:$I$53,9,FALSE))</f>
        <v/>
      </c>
      <c r="J149" s="194" t="str">
        <f t="shared" si="10"/>
        <v/>
      </c>
      <c r="K149" s="237" t="str">
        <f t="shared" si="11"/>
        <v/>
      </c>
    </row>
    <row r="150" spans="1:11" ht="15" hidden="1" outlineLevel="1">
      <c r="A150" s="48"/>
      <c r="B150" s="14" t="s">
        <v>20</v>
      </c>
      <c r="C150" s="117">
        <v>136</v>
      </c>
      <c r="D150" s="15" t="s">
        <v>77</v>
      </c>
      <c r="E150" s="100">
        <v>1</v>
      </c>
      <c r="F150" s="66" t="str">
        <f>IF(ISNA(VLOOKUP($A150,'Úklidové služby'!$A$7:$I$53,6,FALSE))=TRUE,"",VLOOKUP($A150,'Úklidové služby'!$A$7:$I$53,6,FALSE))</f>
        <v/>
      </c>
      <c r="G150" s="16" t="str">
        <f>IF(ISNA(VLOOKUP($A150,'Úklidové služby'!$A$7:$I$53,7,FALSE))=TRUE,"",VLOOKUP($A150,'Úklidové služby'!$A$7:$I$53,7,FALSE))</f>
        <v/>
      </c>
      <c r="H150" s="148" t="str">
        <f>IF(ISNA(VLOOKUP($A150,'Úklidové služby'!$A$7:$I$53,8,FALSE))=TRUE,"",VLOOKUP($A150,'Úklidové služby'!$A$7:$I$53,8,FALSE))</f>
        <v/>
      </c>
      <c r="I150" s="232" t="str">
        <f>IF(ISNA(VLOOKUP($A150,'Úklidové služby'!$A$7:$I$53,9,FALSE))=TRUE,"",VLOOKUP($A150,'Úklidové služby'!$A$7:$I$53,9,FALSE))</f>
        <v/>
      </c>
      <c r="J150" s="194" t="str">
        <f t="shared" si="10"/>
        <v/>
      </c>
      <c r="K150" s="237" t="str">
        <f t="shared" si="11"/>
        <v/>
      </c>
    </row>
    <row r="151" spans="1:11" ht="15" hidden="1" outlineLevel="1">
      <c r="A151" s="48"/>
      <c r="B151" s="14" t="s">
        <v>20</v>
      </c>
      <c r="C151" s="117">
        <v>137</v>
      </c>
      <c r="D151" s="15" t="s">
        <v>78</v>
      </c>
      <c r="E151" s="100">
        <v>1</v>
      </c>
      <c r="F151" s="66" t="str">
        <f>IF(ISNA(VLOOKUP($A151,'Úklidové služby'!$A$7:$I$53,6,FALSE))=TRUE,"",VLOOKUP($A151,'Úklidové služby'!$A$7:$I$53,6,FALSE))</f>
        <v/>
      </c>
      <c r="G151" s="16" t="str">
        <f>IF(ISNA(VLOOKUP($A151,'Úklidové služby'!$A$7:$I$53,7,FALSE))=TRUE,"",VLOOKUP($A151,'Úklidové služby'!$A$7:$I$53,7,FALSE))</f>
        <v/>
      </c>
      <c r="H151" s="148" t="str">
        <f>IF(ISNA(VLOOKUP($A151,'Úklidové služby'!$A$7:$I$53,8,FALSE))=TRUE,"",VLOOKUP($A151,'Úklidové služby'!$A$7:$I$53,8,FALSE))</f>
        <v/>
      </c>
      <c r="I151" s="232" t="str">
        <f>IF(ISNA(VLOOKUP($A151,'Úklidové služby'!$A$7:$I$53,9,FALSE))=TRUE,"",VLOOKUP($A151,'Úklidové služby'!$A$7:$I$53,9,FALSE))</f>
        <v/>
      </c>
      <c r="J151" s="194" t="str">
        <f t="shared" si="10"/>
        <v/>
      </c>
      <c r="K151" s="237" t="str">
        <f t="shared" si="11"/>
        <v/>
      </c>
    </row>
    <row r="152" spans="1:11" ht="15" hidden="1" outlineLevel="1">
      <c r="A152" s="48"/>
      <c r="B152" s="25" t="s">
        <v>20</v>
      </c>
      <c r="C152" s="129">
        <v>138</v>
      </c>
      <c r="D152" s="116" t="s">
        <v>25</v>
      </c>
      <c r="E152" s="100">
        <v>1</v>
      </c>
      <c r="F152" s="66" t="str">
        <f>IF(ISNA(VLOOKUP($A152,'Úklidové služby'!$A$7:$I$53,6,FALSE))=TRUE,"",VLOOKUP($A152,'Úklidové služby'!$A$7:$I$53,6,FALSE))</f>
        <v/>
      </c>
      <c r="G152" s="16" t="str">
        <f>IF(ISNA(VLOOKUP($A152,'Úklidové služby'!$A$7:$I$53,7,FALSE))=TRUE,"",VLOOKUP($A152,'Úklidové služby'!$A$7:$I$53,7,FALSE))</f>
        <v/>
      </c>
      <c r="H152" s="151" t="str">
        <f>IF(ISNA(VLOOKUP($A152,'Úklidové služby'!$A$7:$I$53,8,FALSE))=TRUE,"",VLOOKUP($A152,'Úklidové služby'!$A$7:$I$53,8,FALSE))</f>
        <v/>
      </c>
      <c r="I152" s="235" t="str">
        <f>IF(ISNA(VLOOKUP($A152,'Úklidové služby'!$A$7:$I$53,9,FALSE))=TRUE,"",VLOOKUP($A152,'Úklidové služby'!$A$7:$I$53,9,FALSE))</f>
        <v/>
      </c>
      <c r="J152" s="194" t="str">
        <f t="shared" si="10"/>
        <v/>
      </c>
      <c r="K152" s="242" t="str">
        <f t="shared" si="11"/>
        <v/>
      </c>
    </row>
    <row r="153" spans="1:11" ht="15" collapsed="1">
      <c r="A153" s="18">
        <v>21</v>
      </c>
      <c r="B153" s="19" t="s">
        <v>44</v>
      </c>
      <c r="C153" s="44"/>
      <c r="D153" s="44"/>
      <c r="E153" s="97">
        <f>SUM(E154:E154)</f>
        <v>1</v>
      </c>
      <c r="F153" s="54" t="str">
        <f>IF(ISNA(VLOOKUP($A153,'Úklidové služby'!$A$7:$I$53,6,FALSE))=TRUE,"",VLOOKUP($A153,'Úklidové služby'!$A$7:$I$53,6,FALSE))</f>
        <v>ks</v>
      </c>
      <c r="G153" s="24">
        <f>IF(ISNA(VLOOKUP($A153,'Úklidové služby'!$A$7:$I$53,7,FALSE))=TRUE,"",VLOOKUP($A153,'Úklidové služby'!$A$7:$I$53,7,FALSE))</f>
        <v>0</v>
      </c>
      <c r="H153" s="227" t="str">
        <f>IF(ISNA(VLOOKUP($A153,'Úklidové služby'!$A$7:$I$53,8,FALSE))=TRUE,"",VLOOKUP($A153,'Úklidové služby'!$A$7:$I$53,8,FALSE))</f>
        <v>1x za týden</v>
      </c>
      <c r="I153" s="185">
        <f>IF(ISNA(VLOOKUP($A153,'Úklidové služby'!$A$7:$I$53,9,FALSE))=TRUE,"",VLOOKUP($A153,'Úklidové služby'!$A$7:$I$53,9,FALSE))</f>
        <v>52</v>
      </c>
      <c r="J153" s="76">
        <f t="shared" si="8"/>
        <v>0</v>
      </c>
      <c r="K153" s="238">
        <f t="shared" si="9"/>
        <v>0</v>
      </c>
    </row>
    <row r="154" spans="1:11" ht="15" hidden="1" outlineLevel="1">
      <c r="A154" s="131"/>
      <c r="B154" s="119" t="s">
        <v>20</v>
      </c>
      <c r="C154" s="135">
        <v>122</v>
      </c>
      <c r="D154" s="132" t="s">
        <v>18</v>
      </c>
      <c r="E154" s="122">
        <v>1</v>
      </c>
      <c r="F154" s="133" t="str">
        <f>IF(ISNA(VLOOKUP($A154,'Úklidové služby'!$A$7:$I$53,6,FALSE))=TRUE,"",VLOOKUP($A154,'Úklidové služby'!$A$7:$I$53,6,FALSE))</f>
        <v/>
      </c>
      <c r="G154" s="16" t="str">
        <f>IF(ISNA(VLOOKUP($A154,'Úklidové služby'!$A$7:$I$53,7,FALSE))=TRUE,"",VLOOKUP($A154,'Úklidové služby'!$A$7:$I$53,7,FALSE))</f>
        <v/>
      </c>
      <c r="H154" s="229" t="str">
        <f>IF(ISNA(VLOOKUP($A154,'Úklidové služby'!$A$7:$I$53,8,FALSE))=TRUE,"",VLOOKUP($A154,'Úklidové služby'!$A$7:$I$53,8,FALSE))</f>
        <v/>
      </c>
      <c r="I154" s="232" t="str">
        <f>IF(ISNA(VLOOKUP($A154,'Úklidové služby'!$A$7:$I$53,9,FALSE))=TRUE,"",VLOOKUP($A154,'Úklidové služby'!$A$7:$I$53,9,FALSE))</f>
        <v/>
      </c>
      <c r="J154" s="194" t="str">
        <f t="shared" si="8"/>
        <v/>
      </c>
      <c r="K154" s="237" t="str">
        <f t="shared" si="9"/>
        <v/>
      </c>
    </row>
    <row r="155" spans="1:11" ht="15">
      <c r="A155" s="2">
        <v>22</v>
      </c>
      <c r="B155" s="3" t="s">
        <v>5</v>
      </c>
      <c r="C155" s="3"/>
      <c r="D155" s="5"/>
      <c r="E155" s="97">
        <v>0</v>
      </c>
      <c r="F155" s="65" t="str">
        <f>IF(ISNA(VLOOKUP($A155,'Úklidové služby'!$A$7:$I$53,6,FALSE))=TRUE,"",VLOOKUP($A155,'Úklidové služby'!$A$7:$I$53,6,FALSE))</f>
        <v>m2</v>
      </c>
      <c r="G155" s="24">
        <f>IF(ISNA(VLOOKUP($A155,'Úklidové služby'!$A$7:$I$53,7,FALSE))=TRUE,"",VLOOKUP($A155,'Úklidové služby'!$A$7:$I$53,7,FALSE))</f>
        <v>0</v>
      </c>
      <c r="H155" s="227" t="str">
        <f>IF(ISNA(VLOOKUP($A155,'Úklidové služby'!$A$7:$I$53,8,FALSE))=TRUE,"",VLOOKUP($A155,'Úklidové služby'!$A$7:$I$53,8,FALSE))</f>
        <v>2x za týden</v>
      </c>
      <c r="I155" s="185">
        <f>IF(ISNA(VLOOKUP($A155,'Úklidové služby'!$A$7:$I$53,9,FALSE))=TRUE,"",VLOOKUP($A155,'Úklidové služby'!$A$7:$I$53,9,FALSE))</f>
        <v>104</v>
      </c>
      <c r="J155" s="76">
        <f t="shared" si="8"/>
        <v>0</v>
      </c>
      <c r="K155" s="238">
        <f t="shared" si="9"/>
        <v>0</v>
      </c>
    </row>
    <row r="156" spans="1:11" ht="15">
      <c r="A156" s="2">
        <v>23</v>
      </c>
      <c r="B156" s="3" t="s">
        <v>26</v>
      </c>
      <c r="C156" s="26"/>
      <c r="D156" s="5"/>
      <c r="E156" s="97">
        <v>0</v>
      </c>
      <c r="F156" s="23" t="str">
        <f>IF(ISNA(VLOOKUP($A156,'Úklidové služby'!$A$7:$I$53,6,FALSE))=TRUE,"",VLOOKUP($A156,'Úklidové služby'!$A$7:$I$53,6,FALSE))</f>
        <v>m2</v>
      </c>
      <c r="G156" s="24">
        <f>IF(ISNA(VLOOKUP($A156,'Úklidové služby'!$A$7:$I$53,7,FALSE))=TRUE,"",VLOOKUP($A156,'Úklidové služby'!$A$7:$I$53,7,FALSE))</f>
        <v>0</v>
      </c>
      <c r="H156" s="227" t="str">
        <f>IF(ISNA(VLOOKUP($A156,'Úklidové služby'!$A$7:$I$53,8,FALSE))=TRUE,"",VLOOKUP($A156,'Úklidové služby'!$A$7:$I$53,8,FALSE))</f>
        <v>2x za týden</v>
      </c>
      <c r="I156" s="185">
        <f>IF(ISNA(VLOOKUP($A156,'Úklidové služby'!$A$7:$I$53,9,FALSE))=TRUE,"",VLOOKUP($A156,'Úklidové služby'!$A$7:$I$53,9,FALSE))</f>
        <v>104</v>
      </c>
      <c r="J156" s="76">
        <f t="shared" si="8"/>
        <v>0</v>
      </c>
      <c r="K156" s="238">
        <f t="shared" si="9"/>
        <v>0</v>
      </c>
    </row>
    <row r="157" spans="1:11" ht="15">
      <c r="A157" s="2">
        <v>24</v>
      </c>
      <c r="B157" s="983" t="s">
        <v>297</v>
      </c>
      <c r="C157" s="44"/>
      <c r="D157" s="5"/>
      <c r="E157" s="97">
        <v>0</v>
      </c>
      <c r="F157" s="45" t="str">
        <f>IF(ISNA(VLOOKUP($A157,'Úklidové služby'!$A$7:$I$53,6,FALSE))=TRUE,"",VLOOKUP($A157,'Úklidové služby'!$A$7:$I$53,6,FALSE))</f>
        <v>ks</v>
      </c>
      <c r="G157" s="24">
        <f>IF(ISNA(VLOOKUP($A157,'Úklidové služby'!$A$7:$I$53,7,FALSE))=TRUE,"",VLOOKUP($A157,'Úklidové služby'!$A$7:$I$53,7,FALSE))</f>
        <v>0</v>
      </c>
      <c r="H157" s="227" t="str">
        <f>IF(ISNA(VLOOKUP($A157,'Úklidové služby'!$A$7:$I$53,8,FALSE))=TRUE,"",VLOOKUP($A157,'Úklidové služby'!$A$7:$I$53,8,FALSE))</f>
        <v>2x za týden</v>
      </c>
      <c r="I157" s="185">
        <f>IF(ISNA(VLOOKUP($A157,'Úklidové služby'!$A$7:$I$53,9,FALSE))=TRUE,"",VLOOKUP($A157,'Úklidové služby'!$A$7:$I$53,9,FALSE))</f>
        <v>104</v>
      </c>
      <c r="J157" s="76">
        <f t="shared" si="8"/>
        <v>0</v>
      </c>
      <c r="K157" s="238">
        <f t="shared" si="9"/>
        <v>0</v>
      </c>
    </row>
    <row r="158" spans="1:11" ht="15">
      <c r="A158" s="2">
        <v>25</v>
      </c>
      <c r="B158" s="983" t="s">
        <v>445</v>
      </c>
      <c r="C158" s="5"/>
      <c r="D158" s="5"/>
      <c r="E158" s="97">
        <v>0</v>
      </c>
      <c r="F158" s="45" t="str">
        <f>IF(ISNA(VLOOKUP($A158,'Úklidové služby'!$A$7:$I$53,6,FALSE))=TRUE,"",VLOOKUP($A158,'Úklidové služby'!$A$7:$I$53,6,FALSE))</f>
        <v>ks</v>
      </c>
      <c r="G158" s="24">
        <f>IF(ISNA(VLOOKUP($A158,'Úklidové služby'!$A$7:$I$53,7,FALSE))=TRUE,"",VLOOKUP($A158,'Úklidové služby'!$A$7:$I$53,7,FALSE))</f>
        <v>0</v>
      </c>
      <c r="H158" s="227" t="str">
        <f>IF(ISNA(VLOOKUP($A158,'Úklidové služby'!$A$7:$I$53,8,FALSE))=TRUE,"",VLOOKUP($A158,'Úklidové služby'!$A$7:$I$53,8,FALSE))</f>
        <v>2x za týden</v>
      </c>
      <c r="I158" s="185">
        <f>IF(ISNA(VLOOKUP($A158,'Úklidové služby'!$A$7:$I$53,9,FALSE))=TRUE,"",VLOOKUP($A158,'Úklidové služby'!$A$7:$I$53,9,FALSE))</f>
        <v>104</v>
      </c>
      <c r="J158" s="76">
        <f t="shared" si="8"/>
        <v>0</v>
      </c>
      <c r="K158" s="238">
        <f t="shared" si="9"/>
        <v>0</v>
      </c>
    </row>
    <row r="159" spans="1:11" ht="15">
      <c r="A159" s="2">
        <v>26</v>
      </c>
      <c r="B159" s="983" t="s">
        <v>446</v>
      </c>
      <c r="C159" s="5"/>
      <c r="D159" s="5"/>
      <c r="E159" s="97">
        <v>0</v>
      </c>
      <c r="F159" s="45" t="str">
        <f>IF(ISNA(VLOOKUP($A159,'Úklidové služby'!$A$7:$I$53,6,FALSE))=TRUE,"",VLOOKUP($A159,'Úklidové služby'!$A$7:$I$53,6,FALSE))</f>
        <v>místnost</v>
      </c>
      <c r="G159" s="24">
        <f>IF(ISNA(VLOOKUP($A159,'Úklidové služby'!$A$7:$I$53,7,FALSE))=TRUE,"",VLOOKUP($A159,'Úklidové služby'!$A$7:$I$53,7,FALSE))</f>
        <v>0</v>
      </c>
      <c r="H159" s="227" t="str">
        <f>IF(ISNA(VLOOKUP($A159,'Úklidové služby'!$A$7:$I$53,8,FALSE))=TRUE,"",VLOOKUP($A159,'Úklidové služby'!$A$7:$I$53,8,FALSE))</f>
        <v>2x za týden</v>
      </c>
      <c r="I159" s="185">
        <f>IF(ISNA(VLOOKUP($A159,'Úklidové služby'!$A$7:$I$53,9,FALSE))=TRUE,"",VLOOKUP($A159,'Úklidové služby'!$A$7:$I$53,9,FALSE))</f>
        <v>104</v>
      </c>
      <c r="J159" s="76">
        <f t="shared" si="8"/>
        <v>0</v>
      </c>
      <c r="K159" s="238">
        <f t="shared" si="9"/>
        <v>0</v>
      </c>
    </row>
    <row r="160" spans="1:11" ht="15">
      <c r="A160" s="2">
        <v>27</v>
      </c>
      <c r="B160" s="3" t="s">
        <v>39</v>
      </c>
      <c r="C160" s="5"/>
      <c r="D160" s="5"/>
      <c r="E160" s="97">
        <v>0</v>
      </c>
      <c r="F160" s="45" t="str">
        <f>IF(ISNA(VLOOKUP($A160,'Úklidové služby'!$A$7:$I$53,6,FALSE))=TRUE,"",VLOOKUP($A160,'Úklidové služby'!$A$7:$I$53,6,FALSE))</f>
        <v>místnost</v>
      </c>
      <c r="G160" s="24">
        <f>IF(ISNA(VLOOKUP($A160,'Úklidové služby'!$A$7:$I$53,7,FALSE))=TRUE,"",VLOOKUP($A160,'Úklidové služby'!$A$7:$I$53,7,FALSE))</f>
        <v>0</v>
      </c>
      <c r="H160" s="227" t="str">
        <f>IF(ISNA(VLOOKUP($A160,'Úklidové služby'!$A$7:$I$53,8,FALSE))=TRUE,"",VLOOKUP($A160,'Úklidové služby'!$A$7:$I$53,8,FALSE))</f>
        <v>2x za týden</v>
      </c>
      <c r="I160" s="185">
        <f>IF(ISNA(VLOOKUP($A160,'Úklidové služby'!$A$7:$I$53,9,FALSE))=TRUE,"",VLOOKUP($A160,'Úklidové služby'!$A$7:$I$53,9,FALSE))</f>
        <v>104</v>
      </c>
      <c r="J160" s="76">
        <f t="shared" si="8"/>
        <v>0</v>
      </c>
      <c r="K160" s="238">
        <f t="shared" si="9"/>
        <v>0</v>
      </c>
    </row>
    <row r="161" spans="1:11" ht="15">
      <c r="A161" s="2">
        <v>28</v>
      </c>
      <c r="B161" s="3" t="s">
        <v>441</v>
      </c>
      <c r="C161" s="44"/>
      <c r="D161" s="5"/>
      <c r="E161" s="97">
        <v>0</v>
      </c>
      <c r="F161" s="45" t="str">
        <f>IF(ISNA(VLOOKUP($A161,'Úklidové služby'!$A$7:$I$53,6,FALSE))=TRUE,"",VLOOKUP($A161,'Úklidové služby'!$A$7:$I$53,6,FALSE))</f>
        <v>m2</v>
      </c>
      <c r="G161" s="24">
        <f>IF(ISNA(VLOOKUP($A161,'Úklidové služby'!$A$7:$I$53,7,FALSE))=TRUE,"",VLOOKUP($A161,'Úklidové služby'!$A$7:$I$53,7,FALSE))</f>
        <v>0</v>
      </c>
      <c r="H161" s="227" t="str">
        <f>IF(ISNA(VLOOKUP($A161,'Úklidové služby'!$A$7:$I$53,8,FALSE))=TRUE,"",VLOOKUP($A161,'Úklidové služby'!$A$7:$I$53,8,FALSE))</f>
        <v>2x za týden</v>
      </c>
      <c r="I161" s="185">
        <f>IF(ISNA(VLOOKUP($A161,'Úklidové služby'!$A$7:$I$53,9,FALSE))=TRUE,"",VLOOKUP($A161,'Úklidové služby'!$A$7:$I$53,9,FALSE))</f>
        <v>104</v>
      </c>
      <c r="J161" s="76">
        <f t="shared" si="8"/>
        <v>0</v>
      </c>
      <c r="K161" s="238">
        <f t="shared" si="9"/>
        <v>0</v>
      </c>
    </row>
    <row r="162" spans="1:11" ht="15">
      <c r="A162" s="2">
        <v>29</v>
      </c>
      <c r="B162" s="3" t="s">
        <v>436</v>
      </c>
      <c r="C162" s="5"/>
      <c r="D162" s="5"/>
      <c r="E162" s="97">
        <v>0</v>
      </c>
      <c r="F162" s="45" t="s">
        <v>7</v>
      </c>
      <c r="G162" s="8">
        <f>IF(ISNA(VLOOKUP($A162,'Úklidové služby'!$A$7:$I$53,7,FALSE))=TRUE,"",VLOOKUP($A162,'Úklidové služby'!$A$7:$I$53,7,FALSE))</f>
        <v>0</v>
      </c>
      <c r="H162" s="228" t="str">
        <f>IF(ISNA(VLOOKUP($A162,'Úklidové služby'!$A$7:$I$53,8,FALSE))=TRUE,"",VLOOKUP($A162,'Úklidové služby'!$A$7:$I$53,8,FALSE))</f>
        <v>2x za týden</v>
      </c>
      <c r="I162" s="184">
        <f>IF(ISNA(VLOOKUP($A162,'Úklidové služby'!$A$7:$I$53,9,FALSE))=TRUE,"",VLOOKUP($A162,'Úklidové služby'!$A$7:$I$53,9,FALSE))</f>
        <v>104</v>
      </c>
      <c r="J162" s="76">
        <f t="shared" si="8"/>
        <v>0</v>
      </c>
      <c r="K162" s="241">
        <f t="shared" si="9"/>
        <v>0</v>
      </c>
    </row>
    <row r="163" spans="1:11" ht="15">
      <c r="A163" s="2">
        <v>30</v>
      </c>
      <c r="B163" s="3" t="s">
        <v>40</v>
      </c>
      <c r="C163" s="5"/>
      <c r="D163" s="5"/>
      <c r="E163" s="97">
        <v>0</v>
      </c>
      <c r="F163" s="45" t="str">
        <f>IF(ISNA(VLOOKUP($A163,'Úklidové služby'!$A$7:$I$53,6,FALSE))=TRUE,"",VLOOKUP($A163,'Úklidové služby'!$A$7:$I$53,6,FALSE))</f>
        <v>místnost</v>
      </c>
      <c r="G163" s="24">
        <f>IF(ISNA(VLOOKUP($A163,'Úklidové služby'!$A$7:$I$53,7,FALSE))=TRUE,"",VLOOKUP($A163,'Úklidové služby'!$A$7:$I$53,7,FALSE))</f>
        <v>0</v>
      </c>
      <c r="H163" s="228" t="str">
        <f>IF(ISNA(VLOOKUP($A163,'Úklidové služby'!$A$7:$I$53,8,FALSE))=TRUE,"",VLOOKUP($A163,'Úklidové služby'!$A$7:$I$53,8,FALSE))</f>
        <v>2x za týden</v>
      </c>
      <c r="I163" s="184">
        <f>IF(ISNA(VLOOKUP($A163,'Úklidové služby'!$A$7:$I$53,9,FALSE))=TRUE,"",VLOOKUP($A163,'Úklidové služby'!$A$7:$I$53,9,FALSE))</f>
        <v>104</v>
      </c>
      <c r="J163" s="76">
        <f t="shared" si="8"/>
        <v>0</v>
      </c>
      <c r="K163" s="241">
        <f t="shared" si="9"/>
        <v>0</v>
      </c>
    </row>
    <row r="164" spans="1:11" ht="15" collapsed="1">
      <c r="A164" s="2">
        <v>31</v>
      </c>
      <c r="B164" s="3" t="s">
        <v>45</v>
      </c>
      <c r="C164" s="5"/>
      <c r="D164" s="5"/>
      <c r="E164" s="111">
        <f>SUM(E165:E169)</f>
        <v>12</v>
      </c>
      <c r="F164" s="45" t="str">
        <f>IF(ISNA(VLOOKUP($A164,'Úklidové služby'!$A$7:$I$53,6,FALSE))=TRUE,"",VLOOKUP($A164,'Úklidové služby'!$A$7:$I$53,6,FALSE))</f>
        <v>ks</v>
      </c>
      <c r="G164" s="24">
        <f>IF(ISNA(VLOOKUP($A164,'Úklidové služby'!$A$7:$I$53,7,FALSE))=TRUE,"",VLOOKUP($A164,'Úklidové služby'!$A$7:$I$53,7,FALSE))</f>
        <v>0</v>
      </c>
      <c r="H164" s="45" t="str">
        <f>IF(ISNA(VLOOKUP($A164,'Úklidové služby'!$A$7:$I$53,8,FALSE))=TRUE,"",VLOOKUP($A164,'Úklidové služby'!$A$7:$I$53,8,FALSE))</f>
        <v>1x za měsíc</v>
      </c>
      <c r="I164" s="184">
        <f>IF(ISNA(VLOOKUP($A164,'Úklidové služby'!$A$7:$I$53,9,FALSE))=TRUE,"",VLOOKUP($A164,'Úklidové služby'!$A$7:$I$53,9,FALSE))</f>
        <v>12</v>
      </c>
      <c r="J164" s="76">
        <f t="shared" si="8"/>
        <v>0</v>
      </c>
      <c r="K164" s="241">
        <f t="shared" si="9"/>
        <v>0</v>
      </c>
    </row>
    <row r="165" spans="1:11" ht="15" hidden="1" outlineLevel="1">
      <c r="A165" s="48"/>
      <c r="B165" s="14" t="s">
        <v>20</v>
      </c>
      <c r="C165" s="117">
        <v>122</v>
      </c>
      <c r="D165" s="15" t="s">
        <v>18</v>
      </c>
      <c r="E165" s="100">
        <v>1</v>
      </c>
      <c r="F165" s="66" t="str">
        <f>IF(ISNA(VLOOKUP($A165,'Úklidové služby'!$A$7:$I$53,6,FALSE))=TRUE,"",VLOOKUP($A165,'Úklidové služby'!$A$7:$I$53,6,FALSE))</f>
        <v/>
      </c>
      <c r="G165" s="16" t="str">
        <f>IF(ISNA(VLOOKUP($A165,'Úklidové služby'!$A$7:$I$53,7,FALSE))=TRUE,"",VLOOKUP($A165,'Úklidové služby'!$A$7:$I$53,7,FALSE))</f>
        <v/>
      </c>
      <c r="H165" s="148" t="str">
        <f>IF(ISNA(VLOOKUP($A165,'Úklidové služby'!$A$7:$I$53,8,FALSE))=TRUE,"",VLOOKUP($A165,'Úklidové služby'!$A$7:$I$53,8,FALSE))</f>
        <v/>
      </c>
      <c r="I165" s="232" t="str">
        <f>IF(ISNA(VLOOKUP($A165,'Úklidové služby'!$A$7:$I$53,9,FALSE))=TRUE,"",VLOOKUP($A165,'Úklidové služby'!$A$7:$I$53,9,FALSE))</f>
        <v/>
      </c>
      <c r="J165" s="194" t="str">
        <f t="shared" si="8"/>
        <v/>
      </c>
      <c r="K165" s="237" t="str">
        <f t="shared" si="9"/>
        <v/>
      </c>
    </row>
    <row r="166" spans="1:11" ht="15" hidden="1" outlineLevel="1">
      <c r="A166" s="48"/>
      <c r="B166" s="14" t="s">
        <v>20</v>
      </c>
      <c r="C166" s="117">
        <v>123</v>
      </c>
      <c r="D166" s="15" t="s">
        <v>61</v>
      </c>
      <c r="E166" s="100">
        <v>6</v>
      </c>
      <c r="F166" s="66" t="str">
        <f>IF(ISNA(VLOOKUP($A166,'Úklidové služby'!$A$7:$I$53,6,FALSE))=TRUE,"",VLOOKUP($A166,'Úklidové služby'!$A$7:$I$53,6,FALSE))</f>
        <v/>
      </c>
      <c r="G166" s="16" t="str">
        <f>IF(ISNA(VLOOKUP($A166,'Úklidové služby'!$A$7:$I$53,7,FALSE))=TRUE,"",VLOOKUP($A166,'Úklidové služby'!$A$7:$I$53,7,FALSE))</f>
        <v/>
      </c>
      <c r="H166" s="148" t="str">
        <f>IF(ISNA(VLOOKUP($A166,'Úklidové služby'!$A$7:$I$53,8,FALSE))=TRUE,"",VLOOKUP($A166,'Úklidové služby'!$A$7:$I$53,8,FALSE))</f>
        <v/>
      </c>
      <c r="I166" s="232" t="str">
        <f>IF(ISNA(VLOOKUP($A166,'Úklidové služby'!$A$7:$I$53,9,FALSE))=TRUE,"",VLOOKUP($A166,'Úklidové služby'!$A$7:$I$53,9,FALSE))</f>
        <v/>
      </c>
      <c r="J166" s="194" t="str">
        <f t="shared" si="8"/>
        <v/>
      </c>
      <c r="K166" s="237" t="str">
        <f t="shared" si="9"/>
        <v/>
      </c>
    </row>
    <row r="167" spans="1:11" ht="15" hidden="1" outlineLevel="1">
      <c r="A167" s="48"/>
      <c r="B167" s="14" t="s">
        <v>20</v>
      </c>
      <c r="C167" s="117">
        <v>130</v>
      </c>
      <c r="D167" s="15" t="s">
        <v>78</v>
      </c>
      <c r="E167" s="100">
        <v>2</v>
      </c>
      <c r="F167" s="66" t="str">
        <f>IF(ISNA(VLOOKUP($A167,'Úklidové služby'!$A$7:$I$53,6,FALSE))=TRUE,"",VLOOKUP($A167,'Úklidové služby'!$A$7:$I$53,6,FALSE))</f>
        <v/>
      </c>
      <c r="G167" s="16" t="str">
        <f>IF(ISNA(VLOOKUP($A167,'Úklidové služby'!$A$7:$I$53,7,FALSE))=TRUE,"",VLOOKUP($A167,'Úklidové služby'!$A$7:$I$53,7,FALSE))</f>
        <v/>
      </c>
      <c r="H167" s="148" t="str">
        <f>IF(ISNA(VLOOKUP($A167,'Úklidové služby'!$A$7:$I$53,8,FALSE))=TRUE,"",VLOOKUP($A167,'Úklidové služby'!$A$7:$I$53,8,FALSE))</f>
        <v/>
      </c>
      <c r="I167" s="232" t="str">
        <f>IF(ISNA(VLOOKUP($A167,'Úklidové služby'!$A$7:$I$53,9,FALSE))=TRUE,"",VLOOKUP($A167,'Úklidové služby'!$A$7:$I$53,9,FALSE))</f>
        <v/>
      </c>
      <c r="J167" s="194" t="str">
        <f t="shared" si="8"/>
        <v/>
      </c>
      <c r="K167" s="237" t="str">
        <f t="shared" si="9"/>
        <v/>
      </c>
    </row>
    <row r="168" spans="1:11" ht="15" hidden="1" outlineLevel="1">
      <c r="A168" s="48"/>
      <c r="B168" s="14" t="s">
        <v>20</v>
      </c>
      <c r="C168" s="117">
        <v>132</v>
      </c>
      <c r="D168" s="15" t="s">
        <v>79</v>
      </c>
      <c r="E168" s="100">
        <v>2</v>
      </c>
      <c r="F168" s="66" t="str">
        <f>IF(ISNA(VLOOKUP($A168,'Úklidové služby'!$A$7:$I$53,6,FALSE))=TRUE,"",VLOOKUP($A168,'Úklidové služby'!$A$7:$I$53,6,FALSE))</f>
        <v/>
      </c>
      <c r="G168" s="16" t="str">
        <f>IF(ISNA(VLOOKUP($A168,'Úklidové služby'!$A$7:$I$53,7,FALSE))=TRUE,"",VLOOKUP($A168,'Úklidové služby'!$A$7:$I$53,7,FALSE))</f>
        <v/>
      </c>
      <c r="H168" s="148" t="str">
        <f>IF(ISNA(VLOOKUP($A168,'Úklidové služby'!$A$7:$I$53,8,FALSE))=TRUE,"",VLOOKUP($A168,'Úklidové služby'!$A$7:$I$53,8,FALSE))</f>
        <v/>
      </c>
      <c r="I168" s="232" t="str">
        <f>IF(ISNA(VLOOKUP($A168,'Úklidové služby'!$A$7:$I$53,9,FALSE))=TRUE,"",VLOOKUP($A168,'Úklidové služby'!$A$7:$I$53,9,FALSE))</f>
        <v/>
      </c>
      <c r="J168" s="194" t="str">
        <f t="shared" si="8"/>
        <v/>
      </c>
      <c r="K168" s="237" t="str">
        <f t="shared" si="9"/>
        <v/>
      </c>
    </row>
    <row r="169" spans="1:11" ht="15" hidden="1" outlineLevel="1">
      <c r="A169" s="48"/>
      <c r="B169" s="25" t="s">
        <v>20</v>
      </c>
      <c r="C169" s="129">
        <v>138</v>
      </c>
      <c r="D169" s="116" t="s">
        <v>25</v>
      </c>
      <c r="E169" s="100">
        <v>1</v>
      </c>
      <c r="F169" s="93" t="str">
        <f>IF(ISNA(VLOOKUP($A169,'Úklidové služby'!$A$7:$I$53,6,FALSE))=TRUE,"",VLOOKUP($A169,'Úklidové služby'!$A$7:$I$53,6,FALSE))</f>
        <v/>
      </c>
      <c r="G169" s="16" t="str">
        <f>IF(ISNA(VLOOKUP($A169,'Úklidové služby'!$A$7:$I$53,7,FALSE))=TRUE,"",VLOOKUP($A169,'Úklidové služby'!$A$7:$I$53,7,FALSE))</f>
        <v/>
      </c>
      <c r="H169" s="151" t="str">
        <f>IF(ISNA(VLOOKUP($A169,'Úklidové služby'!$A$7:$I$53,8,FALSE))=TRUE,"",VLOOKUP($A169,'Úklidové služby'!$A$7:$I$53,8,FALSE))</f>
        <v/>
      </c>
      <c r="I169" s="235" t="str">
        <f>IF(ISNA(VLOOKUP($A169,'Úklidové služby'!$A$7:$I$53,9,FALSE))=TRUE,"",VLOOKUP($A169,'Úklidové služby'!$A$7:$I$53,9,FALSE))</f>
        <v/>
      </c>
      <c r="J169" s="194" t="str">
        <f t="shared" si="8"/>
        <v/>
      </c>
      <c r="K169" s="242" t="str">
        <f t="shared" si="9"/>
        <v/>
      </c>
    </row>
    <row r="170" spans="1:11" ht="15" collapsed="1">
      <c r="A170" s="18">
        <v>32</v>
      </c>
      <c r="B170" s="19" t="s">
        <v>42</v>
      </c>
      <c r="C170" s="44"/>
      <c r="D170" s="44"/>
      <c r="E170" s="97">
        <f>SUM(E171:E190)</f>
        <v>20</v>
      </c>
      <c r="F170" s="45" t="str">
        <f>IF(ISNA(VLOOKUP($A170,'Úklidové služby'!$A$7:$I$53,6,FALSE))=TRUE,"",VLOOKUP($A170,'Úklidové služby'!$A$7:$I$53,6,FALSE))</f>
        <v>místnost</v>
      </c>
      <c r="G170" s="24">
        <f>IF(ISNA(VLOOKUP($A170,'Úklidové služby'!$A$7:$I$53,7,FALSE))=TRUE,"",VLOOKUP($A170,'Úklidové služby'!$A$7:$I$53,7,FALSE))</f>
        <v>0</v>
      </c>
      <c r="H170" s="227" t="str">
        <f>IF(ISNA(VLOOKUP($A170,'Úklidové služby'!$A$7:$I$53,8,FALSE))=TRUE,"",VLOOKUP($A170,'Úklidové služby'!$A$7:$I$53,8,FALSE))</f>
        <v>1x za měsíc</v>
      </c>
      <c r="I170" s="185">
        <f>IF(ISNA(VLOOKUP($A170,'Úklidové služby'!$A$7:$I$53,9,FALSE))=TRUE,"",VLOOKUP($A170,'Úklidové služby'!$A$7:$I$53,9,FALSE))</f>
        <v>12</v>
      </c>
      <c r="J170" s="76">
        <f t="shared" si="8"/>
        <v>0</v>
      </c>
      <c r="K170" s="238">
        <f t="shared" si="9"/>
        <v>0</v>
      </c>
    </row>
    <row r="171" spans="1:11" ht="15" hidden="1" outlineLevel="1">
      <c r="A171" s="48"/>
      <c r="B171" s="10" t="s">
        <v>8</v>
      </c>
      <c r="C171" s="69" t="s">
        <v>71</v>
      </c>
      <c r="D171" s="11" t="s">
        <v>67</v>
      </c>
      <c r="E171" s="100">
        <v>1</v>
      </c>
      <c r="F171" s="66" t="str">
        <f>IF(ISNA(VLOOKUP($A171,'Úklidové služby'!$A$7:$I$53,6,FALSE))=TRUE,"",VLOOKUP($A171,'Úklidové služby'!$A$7:$I$53,6,FALSE))</f>
        <v/>
      </c>
      <c r="G171" s="16" t="str">
        <f>IF(ISNA(VLOOKUP($A171,'Úklidové služby'!$A$7:$I$53,7,FALSE))=TRUE,"",VLOOKUP($A171,'Úklidové služby'!$A$7:$I$53,7,FALSE))</f>
        <v/>
      </c>
      <c r="H171" s="148" t="str">
        <f>IF(ISNA(VLOOKUP($A171,'Úklidové služby'!$A$7:$I$53,8,FALSE))=TRUE,"",VLOOKUP($A171,'Úklidové služby'!$A$7:$I$53,8,FALSE))</f>
        <v/>
      </c>
      <c r="I171" s="232" t="str">
        <f>IF(ISNA(VLOOKUP($A171,'Úklidové služby'!$A$7:$I$53,9,FALSE))=TRUE,"",VLOOKUP($A171,'Úklidové služby'!$A$7:$I$53,9,FALSE))</f>
        <v/>
      </c>
      <c r="J171" s="194" t="str">
        <f t="shared" si="8"/>
        <v/>
      </c>
      <c r="K171" s="237" t="str">
        <f t="shared" si="9"/>
        <v/>
      </c>
    </row>
    <row r="172" spans="1:11" ht="15" hidden="1" outlineLevel="1">
      <c r="A172" s="48"/>
      <c r="B172" s="14" t="s">
        <v>8</v>
      </c>
      <c r="C172" s="70" t="s">
        <v>72</v>
      </c>
      <c r="D172" s="15" t="s">
        <v>68</v>
      </c>
      <c r="E172" s="100">
        <v>1</v>
      </c>
      <c r="F172" s="66" t="str">
        <f>IF(ISNA(VLOOKUP($A172,'Úklidové služby'!$A$7:$I$53,6,FALSE))=TRUE,"",VLOOKUP($A172,'Úklidové služby'!$A$7:$I$53,6,FALSE))</f>
        <v/>
      </c>
      <c r="G172" s="16" t="str">
        <f>IF(ISNA(VLOOKUP($A172,'Úklidové služby'!$A$7:$I$53,7,FALSE))=TRUE,"",VLOOKUP($A172,'Úklidové služby'!$A$7:$I$53,7,FALSE))</f>
        <v/>
      </c>
      <c r="H172" s="148" t="str">
        <f>IF(ISNA(VLOOKUP($A172,'Úklidové služby'!$A$7:$I$53,8,FALSE))=TRUE,"",VLOOKUP($A172,'Úklidové služby'!$A$7:$I$53,8,FALSE))</f>
        <v/>
      </c>
      <c r="I172" s="232" t="str">
        <f>IF(ISNA(VLOOKUP($A172,'Úklidové služby'!$A$7:$I$53,9,FALSE))=TRUE,"",VLOOKUP($A172,'Úklidové služby'!$A$7:$I$53,9,FALSE))</f>
        <v/>
      </c>
      <c r="J172" s="194" t="str">
        <f t="shared" si="8"/>
        <v/>
      </c>
      <c r="K172" s="237" t="str">
        <f t="shared" si="9"/>
        <v/>
      </c>
    </row>
    <row r="173" spans="1:11" ht="15" hidden="1" outlineLevel="1">
      <c r="A173" s="48"/>
      <c r="B173" s="14" t="s">
        <v>8</v>
      </c>
      <c r="C173" s="70" t="s">
        <v>73</v>
      </c>
      <c r="D173" s="15" t="s">
        <v>69</v>
      </c>
      <c r="E173" s="100">
        <v>1</v>
      </c>
      <c r="F173" s="66" t="str">
        <f>IF(ISNA(VLOOKUP($A173,'Úklidové služby'!$A$7:$I$53,6,FALSE))=TRUE,"",VLOOKUP($A173,'Úklidové služby'!$A$7:$I$53,6,FALSE))</f>
        <v/>
      </c>
      <c r="G173" s="16" t="str">
        <f>IF(ISNA(VLOOKUP($A173,'Úklidové služby'!$A$7:$I$53,7,FALSE))=TRUE,"",VLOOKUP($A173,'Úklidové služby'!$A$7:$I$53,7,FALSE))</f>
        <v/>
      </c>
      <c r="H173" s="148" t="str">
        <f>IF(ISNA(VLOOKUP($A173,'Úklidové služby'!$A$7:$I$53,8,FALSE))=TRUE,"",VLOOKUP($A173,'Úklidové služby'!$A$7:$I$53,8,FALSE))</f>
        <v/>
      </c>
      <c r="I173" s="232" t="str">
        <f>IF(ISNA(VLOOKUP($A173,'Úklidové služby'!$A$7:$I$53,9,FALSE))=TRUE,"",VLOOKUP($A173,'Úklidové služby'!$A$7:$I$53,9,FALSE))</f>
        <v/>
      </c>
      <c r="J173" s="194" t="str">
        <f t="shared" si="8"/>
        <v/>
      </c>
      <c r="K173" s="237" t="str">
        <f t="shared" si="9"/>
        <v/>
      </c>
    </row>
    <row r="174" spans="1:11" ht="15" hidden="1" outlineLevel="1">
      <c r="A174" s="48"/>
      <c r="B174" s="14" t="s">
        <v>20</v>
      </c>
      <c r="C174" s="70" t="s">
        <v>81</v>
      </c>
      <c r="D174" s="15" t="s">
        <v>75</v>
      </c>
      <c r="E174" s="100">
        <v>1</v>
      </c>
      <c r="F174" s="66" t="str">
        <f>IF(ISNA(VLOOKUP($A174,'Úklidové služby'!$A$7:$I$53,6,FALSE))=TRUE,"",VLOOKUP($A174,'Úklidové služby'!$A$7:$I$53,6,FALSE))</f>
        <v/>
      </c>
      <c r="G174" s="16" t="str">
        <f>IF(ISNA(VLOOKUP($A174,'Úklidové služby'!$A$7:$I$53,7,FALSE))=TRUE,"",VLOOKUP($A174,'Úklidové služby'!$A$7:$I$53,7,FALSE))</f>
        <v/>
      </c>
      <c r="H174" s="148" t="str">
        <f>IF(ISNA(VLOOKUP($A174,'Úklidové služby'!$A$7:$I$53,8,FALSE))=TRUE,"",VLOOKUP($A174,'Úklidové služby'!$A$7:$I$53,8,FALSE))</f>
        <v/>
      </c>
      <c r="I174" s="232" t="str">
        <f>IF(ISNA(VLOOKUP($A174,'Úklidové služby'!$A$7:$I$53,9,FALSE))=TRUE,"",VLOOKUP($A174,'Úklidové služby'!$A$7:$I$53,9,FALSE))</f>
        <v/>
      </c>
      <c r="J174" s="194" t="str">
        <f t="shared" si="8"/>
        <v/>
      </c>
      <c r="K174" s="237" t="str">
        <f t="shared" si="9"/>
        <v/>
      </c>
    </row>
    <row r="175" spans="1:11" ht="15" hidden="1" outlineLevel="1">
      <c r="A175" s="48"/>
      <c r="B175" s="14" t="s">
        <v>20</v>
      </c>
      <c r="C175" s="70" t="s">
        <v>82</v>
      </c>
      <c r="D175" s="15" t="s">
        <v>25</v>
      </c>
      <c r="E175" s="100">
        <v>1</v>
      </c>
      <c r="F175" s="66" t="str">
        <f>IF(ISNA(VLOOKUP($A175,'Úklidové služby'!$A$7:$I$53,6,FALSE))=TRUE,"",VLOOKUP($A175,'Úklidové služby'!$A$7:$I$53,6,FALSE))</f>
        <v/>
      </c>
      <c r="G175" s="16" t="str">
        <f>IF(ISNA(VLOOKUP($A175,'Úklidové služby'!$A$7:$I$53,7,FALSE))=TRUE,"",VLOOKUP($A175,'Úklidové služby'!$A$7:$I$53,7,FALSE))</f>
        <v/>
      </c>
      <c r="H175" s="148" t="str">
        <f>IF(ISNA(VLOOKUP($A175,'Úklidové služby'!$A$7:$I$53,8,FALSE))=TRUE,"",VLOOKUP($A175,'Úklidové služby'!$A$7:$I$53,8,FALSE))</f>
        <v/>
      </c>
      <c r="I175" s="232" t="str">
        <f>IF(ISNA(VLOOKUP($A175,'Úklidové služby'!$A$7:$I$53,9,FALSE))=TRUE,"",VLOOKUP($A175,'Úklidové služby'!$A$7:$I$53,9,FALSE))</f>
        <v/>
      </c>
      <c r="J175" s="194" t="str">
        <f t="shared" si="8"/>
        <v/>
      </c>
      <c r="K175" s="237" t="str">
        <f t="shared" si="9"/>
        <v/>
      </c>
    </row>
    <row r="176" spans="1:11" ht="15" hidden="1" outlineLevel="1">
      <c r="A176" s="48"/>
      <c r="B176" s="14" t="s">
        <v>20</v>
      </c>
      <c r="C176" s="70" t="s">
        <v>83</v>
      </c>
      <c r="D176" s="15" t="s">
        <v>76</v>
      </c>
      <c r="E176" s="100">
        <v>1</v>
      </c>
      <c r="F176" s="66" t="str">
        <f>IF(ISNA(VLOOKUP($A176,'Úklidové služby'!$A$7:$I$53,6,FALSE))=TRUE,"",VLOOKUP($A176,'Úklidové služby'!$A$7:$I$53,6,FALSE))</f>
        <v/>
      </c>
      <c r="G176" s="16" t="str">
        <f>IF(ISNA(VLOOKUP($A176,'Úklidové služby'!$A$7:$I$53,7,FALSE))=TRUE,"",VLOOKUP($A176,'Úklidové služby'!$A$7:$I$53,7,FALSE))</f>
        <v/>
      </c>
      <c r="H176" s="148" t="str">
        <f>IF(ISNA(VLOOKUP($A176,'Úklidové služby'!$A$7:$I$53,8,FALSE))=TRUE,"",VLOOKUP($A176,'Úklidové služby'!$A$7:$I$53,8,FALSE))</f>
        <v/>
      </c>
      <c r="I176" s="232" t="str">
        <f>IF(ISNA(VLOOKUP($A176,'Úklidové služby'!$A$7:$I$53,9,FALSE))=TRUE,"",VLOOKUP($A176,'Úklidové služby'!$A$7:$I$53,9,FALSE))</f>
        <v/>
      </c>
      <c r="J176" s="194" t="str">
        <f t="shared" si="8"/>
        <v/>
      </c>
      <c r="K176" s="237" t="str">
        <f t="shared" si="9"/>
        <v/>
      </c>
    </row>
    <row r="177" spans="1:11" ht="15" hidden="1" outlineLevel="1">
      <c r="A177" s="48"/>
      <c r="B177" s="14" t="s">
        <v>20</v>
      </c>
      <c r="C177" s="70" t="s">
        <v>84</v>
      </c>
      <c r="D177" s="15" t="s">
        <v>66</v>
      </c>
      <c r="E177" s="100">
        <v>1</v>
      </c>
      <c r="F177" s="66" t="str">
        <f>IF(ISNA(VLOOKUP($A177,'Úklidové služby'!$A$7:$I$53,6,FALSE))=TRUE,"",VLOOKUP($A177,'Úklidové služby'!$A$7:$I$53,6,FALSE))</f>
        <v/>
      </c>
      <c r="G177" s="16" t="str">
        <f>IF(ISNA(VLOOKUP($A177,'Úklidové služby'!$A$7:$I$53,7,FALSE))=TRUE,"",VLOOKUP($A177,'Úklidové služby'!$A$7:$I$53,7,FALSE))</f>
        <v/>
      </c>
      <c r="H177" s="148" t="str">
        <f>IF(ISNA(VLOOKUP($A177,'Úklidové služby'!$A$7:$I$53,8,FALSE))=TRUE,"",VLOOKUP($A177,'Úklidové služby'!$A$7:$I$53,8,FALSE))</f>
        <v/>
      </c>
      <c r="I177" s="232" t="str">
        <f>IF(ISNA(VLOOKUP($A177,'Úklidové služby'!$A$7:$I$53,9,FALSE))=TRUE,"",VLOOKUP($A177,'Úklidové služby'!$A$7:$I$53,9,FALSE))</f>
        <v/>
      </c>
      <c r="J177" s="194" t="str">
        <f t="shared" si="8"/>
        <v/>
      </c>
      <c r="K177" s="237" t="str">
        <f t="shared" si="9"/>
        <v/>
      </c>
    </row>
    <row r="178" spans="1:11" ht="15" hidden="1" outlineLevel="1">
      <c r="A178" s="48"/>
      <c r="B178" s="14" t="s">
        <v>20</v>
      </c>
      <c r="C178" s="70" t="s">
        <v>85</v>
      </c>
      <c r="D178" s="15" t="s">
        <v>66</v>
      </c>
      <c r="E178" s="100">
        <v>1</v>
      </c>
      <c r="F178" s="66" t="str">
        <f>IF(ISNA(VLOOKUP($A178,'Úklidové služby'!$A$7:$I$53,6,FALSE))=TRUE,"",VLOOKUP($A178,'Úklidové služby'!$A$7:$I$53,6,FALSE))</f>
        <v/>
      </c>
      <c r="G178" s="16" t="str">
        <f>IF(ISNA(VLOOKUP($A178,'Úklidové služby'!$A$7:$I$53,7,FALSE))=TRUE,"",VLOOKUP($A178,'Úklidové služby'!$A$7:$I$53,7,FALSE))</f>
        <v/>
      </c>
      <c r="H178" s="148" t="str">
        <f>IF(ISNA(VLOOKUP($A178,'Úklidové služby'!$A$7:$I$53,8,FALSE))=TRUE,"",VLOOKUP($A178,'Úklidové služby'!$A$7:$I$53,8,FALSE))</f>
        <v/>
      </c>
      <c r="I178" s="232" t="str">
        <f>IF(ISNA(VLOOKUP($A178,'Úklidové služby'!$A$7:$I$53,9,FALSE))=TRUE,"",VLOOKUP($A178,'Úklidové služby'!$A$7:$I$53,9,FALSE))</f>
        <v/>
      </c>
      <c r="J178" s="194" t="str">
        <f t="shared" si="8"/>
        <v/>
      </c>
      <c r="K178" s="237" t="str">
        <f t="shared" si="9"/>
        <v/>
      </c>
    </row>
    <row r="179" spans="1:11" ht="15" hidden="1" outlineLevel="1">
      <c r="A179" s="48"/>
      <c r="B179" s="14" t="s">
        <v>20</v>
      </c>
      <c r="C179" s="117">
        <v>122</v>
      </c>
      <c r="D179" s="15" t="s">
        <v>18</v>
      </c>
      <c r="E179" s="100">
        <v>1</v>
      </c>
      <c r="F179" s="66" t="str">
        <f>IF(ISNA(VLOOKUP($A179,'Úklidové služby'!$A$7:$I$53,6,FALSE))=TRUE,"",VLOOKUP($A179,'Úklidové služby'!$A$7:$I$53,6,FALSE))</f>
        <v/>
      </c>
      <c r="G179" s="16" t="str">
        <f>IF(ISNA(VLOOKUP($A179,'Úklidové služby'!$A$7:$I$53,7,FALSE))=TRUE,"",VLOOKUP($A179,'Úklidové služby'!$A$7:$I$53,7,FALSE))</f>
        <v/>
      </c>
      <c r="H179" s="148" t="str">
        <f>IF(ISNA(VLOOKUP($A179,'Úklidové služby'!$A$7:$I$53,8,FALSE))=TRUE,"",VLOOKUP($A179,'Úklidové služby'!$A$7:$I$53,8,FALSE))</f>
        <v/>
      </c>
      <c r="I179" s="232" t="str">
        <f>IF(ISNA(VLOOKUP($A179,'Úklidové služby'!$A$7:$I$53,9,FALSE))=TRUE,"",VLOOKUP($A179,'Úklidové služby'!$A$7:$I$53,9,FALSE))</f>
        <v/>
      </c>
      <c r="J179" s="194" t="str">
        <f t="shared" si="8"/>
        <v/>
      </c>
      <c r="K179" s="237" t="str">
        <f t="shared" si="9"/>
        <v/>
      </c>
    </row>
    <row r="180" spans="1:11" ht="15" hidden="1" outlineLevel="1">
      <c r="A180" s="48"/>
      <c r="B180" s="14" t="s">
        <v>20</v>
      </c>
      <c r="C180" s="117">
        <v>123</v>
      </c>
      <c r="D180" s="15" t="s">
        <v>61</v>
      </c>
      <c r="E180" s="100">
        <v>1</v>
      </c>
      <c r="F180" s="66" t="str">
        <f>IF(ISNA(VLOOKUP($A180,'Úklidové služby'!$A$7:$I$53,6,FALSE))=TRUE,"",VLOOKUP($A180,'Úklidové služby'!$A$7:$I$53,6,FALSE))</f>
        <v/>
      </c>
      <c r="G180" s="16" t="str">
        <f>IF(ISNA(VLOOKUP($A180,'Úklidové služby'!$A$7:$I$53,7,FALSE))=TRUE,"",VLOOKUP($A180,'Úklidové služby'!$A$7:$I$53,7,FALSE))</f>
        <v/>
      </c>
      <c r="H180" s="148" t="str">
        <f>IF(ISNA(VLOOKUP($A180,'Úklidové služby'!$A$7:$I$53,8,FALSE))=TRUE,"",VLOOKUP($A180,'Úklidové služby'!$A$7:$I$53,8,FALSE))</f>
        <v/>
      </c>
      <c r="I180" s="232" t="str">
        <f>IF(ISNA(VLOOKUP($A180,'Úklidové služby'!$A$7:$I$53,9,FALSE))=TRUE,"",VLOOKUP($A180,'Úklidové služby'!$A$7:$I$53,9,FALSE))</f>
        <v/>
      </c>
      <c r="J180" s="194" t="str">
        <f t="shared" si="8"/>
        <v/>
      </c>
      <c r="K180" s="237" t="str">
        <f t="shared" si="9"/>
        <v/>
      </c>
    </row>
    <row r="181" spans="1:11" ht="15" hidden="1" outlineLevel="1">
      <c r="A181" s="48"/>
      <c r="B181" s="14" t="s">
        <v>20</v>
      </c>
      <c r="C181" s="117">
        <v>146</v>
      </c>
      <c r="D181" s="134" t="s">
        <v>86</v>
      </c>
      <c r="E181" s="100">
        <v>1</v>
      </c>
      <c r="F181" s="66" t="str">
        <f>IF(ISNA(VLOOKUP($A181,'Úklidové služby'!$A$7:$I$53,6,FALSE))=TRUE,"",VLOOKUP($A181,'Úklidové služby'!$A$7:$I$53,6,FALSE))</f>
        <v/>
      </c>
      <c r="G181" s="16" t="str">
        <f>IF(ISNA(VLOOKUP($A181,'Úklidové služby'!$A$7:$I$53,7,FALSE))=TRUE,"",VLOOKUP($A181,'Úklidové služby'!$A$7:$I$53,7,FALSE))</f>
        <v/>
      </c>
      <c r="H181" s="148" t="str">
        <f>IF(ISNA(VLOOKUP($A181,'Úklidové služby'!$A$7:$I$53,8,FALSE))=TRUE,"",VLOOKUP($A181,'Úklidové služby'!$A$7:$I$53,8,FALSE))</f>
        <v/>
      </c>
      <c r="I181" s="232" t="str">
        <f>IF(ISNA(VLOOKUP($A181,'Úklidové služby'!$A$7:$I$53,9,FALSE))=TRUE,"",VLOOKUP($A181,'Úklidové služby'!$A$7:$I$53,9,FALSE))</f>
        <v/>
      </c>
      <c r="J181" s="194" t="str">
        <f t="shared" si="8"/>
        <v/>
      </c>
      <c r="K181" s="237" t="str">
        <f t="shared" si="9"/>
        <v/>
      </c>
    </row>
    <row r="182" spans="1:11" ht="15" hidden="1" outlineLevel="1">
      <c r="A182" s="48"/>
      <c r="B182" s="14" t="s">
        <v>20</v>
      </c>
      <c r="C182" s="117">
        <v>129</v>
      </c>
      <c r="D182" s="15" t="s">
        <v>77</v>
      </c>
      <c r="E182" s="100">
        <v>1</v>
      </c>
      <c r="F182" s="66" t="str">
        <f>IF(ISNA(VLOOKUP($A182,'Úklidové služby'!$A$7:$I$53,6,FALSE))=TRUE,"",VLOOKUP($A182,'Úklidové služby'!$A$7:$I$53,6,FALSE))</f>
        <v/>
      </c>
      <c r="G182" s="16" t="str">
        <f>IF(ISNA(VLOOKUP($A182,'Úklidové služby'!$A$7:$I$53,7,FALSE))=TRUE,"",VLOOKUP($A182,'Úklidové služby'!$A$7:$I$53,7,FALSE))</f>
        <v/>
      </c>
      <c r="H182" s="148" t="str">
        <f>IF(ISNA(VLOOKUP($A182,'Úklidové služby'!$A$7:$I$53,8,FALSE))=TRUE,"",VLOOKUP($A182,'Úklidové služby'!$A$7:$I$53,8,FALSE))</f>
        <v/>
      </c>
      <c r="I182" s="232" t="str">
        <f>IF(ISNA(VLOOKUP($A182,'Úklidové služby'!$A$7:$I$53,9,FALSE))=TRUE,"",VLOOKUP($A182,'Úklidové služby'!$A$7:$I$53,9,FALSE))</f>
        <v/>
      </c>
      <c r="J182" s="194" t="str">
        <f t="shared" si="8"/>
        <v/>
      </c>
      <c r="K182" s="237" t="str">
        <f t="shared" si="9"/>
        <v/>
      </c>
    </row>
    <row r="183" spans="1:11" ht="15" hidden="1" outlineLevel="1">
      <c r="A183" s="48"/>
      <c r="B183" s="14" t="s">
        <v>20</v>
      </c>
      <c r="C183" s="117">
        <v>130</v>
      </c>
      <c r="D183" s="15" t="s">
        <v>78</v>
      </c>
      <c r="E183" s="100">
        <v>1</v>
      </c>
      <c r="F183" s="66" t="str">
        <f>IF(ISNA(VLOOKUP($A183,'Úklidové služby'!$A$7:$I$53,6,FALSE))=TRUE,"",VLOOKUP($A183,'Úklidové služby'!$A$7:$I$53,6,FALSE))</f>
        <v/>
      </c>
      <c r="G183" s="16" t="str">
        <f>IF(ISNA(VLOOKUP($A183,'Úklidové služby'!$A$7:$I$53,7,FALSE))=TRUE,"",VLOOKUP($A183,'Úklidové služby'!$A$7:$I$53,7,FALSE))</f>
        <v/>
      </c>
      <c r="H183" s="148" t="str">
        <f>IF(ISNA(VLOOKUP($A183,'Úklidové služby'!$A$7:$I$53,8,FALSE))=TRUE,"",VLOOKUP($A183,'Úklidové služby'!$A$7:$I$53,8,FALSE))</f>
        <v/>
      </c>
      <c r="I183" s="232" t="str">
        <f>IF(ISNA(VLOOKUP($A183,'Úklidové služby'!$A$7:$I$53,9,FALSE))=TRUE,"",VLOOKUP($A183,'Úklidové služby'!$A$7:$I$53,9,FALSE))</f>
        <v/>
      </c>
      <c r="J183" s="194" t="str">
        <f t="shared" si="8"/>
        <v/>
      </c>
      <c r="K183" s="237" t="str">
        <f t="shared" si="9"/>
        <v/>
      </c>
    </row>
    <row r="184" spans="1:11" ht="15" hidden="1" outlineLevel="1">
      <c r="A184" s="48"/>
      <c r="B184" s="14" t="s">
        <v>20</v>
      </c>
      <c r="C184" s="117">
        <v>132</v>
      </c>
      <c r="D184" s="15" t="s">
        <v>79</v>
      </c>
      <c r="E184" s="100">
        <v>1</v>
      </c>
      <c r="F184" s="66" t="str">
        <f>IF(ISNA(VLOOKUP($A184,'Úklidové služby'!$A$7:$I$53,6,FALSE))=TRUE,"",VLOOKUP($A184,'Úklidové služby'!$A$7:$I$53,6,FALSE))</f>
        <v/>
      </c>
      <c r="G184" s="16" t="str">
        <f>IF(ISNA(VLOOKUP($A184,'Úklidové služby'!$A$7:$I$53,7,FALSE))=TRUE,"",VLOOKUP($A184,'Úklidové služby'!$A$7:$I$53,7,FALSE))</f>
        <v/>
      </c>
      <c r="H184" s="148" t="str">
        <f>IF(ISNA(VLOOKUP($A184,'Úklidové služby'!$A$7:$I$53,8,FALSE))=TRUE,"",VLOOKUP($A184,'Úklidové služby'!$A$7:$I$53,8,FALSE))</f>
        <v/>
      </c>
      <c r="I184" s="232" t="str">
        <f>IF(ISNA(VLOOKUP($A184,'Úklidové služby'!$A$7:$I$53,9,FALSE))=TRUE,"",VLOOKUP($A184,'Úklidové služby'!$A$7:$I$53,9,FALSE))</f>
        <v/>
      </c>
      <c r="J184" s="194" t="str">
        <f aca="true" t="shared" si="12" ref="J184:J190">IF(ISERR(E184*G184*I184)=TRUE,"",E184*G184*I184)</f>
        <v/>
      </c>
      <c r="K184" s="237" t="str">
        <f aca="true" t="shared" si="13" ref="K184:K190">IF(ISERR(J184/12)=TRUE,"",J184/12)</f>
        <v/>
      </c>
    </row>
    <row r="185" spans="1:11" ht="15" hidden="1" outlineLevel="1">
      <c r="A185" s="48"/>
      <c r="B185" s="14" t="s">
        <v>20</v>
      </c>
      <c r="C185" s="117">
        <v>133</v>
      </c>
      <c r="D185" s="15" t="s">
        <v>80</v>
      </c>
      <c r="E185" s="100">
        <v>1</v>
      </c>
      <c r="F185" s="66" t="str">
        <f>IF(ISNA(VLOOKUP($A185,'Úklidové služby'!$A$7:$I$53,6,FALSE))=TRUE,"",VLOOKUP($A185,'Úklidové služby'!$A$7:$I$53,6,FALSE))</f>
        <v/>
      </c>
      <c r="G185" s="16" t="str">
        <f>IF(ISNA(VLOOKUP($A185,'Úklidové služby'!$A$7:$I$53,7,FALSE))=TRUE,"",VLOOKUP($A185,'Úklidové služby'!$A$7:$I$53,7,FALSE))</f>
        <v/>
      </c>
      <c r="H185" s="148" t="str">
        <f>IF(ISNA(VLOOKUP($A185,'Úklidové služby'!$A$7:$I$53,8,FALSE))=TRUE,"",VLOOKUP($A185,'Úklidové služby'!$A$7:$I$53,8,FALSE))</f>
        <v/>
      </c>
      <c r="I185" s="232" t="str">
        <f>IF(ISNA(VLOOKUP($A185,'Úklidové služby'!$A$7:$I$53,9,FALSE))=TRUE,"",VLOOKUP($A185,'Úklidové služby'!$A$7:$I$53,9,FALSE))</f>
        <v/>
      </c>
      <c r="J185" s="194" t="str">
        <f t="shared" si="12"/>
        <v/>
      </c>
      <c r="K185" s="237" t="str">
        <f t="shared" si="13"/>
        <v/>
      </c>
    </row>
    <row r="186" spans="1:11" ht="15" hidden="1" outlineLevel="1">
      <c r="A186" s="48"/>
      <c r="B186" s="14" t="s">
        <v>20</v>
      </c>
      <c r="C186" s="117">
        <v>134</v>
      </c>
      <c r="D186" s="15" t="s">
        <v>80</v>
      </c>
      <c r="E186" s="100">
        <v>1</v>
      </c>
      <c r="F186" s="66" t="str">
        <f>IF(ISNA(VLOOKUP($A186,'Úklidové služby'!$A$7:$I$53,6,FALSE))=TRUE,"",VLOOKUP($A186,'Úklidové služby'!$A$7:$I$53,6,FALSE))</f>
        <v/>
      </c>
      <c r="G186" s="16" t="str">
        <f>IF(ISNA(VLOOKUP($A186,'Úklidové služby'!$A$7:$I$53,7,FALSE))=TRUE,"",VLOOKUP($A186,'Úklidové služby'!$A$7:$I$53,7,FALSE))</f>
        <v/>
      </c>
      <c r="H186" s="148" t="str">
        <f>IF(ISNA(VLOOKUP($A186,'Úklidové služby'!$A$7:$I$53,8,FALSE))=TRUE,"",VLOOKUP($A186,'Úklidové služby'!$A$7:$I$53,8,FALSE))</f>
        <v/>
      </c>
      <c r="I186" s="232" t="str">
        <f>IF(ISNA(VLOOKUP($A186,'Úklidové služby'!$A$7:$I$53,9,FALSE))=TRUE,"",VLOOKUP($A186,'Úklidové služby'!$A$7:$I$53,9,FALSE))</f>
        <v/>
      </c>
      <c r="J186" s="194" t="str">
        <f t="shared" si="12"/>
        <v/>
      </c>
      <c r="K186" s="237" t="str">
        <f t="shared" si="13"/>
        <v/>
      </c>
    </row>
    <row r="187" spans="1:11" ht="15" hidden="1" outlineLevel="1">
      <c r="A187" s="48"/>
      <c r="B187" s="14" t="s">
        <v>20</v>
      </c>
      <c r="C187" s="117">
        <v>135</v>
      </c>
      <c r="D187" s="15" t="s">
        <v>79</v>
      </c>
      <c r="E187" s="100">
        <v>1</v>
      </c>
      <c r="F187" s="66" t="str">
        <f>IF(ISNA(VLOOKUP($A187,'Úklidové služby'!$A$7:$I$53,6,FALSE))=TRUE,"",VLOOKUP($A187,'Úklidové služby'!$A$7:$I$53,6,FALSE))</f>
        <v/>
      </c>
      <c r="G187" s="16" t="str">
        <f>IF(ISNA(VLOOKUP($A187,'Úklidové služby'!$A$7:$I$53,7,FALSE))=TRUE,"",VLOOKUP($A187,'Úklidové služby'!$A$7:$I$53,7,FALSE))</f>
        <v/>
      </c>
      <c r="H187" s="148" t="str">
        <f>IF(ISNA(VLOOKUP($A187,'Úklidové služby'!$A$7:$I$53,8,FALSE))=TRUE,"",VLOOKUP($A187,'Úklidové služby'!$A$7:$I$53,8,FALSE))</f>
        <v/>
      </c>
      <c r="I187" s="232" t="str">
        <f>IF(ISNA(VLOOKUP($A187,'Úklidové služby'!$A$7:$I$53,9,FALSE))=TRUE,"",VLOOKUP($A187,'Úklidové služby'!$A$7:$I$53,9,FALSE))</f>
        <v/>
      </c>
      <c r="J187" s="194" t="str">
        <f t="shared" si="12"/>
        <v/>
      </c>
      <c r="K187" s="237" t="str">
        <f t="shared" si="13"/>
        <v/>
      </c>
    </row>
    <row r="188" spans="1:11" ht="15" hidden="1" outlineLevel="1">
      <c r="A188" s="48"/>
      <c r="B188" s="14" t="s">
        <v>20</v>
      </c>
      <c r="C188" s="117">
        <v>136</v>
      </c>
      <c r="D188" s="15" t="s">
        <v>77</v>
      </c>
      <c r="E188" s="100">
        <v>1</v>
      </c>
      <c r="F188" s="66" t="str">
        <f>IF(ISNA(VLOOKUP($A188,'Úklidové služby'!$A$7:$I$53,6,FALSE))=TRUE,"",VLOOKUP($A188,'Úklidové služby'!$A$7:$I$53,6,FALSE))</f>
        <v/>
      </c>
      <c r="G188" s="16" t="str">
        <f>IF(ISNA(VLOOKUP($A188,'Úklidové služby'!$A$7:$I$53,7,FALSE))=TRUE,"",VLOOKUP($A188,'Úklidové služby'!$A$7:$I$53,7,FALSE))</f>
        <v/>
      </c>
      <c r="H188" s="148" t="str">
        <f>IF(ISNA(VLOOKUP($A188,'Úklidové služby'!$A$7:$I$53,8,FALSE))=TRUE,"",VLOOKUP($A188,'Úklidové služby'!$A$7:$I$53,8,FALSE))</f>
        <v/>
      </c>
      <c r="I188" s="232" t="str">
        <f>IF(ISNA(VLOOKUP($A188,'Úklidové služby'!$A$7:$I$53,9,FALSE))=TRUE,"",VLOOKUP($A188,'Úklidové služby'!$A$7:$I$53,9,FALSE))</f>
        <v/>
      </c>
      <c r="J188" s="194" t="str">
        <f t="shared" si="12"/>
        <v/>
      </c>
      <c r="K188" s="237" t="str">
        <f t="shared" si="13"/>
        <v/>
      </c>
    </row>
    <row r="189" spans="1:11" ht="15" hidden="1" outlineLevel="1">
      <c r="A189" s="48"/>
      <c r="B189" s="14" t="s">
        <v>20</v>
      </c>
      <c r="C189" s="117">
        <v>137</v>
      </c>
      <c r="D189" s="15" t="s">
        <v>78</v>
      </c>
      <c r="E189" s="100">
        <v>1</v>
      </c>
      <c r="F189" s="66" t="str">
        <f>IF(ISNA(VLOOKUP($A189,'Úklidové služby'!$A$7:$I$53,6,FALSE))=TRUE,"",VLOOKUP($A189,'Úklidové služby'!$A$7:$I$53,6,FALSE))</f>
        <v/>
      </c>
      <c r="G189" s="16" t="str">
        <f>IF(ISNA(VLOOKUP($A189,'Úklidové služby'!$A$7:$I$53,7,FALSE))=TRUE,"",VLOOKUP($A189,'Úklidové služby'!$A$7:$I$53,7,FALSE))</f>
        <v/>
      </c>
      <c r="H189" s="148" t="str">
        <f>IF(ISNA(VLOOKUP($A189,'Úklidové služby'!$A$7:$I$53,8,FALSE))=TRUE,"",VLOOKUP($A189,'Úklidové služby'!$A$7:$I$53,8,FALSE))</f>
        <v/>
      </c>
      <c r="I189" s="232" t="str">
        <f>IF(ISNA(VLOOKUP($A189,'Úklidové služby'!$A$7:$I$53,9,FALSE))=TRUE,"",VLOOKUP($A189,'Úklidové služby'!$A$7:$I$53,9,FALSE))</f>
        <v/>
      </c>
      <c r="J189" s="194" t="str">
        <f t="shared" si="12"/>
        <v/>
      </c>
      <c r="K189" s="237" t="str">
        <f t="shared" si="13"/>
        <v/>
      </c>
    </row>
    <row r="190" spans="1:11" ht="15" hidden="1" outlineLevel="1">
      <c r="A190" s="48"/>
      <c r="B190" s="25" t="s">
        <v>20</v>
      </c>
      <c r="C190" s="129">
        <v>138</v>
      </c>
      <c r="D190" s="116" t="s">
        <v>25</v>
      </c>
      <c r="E190" s="100">
        <v>1</v>
      </c>
      <c r="F190" s="66" t="str">
        <f>IF(ISNA(VLOOKUP($A190,'Úklidové služby'!$A$7:$I$53,6,FALSE))=TRUE,"",VLOOKUP($A190,'Úklidové služby'!$A$7:$I$53,6,FALSE))</f>
        <v/>
      </c>
      <c r="G190" s="16" t="str">
        <f>IF(ISNA(VLOOKUP($A190,'Úklidové služby'!$A$7:$I$53,7,FALSE))=TRUE,"",VLOOKUP($A190,'Úklidové služby'!$A$7:$I$53,7,FALSE))</f>
        <v/>
      </c>
      <c r="H190" s="151" t="str">
        <f>IF(ISNA(VLOOKUP($A190,'Úklidové služby'!$A$7:$I$53,8,FALSE))=TRUE,"",VLOOKUP($A190,'Úklidové služby'!$A$7:$I$53,8,FALSE))</f>
        <v/>
      </c>
      <c r="I190" s="235" t="str">
        <f>IF(ISNA(VLOOKUP($A190,'Úklidové služby'!$A$7:$I$53,9,FALSE))=TRUE,"",VLOOKUP($A190,'Úklidové služby'!$A$7:$I$53,9,FALSE))</f>
        <v/>
      </c>
      <c r="J190" s="195" t="str">
        <f t="shared" si="12"/>
        <v/>
      </c>
      <c r="K190" s="242" t="str">
        <f t="shared" si="13"/>
        <v/>
      </c>
    </row>
    <row r="191" spans="1:11" ht="15" collapsed="1">
      <c r="A191" s="18">
        <v>33</v>
      </c>
      <c r="B191" s="19" t="s">
        <v>47</v>
      </c>
      <c r="C191" s="44"/>
      <c r="D191" s="44"/>
      <c r="E191" s="97">
        <f>SUM(E192:E201)</f>
        <v>11</v>
      </c>
      <c r="F191" s="54" t="str">
        <f>IF(ISNA(VLOOKUP($A191,'Úklidové služby'!$A$7:$I$53,6,FALSE))=TRUE,"",VLOOKUP($A191,'Úklidové služby'!$A$7:$I$53,6,FALSE))</f>
        <v>ks</v>
      </c>
      <c r="G191" s="24">
        <f>IF(ISNA(VLOOKUP($A191,'Úklidové služby'!$A$7:$I$53,7,FALSE))=TRUE,"",VLOOKUP($A191,'Úklidové služby'!$A$7:$I$53,7,FALSE))</f>
        <v>0</v>
      </c>
      <c r="H191" s="45" t="str">
        <f>IF(ISNA(VLOOKUP($A191,'Úklidové služby'!$A$7:$I$53,8,FALSE))=TRUE,"",VLOOKUP($A191,'Úklidové služby'!$A$7:$I$53,8,FALSE))</f>
        <v>1x za měsíc</v>
      </c>
      <c r="I191" s="184">
        <f>IF(ISNA(VLOOKUP($A191,'Úklidové služby'!$A$7:$I$53,9,FALSE))=TRUE,"",VLOOKUP($A191,'Úklidové služby'!$A$7:$I$53,9,FALSE))</f>
        <v>12</v>
      </c>
      <c r="J191" s="74">
        <f t="shared" si="8"/>
        <v>0</v>
      </c>
      <c r="K191" s="241">
        <f t="shared" si="9"/>
        <v>0</v>
      </c>
    </row>
    <row r="192" spans="1:11" ht="15" hidden="1" outlineLevel="1">
      <c r="A192" s="9"/>
      <c r="B192" s="14" t="s">
        <v>8</v>
      </c>
      <c r="C192" s="70" t="s">
        <v>73</v>
      </c>
      <c r="D192" s="15" t="s">
        <v>69</v>
      </c>
      <c r="E192" s="100">
        <v>1</v>
      </c>
      <c r="F192" s="939" t="str">
        <f>IF(ISNA(VLOOKUP($A192,'Úklidové služby'!$A$7:$I$53,6,FALSE))=TRUE,"",VLOOKUP($A192,'Úklidové služby'!$A$7:$I$53,6,FALSE))</f>
        <v/>
      </c>
      <c r="G192" s="17" t="str">
        <f>IF(ISNA(VLOOKUP($A192,'Úklidové služby'!$A$7:$I$53,7,FALSE))=TRUE,"",VLOOKUP($A192,'Úklidové služby'!$A$7:$I$53,7,FALSE))</f>
        <v/>
      </c>
      <c r="H192" s="67" t="str">
        <f>IF(ISNA(VLOOKUP($A192,'Úklidové služby'!$A$7:$I$53,8,FALSE))=TRUE,"",VLOOKUP($A192,'Úklidové služby'!$A$7:$I$53,8,FALSE))</f>
        <v/>
      </c>
      <c r="I192" s="232" t="str">
        <f>IF(ISNA(VLOOKUP($A192,'Úklidové služby'!$A$7:$I$53,9,FALSE))=TRUE,"",VLOOKUP($A192,'Úklidové služby'!$A$7:$I$53,9,FALSE))</f>
        <v/>
      </c>
      <c r="J192" s="189" t="str">
        <f t="shared" si="8"/>
        <v/>
      </c>
      <c r="K192" s="237" t="str">
        <f t="shared" si="9"/>
        <v/>
      </c>
    </row>
    <row r="193" spans="1:11" ht="15" hidden="1" outlineLevel="1">
      <c r="A193" s="48"/>
      <c r="B193" s="14" t="s">
        <v>20</v>
      </c>
      <c r="C193" s="70" t="s">
        <v>82</v>
      </c>
      <c r="D193" s="15" t="s">
        <v>25</v>
      </c>
      <c r="E193" s="100">
        <v>1</v>
      </c>
      <c r="F193" s="66" t="str">
        <f>IF(ISNA(VLOOKUP($A193,'Úklidové služby'!$A$7:$I$53,6,FALSE))=TRUE,"",VLOOKUP($A193,'Úklidové služby'!$A$7:$I$53,6,FALSE))</f>
        <v/>
      </c>
      <c r="G193" s="16" t="str">
        <f>IF(ISNA(VLOOKUP($A193,'Úklidové služby'!$A$7:$I$53,7,FALSE))=TRUE,"",VLOOKUP($A193,'Úklidové služby'!$A$7:$I$53,7,FALSE))</f>
        <v/>
      </c>
      <c r="H193" s="148" t="str">
        <f>IF(ISNA(VLOOKUP($A193,'Úklidové služby'!$A$7:$I$53,8,FALSE))=TRUE,"",VLOOKUP($A193,'Úklidové služby'!$A$7:$I$53,8,FALSE))</f>
        <v/>
      </c>
      <c r="I193" s="232" t="str">
        <f>IF(ISNA(VLOOKUP($A193,'Úklidové služby'!$A$7:$I$53,9,FALSE))=TRUE,"",VLOOKUP($A193,'Úklidové služby'!$A$7:$I$53,9,FALSE))</f>
        <v/>
      </c>
      <c r="J193" s="194" t="str">
        <f t="shared" si="8"/>
        <v/>
      </c>
      <c r="K193" s="237" t="str">
        <f t="shared" si="9"/>
        <v/>
      </c>
    </row>
    <row r="194" spans="1:11" ht="15" hidden="1" outlineLevel="1">
      <c r="A194" s="9"/>
      <c r="B194" s="14" t="s">
        <v>20</v>
      </c>
      <c r="C194" s="70" t="s">
        <v>83</v>
      </c>
      <c r="D194" s="15" t="s">
        <v>76</v>
      </c>
      <c r="E194" s="100">
        <v>1</v>
      </c>
      <c r="F194" s="939" t="str">
        <f>IF(ISNA(VLOOKUP($A194,'Úklidové služby'!$A$7:$I$53,6,FALSE))=TRUE,"",VLOOKUP($A194,'Úklidové služby'!$A$7:$I$53,6,FALSE))</f>
        <v/>
      </c>
      <c r="G194" s="17" t="str">
        <f>IF(ISNA(VLOOKUP($A194,'Úklidové služby'!$A$7:$I$53,7,FALSE))=TRUE,"",VLOOKUP($A194,'Úklidové služby'!$A$7:$I$53,7,FALSE))</f>
        <v/>
      </c>
      <c r="H194" s="67" t="str">
        <f>IF(ISNA(VLOOKUP($A194,'Úklidové služby'!$A$7:$I$53,8,FALSE))=TRUE,"",VLOOKUP($A194,'Úklidové služby'!$A$7:$I$53,8,FALSE))</f>
        <v/>
      </c>
      <c r="I194" s="232" t="str">
        <f>IF(ISNA(VLOOKUP($A194,'Úklidové služby'!$A$7:$I$53,9,FALSE))=TRUE,"",VLOOKUP($A194,'Úklidové služby'!$A$7:$I$53,9,FALSE))</f>
        <v/>
      </c>
      <c r="J194" s="190" t="str">
        <f t="shared" si="8"/>
        <v/>
      </c>
      <c r="K194" s="237" t="str">
        <f t="shared" si="9"/>
        <v/>
      </c>
    </row>
    <row r="195" spans="1:11" ht="15" hidden="1" outlineLevel="1">
      <c r="A195" s="48"/>
      <c r="B195" s="14" t="s">
        <v>20</v>
      </c>
      <c r="C195" s="117">
        <v>122</v>
      </c>
      <c r="D195" s="15" t="s">
        <v>18</v>
      </c>
      <c r="E195" s="100">
        <v>1</v>
      </c>
      <c r="F195" s="66" t="str">
        <f>IF(ISNA(VLOOKUP($A195,'Úklidové služby'!$A$7:$I$53,6,FALSE))=TRUE,"",VLOOKUP($A195,'Úklidové služby'!$A$7:$I$53,6,FALSE))</f>
        <v/>
      </c>
      <c r="G195" s="16" t="str">
        <f>IF(ISNA(VLOOKUP($A195,'Úklidové služby'!$A$7:$I$53,7,FALSE))=TRUE,"",VLOOKUP($A195,'Úklidové služby'!$A$7:$I$53,7,FALSE))</f>
        <v/>
      </c>
      <c r="H195" s="148" t="str">
        <f>IF(ISNA(VLOOKUP($A195,'Úklidové služby'!$A$7:$I$53,8,FALSE))=TRUE,"",VLOOKUP($A195,'Úklidové služby'!$A$7:$I$53,8,FALSE))</f>
        <v/>
      </c>
      <c r="I195" s="232" t="str">
        <f>IF(ISNA(VLOOKUP($A195,'Úklidové služby'!$A$7:$I$53,9,FALSE))=TRUE,"",VLOOKUP($A195,'Úklidové služby'!$A$7:$I$53,9,FALSE))</f>
        <v/>
      </c>
      <c r="J195" s="194" t="str">
        <f t="shared" si="8"/>
        <v/>
      </c>
      <c r="K195" s="237" t="str">
        <f t="shared" si="9"/>
        <v/>
      </c>
    </row>
    <row r="196" spans="1:11" ht="15" hidden="1" outlineLevel="1">
      <c r="A196" s="9"/>
      <c r="B196" s="14" t="s">
        <v>20</v>
      </c>
      <c r="C196" s="117">
        <v>123</v>
      </c>
      <c r="D196" s="15" t="s">
        <v>61</v>
      </c>
      <c r="E196" s="100">
        <v>2</v>
      </c>
      <c r="F196" s="939" t="str">
        <f>IF(ISNA(VLOOKUP($A196,'Úklidové služby'!$A$7:$I$53,6,FALSE))=TRUE,"",VLOOKUP($A196,'Úklidové služby'!$A$7:$I$53,6,FALSE))</f>
        <v/>
      </c>
      <c r="G196" s="17" t="str">
        <f>IF(ISNA(VLOOKUP($A196,'Úklidové služby'!$A$7:$I$53,7,FALSE))=TRUE,"",VLOOKUP($A196,'Úklidové služby'!$A$7:$I$53,7,FALSE))</f>
        <v/>
      </c>
      <c r="H196" s="67" t="str">
        <f>IF(ISNA(VLOOKUP($A196,'Úklidové služby'!$A$7:$I$53,8,FALSE))=TRUE,"",VLOOKUP($A196,'Úklidové služby'!$A$7:$I$53,8,FALSE))</f>
        <v/>
      </c>
      <c r="I196" s="232" t="str">
        <f>IF(ISNA(VLOOKUP($A196,'Úklidové služby'!$A$7:$I$53,9,FALSE))=TRUE,"",VLOOKUP($A196,'Úklidové služby'!$A$7:$I$53,9,FALSE))</f>
        <v/>
      </c>
      <c r="J196" s="189" t="str">
        <f t="shared" si="8"/>
        <v/>
      </c>
      <c r="K196" s="237" t="str">
        <f t="shared" si="9"/>
        <v/>
      </c>
    </row>
    <row r="197" spans="1:11" ht="15" hidden="1" outlineLevel="1">
      <c r="A197" s="9"/>
      <c r="B197" s="14" t="s">
        <v>20</v>
      </c>
      <c r="C197" s="117">
        <v>129</v>
      </c>
      <c r="D197" s="15" t="s">
        <v>77</v>
      </c>
      <c r="E197" s="100">
        <v>1</v>
      </c>
      <c r="F197" s="939" t="str">
        <f>IF(ISNA(VLOOKUP($A197,'Úklidové služby'!$A$7:$I$53,6,FALSE))=TRUE,"",VLOOKUP($A197,'Úklidové služby'!$A$7:$I$53,6,FALSE))</f>
        <v/>
      </c>
      <c r="G197" s="17" t="str">
        <f>IF(ISNA(VLOOKUP($A197,'Úklidové služby'!$A$7:$I$53,7,FALSE))=TRUE,"",VLOOKUP($A197,'Úklidové služby'!$A$7:$I$53,7,FALSE))</f>
        <v/>
      </c>
      <c r="H197" s="67" t="str">
        <f>IF(ISNA(VLOOKUP($A197,'Úklidové služby'!$A$7:$I$53,8,FALSE))=TRUE,"",VLOOKUP($A197,'Úklidové služby'!$A$7:$I$53,8,FALSE))</f>
        <v/>
      </c>
      <c r="I197" s="232" t="str">
        <f>IF(ISNA(VLOOKUP($A197,'Úklidové služby'!$A$7:$I$53,9,FALSE))=TRUE,"",VLOOKUP($A197,'Úklidové služby'!$A$7:$I$53,9,FALSE))</f>
        <v/>
      </c>
      <c r="J197" s="189" t="str">
        <f t="shared" si="8"/>
        <v/>
      </c>
      <c r="K197" s="237" t="str">
        <f t="shared" si="9"/>
        <v/>
      </c>
    </row>
    <row r="198" spans="1:11" ht="15" hidden="1" outlineLevel="1">
      <c r="A198" s="9"/>
      <c r="B198" s="14" t="s">
        <v>20</v>
      </c>
      <c r="C198" s="117">
        <v>133</v>
      </c>
      <c r="D198" s="15" t="s">
        <v>80</v>
      </c>
      <c r="E198" s="100">
        <v>1</v>
      </c>
      <c r="F198" s="939" t="str">
        <f>IF(ISNA(VLOOKUP($A198,'Úklidové služby'!$A$7:$I$53,6,FALSE))=TRUE,"",VLOOKUP($A198,'Úklidové služby'!$A$7:$I$53,6,FALSE))</f>
        <v/>
      </c>
      <c r="G198" s="17" t="str">
        <f>IF(ISNA(VLOOKUP($A198,'Úklidové služby'!$A$7:$I$53,7,FALSE))=TRUE,"",VLOOKUP($A198,'Úklidové služby'!$A$7:$I$53,7,FALSE))</f>
        <v/>
      </c>
      <c r="H198" s="67" t="str">
        <f>IF(ISNA(VLOOKUP($A198,'Úklidové služby'!$A$7:$I$53,8,FALSE))=TRUE,"",VLOOKUP($A198,'Úklidové služby'!$A$7:$I$53,8,FALSE))</f>
        <v/>
      </c>
      <c r="I198" s="232" t="str">
        <f>IF(ISNA(VLOOKUP($A198,'Úklidové služby'!$A$7:$I$53,9,FALSE))=TRUE,"",VLOOKUP($A198,'Úklidové služby'!$A$7:$I$53,9,FALSE))</f>
        <v/>
      </c>
      <c r="J198" s="189" t="str">
        <f t="shared" si="8"/>
        <v/>
      </c>
      <c r="K198" s="237" t="str">
        <f t="shared" si="9"/>
        <v/>
      </c>
    </row>
    <row r="199" spans="1:11" ht="15" hidden="1" outlineLevel="1">
      <c r="A199" s="9"/>
      <c r="B199" s="14" t="s">
        <v>20</v>
      </c>
      <c r="C199" s="117">
        <v>134</v>
      </c>
      <c r="D199" s="15" t="s">
        <v>80</v>
      </c>
      <c r="E199" s="100">
        <v>1</v>
      </c>
      <c r="F199" s="939" t="str">
        <f>IF(ISNA(VLOOKUP($A199,'Úklidové služby'!$A$7:$I$53,6,FALSE))=TRUE,"",VLOOKUP($A199,'Úklidové služby'!$A$7:$I$53,6,FALSE))</f>
        <v/>
      </c>
      <c r="G199" s="17" t="str">
        <f>IF(ISNA(VLOOKUP($A199,'Úklidové služby'!$A$7:$I$53,7,FALSE))=TRUE,"",VLOOKUP($A199,'Úklidové služby'!$A$7:$I$53,7,FALSE))</f>
        <v/>
      </c>
      <c r="H199" s="67" t="str">
        <f>IF(ISNA(VLOOKUP($A199,'Úklidové služby'!$A$7:$I$53,8,FALSE))=TRUE,"",VLOOKUP($A199,'Úklidové služby'!$A$7:$I$53,8,FALSE))</f>
        <v/>
      </c>
      <c r="I199" s="232" t="str">
        <f>IF(ISNA(VLOOKUP($A199,'Úklidové služby'!$A$7:$I$53,9,FALSE))=TRUE,"",VLOOKUP($A199,'Úklidové služby'!$A$7:$I$53,9,FALSE))</f>
        <v/>
      </c>
      <c r="J199" s="189" t="str">
        <f t="shared" si="8"/>
        <v/>
      </c>
      <c r="K199" s="237" t="str">
        <f t="shared" si="9"/>
        <v/>
      </c>
    </row>
    <row r="200" spans="1:11" ht="15" hidden="1" outlineLevel="1">
      <c r="A200" s="9"/>
      <c r="B200" s="14" t="s">
        <v>20</v>
      </c>
      <c r="C200" s="117">
        <v>136</v>
      </c>
      <c r="D200" s="15" t="s">
        <v>77</v>
      </c>
      <c r="E200" s="100">
        <v>1</v>
      </c>
      <c r="F200" s="939" t="str">
        <f>IF(ISNA(VLOOKUP($A200,'Úklidové služby'!$A$7:$I$53,6,FALSE))=TRUE,"",VLOOKUP($A200,'Úklidové služby'!$A$7:$I$53,6,FALSE))</f>
        <v/>
      </c>
      <c r="G200" s="17" t="str">
        <f>IF(ISNA(VLOOKUP($A200,'Úklidové služby'!$A$7:$I$53,7,FALSE))=TRUE,"",VLOOKUP($A200,'Úklidové služby'!$A$7:$I$53,7,FALSE))</f>
        <v/>
      </c>
      <c r="H200" s="67" t="str">
        <f>IF(ISNA(VLOOKUP($A200,'Úklidové služby'!$A$7:$I$53,8,FALSE))=TRUE,"",VLOOKUP($A200,'Úklidové služby'!$A$7:$I$53,8,FALSE))</f>
        <v/>
      </c>
      <c r="I200" s="232" t="str">
        <f>IF(ISNA(VLOOKUP($A200,'Úklidové služby'!$A$7:$I$53,9,FALSE))=TRUE,"",VLOOKUP($A200,'Úklidové služby'!$A$7:$I$53,9,FALSE))</f>
        <v/>
      </c>
      <c r="J200" s="189" t="str">
        <f t="shared" si="8"/>
        <v/>
      </c>
      <c r="K200" s="237" t="str">
        <f t="shared" si="9"/>
        <v/>
      </c>
    </row>
    <row r="201" spans="1:11" ht="15" hidden="1" outlineLevel="1">
      <c r="A201" s="48"/>
      <c r="B201" s="25" t="s">
        <v>20</v>
      </c>
      <c r="C201" s="129">
        <v>138</v>
      </c>
      <c r="D201" s="116" t="s">
        <v>25</v>
      </c>
      <c r="E201" s="100">
        <v>1</v>
      </c>
      <c r="F201" s="66" t="str">
        <f>IF(ISNA(VLOOKUP($A201,'Úklidové služby'!$A$7:$I$53,6,FALSE))=TRUE,"",VLOOKUP($A201,'Úklidové služby'!$A$7:$I$53,6,FALSE))</f>
        <v/>
      </c>
      <c r="G201" s="16" t="str">
        <f>IF(ISNA(VLOOKUP($A201,'Úklidové služby'!$A$7:$I$53,7,FALSE))=TRUE,"",VLOOKUP($A201,'Úklidové služby'!$A$7:$I$53,7,FALSE))</f>
        <v/>
      </c>
      <c r="H201" s="151" t="str">
        <f>IF(ISNA(VLOOKUP($A201,'Úklidové služby'!$A$7:$I$53,8,FALSE))=TRUE,"",VLOOKUP($A201,'Úklidové služby'!$A$7:$I$53,8,FALSE))</f>
        <v/>
      </c>
      <c r="I201" s="232" t="str">
        <f>IF(ISNA(VLOOKUP($A201,'Úklidové služby'!$A$7:$I$53,9,FALSE))=TRUE,"",VLOOKUP($A201,'Úklidové služby'!$A$7:$I$53,9,FALSE))</f>
        <v/>
      </c>
      <c r="J201" s="194" t="str">
        <f t="shared" si="8"/>
        <v/>
      </c>
      <c r="K201" s="237" t="str">
        <f t="shared" si="9"/>
        <v/>
      </c>
    </row>
    <row r="202" spans="1:11" ht="15" collapsed="1">
      <c r="A202" s="18">
        <v>34</v>
      </c>
      <c r="B202" s="983" t="s">
        <v>447</v>
      </c>
      <c r="C202" s="20"/>
      <c r="D202" s="21"/>
      <c r="E202" s="97">
        <f>SUM(E203:E204)</f>
        <v>6.06</v>
      </c>
      <c r="F202" s="23" t="str">
        <f>IF(ISNA(VLOOKUP($A202,'Úklidové služby'!$A$7:$I$53,6,FALSE))=TRUE,"",VLOOKUP($A202,'Úklidové služby'!$A$7:$I$53,6,FALSE))</f>
        <v>m2</v>
      </c>
      <c r="G202" s="24">
        <f>IF(ISNA(VLOOKUP($A202,'Úklidové služby'!$A$7:$I$53,7,FALSE))=TRUE,"",VLOOKUP($A202,'Úklidové služby'!$A$7:$I$53,7,FALSE))</f>
        <v>0</v>
      </c>
      <c r="H202" s="219" t="str">
        <f>IF(ISNA(VLOOKUP($A202,'Úklidové služby'!$A$7:$I$53,8,FALSE))=TRUE,"",VLOOKUP($A202,'Úklidové služby'!$A$7:$I$53,8,FALSE))</f>
        <v>1x za měsíc</v>
      </c>
      <c r="I202" s="186">
        <f>IF(ISNA(VLOOKUP($A202,'Úklidové služby'!$A$7:$I$53,9,FALSE))=TRUE,"",VLOOKUP($A202,'Úklidové služby'!$A$7:$I$53,9,FALSE))</f>
        <v>12</v>
      </c>
      <c r="J202" s="76">
        <f t="shared" si="8"/>
        <v>0</v>
      </c>
      <c r="K202" s="243">
        <f t="shared" si="9"/>
        <v>0</v>
      </c>
    </row>
    <row r="203" spans="1:11" ht="15" hidden="1" outlineLevel="1">
      <c r="A203" s="48"/>
      <c r="B203" s="10" t="s">
        <v>8</v>
      </c>
      <c r="C203" s="69" t="s">
        <v>71</v>
      </c>
      <c r="D203" s="11" t="s">
        <v>67</v>
      </c>
      <c r="E203" s="100">
        <f>SUMIF('Prosklené dveře+stěny+zrcadla'!$C$214:$C$234,C203,'Prosklené dveře+stěny+zrcadla'!$M$214:$M$234)</f>
        <v>1.68</v>
      </c>
      <c r="F203" s="66" t="str">
        <f>IF(ISNA(VLOOKUP($A203,'Úklidové služby'!$A$7:$I$53,6,FALSE))=TRUE,"",VLOOKUP($A203,'Úklidové služby'!$A$7:$I$53,6,FALSE))</f>
        <v/>
      </c>
      <c r="G203" s="16" t="str">
        <f>IF(ISNA(VLOOKUP($A203,'Úklidové služby'!$A$7:$I$53,7,FALSE))=TRUE,"",VLOOKUP($A203,'Úklidové služby'!$A$7:$I$53,7,FALSE))</f>
        <v/>
      </c>
      <c r="H203" s="148" t="str">
        <f>IF(ISNA(VLOOKUP($A203,'Úklidové služby'!$A$7:$I$53,8,FALSE))=TRUE,"",VLOOKUP($A203,'Úklidové služby'!$A$7:$I$53,8,FALSE))</f>
        <v/>
      </c>
      <c r="I203" s="232" t="str">
        <f>IF(ISNA(VLOOKUP($A203,'Úklidové služby'!$A$7:$I$53,9,FALSE))=TRUE,"",VLOOKUP($A203,'Úklidové služby'!$A$7:$I$53,9,FALSE))</f>
        <v/>
      </c>
      <c r="J203" s="194" t="str">
        <f t="shared" si="8"/>
        <v/>
      </c>
      <c r="K203" s="237" t="str">
        <f t="shared" si="9"/>
        <v/>
      </c>
    </row>
    <row r="204" spans="1:11" ht="15" hidden="1" outlineLevel="1">
      <c r="A204" s="48"/>
      <c r="B204" s="14" t="s">
        <v>8</v>
      </c>
      <c r="C204" s="70" t="s">
        <v>72</v>
      </c>
      <c r="D204" s="15" t="s">
        <v>68</v>
      </c>
      <c r="E204" s="100">
        <f>SUMIF('Prosklené dveře+stěny+zrcadla'!$C$214:$C$234,C204,'Prosklené dveře+stěny+zrcadla'!$M$214:$M$234)</f>
        <v>4.38</v>
      </c>
      <c r="F204" s="66" t="str">
        <f>IF(ISNA(VLOOKUP($A204,'Úklidové služby'!$A$7:$I$53,6,FALSE))=TRUE,"",VLOOKUP($A204,'Úklidové služby'!$A$7:$I$53,6,FALSE))</f>
        <v/>
      </c>
      <c r="G204" s="16" t="str">
        <f>IF(ISNA(VLOOKUP($A204,'Úklidové služby'!$A$7:$I$53,7,FALSE))=TRUE,"",VLOOKUP($A204,'Úklidové služby'!$A$7:$I$53,7,FALSE))</f>
        <v/>
      </c>
      <c r="H204" s="151" t="str">
        <f>IF(ISNA(VLOOKUP($A204,'Úklidové služby'!$A$7:$I$53,8,FALSE))=TRUE,"",VLOOKUP($A204,'Úklidové služby'!$A$7:$I$53,8,FALSE))</f>
        <v/>
      </c>
      <c r="I204" s="235" t="str">
        <f>IF(ISNA(VLOOKUP($A204,'Úklidové služby'!$A$7:$I$53,9,FALSE))=TRUE,"",VLOOKUP($A204,'Úklidové služby'!$A$7:$I$53,9,FALSE))</f>
        <v/>
      </c>
      <c r="J204" s="194" t="str">
        <f t="shared" si="8"/>
        <v/>
      </c>
      <c r="K204" s="242" t="str">
        <f t="shared" si="9"/>
        <v/>
      </c>
    </row>
    <row r="205" spans="1:11" ht="15" collapsed="1">
      <c r="A205" s="18">
        <v>35</v>
      </c>
      <c r="B205" s="19" t="s">
        <v>48</v>
      </c>
      <c r="C205" s="44"/>
      <c r="D205" s="44"/>
      <c r="E205" s="97">
        <f>SUM(E206:E219)</f>
        <v>102.25</v>
      </c>
      <c r="F205" s="54" t="str">
        <f>IF(ISNA(VLOOKUP($A205,'Úklidové služby'!$A$7:$I$53,6,FALSE))=TRUE,"",VLOOKUP($A205,'Úklidové služby'!$A$7:$I$53,6,FALSE))</f>
        <v>m2</v>
      </c>
      <c r="G205" s="24">
        <f>IF(ISNA(VLOOKUP($A205,'Úklidové služby'!$A$7:$I$53,7,FALSE))=TRUE,"",VLOOKUP($A205,'Úklidové služby'!$A$7:$I$53,7,FALSE))</f>
        <v>0</v>
      </c>
      <c r="H205" s="45" t="str">
        <f>IF(ISNA(VLOOKUP($A205,'Úklidové služby'!$A$7:$I$53,8,FALSE))=TRUE,"",VLOOKUP($A205,'Úklidové služby'!$A$7:$I$53,8,FALSE))</f>
        <v>1x za měsíc</v>
      </c>
      <c r="I205" s="184">
        <f>IF(ISNA(VLOOKUP($A205,'Úklidové služby'!$A$7:$I$53,9,FALSE))=TRUE,"",VLOOKUP($A205,'Úklidové služby'!$A$7:$I$53,9,FALSE))</f>
        <v>12</v>
      </c>
      <c r="J205" s="76">
        <f t="shared" si="8"/>
        <v>0</v>
      </c>
      <c r="K205" s="241">
        <f t="shared" si="9"/>
        <v>0</v>
      </c>
    </row>
    <row r="206" spans="1:11" ht="15" hidden="1" outlineLevel="1">
      <c r="A206" s="32"/>
      <c r="B206" s="33" t="s">
        <v>8</v>
      </c>
      <c r="C206" s="118" t="s">
        <v>74</v>
      </c>
      <c r="D206" s="56" t="s">
        <v>70</v>
      </c>
      <c r="E206" s="101">
        <v>6</v>
      </c>
      <c r="F206" s="979" t="str">
        <f>IF(ISNA(VLOOKUP($A206,'Úklidové služby'!$A$7:$I$53,6,FALSE))=TRUE,"",VLOOKUP($A206,'Úklidové služby'!$A$7:$I$53,6,FALSE))</f>
        <v/>
      </c>
      <c r="G206" s="13" t="str">
        <f>IF(ISNA(VLOOKUP($A206,'Úklidové služby'!$A$7:$I$53,7,FALSE))=TRUE,"",VLOOKUP($A206,'Úklidové služby'!$A$7:$I$53,7,FALSE))</f>
        <v/>
      </c>
      <c r="H206" s="67" t="str">
        <f>IF(ISNA(VLOOKUP($A206,'Úklidové služby'!$A$7:$I$53,8,FALSE))=TRUE,"",VLOOKUP($A206,'Úklidové služby'!$A$7:$I$53,8,FALSE))</f>
        <v/>
      </c>
      <c r="I206" s="232" t="str">
        <f>IF(ISNA(VLOOKUP($A206,'Úklidové služby'!$A$7:$I$53,9,FALSE))=TRUE,"",VLOOKUP($A206,'Úklidové služby'!$A$7:$I$53,9,FALSE))</f>
        <v/>
      </c>
      <c r="J206" s="189" t="str">
        <f t="shared" si="8"/>
        <v/>
      </c>
      <c r="K206" s="237" t="str">
        <f t="shared" si="9"/>
        <v/>
      </c>
    </row>
    <row r="207" spans="1:11" ht="15" hidden="1" outlineLevel="1">
      <c r="A207" s="48"/>
      <c r="B207" s="14" t="s">
        <v>20</v>
      </c>
      <c r="C207" s="70" t="s">
        <v>82</v>
      </c>
      <c r="D207" s="15" t="s">
        <v>25</v>
      </c>
      <c r="E207" s="100">
        <v>4.5</v>
      </c>
      <c r="F207" s="66" t="str">
        <f>IF(ISNA(VLOOKUP($A207,'Úklidové služby'!$A$7:$I$53,6,FALSE))=TRUE,"",VLOOKUP($A207,'Úklidové služby'!$A$7:$I$53,6,FALSE))</f>
        <v/>
      </c>
      <c r="G207" s="16" t="str">
        <f>IF(ISNA(VLOOKUP($A207,'Úklidové služby'!$A$7:$I$53,7,FALSE))=TRUE,"",VLOOKUP($A207,'Úklidové služby'!$A$7:$I$53,7,FALSE))</f>
        <v/>
      </c>
      <c r="H207" s="148" t="str">
        <f>IF(ISNA(VLOOKUP($A207,'Úklidové služby'!$A$7:$I$53,8,FALSE))=TRUE,"",VLOOKUP($A207,'Úklidové služby'!$A$7:$I$53,8,FALSE))</f>
        <v/>
      </c>
      <c r="I207" s="232" t="str">
        <f>IF(ISNA(VLOOKUP($A207,'Úklidové služby'!$A$7:$I$53,9,FALSE))=TRUE,"",VLOOKUP($A207,'Úklidové služby'!$A$7:$I$53,9,FALSE))</f>
        <v/>
      </c>
      <c r="J207" s="194" t="str">
        <f t="shared" si="8"/>
        <v/>
      </c>
      <c r="K207" s="237" t="str">
        <f t="shared" si="9"/>
        <v/>
      </c>
    </row>
    <row r="208" spans="1:11" ht="15" hidden="1" outlineLevel="1">
      <c r="A208" s="48"/>
      <c r="B208" s="14" t="s">
        <v>20</v>
      </c>
      <c r="C208" s="70" t="s">
        <v>83</v>
      </c>
      <c r="D208" s="15" t="s">
        <v>76</v>
      </c>
      <c r="E208" s="100">
        <v>6</v>
      </c>
      <c r="F208" s="66" t="str">
        <f>IF(ISNA(VLOOKUP($A208,'Úklidové služby'!$A$7:$I$53,6,FALSE))=TRUE,"",VLOOKUP($A208,'Úklidové služby'!$A$7:$I$53,6,FALSE))</f>
        <v/>
      </c>
      <c r="G208" s="16" t="str">
        <f>IF(ISNA(VLOOKUP($A208,'Úklidové služby'!$A$7:$I$53,7,FALSE))=TRUE,"",VLOOKUP($A208,'Úklidové služby'!$A$7:$I$53,7,FALSE))</f>
        <v/>
      </c>
      <c r="H208" s="148" t="str">
        <f>IF(ISNA(VLOOKUP($A208,'Úklidové služby'!$A$7:$I$53,8,FALSE))=TRUE,"",VLOOKUP($A208,'Úklidové služby'!$A$7:$I$53,8,FALSE))</f>
        <v/>
      </c>
      <c r="I208" s="232" t="str">
        <f>IF(ISNA(VLOOKUP($A208,'Úklidové služby'!$A$7:$I$53,9,FALSE))=TRUE,"",VLOOKUP($A208,'Úklidové služby'!$A$7:$I$53,9,FALSE))</f>
        <v/>
      </c>
      <c r="J208" s="194" t="str">
        <f t="shared" si="8"/>
        <v/>
      </c>
      <c r="K208" s="237" t="str">
        <f t="shared" si="9"/>
        <v/>
      </c>
    </row>
    <row r="209" spans="1:11" ht="15" hidden="1" outlineLevel="1">
      <c r="A209" s="48"/>
      <c r="B209" s="14" t="s">
        <v>20</v>
      </c>
      <c r="C209" s="70" t="s">
        <v>84</v>
      </c>
      <c r="D209" s="15" t="s">
        <v>66</v>
      </c>
      <c r="E209" s="100">
        <v>4.5</v>
      </c>
      <c r="F209" s="66" t="str">
        <f>IF(ISNA(VLOOKUP($A209,'Úklidové služby'!$A$7:$I$53,6,FALSE))=TRUE,"",VLOOKUP($A209,'Úklidové služby'!$A$7:$I$53,6,FALSE))</f>
        <v/>
      </c>
      <c r="G209" s="16" t="str">
        <f>IF(ISNA(VLOOKUP($A209,'Úklidové služby'!$A$7:$I$53,7,FALSE))=TRUE,"",VLOOKUP($A209,'Úklidové služby'!$A$7:$I$53,7,FALSE))</f>
        <v/>
      </c>
      <c r="H209" s="148" t="str">
        <f>IF(ISNA(VLOOKUP($A209,'Úklidové služby'!$A$7:$I$53,8,FALSE))=TRUE,"",VLOOKUP($A209,'Úklidové služby'!$A$7:$I$53,8,FALSE))</f>
        <v/>
      </c>
      <c r="I209" s="232" t="str">
        <f>IF(ISNA(VLOOKUP($A209,'Úklidové služby'!$A$7:$I$53,9,FALSE))=TRUE,"",VLOOKUP($A209,'Úklidové služby'!$A$7:$I$53,9,FALSE))</f>
        <v/>
      </c>
      <c r="J209" s="194" t="str">
        <f t="shared" si="8"/>
        <v/>
      </c>
      <c r="K209" s="237" t="str">
        <f t="shared" si="9"/>
        <v/>
      </c>
    </row>
    <row r="210" spans="1:11" ht="15" hidden="1" outlineLevel="1">
      <c r="A210" s="48"/>
      <c r="B210" s="14" t="s">
        <v>20</v>
      </c>
      <c r="C210" s="70" t="s">
        <v>85</v>
      </c>
      <c r="D210" s="15" t="s">
        <v>66</v>
      </c>
      <c r="E210" s="100">
        <v>4.5</v>
      </c>
      <c r="F210" s="66" t="str">
        <f>IF(ISNA(VLOOKUP($A210,'Úklidové služby'!$A$7:$I$53,6,FALSE))=TRUE,"",VLOOKUP($A210,'Úklidové služby'!$A$7:$I$53,6,FALSE))</f>
        <v/>
      </c>
      <c r="G210" s="16" t="str">
        <f>IF(ISNA(VLOOKUP($A210,'Úklidové služby'!$A$7:$I$53,7,FALSE))=TRUE,"",VLOOKUP($A210,'Úklidové služby'!$A$7:$I$53,7,FALSE))</f>
        <v/>
      </c>
      <c r="H210" s="148" t="str">
        <f>IF(ISNA(VLOOKUP($A210,'Úklidové služby'!$A$7:$I$53,8,FALSE))=TRUE,"",VLOOKUP($A210,'Úklidové služby'!$A$7:$I$53,8,FALSE))</f>
        <v/>
      </c>
      <c r="I210" s="232" t="str">
        <f>IF(ISNA(VLOOKUP($A210,'Úklidové služby'!$A$7:$I$53,9,FALSE))=TRUE,"",VLOOKUP($A210,'Úklidové služby'!$A$7:$I$53,9,FALSE))</f>
        <v/>
      </c>
      <c r="J210" s="194" t="str">
        <f t="shared" si="8"/>
        <v/>
      </c>
      <c r="K210" s="237" t="str">
        <f t="shared" si="9"/>
        <v/>
      </c>
    </row>
    <row r="211" spans="1:11" ht="15" hidden="1" outlineLevel="1">
      <c r="A211" s="48"/>
      <c r="B211" s="14" t="s">
        <v>20</v>
      </c>
      <c r="C211" s="117">
        <v>129</v>
      </c>
      <c r="D211" s="15" t="s">
        <v>77</v>
      </c>
      <c r="E211" s="100">
        <v>10</v>
      </c>
      <c r="F211" s="66" t="str">
        <f>IF(ISNA(VLOOKUP($A211,'Úklidové služby'!$A$7:$I$53,6,FALSE))=TRUE,"",VLOOKUP($A211,'Úklidové služby'!$A$7:$I$53,6,FALSE))</f>
        <v/>
      </c>
      <c r="G211" s="16" t="str">
        <f>IF(ISNA(VLOOKUP($A211,'Úklidové služby'!$A$7:$I$53,7,FALSE))=TRUE,"",VLOOKUP($A211,'Úklidové služby'!$A$7:$I$53,7,FALSE))</f>
        <v/>
      </c>
      <c r="H211" s="148" t="str">
        <f>IF(ISNA(VLOOKUP($A211,'Úklidové služby'!$A$7:$I$53,8,FALSE))=TRUE,"",VLOOKUP($A211,'Úklidové služby'!$A$7:$I$53,8,FALSE))</f>
        <v/>
      </c>
      <c r="I211" s="232" t="str">
        <f>IF(ISNA(VLOOKUP($A211,'Úklidové služby'!$A$7:$I$53,9,FALSE))=TRUE,"",VLOOKUP($A211,'Úklidové služby'!$A$7:$I$53,9,FALSE))</f>
        <v/>
      </c>
      <c r="J211" s="194" t="str">
        <f t="shared" si="8"/>
        <v/>
      </c>
      <c r="K211" s="237" t="str">
        <f t="shared" si="9"/>
        <v/>
      </c>
    </row>
    <row r="212" spans="1:11" ht="15" hidden="1" outlineLevel="1">
      <c r="A212" s="48"/>
      <c r="B212" s="14" t="s">
        <v>20</v>
      </c>
      <c r="C212" s="117">
        <v>130</v>
      </c>
      <c r="D212" s="15" t="s">
        <v>78</v>
      </c>
      <c r="E212" s="100">
        <v>10</v>
      </c>
      <c r="F212" s="66" t="str">
        <f>IF(ISNA(VLOOKUP($A212,'Úklidové služby'!$A$7:$I$53,6,FALSE))=TRUE,"",VLOOKUP($A212,'Úklidové služby'!$A$7:$I$53,6,FALSE))</f>
        <v/>
      </c>
      <c r="G212" s="16" t="str">
        <f>IF(ISNA(VLOOKUP($A212,'Úklidové služby'!$A$7:$I$53,7,FALSE))=TRUE,"",VLOOKUP($A212,'Úklidové služby'!$A$7:$I$53,7,FALSE))</f>
        <v/>
      </c>
      <c r="H212" s="148" t="str">
        <f>IF(ISNA(VLOOKUP($A212,'Úklidové služby'!$A$7:$I$53,8,FALSE))=TRUE,"",VLOOKUP($A212,'Úklidové služby'!$A$7:$I$53,8,FALSE))</f>
        <v/>
      </c>
      <c r="I212" s="232" t="str">
        <f>IF(ISNA(VLOOKUP($A212,'Úklidové služby'!$A$7:$I$53,9,FALSE))=TRUE,"",VLOOKUP($A212,'Úklidové služby'!$A$7:$I$53,9,FALSE))</f>
        <v/>
      </c>
      <c r="J212" s="194" t="str">
        <f t="shared" si="8"/>
        <v/>
      </c>
      <c r="K212" s="237" t="str">
        <f t="shared" si="9"/>
        <v/>
      </c>
    </row>
    <row r="213" spans="1:11" ht="15" hidden="1" outlineLevel="1">
      <c r="A213" s="48"/>
      <c r="B213" s="14" t="s">
        <v>20</v>
      </c>
      <c r="C213" s="117">
        <v>132</v>
      </c>
      <c r="D213" s="15" t="s">
        <v>79</v>
      </c>
      <c r="E213" s="100">
        <v>10</v>
      </c>
      <c r="F213" s="66" t="str">
        <f>IF(ISNA(VLOOKUP($A213,'Úklidové služby'!$A$7:$I$53,6,FALSE))=TRUE,"",VLOOKUP($A213,'Úklidové služby'!$A$7:$I$53,6,FALSE))</f>
        <v/>
      </c>
      <c r="G213" s="16" t="str">
        <f>IF(ISNA(VLOOKUP($A213,'Úklidové služby'!$A$7:$I$53,7,FALSE))=TRUE,"",VLOOKUP($A213,'Úklidové služby'!$A$7:$I$53,7,FALSE))</f>
        <v/>
      </c>
      <c r="H213" s="148" t="str">
        <f>IF(ISNA(VLOOKUP($A213,'Úklidové služby'!$A$7:$I$53,8,FALSE))=TRUE,"",VLOOKUP($A213,'Úklidové služby'!$A$7:$I$53,8,FALSE))</f>
        <v/>
      </c>
      <c r="I213" s="232" t="str">
        <f>IF(ISNA(VLOOKUP($A213,'Úklidové služby'!$A$7:$I$53,9,FALSE))=TRUE,"",VLOOKUP($A213,'Úklidové služby'!$A$7:$I$53,9,FALSE))</f>
        <v/>
      </c>
      <c r="J213" s="194" t="str">
        <f t="shared" si="8"/>
        <v/>
      </c>
      <c r="K213" s="237" t="str">
        <f t="shared" si="9"/>
        <v/>
      </c>
    </row>
    <row r="214" spans="1:11" ht="15" hidden="1" outlineLevel="1">
      <c r="A214" s="48"/>
      <c r="B214" s="14" t="s">
        <v>20</v>
      </c>
      <c r="C214" s="117">
        <v>133</v>
      </c>
      <c r="D214" s="15" t="s">
        <v>80</v>
      </c>
      <c r="E214" s="100">
        <v>10</v>
      </c>
      <c r="F214" s="66" t="str">
        <f>IF(ISNA(VLOOKUP($A214,'Úklidové služby'!$A$7:$I$53,6,FALSE))=TRUE,"",VLOOKUP($A214,'Úklidové služby'!$A$7:$I$53,6,FALSE))</f>
        <v/>
      </c>
      <c r="G214" s="16" t="str">
        <f>IF(ISNA(VLOOKUP($A214,'Úklidové služby'!$A$7:$I$53,7,FALSE))=TRUE,"",VLOOKUP($A214,'Úklidové služby'!$A$7:$I$53,7,FALSE))</f>
        <v/>
      </c>
      <c r="H214" s="148" t="str">
        <f>IF(ISNA(VLOOKUP($A214,'Úklidové služby'!$A$7:$I$53,8,FALSE))=TRUE,"",VLOOKUP($A214,'Úklidové služby'!$A$7:$I$53,8,FALSE))</f>
        <v/>
      </c>
      <c r="I214" s="232" t="str">
        <f>IF(ISNA(VLOOKUP($A214,'Úklidové služby'!$A$7:$I$53,9,FALSE))=TRUE,"",VLOOKUP($A214,'Úklidové služby'!$A$7:$I$53,9,FALSE))</f>
        <v/>
      </c>
      <c r="J214" s="194" t="str">
        <f t="shared" si="8"/>
        <v/>
      </c>
      <c r="K214" s="237" t="str">
        <f t="shared" si="9"/>
        <v/>
      </c>
    </row>
    <row r="215" spans="1:11" ht="15" hidden="1" outlineLevel="1">
      <c r="A215" s="48"/>
      <c r="B215" s="14" t="s">
        <v>20</v>
      </c>
      <c r="C215" s="117">
        <v>134</v>
      </c>
      <c r="D215" s="15" t="s">
        <v>80</v>
      </c>
      <c r="E215" s="100">
        <v>6</v>
      </c>
      <c r="F215" s="66" t="str">
        <f>IF(ISNA(VLOOKUP($A215,'Úklidové služby'!$A$7:$I$53,6,FALSE))=TRUE,"",VLOOKUP($A215,'Úklidové služby'!$A$7:$I$53,6,FALSE))</f>
        <v/>
      </c>
      <c r="G215" s="16" t="str">
        <f>IF(ISNA(VLOOKUP($A215,'Úklidové služby'!$A$7:$I$53,7,FALSE))=TRUE,"",VLOOKUP($A215,'Úklidové služby'!$A$7:$I$53,7,FALSE))</f>
        <v/>
      </c>
      <c r="H215" s="148" t="str">
        <f>IF(ISNA(VLOOKUP($A215,'Úklidové služby'!$A$7:$I$53,8,FALSE))=TRUE,"",VLOOKUP($A215,'Úklidové služby'!$A$7:$I$53,8,FALSE))</f>
        <v/>
      </c>
      <c r="I215" s="232" t="str">
        <f>IF(ISNA(VLOOKUP($A215,'Úklidové služby'!$A$7:$I$53,9,FALSE))=TRUE,"",VLOOKUP($A215,'Úklidové služby'!$A$7:$I$53,9,FALSE))</f>
        <v/>
      </c>
      <c r="J215" s="194" t="str">
        <f t="shared" si="8"/>
        <v/>
      </c>
      <c r="K215" s="237" t="str">
        <f t="shared" si="9"/>
        <v/>
      </c>
    </row>
    <row r="216" spans="1:11" ht="15" hidden="1" outlineLevel="1">
      <c r="A216" s="48"/>
      <c r="B216" s="14" t="s">
        <v>20</v>
      </c>
      <c r="C216" s="117">
        <v>135</v>
      </c>
      <c r="D216" s="15" t="s">
        <v>79</v>
      </c>
      <c r="E216" s="100">
        <v>12</v>
      </c>
      <c r="F216" s="66" t="str">
        <f>IF(ISNA(VLOOKUP($A216,'Úklidové služby'!$A$7:$I$53,6,FALSE))=TRUE,"",VLOOKUP($A216,'Úklidové služby'!$A$7:$I$53,6,FALSE))</f>
        <v/>
      </c>
      <c r="G216" s="16" t="str">
        <f>IF(ISNA(VLOOKUP($A216,'Úklidové služby'!$A$7:$I$53,7,FALSE))=TRUE,"",VLOOKUP($A216,'Úklidové služby'!$A$7:$I$53,7,FALSE))</f>
        <v/>
      </c>
      <c r="H216" s="148" t="str">
        <f>IF(ISNA(VLOOKUP($A216,'Úklidové služby'!$A$7:$I$53,8,FALSE))=TRUE,"",VLOOKUP($A216,'Úklidové služby'!$A$7:$I$53,8,FALSE))</f>
        <v/>
      </c>
      <c r="I216" s="232" t="str">
        <f>IF(ISNA(VLOOKUP($A216,'Úklidové služby'!$A$7:$I$53,9,FALSE))=TRUE,"",VLOOKUP($A216,'Úklidové služby'!$A$7:$I$53,9,FALSE))</f>
        <v/>
      </c>
      <c r="J216" s="194" t="str">
        <f t="shared" si="8"/>
        <v/>
      </c>
      <c r="K216" s="237" t="str">
        <f t="shared" si="9"/>
        <v/>
      </c>
    </row>
    <row r="217" spans="1:11" ht="15" hidden="1" outlineLevel="1">
      <c r="A217" s="48"/>
      <c r="B217" s="14" t="s">
        <v>20</v>
      </c>
      <c r="C217" s="117">
        <v>136</v>
      </c>
      <c r="D217" s="15" t="s">
        <v>77</v>
      </c>
      <c r="E217" s="100">
        <v>13.5</v>
      </c>
      <c r="F217" s="66" t="str">
        <f>IF(ISNA(VLOOKUP($A217,'Úklidové služby'!$A$7:$I$53,6,FALSE))=TRUE,"",VLOOKUP($A217,'Úklidové služby'!$A$7:$I$53,6,FALSE))</f>
        <v/>
      </c>
      <c r="G217" s="16" t="str">
        <f>IF(ISNA(VLOOKUP($A217,'Úklidové služby'!$A$7:$I$53,7,FALSE))=TRUE,"",VLOOKUP($A217,'Úklidové služby'!$A$7:$I$53,7,FALSE))</f>
        <v/>
      </c>
      <c r="H217" s="148" t="str">
        <f>IF(ISNA(VLOOKUP($A217,'Úklidové služby'!$A$7:$I$53,8,FALSE))=TRUE,"",VLOOKUP($A217,'Úklidové služby'!$A$7:$I$53,8,FALSE))</f>
        <v/>
      </c>
      <c r="I217" s="232" t="str">
        <f>IF(ISNA(VLOOKUP($A217,'Úklidové služby'!$A$7:$I$53,9,FALSE))=TRUE,"",VLOOKUP($A217,'Úklidové služby'!$A$7:$I$53,9,FALSE))</f>
        <v/>
      </c>
      <c r="J217" s="194" t="str">
        <f t="shared" si="8"/>
        <v/>
      </c>
      <c r="K217" s="237" t="str">
        <f t="shared" si="9"/>
        <v/>
      </c>
    </row>
    <row r="218" spans="1:11" ht="15" hidden="1" outlineLevel="1">
      <c r="A218" s="48"/>
      <c r="B218" s="14" t="s">
        <v>20</v>
      </c>
      <c r="C218" s="117">
        <v>137</v>
      </c>
      <c r="D218" s="15" t="s">
        <v>78</v>
      </c>
      <c r="E218" s="100">
        <v>4.5</v>
      </c>
      <c r="F218" s="66" t="str">
        <f>IF(ISNA(VLOOKUP($A218,'Úklidové služby'!$A$7:$I$53,6,FALSE))=TRUE,"",VLOOKUP($A218,'Úklidové služby'!$A$7:$I$53,6,FALSE))</f>
        <v/>
      </c>
      <c r="G218" s="16" t="str">
        <f>IF(ISNA(VLOOKUP($A218,'Úklidové služby'!$A$7:$I$53,7,FALSE))=TRUE,"",VLOOKUP($A218,'Úklidové služby'!$A$7:$I$53,7,FALSE))</f>
        <v/>
      </c>
      <c r="H218" s="148" t="str">
        <f>IF(ISNA(VLOOKUP($A218,'Úklidové služby'!$A$7:$I$53,8,FALSE))=TRUE,"",VLOOKUP($A218,'Úklidové služby'!$A$7:$I$53,8,FALSE))</f>
        <v/>
      </c>
      <c r="I218" s="232" t="str">
        <f>IF(ISNA(VLOOKUP($A218,'Úklidové služby'!$A$7:$I$53,9,FALSE))=TRUE,"",VLOOKUP($A218,'Úklidové služby'!$A$7:$I$53,9,FALSE))</f>
        <v/>
      </c>
      <c r="J218" s="194" t="str">
        <f t="shared" si="8"/>
        <v/>
      </c>
      <c r="K218" s="237" t="str">
        <f t="shared" si="9"/>
        <v/>
      </c>
    </row>
    <row r="219" spans="1:11" ht="15" hidden="1" outlineLevel="1">
      <c r="A219" s="48"/>
      <c r="B219" s="25" t="s">
        <v>20</v>
      </c>
      <c r="C219" s="129">
        <v>138</v>
      </c>
      <c r="D219" s="116" t="s">
        <v>25</v>
      </c>
      <c r="E219" s="100">
        <v>0.75</v>
      </c>
      <c r="F219" s="93" t="str">
        <f>IF(ISNA(VLOOKUP($A219,'Úklidové služby'!$A$7:$I$53,6,FALSE))=TRUE,"",VLOOKUP($A219,'Úklidové služby'!$A$7:$I$53,6,FALSE))</f>
        <v/>
      </c>
      <c r="G219" s="28" t="str">
        <f>IF(ISNA(VLOOKUP($A219,'Úklidové služby'!$A$7:$I$53,7,FALSE))=TRUE,"",VLOOKUP($A219,'Úklidové služby'!$A$7:$I$53,7,FALSE))</f>
        <v/>
      </c>
      <c r="H219" s="151" t="str">
        <f>IF(ISNA(VLOOKUP($A219,'Úklidové služby'!$A$7:$I$53,8,FALSE))=TRUE,"",VLOOKUP($A219,'Úklidové služby'!$A$7:$I$53,8,FALSE))</f>
        <v/>
      </c>
      <c r="I219" s="235" t="str">
        <f>IF(ISNA(VLOOKUP($A219,'Úklidové služby'!$A$7:$I$53,9,FALSE))=TRUE,"",VLOOKUP($A219,'Úklidové služby'!$A$7:$I$53,9,FALSE))</f>
        <v/>
      </c>
      <c r="J219" s="195" t="str">
        <f t="shared" si="8"/>
        <v/>
      </c>
      <c r="K219" s="242" t="str">
        <f t="shared" si="9"/>
        <v/>
      </c>
    </row>
    <row r="220" spans="1:11" ht="15" collapsed="1">
      <c r="A220" s="18">
        <v>36</v>
      </c>
      <c r="B220" s="19" t="s">
        <v>49</v>
      </c>
      <c r="C220" s="44"/>
      <c r="D220" s="44"/>
      <c r="E220" s="97">
        <f>SUM(E221:E222)</f>
        <v>0.84</v>
      </c>
      <c r="F220" s="54" t="str">
        <f>IF(ISNA(VLOOKUP($A220,'Úklidové služby'!$A$7:$I$53,6,FALSE))=TRUE,"",VLOOKUP($A220,'Úklidové služby'!$A$7:$I$53,6,FALSE))</f>
        <v>m2</v>
      </c>
      <c r="G220" s="24">
        <f>IF(ISNA(VLOOKUP($A220,'Úklidové služby'!$A$7:$I$53,7,FALSE))=TRUE,"",VLOOKUP($A220,'Úklidové služby'!$A$7:$I$53,7,FALSE))</f>
        <v>0</v>
      </c>
      <c r="H220" s="45" t="str">
        <f>IF(ISNA(VLOOKUP($A220,'Úklidové služby'!$A$7:$I$53,8,FALSE))=TRUE,"",VLOOKUP($A220,'Úklidové služby'!$A$7:$I$53,8,FALSE))</f>
        <v>1x za měsíc</v>
      </c>
      <c r="I220" s="184">
        <f>IF(ISNA(VLOOKUP($A220,'Úklidové služby'!$A$7:$I$53,9,FALSE))=TRUE,"",VLOOKUP($A220,'Úklidové služby'!$A$7:$I$53,9,FALSE))</f>
        <v>12</v>
      </c>
      <c r="J220" s="76">
        <f t="shared" si="8"/>
        <v>0</v>
      </c>
      <c r="K220" s="241">
        <f t="shared" si="9"/>
        <v>0</v>
      </c>
    </row>
    <row r="221" spans="1:11" ht="15" hidden="1" outlineLevel="1">
      <c r="A221" s="48"/>
      <c r="B221" s="14" t="s">
        <v>20</v>
      </c>
      <c r="C221" s="70" t="s">
        <v>82</v>
      </c>
      <c r="D221" s="15" t="s">
        <v>25</v>
      </c>
      <c r="E221" s="100">
        <v>0.42</v>
      </c>
      <c r="F221" s="66" t="str">
        <f>IF(ISNA(VLOOKUP($A221,'Úklidové služby'!$A$7:$I$53,6,FALSE))=TRUE,"",VLOOKUP($A221,'Úklidové služby'!$A$7:$I$53,6,FALSE))</f>
        <v/>
      </c>
      <c r="G221" s="16" t="str">
        <f>IF(ISNA(VLOOKUP($A221,'Úklidové služby'!$A$7:$I$53,7,FALSE))=TRUE,"",VLOOKUP($A221,'Úklidové služby'!$A$7:$I$53,7,FALSE))</f>
        <v/>
      </c>
      <c r="H221" s="148" t="str">
        <f>IF(ISNA(VLOOKUP($A221,'Úklidové služby'!$A$7:$I$53,8,FALSE))=TRUE,"",VLOOKUP($A221,'Úklidové služby'!$A$7:$I$53,8,FALSE))</f>
        <v/>
      </c>
      <c r="I221" s="232" t="str">
        <f>IF(ISNA(VLOOKUP($A221,'Úklidové služby'!$A$7:$I$53,9,FALSE))=TRUE,"",VLOOKUP($A221,'Úklidové služby'!$A$7:$I$53,9,FALSE))</f>
        <v/>
      </c>
      <c r="J221" s="194" t="str">
        <f aca="true" t="shared" si="14" ref="J221">IF(ISERR(E221*G221*I221)=TRUE,"",E221*G221*I221)</f>
        <v/>
      </c>
      <c r="K221" s="237" t="str">
        <f aca="true" t="shared" si="15" ref="K221">IF(ISERR(J221/12)=TRUE,"",J221/12)</f>
        <v/>
      </c>
    </row>
    <row r="222" spans="1:11" ht="15" hidden="1" outlineLevel="1">
      <c r="A222" s="48"/>
      <c r="B222" s="25" t="s">
        <v>20</v>
      </c>
      <c r="C222" s="129">
        <v>138</v>
      </c>
      <c r="D222" s="116" t="s">
        <v>25</v>
      </c>
      <c r="E222" s="100">
        <v>0.42</v>
      </c>
      <c r="F222" s="93" t="str">
        <f>IF(ISNA(VLOOKUP($A222,'Úklidové služby'!$A$7:$I$53,6,FALSE))=TRUE,"",VLOOKUP($A222,'Úklidové služby'!$A$7:$I$53,6,FALSE))</f>
        <v/>
      </c>
      <c r="G222" s="28" t="str">
        <f>IF(ISNA(VLOOKUP($A222,'Úklidové služby'!$A$7:$I$53,7,FALSE))=TRUE,"",VLOOKUP($A222,'Úklidové služby'!$A$7:$I$53,7,FALSE))</f>
        <v/>
      </c>
      <c r="H222" s="151" t="str">
        <f>IF(ISNA(VLOOKUP($A222,'Úklidové služby'!$A$7:$I$53,8,FALSE))=TRUE,"",VLOOKUP($A222,'Úklidové služby'!$A$7:$I$53,8,FALSE))</f>
        <v/>
      </c>
      <c r="I222" s="235" t="str">
        <f>IF(ISNA(VLOOKUP($A222,'Úklidové služby'!$A$7:$I$53,9,FALSE))=TRUE,"",VLOOKUP($A222,'Úklidové služby'!$A$7:$I$53,9,FALSE))</f>
        <v/>
      </c>
      <c r="J222" s="195" t="str">
        <f aca="true" t="shared" si="16" ref="J222">IF(ISERR(E222*G222*I222)=TRUE,"",E222*G222*I222)</f>
        <v/>
      </c>
      <c r="K222" s="242" t="str">
        <f aca="true" t="shared" si="17" ref="K222">IF(ISERR(J222/12)=TRUE,"",J222/12)</f>
        <v/>
      </c>
    </row>
    <row r="223" spans="1:11" ht="15" collapsed="1">
      <c r="A223" s="18">
        <v>37</v>
      </c>
      <c r="B223" s="19" t="s">
        <v>51</v>
      </c>
      <c r="C223" s="44"/>
      <c r="D223" s="44"/>
      <c r="E223" s="97">
        <f>SUM(E224)</f>
        <v>1.056</v>
      </c>
      <c r="F223" s="54" t="str">
        <f>IF(ISNA(VLOOKUP($A223,'Úklidové služby'!$A$7:$I$53,6,FALSE))=TRUE,"",VLOOKUP($A223,'Úklidové služby'!$A$7:$I$53,6,FALSE))</f>
        <v>m2</v>
      </c>
      <c r="G223" s="24">
        <f>IF(ISNA(VLOOKUP($A223,'Úklidové služby'!$A$7:$I$53,7,FALSE))=TRUE,"",VLOOKUP($A223,'Úklidové služby'!$A$7:$I$53,7,FALSE))</f>
        <v>0</v>
      </c>
      <c r="H223" s="45" t="str">
        <f>IF(ISNA(VLOOKUP($A223,'Úklidové služby'!$A$7:$I$53,8,FALSE))=TRUE,"",VLOOKUP($A223,'Úklidové služby'!$A$7:$I$53,8,FALSE))</f>
        <v>1x za měsíc</v>
      </c>
      <c r="I223" s="184">
        <f>IF(ISNA(VLOOKUP($A223,'Úklidové služby'!$A$7:$I$53,9,FALSE))=TRUE,"",VLOOKUP($A223,'Úklidové služby'!$A$7:$I$53,9,FALSE))</f>
        <v>12</v>
      </c>
      <c r="J223" s="76">
        <f aca="true" t="shared" si="18" ref="J223:J242">IF(ISERR(E223*G223*I223)=TRUE,"",E223*G223*I223)</f>
        <v>0</v>
      </c>
      <c r="K223" s="241">
        <f aca="true" t="shared" si="19" ref="K223:K242">IF(ISERR(J223/12)=TRUE,"",J223/12)</f>
        <v>0</v>
      </c>
    </row>
    <row r="224" spans="1:11" ht="15" hidden="1" outlineLevel="1">
      <c r="A224" s="48"/>
      <c r="B224" s="14" t="s">
        <v>20</v>
      </c>
      <c r="C224" s="117">
        <v>123</v>
      </c>
      <c r="D224" s="15" t="s">
        <v>61</v>
      </c>
      <c r="E224" s="100">
        <v>1.056</v>
      </c>
      <c r="F224" s="66" t="str">
        <f>IF(ISNA(VLOOKUP($A224,'Úklidové služby'!$A$7:$I$53,6,FALSE))=TRUE,"",VLOOKUP($A224,'Úklidové služby'!$A$7:$I$53,6,FALSE))</f>
        <v/>
      </c>
      <c r="G224" s="16" t="str">
        <f>IF(ISNA(VLOOKUP($A224,'Úklidové služby'!$A$7:$I$53,7,FALSE))=TRUE,"",VLOOKUP($A224,'Úklidové služby'!$A$7:$I$53,7,FALSE))</f>
        <v/>
      </c>
      <c r="H224" s="229" t="str">
        <f>IF(ISNA(VLOOKUP($A224,'Úklidové služby'!$A$7:$I$53,8,FALSE))=TRUE,"",VLOOKUP($A224,'Úklidové služby'!$A$7:$I$53,8,FALSE))</f>
        <v/>
      </c>
      <c r="I224" s="251" t="str">
        <f>IF(ISNA(VLOOKUP($A224,'Úklidové služby'!$A$7:$I$53,9,FALSE))=TRUE,"",VLOOKUP($A224,'Úklidové služby'!$A$7:$I$53,9,FALSE))</f>
        <v/>
      </c>
      <c r="J224" s="980" t="str">
        <f aca="true" t="shared" si="20" ref="J224">IF(ISERR(E224*G224*I224)=TRUE,"",E224*G224*I224)</f>
        <v/>
      </c>
      <c r="K224" s="253" t="str">
        <f aca="true" t="shared" si="21" ref="K224">IF(ISERR(J224/12)=TRUE,"",J224/12)</f>
        <v/>
      </c>
    </row>
    <row r="225" spans="1:11" ht="15" collapsed="1">
      <c r="A225" s="18">
        <v>38</v>
      </c>
      <c r="B225" s="19" t="s">
        <v>52</v>
      </c>
      <c r="C225" s="44"/>
      <c r="D225" s="44"/>
      <c r="E225" s="97">
        <f>SUM(E226:E229)</f>
        <v>4</v>
      </c>
      <c r="F225" s="54" t="str">
        <f>IF(ISNA(VLOOKUP($A225,'Úklidové služby'!$A$7:$I$53,6,FALSE))=TRUE,"",VLOOKUP($A225,'Úklidové služby'!$A$7:$I$53,6,FALSE))</f>
        <v>ks</v>
      </c>
      <c r="G225" s="24">
        <f>IF(ISNA(VLOOKUP($A225,'Úklidové služby'!$A$7:$I$53,7,FALSE))=TRUE,"",VLOOKUP($A225,'Úklidové služby'!$A$7:$I$53,7,FALSE))</f>
        <v>0</v>
      </c>
      <c r="H225" s="45" t="str">
        <f>IF(ISNA(VLOOKUP($A225,'Úklidové služby'!$A$7:$I$53,8,FALSE))=TRUE,"",VLOOKUP($A225,'Úklidové služby'!$A$7:$I$53,8,FALSE))</f>
        <v>1x za měsíc</v>
      </c>
      <c r="I225" s="184">
        <f>IF(ISNA(VLOOKUP($A225,'Úklidové služby'!$A$7:$I$53,9,FALSE))=TRUE,"",VLOOKUP($A225,'Úklidové služby'!$A$7:$I$53,9,FALSE))</f>
        <v>12</v>
      </c>
      <c r="J225" s="74">
        <f t="shared" si="18"/>
        <v>0</v>
      </c>
      <c r="K225" s="241">
        <f t="shared" si="19"/>
        <v>0</v>
      </c>
    </row>
    <row r="226" spans="1:11" ht="15" hidden="1" outlineLevel="1">
      <c r="A226" s="48"/>
      <c r="B226" s="14" t="s">
        <v>20</v>
      </c>
      <c r="C226" s="70" t="s">
        <v>81</v>
      </c>
      <c r="D226" s="15" t="s">
        <v>75</v>
      </c>
      <c r="E226" s="100">
        <v>1</v>
      </c>
      <c r="F226" s="66" t="str">
        <f>IF(ISNA(VLOOKUP($A226,'Úklidové služby'!$A$7:$I$53,6,FALSE))=TRUE,"",VLOOKUP($A226,'Úklidové služby'!$A$7:$I$53,6,FALSE))</f>
        <v/>
      </c>
      <c r="G226" s="16" t="str">
        <f>IF(ISNA(VLOOKUP($A226,'Úklidové služby'!$A$7:$I$53,7,FALSE))=TRUE,"",VLOOKUP($A226,'Úklidové služby'!$A$7:$I$53,7,FALSE))</f>
        <v/>
      </c>
      <c r="H226" s="148" t="str">
        <f>IF(ISNA(VLOOKUP($A226,'Úklidové služby'!$A$7:$I$53,8,FALSE))=TRUE,"",VLOOKUP($A226,'Úklidové služby'!$A$7:$I$53,8,FALSE))</f>
        <v/>
      </c>
      <c r="I226" s="232" t="str">
        <f>IF(ISNA(VLOOKUP($A226,'Úklidové služby'!$A$7:$I$53,9,FALSE))=TRUE,"",VLOOKUP($A226,'Úklidové služby'!$A$7:$I$53,9,FALSE))</f>
        <v/>
      </c>
      <c r="J226" s="194" t="str">
        <f t="shared" si="18"/>
        <v/>
      </c>
      <c r="K226" s="237" t="str">
        <f t="shared" si="19"/>
        <v/>
      </c>
    </row>
    <row r="227" spans="1:11" ht="15" hidden="1" outlineLevel="1">
      <c r="A227" s="48"/>
      <c r="B227" s="14" t="s">
        <v>20</v>
      </c>
      <c r="C227" s="117">
        <v>122</v>
      </c>
      <c r="D227" s="15" t="s">
        <v>18</v>
      </c>
      <c r="E227" s="100">
        <v>1</v>
      </c>
      <c r="F227" s="66" t="str">
        <f>IF(ISNA(VLOOKUP($A227,'Úklidové služby'!$A$7:$I$53,6,FALSE))=TRUE,"",VLOOKUP($A227,'Úklidové služby'!$A$7:$I$53,6,FALSE))</f>
        <v/>
      </c>
      <c r="G227" s="16" t="str">
        <f>IF(ISNA(VLOOKUP($A227,'Úklidové služby'!$A$7:$I$53,7,FALSE))=TRUE,"",VLOOKUP($A227,'Úklidové služby'!$A$7:$I$53,7,FALSE))</f>
        <v/>
      </c>
      <c r="H227" s="148" t="str">
        <f>IF(ISNA(VLOOKUP($A227,'Úklidové služby'!$A$7:$I$53,8,FALSE))=TRUE,"",VLOOKUP($A227,'Úklidové služby'!$A$7:$I$53,8,FALSE))</f>
        <v/>
      </c>
      <c r="I227" s="232" t="str">
        <f>IF(ISNA(VLOOKUP($A227,'Úklidové služby'!$A$7:$I$53,9,FALSE))=TRUE,"",VLOOKUP($A227,'Úklidové služby'!$A$7:$I$53,9,FALSE))</f>
        <v/>
      </c>
      <c r="J227" s="194" t="str">
        <f t="shared" si="18"/>
        <v/>
      </c>
      <c r="K227" s="237" t="str">
        <f t="shared" si="19"/>
        <v/>
      </c>
    </row>
    <row r="228" spans="1:11" ht="15" hidden="1" outlineLevel="1">
      <c r="A228" s="48"/>
      <c r="B228" s="14" t="s">
        <v>20</v>
      </c>
      <c r="C228" s="117">
        <v>123</v>
      </c>
      <c r="D228" s="15" t="s">
        <v>61</v>
      </c>
      <c r="E228" s="100">
        <v>1</v>
      </c>
      <c r="F228" s="66" t="str">
        <f>IF(ISNA(VLOOKUP($A228,'Úklidové služby'!$A$7:$I$53,6,FALSE))=TRUE,"",VLOOKUP($A228,'Úklidové služby'!$A$7:$I$53,6,FALSE))</f>
        <v/>
      </c>
      <c r="G228" s="16" t="str">
        <f>IF(ISNA(VLOOKUP($A228,'Úklidové služby'!$A$7:$I$53,7,FALSE))=TRUE,"",VLOOKUP($A228,'Úklidové služby'!$A$7:$I$53,7,FALSE))</f>
        <v/>
      </c>
      <c r="H228" s="148" t="str">
        <f>IF(ISNA(VLOOKUP($A228,'Úklidové služby'!$A$7:$I$53,8,FALSE))=TRUE,"",VLOOKUP($A228,'Úklidové služby'!$A$7:$I$53,8,FALSE))</f>
        <v/>
      </c>
      <c r="I228" s="232" t="str">
        <f>IF(ISNA(VLOOKUP($A228,'Úklidové služby'!$A$7:$I$53,9,FALSE))=TRUE,"",VLOOKUP($A228,'Úklidové služby'!$A$7:$I$53,9,FALSE))</f>
        <v/>
      </c>
      <c r="J228" s="194" t="str">
        <f t="shared" si="18"/>
        <v/>
      </c>
      <c r="K228" s="237" t="str">
        <f t="shared" si="19"/>
        <v/>
      </c>
    </row>
    <row r="229" spans="1:11" ht="15" hidden="1" outlineLevel="1">
      <c r="A229" s="48"/>
      <c r="B229" s="14" t="s">
        <v>20</v>
      </c>
      <c r="C229" s="117">
        <v>146</v>
      </c>
      <c r="D229" s="134" t="s">
        <v>86</v>
      </c>
      <c r="E229" s="100">
        <v>1</v>
      </c>
      <c r="F229" s="66" t="str">
        <f>IF(ISNA(VLOOKUP($A229,'Úklidové služby'!$A$7:$I$53,6,FALSE))=TRUE,"",VLOOKUP($A229,'Úklidové služby'!$A$7:$I$53,6,FALSE))</f>
        <v/>
      </c>
      <c r="G229" s="16" t="str">
        <f>IF(ISNA(VLOOKUP($A229,'Úklidové služby'!$A$7:$I$53,7,FALSE))=TRUE,"",VLOOKUP($A229,'Úklidové služby'!$A$7:$I$53,7,FALSE))</f>
        <v/>
      </c>
      <c r="H229" s="148" t="str">
        <f>IF(ISNA(VLOOKUP($A229,'Úklidové služby'!$A$7:$I$53,8,FALSE))=TRUE,"",VLOOKUP($A229,'Úklidové služby'!$A$7:$I$53,8,FALSE))</f>
        <v/>
      </c>
      <c r="I229" s="232" t="str">
        <f>IF(ISNA(VLOOKUP($A229,'Úklidové služby'!$A$7:$I$53,9,FALSE))=TRUE,"",VLOOKUP($A229,'Úklidové služby'!$A$7:$I$53,9,FALSE))</f>
        <v/>
      </c>
      <c r="J229" s="194" t="str">
        <f t="shared" si="18"/>
        <v/>
      </c>
      <c r="K229" s="237" t="str">
        <f t="shared" si="19"/>
        <v/>
      </c>
    </row>
    <row r="230" spans="1:11" ht="15" collapsed="1">
      <c r="A230" s="18">
        <v>39</v>
      </c>
      <c r="B230" s="19" t="s">
        <v>5</v>
      </c>
      <c r="C230" s="20"/>
      <c r="D230" s="21"/>
      <c r="E230" s="97">
        <f>SUM(E231:E231)</f>
        <v>1.48</v>
      </c>
      <c r="F230" s="23" t="str">
        <f>IF(ISNA(VLOOKUP($A230,'Úklidové služby'!$A$7:$I$53,6,FALSE))=TRUE,"",VLOOKUP($A230,'Úklidové služby'!$A$7:$I$53,6,FALSE))</f>
        <v>m2</v>
      </c>
      <c r="G230" s="24">
        <f>IF(ISNA(VLOOKUP($A230,'Úklidové služby'!$A$7:$I$53,7,FALSE))=TRUE,"",VLOOKUP($A230,'Úklidové služby'!$A$7:$I$53,7,FALSE))</f>
        <v>0</v>
      </c>
      <c r="H230" s="219" t="str">
        <f>IF(ISNA(VLOOKUP($A230,'Úklidové služby'!$A$7:$I$53,8,FALSE))=TRUE,"",VLOOKUP($A230,'Úklidové služby'!$A$7:$I$53,8,FALSE))</f>
        <v>1x za 3 měsíce</v>
      </c>
      <c r="I230" s="186">
        <f>IF(ISNA(VLOOKUP($A230,'Úklidové služby'!$A$7:$I$53,9,FALSE))=TRUE,"",VLOOKUP($A230,'Úklidové služby'!$A$7:$I$53,9,FALSE))</f>
        <v>4</v>
      </c>
      <c r="J230" s="76">
        <f t="shared" si="18"/>
        <v>0</v>
      </c>
      <c r="K230" s="243">
        <f t="shared" si="19"/>
        <v>0</v>
      </c>
    </row>
    <row r="231" spans="1:11" ht="15" hidden="1" outlineLevel="1">
      <c r="A231" s="9"/>
      <c r="B231" s="10" t="s">
        <v>8</v>
      </c>
      <c r="C231" s="118" t="s">
        <v>74</v>
      </c>
      <c r="D231" s="56" t="s">
        <v>70</v>
      </c>
      <c r="E231" s="100">
        <v>1.48</v>
      </c>
      <c r="F231" s="89" t="str">
        <f>IF(ISNA(VLOOKUP($A231,'Úklidové služby'!$A$7:$I$53,6,FALSE))=TRUE,"",VLOOKUP($A231,'Úklidové služby'!$A$7:$I$53,6,FALSE))</f>
        <v/>
      </c>
      <c r="G231" s="13" t="str">
        <f>IF(ISNA(VLOOKUP($A231,'Úklidové služby'!$A$7:$I$53,7,FALSE))=TRUE,"",VLOOKUP($A231,'Úklidové služby'!$A$7:$I$53,7,FALSE))</f>
        <v/>
      </c>
      <c r="H231" s="67" t="str">
        <f>IF(ISNA(VLOOKUP($A231,'Úklidové služby'!$A$7:$I$53,8,FALSE))=TRUE,"",VLOOKUP($A231,'Úklidové služby'!$A$7:$I$53,8,FALSE))</f>
        <v/>
      </c>
      <c r="I231" s="232" t="str">
        <f>IF(ISNA(VLOOKUP($A231,'Úklidové služby'!$A$7:$I$53,9,FALSE))=TRUE,"",VLOOKUP($A231,'Úklidové služby'!$A$7:$I$53,9,FALSE))</f>
        <v/>
      </c>
      <c r="J231" s="189" t="str">
        <f t="shared" si="18"/>
        <v/>
      </c>
      <c r="K231" s="237" t="str">
        <f t="shared" si="19"/>
        <v/>
      </c>
    </row>
    <row r="232" spans="1:11" ht="15" collapsed="1">
      <c r="A232" s="18">
        <v>40</v>
      </c>
      <c r="B232" s="19" t="s">
        <v>26</v>
      </c>
      <c r="C232" s="20"/>
      <c r="D232" s="21"/>
      <c r="E232" s="97">
        <f>SUM(E233:E233)</f>
        <v>1.48</v>
      </c>
      <c r="F232" s="23" t="str">
        <f>IF(ISNA(VLOOKUP($A232,'Úklidové služby'!$A$7:$I$53,6,FALSE))=TRUE,"",VLOOKUP($A232,'Úklidové služby'!$A$7:$I$53,6,FALSE))</f>
        <v>m2</v>
      </c>
      <c r="G232" s="24">
        <f>IF(ISNA(VLOOKUP($A232,'Úklidové služby'!$A$7:$I$53,7,FALSE))=TRUE,"",VLOOKUP($A232,'Úklidové služby'!$A$7:$I$53,7,FALSE))</f>
        <v>0</v>
      </c>
      <c r="H232" s="219" t="str">
        <f>IF(ISNA(VLOOKUP($A232,'Úklidové služby'!$A$7:$I$53,8,FALSE))=TRUE,"",VLOOKUP($A232,'Úklidové služby'!$A$7:$I$53,8,FALSE))</f>
        <v>1x za 3 měsíce</v>
      </c>
      <c r="I232" s="186">
        <f>IF(ISNA(VLOOKUP($A232,'Úklidové služby'!$A$7:$I$53,9,FALSE))=TRUE,"",VLOOKUP($A232,'Úklidové služby'!$A$7:$I$53,9,FALSE))</f>
        <v>4</v>
      </c>
      <c r="J232" s="76">
        <f t="shared" si="18"/>
        <v>0</v>
      </c>
      <c r="K232" s="243">
        <f t="shared" si="19"/>
        <v>0</v>
      </c>
    </row>
    <row r="233" spans="1:11" ht="15" hidden="1" outlineLevel="1">
      <c r="A233" s="18"/>
      <c r="B233" s="119" t="s">
        <v>8</v>
      </c>
      <c r="C233" s="120" t="s">
        <v>74</v>
      </c>
      <c r="D233" s="121" t="s">
        <v>70</v>
      </c>
      <c r="E233" s="122">
        <v>1.48</v>
      </c>
      <c r="F233" s="123" t="str">
        <f>IF(ISNA(VLOOKUP($A233,'Úklidové služby'!$A$7:$I$53,6,FALSE))=TRUE,"",VLOOKUP($A233,'Úklidové služby'!$A$7:$I$53,6,FALSE))</f>
        <v/>
      </c>
      <c r="G233" s="13" t="str">
        <f>IF(ISNA(VLOOKUP($A233,'Úklidové služby'!$A$7:$I$53,7,FALSE))=TRUE,"",VLOOKUP($A233,'Úklidové služby'!$A$7:$I$53,7,FALSE))</f>
        <v/>
      </c>
      <c r="H233" s="67" t="str">
        <f>IF(ISNA(VLOOKUP($A233,'Úklidové služby'!$A$7:$I$53,8,FALSE))=TRUE,"",VLOOKUP($A233,'Úklidové služby'!$A$7:$I$53,8,FALSE))</f>
        <v/>
      </c>
      <c r="I233" s="232" t="str">
        <f>IF(ISNA(VLOOKUP($A233,'Úklidové služby'!$A$7:$I$53,9,FALSE))=TRUE,"",VLOOKUP($A233,'Úklidové služby'!$A$7:$I$53,9,FALSE))</f>
        <v/>
      </c>
      <c r="J233" s="189" t="str">
        <f t="shared" si="18"/>
        <v/>
      </c>
      <c r="K233" s="237" t="str">
        <f t="shared" si="19"/>
        <v/>
      </c>
    </row>
    <row r="234" spans="1:11" ht="15">
      <c r="A234" s="2">
        <v>41</v>
      </c>
      <c r="B234" s="19" t="s">
        <v>27</v>
      </c>
      <c r="C234" s="26"/>
      <c r="D234" s="57"/>
      <c r="E234" s="97">
        <v>0</v>
      </c>
      <c r="F234" s="64" t="str">
        <f>IF(ISNA(VLOOKUP($A234,'Úklidové služby'!$A$7:$I$53,6,FALSE))=TRUE,"",VLOOKUP($A234,'Úklidové služby'!$A$7:$I$53,6,FALSE))</f>
        <v>m2</v>
      </c>
      <c r="G234" s="24">
        <f>IF(ISNA(VLOOKUP($A234,'Úklidové služby'!$A$7:$I$53,7,FALSE))=TRUE,"",VLOOKUP($A234,'Úklidové služby'!$A$7:$I$53,7,FALSE))</f>
        <v>0</v>
      </c>
      <c r="H234" s="219" t="str">
        <f>IF(ISNA(VLOOKUP($A234,'Úklidové služby'!$A$7:$I$53,8,FALSE))=TRUE,"",VLOOKUP($A234,'Úklidové služby'!$A$7:$I$53,8,FALSE))</f>
        <v>1x za 3 měsíce</v>
      </c>
      <c r="I234" s="186">
        <f>IF(ISNA(VLOOKUP($A234,'Úklidové služby'!$A$7:$I$53,9,FALSE))=TRUE,"",VLOOKUP($A234,'Úklidové služby'!$A$7:$I$53,9,FALSE))</f>
        <v>4</v>
      </c>
      <c r="J234" s="76">
        <f t="shared" si="18"/>
        <v>0</v>
      </c>
      <c r="K234" s="243">
        <f t="shared" si="19"/>
        <v>0</v>
      </c>
    </row>
    <row r="235" spans="1:11" ht="15">
      <c r="A235" s="2">
        <v>42</v>
      </c>
      <c r="B235" s="19" t="s">
        <v>442</v>
      </c>
      <c r="C235" s="26"/>
      <c r="D235" s="57"/>
      <c r="E235" s="111">
        <v>0</v>
      </c>
      <c r="F235" s="64" t="str">
        <f>IF(ISNA(VLOOKUP($A235,'Úklidové služby'!$A$7:$I$53,6,FALSE))=TRUE,"",VLOOKUP($A235,'Úklidové služby'!$A$7:$I$53,6,FALSE))</f>
        <v>m2</v>
      </c>
      <c r="G235" s="24">
        <f>IF(ISNA(VLOOKUP($A235,'Úklidové služby'!$A$7:$I$53,7,FALSE))=TRUE,"",VLOOKUP($A235,'Úklidové služby'!$A$7:$I$53,7,FALSE))</f>
        <v>0</v>
      </c>
      <c r="H235" s="219" t="str">
        <f>IF(ISNA(VLOOKUP($A235,'Úklidové služby'!$A$7:$I$53,8,FALSE))=TRUE,"",VLOOKUP($A235,'Úklidové služby'!$A$7:$I$53,8,FALSE))</f>
        <v>1x za 3 měsíce</v>
      </c>
      <c r="I235" s="186">
        <f>IF(ISNA(VLOOKUP($A235,'Úklidové služby'!$A$7:$I$53,9,FALSE))=TRUE,"",VLOOKUP($A235,'Úklidové služby'!$A$7:$I$53,9,FALSE))</f>
        <v>4</v>
      </c>
      <c r="J235" s="76">
        <f t="shared" si="18"/>
        <v>0</v>
      </c>
      <c r="K235" s="243">
        <f t="shared" si="19"/>
        <v>0</v>
      </c>
    </row>
    <row r="236" spans="1:11" ht="15" collapsed="1">
      <c r="A236" s="2">
        <v>43</v>
      </c>
      <c r="B236" s="19" t="s">
        <v>40</v>
      </c>
      <c r="C236" s="26"/>
      <c r="D236" s="59"/>
      <c r="E236" s="97">
        <f>SUM(E237:E237)</f>
        <v>1</v>
      </c>
      <c r="F236" s="64" t="str">
        <f>IF(ISNA(VLOOKUP($A236,'Úklidové služby'!$A$7:$I$53,6,FALSE))=TRUE,"",VLOOKUP($A236,'Úklidové služby'!$A$7:$I$53,6,FALSE))</f>
        <v>místnost</v>
      </c>
      <c r="G236" s="24">
        <f>IF(ISNA(VLOOKUP($A236,'Úklidové služby'!$A$7:$I$53,7,FALSE))=TRUE,"",VLOOKUP($A236,'Úklidové služby'!$A$7:$I$53,7,FALSE))</f>
        <v>0</v>
      </c>
      <c r="H236" s="219" t="str">
        <f>IF(ISNA(VLOOKUP($A236,'Úklidové služby'!$A$7:$I$53,8,FALSE))=TRUE,"",VLOOKUP($A236,'Úklidové služby'!$A$7:$I$53,8,FALSE))</f>
        <v>1x za 3 měsíce</v>
      </c>
      <c r="I236" s="186">
        <f>IF(ISNA(VLOOKUP($A236,'Úklidové služby'!$A$7:$I$53,9,FALSE))=TRUE,"",VLOOKUP($A236,'Úklidové služby'!$A$7:$I$53,9,FALSE))</f>
        <v>4</v>
      </c>
      <c r="J236" s="76">
        <f t="shared" si="18"/>
        <v>0</v>
      </c>
      <c r="K236" s="243">
        <f t="shared" si="19"/>
        <v>0</v>
      </c>
    </row>
    <row r="237" spans="1:11" ht="15" hidden="1" outlineLevel="1">
      <c r="A237" s="18"/>
      <c r="B237" s="119" t="s">
        <v>8</v>
      </c>
      <c r="C237" s="120" t="s">
        <v>74</v>
      </c>
      <c r="D237" s="121" t="s">
        <v>70</v>
      </c>
      <c r="E237" s="122">
        <v>1</v>
      </c>
      <c r="F237" s="124" t="str">
        <f>IF(ISNA(VLOOKUP($A237,'Úklidové služby'!$A$7:$I$53,6,FALSE))=TRUE,"",VLOOKUP($A237,'Úklidové služby'!$A$7:$I$53,6,FALSE))</f>
        <v/>
      </c>
      <c r="G237" s="13" t="str">
        <f>IF(ISNA(VLOOKUP($A237,'Úklidové služby'!$A$7:$I$53,7,FALSE))=TRUE,"",VLOOKUP($A237,'Úklidové služby'!$A$7:$I$53,7,FALSE))</f>
        <v/>
      </c>
      <c r="H237" s="229" t="str">
        <f>IF(ISNA(VLOOKUP($A237,'Úklidové služby'!$A$7:$I$53,8,FALSE))=TRUE,"",VLOOKUP($A237,'Úklidové služby'!$A$7:$I$53,8,FALSE))</f>
        <v/>
      </c>
      <c r="I237" s="251" t="str">
        <f>IF(ISNA(VLOOKUP($A237,'Úklidové služby'!$A$7:$I$53,9,FALSE))=TRUE,"",VLOOKUP($A237,'Úklidové služby'!$A$7:$I$53,9,FALSE))</f>
        <v/>
      </c>
      <c r="J237" s="189" t="str">
        <f t="shared" si="18"/>
        <v/>
      </c>
      <c r="K237" s="253" t="str">
        <f t="shared" si="19"/>
        <v/>
      </c>
    </row>
    <row r="238" spans="1:11" ht="15" collapsed="1">
      <c r="A238" s="2">
        <v>44</v>
      </c>
      <c r="B238" s="19" t="s">
        <v>42</v>
      </c>
      <c r="C238" s="5"/>
      <c r="D238" s="5"/>
      <c r="E238" s="97">
        <f>SUM(E239:E239)</f>
        <v>1</v>
      </c>
      <c r="F238" s="45" t="str">
        <f>IF(ISNA(VLOOKUP($A238,'Úklidové služby'!$A$7:$I$53,6,FALSE))=TRUE,"",VLOOKUP($A238,'Úklidové služby'!$A$7:$I$53,6,FALSE))</f>
        <v>místnost</v>
      </c>
      <c r="G238" s="24">
        <f>IF(ISNA(VLOOKUP($A238,'Úklidové služby'!$A$7:$I$53,7,FALSE))=TRUE,"",VLOOKUP($A238,'Úklidové služby'!$A$7:$I$53,7,FALSE))</f>
        <v>0</v>
      </c>
      <c r="H238" s="60" t="str">
        <f>IF(ISNA(VLOOKUP($A238,'Úklidové služby'!$A$7:$I$53,8,FALSE))=TRUE,"",VLOOKUP($A238,'Úklidové služby'!$A$7:$I$53,8,FALSE))</f>
        <v>1x za 3 měsíce</v>
      </c>
      <c r="I238" s="236">
        <f>IF(ISNA(VLOOKUP($A238,'Úklidové služby'!$A$7:$I$53,9,FALSE))=TRUE,"",VLOOKUP($A238,'Úklidové služby'!$A$7:$I$53,9,FALSE))</f>
        <v>4</v>
      </c>
      <c r="J238" s="76">
        <f t="shared" si="18"/>
        <v>0</v>
      </c>
      <c r="K238" s="245">
        <f t="shared" si="19"/>
        <v>0</v>
      </c>
    </row>
    <row r="239" spans="1:11" ht="15" hidden="1" outlineLevel="1">
      <c r="A239" s="18"/>
      <c r="B239" s="119" t="s">
        <v>8</v>
      </c>
      <c r="C239" s="120" t="s">
        <v>74</v>
      </c>
      <c r="D239" s="121" t="s">
        <v>70</v>
      </c>
      <c r="E239" s="122">
        <v>1</v>
      </c>
      <c r="F239" s="124" t="str">
        <f>IF(ISNA(VLOOKUP($A239,'Úklidové služby'!$A$7:$I$53,6,FALSE))=TRUE,"",VLOOKUP($A239,'Úklidové služby'!$A$7:$I$53,6,FALSE))</f>
        <v/>
      </c>
      <c r="G239" s="13" t="str">
        <f>IF(ISNA(VLOOKUP($A239,'Úklidové služby'!$A$7:$I$53,7,FALSE))=TRUE,"",VLOOKUP($A239,'Úklidové služby'!$A$7:$I$53,7,FALSE))</f>
        <v/>
      </c>
      <c r="H239" s="229" t="str">
        <f>IF(ISNA(VLOOKUP($A239,'Úklidové služby'!$A$7:$I$53,8,FALSE))=TRUE,"",VLOOKUP($A239,'Úklidové služby'!$A$7:$I$53,8,FALSE))</f>
        <v/>
      </c>
      <c r="I239" s="251" t="str">
        <f>IF(ISNA(VLOOKUP($A239,'Úklidové služby'!$A$7:$I$53,9,FALSE))=TRUE,"",VLOOKUP($A239,'Úklidové služby'!$A$7:$I$53,9,FALSE))</f>
        <v/>
      </c>
      <c r="J239" s="189" t="str">
        <f t="shared" si="18"/>
        <v/>
      </c>
      <c r="K239" s="253" t="str">
        <f t="shared" si="19"/>
        <v/>
      </c>
    </row>
    <row r="240" spans="1:11" ht="15">
      <c r="A240" s="2">
        <v>45</v>
      </c>
      <c r="B240" s="3" t="s">
        <v>45</v>
      </c>
      <c r="C240" s="26"/>
      <c r="D240" s="57"/>
      <c r="E240" s="97">
        <v>0</v>
      </c>
      <c r="F240" s="45" t="str">
        <f>IF(ISNA(VLOOKUP($A240,'Úklidové služby'!$A$7:$I$53,6,FALSE))=TRUE,"",VLOOKUP($A240,'Úklidové služby'!$A$7:$I$53,6,FALSE))</f>
        <v>ks</v>
      </c>
      <c r="G240" s="24">
        <f>IF(ISNA(VLOOKUP($A240,'Úklidové služby'!$A$7:$I$53,7,FALSE))=TRUE,"",VLOOKUP($A240,'Úklidové služby'!$A$7:$I$53,7,FALSE))</f>
        <v>0</v>
      </c>
      <c r="H240" s="60" t="str">
        <f>IF(ISNA(VLOOKUP($A240,'Úklidové služby'!$A$7:$I$53,8,FALSE))=TRUE,"",VLOOKUP($A240,'Úklidové služby'!$A$7:$I$53,8,FALSE))</f>
        <v>1x za 3 měsíce</v>
      </c>
      <c r="I240" s="236">
        <f>IF(ISNA(VLOOKUP($A240,'Úklidové služby'!$A$7:$I$53,9,FALSE))=TRUE,"",VLOOKUP($A240,'Úklidové služby'!$A$7:$I$53,9,FALSE))</f>
        <v>4</v>
      </c>
      <c r="J240" s="76">
        <f t="shared" si="18"/>
        <v>0</v>
      </c>
      <c r="K240" s="245">
        <f t="shared" si="19"/>
        <v>0</v>
      </c>
    </row>
    <row r="241" spans="1:11" ht="15">
      <c r="A241" s="2">
        <v>46</v>
      </c>
      <c r="B241" s="3" t="s">
        <v>47</v>
      </c>
      <c r="C241" s="26"/>
      <c r="D241" s="57"/>
      <c r="E241" s="97">
        <v>0</v>
      </c>
      <c r="F241" s="64" t="str">
        <f>IF(ISNA(VLOOKUP($A241,'Úklidové služby'!$A$7:$I$53,6,FALSE))=TRUE,"",VLOOKUP($A241,'Úklidové služby'!$A$7:$I$53,6,FALSE))</f>
        <v>ks</v>
      </c>
      <c r="G241" s="24">
        <f>IF(ISNA(VLOOKUP($A241,'Úklidové služby'!$A$7:$I$53,7,FALSE))=TRUE,"",VLOOKUP($A241,'Úklidové služby'!$A$7:$I$53,7,FALSE))</f>
        <v>0</v>
      </c>
      <c r="H241" s="219" t="str">
        <f>IF(ISNA(VLOOKUP($A241,'Úklidové služby'!$A$7:$I$53,8,FALSE))=TRUE,"",VLOOKUP($A241,'Úklidové služby'!$A$7:$I$53,8,FALSE))</f>
        <v>1x za 3 měsíce</v>
      </c>
      <c r="I241" s="186">
        <f>IF(ISNA(VLOOKUP($A241,'Úklidové služby'!$A$7:$I$53,9,FALSE))=TRUE,"",VLOOKUP($A241,'Úklidové služby'!$A$7:$I$53,9,FALSE))</f>
        <v>4</v>
      </c>
      <c r="J241" s="76">
        <f t="shared" si="18"/>
        <v>0</v>
      </c>
      <c r="K241" s="243">
        <f t="shared" si="19"/>
        <v>0</v>
      </c>
    </row>
    <row r="242" spans="1:11" ht="15" collapsed="1" thickBot="1">
      <c r="A242" s="2">
        <v>47</v>
      </c>
      <c r="B242" s="3" t="s">
        <v>58</v>
      </c>
      <c r="C242" s="5"/>
      <c r="D242" s="5"/>
      <c r="E242" s="97">
        <f>SUM(E243:E248)</f>
        <v>31.75</v>
      </c>
      <c r="F242" s="45" t="str">
        <f>IF(ISNA(VLOOKUP($A242,'Úklidové služby'!$A$7:$I$53,6,FALSE))=TRUE,"",VLOOKUP($A242,'Úklidové služby'!$A$7:$I$53,6,FALSE))</f>
        <v>m2</v>
      </c>
      <c r="G242" s="24">
        <f>IF(ISNA(VLOOKUP($A242,'Úklidové služby'!$A$7:$I$53,7,FALSE))=TRUE,"",VLOOKUP($A242,'Úklidové služby'!$A$7:$I$53,7,FALSE))</f>
        <v>0</v>
      </c>
      <c r="H242" s="60" t="str">
        <f>IF(ISNA(VLOOKUP($A242,'Úklidové služby'!$A$7:$I$53,8,FALSE))=TRUE,"",VLOOKUP($A242,'Úklidové služby'!$A$7:$I$53,8,FALSE))</f>
        <v>1x za 6 měsíců</v>
      </c>
      <c r="I242" s="236">
        <f>IF(ISNA(VLOOKUP($A242,'Úklidové služby'!$A$7:$I$53,9,FALSE))=TRUE,"",VLOOKUP($A242,'Úklidové služby'!$A$7:$I$53,9,FALSE))</f>
        <v>2</v>
      </c>
      <c r="J242" s="76">
        <f t="shared" si="18"/>
        <v>0</v>
      </c>
      <c r="K242" s="245">
        <f t="shared" si="19"/>
        <v>0</v>
      </c>
    </row>
    <row r="243" spans="1:11" ht="14.5" customHeight="1" hidden="1" outlineLevel="1">
      <c r="A243" s="32"/>
      <c r="B243" s="33" t="s">
        <v>8</v>
      </c>
      <c r="C243" s="118" t="s">
        <v>74</v>
      </c>
      <c r="D243" s="56" t="s">
        <v>70</v>
      </c>
      <c r="E243" s="101">
        <f>SUMIF(Okna!$C$218:$C$238,C243,Okna!$I$218:$I$238)</f>
        <v>1.1</v>
      </c>
      <c r="F243" s="139"/>
      <c r="G243" s="13"/>
      <c r="H243" s="138"/>
      <c r="I243" s="148"/>
      <c r="J243" s="75"/>
      <c r="K243" s="230"/>
    </row>
    <row r="244" spans="1:11" ht="14.5" customHeight="1" hidden="1" outlineLevel="1">
      <c r="A244" s="48"/>
      <c r="B244" s="14" t="s">
        <v>20</v>
      </c>
      <c r="C244" s="117">
        <v>122</v>
      </c>
      <c r="D244" s="15" t="s">
        <v>18</v>
      </c>
      <c r="E244" s="100">
        <f>SUMIF(Okna!$C$218:$C$238,C244,Okna!$I$218:$I$238)</f>
        <v>3.25</v>
      </c>
      <c r="F244" s="66"/>
      <c r="G244" s="16"/>
      <c r="H244" s="16"/>
      <c r="I244" s="148"/>
      <c r="J244" s="82"/>
      <c r="K244" s="230"/>
    </row>
    <row r="245" spans="1:11" ht="14.5" customHeight="1" hidden="1" outlineLevel="1">
      <c r="A245" s="48"/>
      <c r="B245" s="14" t="s">
        <v>20</v>
      </c>
      <c r="C245" s="117">
        <v>123</v>
      </c>
      <c r="D245" s="15" t="s">
        <v>61</v>
      </c>
      <c r="E245" s="100">
        <f>SUMIF(Okna!$C$218:$C$238,C245,Okna!$I$218:$I$238)</f>
        <v>21.599999999999998</v>
      </c>
      <c r="F245" s="66"/>
      <c r="G245" s="16"/>
      <c r="H245" s="16"/>
      <c r="I245" s="148"/>
      <c r="J245" s="82"/>
      <c r="K245" s="230"/>
    </row>
    <row r="246" spans="1:11" ht="14.5" customHeight="1" hidden="1" outlineLevel="1">
      <c r="A246" s="48"/>
      <c r="B246" s="14" t="s">
        <v>20</v>
      </c>
      <c r="C246" s="117">
        <v>130</v>
      </c>
      <c r="D246" s="15" t="s">
        <v>78</v>
      </c>
      <c r="E246" s="100">
        <f>SUMIF(Okna!$C$218:$C$238,C246,Okna!$I$218:$I$238)</f>
        <v>1.1</v>
      </c>
      <c r="F246" s="66"/>
      <c r="G246" s="16"/>
      <c r="H246" s="16"/>
      <c r="I246" s="148"/>
      <c r="J246" s="82"/>
      <c r="K246" s="230"/>
    </row>
    <row r="247" spans="1:11" ht="14.5" customHeight="1" hidden="1" outlineLevel="1">
      <c r="A247" s="48"/>
      <c r="B247" s="14" t="s">
        <v>20</v>
      </c>
      <c r="C247" s="117">
        <v>132</v>
      </c>
      <c r="D247" s="15" t="s">
        <v>79</v>
      </c>
      <c r="E247" s="100">
        <f>SUMIF(Okna!$C$218:$C$238,C247,Okna!$I$218:$I$238)</f>
        <v>1.1</v>
      </c>
      <c r="F247" s="66"/>
      <c r="G247" s="16"/>
      <c r="H247" s="16"/>
      <c r="I247" s="148"/>
      <c r="J247" s="82"/>
      <c r="K247" s="230"/>
    </row>
    <row r="248" spans="1:11" ht="15" customHeight="1" hidden="1" outlineLevel="1" thickBot="1">
      <c r="A248" s="83"/>
      <c r="B248" s="84" t="s">
        <v>20</v>
      </c>
      <c r="C248" s="136">
        <v>138</v>
      </c>
      <c r="D248" s="137" t="s">
        <v>25</v>
      </c>
      <c r="E248" s="107">
        <f>SUMIF(Okna!$C$218:$C$238,C248,Okna!$I$218:$I$238)</f>
        <v>3.5999999999999996</v>
      </c>
      <c r="F248" s="95"/>
      <c r="G248" s="87"/>
      <c r="H248" s="87"/>
      <c r="I248" s="221"/>
      <c r="J248" s="88"/>
      <c r="K248" s="249"/>
    </row>
    <row r="249" spans="1:11" ht="15" thickBot="1">
      <c r="A249" s="1126" t="s">
        <v>269</v>
      </c>
      <c r="B249" s="1127"/>
      <c r="C249" s="1127"/>
      <c r="D249" s="1127"/>
      <c r="E249" s="1127"/>
      <c r="F249" s="1127"/>
      <c r="G249" s="1127"/>
      <c r="H249" s="1127"/>
      <c r="I249" s="1131"/>
      <c r="J249" s="231">
        <f>SUM(J7:J248)</f>
        <v>0</v>
      </c>
      <c r="K249" s="901">
        <f>SUM(K7:K248)</f>
        <v>0</v>
      </c>
    </row>
  </sheetData>
  <sheetProtection sheet="1" objects="1" scenarios="1"/>
  <mergeCells count="2">
    <mergeCell ref="B6:D6"/>
    <mergeCell ref="A249:I249"/>
  </mergeCells>
  <printOptions horizontalCentered="1"/>
  <pageMargins left="0.1968503937007874" right="0.1968503937007874" top="0.15748031496062992" bottom="0.4330708661417323" header="0.1968503937007874" footer="0.15748031496062992"/>
  <pageSetup fitToHeight="0" fitToWidth="1" horizontalDpi="600" verticalDpi="600" orientation="landscape" paperSize="9" scale="94" r:id="rId1"/>
  <headerFooter>
    <oddFooter>&amp;C&amp;P z &amp;N</oddFooter>
  </headerFooter>
  <ignoredErrors>
    <ignoredError sqref="C27:C34 C8:C15 C235:C239 C242:C248 C191 C225:C233 C49:C85 C207:C220 C223 C205 C193 C195 C201 C164:C169 C153:C154 C129:C131 C118:C126 C86:C108" numberStoredAsText="1"/>
    <ignoredError sqref="E119 E86 E78 E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Gřundělová Veronika Bc.</dc:creator>
  <cp:keywords/>
  <dc:description/>
  <cp:lastModifiedBy>Bena Marek</cp:lastModifiedBy>
  <cp:lastPrinted>2021-05-06T11:53:46Z</cp:lastPrinted>
  <dcterms:created xsi:type="dcterms:W3CDTF">2021-04-12T07:37:06Z</dcterms:created>
  <dcterms:modified xsi:type="dcterms:W3CDTF">2021-05-06T18:57:12Z</dcterms:modified>
  <cp:category/>
  <cp:version/>
  <cp:contentType/>
  <cp:contentStatus/>
</cp:coreProperties>
</file>